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<sst xmlns="http://schemas.openxmlformats.org/spreadsheetml/2006/main" count="281" uniqueCount="181">
  <si>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</si>
  <si>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</si>
  <si>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</si>
  <si>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</si>
  <si>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</si>
  <si>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</si>
  <si>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</si>
  <si>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</si>
  <si>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</si>
  <si>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</si>
  <si>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</si>
  <si>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</si>
  <si>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</si>
  <si>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</si>
  <si>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</si>
  <si>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</si>
  <si>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</si>
  <si>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</si>
  <si>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</si>
  <si>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</si>
  <si>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</si>
  <si>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</si>
  <si>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</si>
  <si>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</si>
  <si>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</si>
  <si>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</si>
  <si>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</si>
  <si>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</si>
  <si>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</si>
  <si>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</si>
  <si>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</si>
  <si>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</si>
  <si>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</si>
  <si>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</si>
  <si>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</si>
  <si>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</si>
  <si>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</si>
  <si>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</si>
  <si>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</si>
  <si>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</si>
  <si>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</si>
  <si>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</si>
  <si>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</si>
  <si>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</si>
  <si>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</si>
  <si>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</si>
  <si>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</si>
  <si>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</si>
  <si>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</si>
  <si>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</si>
  <si>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</si>
  <si>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</si>
  <si>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</si>
  <si>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</si>
  <si>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</si>
  <si>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</si>
  <si>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</si>
  <si>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</si>
  <si>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</si>
  <si>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</si>
  <si>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</si>
  <si>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</si>
  <si>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</si>
  <si>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</si>
  <si>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</si>
  <si>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</si>
  <si>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</si>
  <si>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</si>
  <si>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</si>
  <si>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</si>
  <si>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</si>
  <si>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</si>
  <si>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</si>
  <si>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</si>
  <si>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</si>
  <si>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</si>
  <si>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</si>
  <si>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</si>
  <si>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</si>
  <si>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</si>
  <si>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</si>
  <si>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</si>
  <si>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</si>
  <si>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</si>
  <si>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</si>
  <si>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</si>
  <si>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</si>
  <si>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</si>
  <si>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</si>
  <si>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</si>
  <si>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</si>
  <si>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</si>
  <si>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</si>
  <si>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</si>
  <si>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</si>
  <si>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</si>
  <si>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</si>
  <si>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</si>
  <si>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</si>
  <si>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</si>
  <si>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</si>
  <si>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</si>
  <si>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</si>
  <si>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</si>
  <si>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</si>
  <si>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</si>
  <si>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</si>
  <si>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</si>
  <si>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</si>
  <si>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</si>
  <si>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</si>
  <si>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</si>
  <si>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</si>
  <si>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</si>
  <si>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</si>
  <si>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</si>
  <si>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</si>
  <si>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</si>
  <si>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</si>
  <si>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</si>
  <si>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</si>
  <si>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</si>
  <si>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</si>
  <si>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</si>
  <si>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</si>
  <si>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</si>
  <si>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</si>
  <si>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</si>
  <si>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</si>
  <si>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</si>
  <si>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</si>
  <si>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</si>
  <si>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</si>
  <si>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</si>
  <si>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</si>
  <si>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</si>
  <si>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</si>
  <si>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</si>
  <si>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</si>
  <si>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</si>
  <si>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</si>
  <si>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</si>
  <si>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</si>
  <si>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</si>
  <si>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</si>
  <si>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</si>
  <si>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</si>
  <si>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</si>
  <si>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</si>
  <si>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</si>
  <si>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</si>
  <si>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</si>
  <si>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</si>
  <si>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</si>
  <si>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</si>
  <si>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</si>
  <si>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</si>
  <si>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</si>
  <si>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</si>
  <si>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</si>
  <si>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</si>
  <si>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Moose</t>
  </si>
  <si>
    <t>None</t>
  </si>
  <si>
    <t>Endemic</t>
  </si>
  <si>
    <t>Ospika</t>
  </si>
  <si>
    <t>124°16'32.8"</t>
  </si>
  <si>
    <t>56°20'54.0"</t>
  </si>
  <si>
    <t>Gentle slopes</t>
  </si>
  <si>
    <t xml:space="preserve">SAc, S(Ac), AtSPl, S(PlAt) </t>
  </si>
  <si>
    <t>0-40%</t>
  </si>
  <si>
    <t>No NCD</t>
  </si>
  <si>
    <t>4WD + Sled</t>
  </si>
  <si>
    <t>No action</t>
  </si>
  <si>
    <t>*No bark patch taken - No Code 1 found.</t>
  </si>
  <si>
    <t xml:space="preserve">    About 250m of S/L1 is a ~10-12 year old plantation (0+100m - 0+350m) and roughly half of S/L 2 was aspen leading. The spruce component overall was a split in terms of susceptability. DBH ranged from 17 to 40cm, but the majority was noted to be 17-30cm. No current IBS activity and very little historic activity was noted within poly 14.                                                                                                                                                            *  There was an error tracking S/L2; After surveying was complete, the tracking was left on for the walk out; which was backtracking S/L2. Tracking was turned-off near the start of S/L2.</t>
  </si>
  <si>
    <t>NE/CL</t>
  </si>
  <si>
    <t>816m</t>
  </si>
  <si>
    <t>794-</t>
  </si>
  <si>
    <t>Poc @ C/B edge on N spur @ 5.6km Br. 11000-12.5km Davis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</si>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</sst>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L3" sqref="L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164</v>
      </c>
      <c r="C3" s="143">
        <v>14</v>
      </c>
      <c r="D3" s="143">
        <v>15</v>
      </c>
      <c r="E3" s="143">
        <v>1500</v>
      </c>
      <c r="F3" s="144">
        <v>43445</v>
      </c>
      <c r="G3" s="143" t="s">
        <v>166</v>
      </c>
      <c r="H3" s="143" t="s">
        <v>165</v>
      </c>
      <c r="I3" s="1" t="s">
        <v>156</v>
      </c>
      <c r="J3" s="1" t="s">
        <v>157</v>
      </c>
      <c r="K3" s="1" t="s">
        <v>158</v>
      </c>
      <c r="L3" s="143" t="s">
        <v>175</v>
      </c>
      <c r="M3" s="1" t="s">
        <v>159</v>
      </c>
      <c r="N3" s="1">
        <v>1</v>
      </c>
      <c r="O3" s="143">
        <v>0</v>
      </c>
      <c r="P3" s="145">
        <v>1</v>
      </c>
      <c r="Q3" s="146">
        <v>500</v>
      </c>
      <c r="R3" s="146">
        <v>600</v>
      </c>
      <c r="S3" s="152">
        <v>4</v>
      </c>
      <c r="T3" s="148"/>
      <c r="U3" s="148"/>
      <c r="V3" s="148"/>
      <c r="W3" s="148"/>
      <c r="X3" s="148"/>
      <c r="Y3" s="148"/>
      <c r="Z3" s="148"/>
      <c r="AA3" s="148">
        <v>1</v>
      </c>
      <c r="AB3" s="148"/>
      <c r="AC3" s="150">
        <v>3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2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>
        <v>1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/>
      <c r="BH3" s="148"/>
      <c r="BI3" s="148"/>
      <c r="BJ3" s="148"/>
      <c r="BK3" s="148"/>
      <c r="BL3" s="148"/>
      <c r="BM3" s="148"/>
      <c r="BN3" s="148">
        <v>1</v>
      </c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10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1</v>
      </c>
      <c r="DZ3" s="1">
        <f t="shared" si="0"/>
        <v>1</v>
      </c>
      <c r="EA3" s="1">
        <f t="shared" si="0"/>
        <v>0</v>
      </c>
      <c r="EB3" s="1">
        <f>DR3+DS3+DT3+DU3+DV3+DW3+DX3</f>
        <v>10</v>
      </c>
      <c r="EC3" s="1">
        <f>DY3+DZ3+EA3+EB3</f>
        <v>12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120</v>
      </c>
      <c r="D8" s="1">
        <f>A8*D3</f>
        <v>1800</v>
      </c>
      <c r="I8" s="87" t="s">
        <v>54</v>
      </c>
      <c r="J8" s="1">
        <f>TOTALS!D20*D3</f>
        <v>1500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83.333333333333343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4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1</v>
      </c>
      <c r="AB203" s="22">
        <f t="shared" si="100"/>
        <v>0</v>
      </c>
      <c r="AC203" s="37">
        <f t="shared" si="100"/>
        <v>3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2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1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1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10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1</v>
      </c>
      <c r="DZ203" s="22">
        <f t="shared" si="106"/>
        <v>1</v>
      </c>
      <c r="EA203" s="22">
        <f t="shared" si="106"/>
        <v>0</v>
      </c>
      <c r="EB203" s="22">
        <f t="shared" si="106"/>
        <v>10</v>
      </c>
      <c r="EC203" s="22">
        <f t="shared" si="106"/>
        <v>12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9" workbookViewId="0">
      <selection activeCell="H9" sqref="H9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Ospika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14</v>
      </c>
      <c r="F8" s="38"/>
      <c r="H8" s="39" t="s">
        <v>79</v>
      </c>
      <c r="I8" s="38"/>
      <c r="J8" s="119" t="str">
        <f>ENTRY!L3</f>
        <v>NE/CL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43445</v>
      </c>
      <c r="F10" s="38"/>
      <c r="H10" s="39" t="s">
        <v>83</v>
      </c>
      <c r="I10" s="39" t="s">
        <v>84</v>
      </c>
      <c r="J10" s="119" t="str">
        <f>ENTRY!G3</f>
        <v>56°20'54.0"</v>
      </c>
      <c r="K10" s="39" t="s">
        <v>85</v>
      </c>
      <c r="L10" s="119" t="str">
        <f>ENTRY!H3</f>
        <v>124°16'32.8"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15</v>
      </c>
      <c r="F11" s="38"/>
      <c r="H11" s="39" t="s">
        <v>87</v>
      </c>
      <c r="I11" s="38"/>
      <c r="J11" s="38"/>
      <c r="K11" s="119">
        <f>ENTRY!E3</f>
        <v>1500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179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10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100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83.333333333333343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1</v>
      </c>
      <c r="H31" s="74"/>
      <c r="I31" s="92">
        <f>ENTRY!DY203/ENTRY!DQ203*10</f>
        <v>10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1</v>
      </c>
      <c r="H32" s="76"/>
      <c r="I32" s="93">
        <f>ENTRY!DZ203/ENTRY!DQ203*10</f>
        <v>10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10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83.333333333333343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179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4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3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2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1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1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10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180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zoomScale="150" zoomScaleNormal="150" zoomScalePageLayoutView="150" workbookViewId="0">
      <selection activeCell="E2" sqref="E2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710937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Ospika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14</v>
      </c>
      <c r="F8" s="110"/>
      <c r="G8" s="110"/>
      <c r="H8" s="43"/>
      <c r="I8" s="109" t="s">
        <v>125</v>
      </c>
      <c r="J8" s="110"/>
      <c r="K8" s="110"/>
      <c r="L8" s="117" t="str">
        <f>ENTRY!L3</f>
        <v>NE/CL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15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43445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56°20'54.0"</v>
      </c>
      <c r="F11" s="116" t="s">
        <v>85</v>
      </c>
      <c r="G11" s="119" t="str">
        <f>ENTRY!H3</f>
        <v>124°16'32.8"</v>
      </c>
      <c r="H11" s="43"/>
      <c r="I11" s="112" t="s">
        <v>87</v>
      </c>
      <c r="J11" s="110"/>
      <c r="K11" s="110"/>
      <c r="L11" s="117">
        <f>ENTRY!E3</f>
        <v>1500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4" t="s">
        <v>178</v>
      </c>
      <c r="F16" s="154"/>
      <c r="G16" s="154"/>
      <c r="H16" s="45" t="s">
        <v>130</v>
      </c>
      <c r="I16" s="43"/>
      <c r="J16" s="155" t="s">
        <v>168</v>
      </c>
      <c r="K16" s="155"/>
      <c r="L16" s="45" t="s">
        <v>131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54"/>
      <c r="H17" s="45"/>
      <c r="I17" s="43"/>
      <c r="J17" s="155"/>
      <c r="K17" s="155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167</v>
      </c>
      <c r="F18" s="121"/>
      <c r="G18" s="121"/>
      <c r="H18" s="45" t="s">
        <v>133</v>
      </c>
      <c r="I18" s="43"/>
      <c r="J18" s="88" t="s">
        <v>170</v>
      </c>
      <c r="K18" s="121"/>
      <c r="L18" s="45" t="s">
        <v>134</v>
      </c>
      <c r="M18" s="121" t="s">
        <v>29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3" t="s">
        <v>160</v>
      </c>
      <c r="G20" s="88"/>
      <c r="H20" s="45" t="s">
        <v>136</v>
      </c>
      <c r="I20" s="43"/>
      <c r="J20" s="88" t="s">
        <v>161</v>
      </c>
      <c r="K20" s="43"/>
      <c r="L20" s="45" t="s">
        <v>137</v>
      </c>
      <c r="M20" s="43"/>
      <c r="N20" s="121" t="s">
        <v>177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121" t="s">
        <v>176</v>
      </c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171</v>
      </c>
      <c r="F24" s="43"/>
      <c r="G24" s="43"/>
      <c r="H24" s="45" t="s">
        <v>140</v>
      </c>
      <c r="I24" s="43"/>
      <c r="J24" s="88" t="s">
        <v>171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141</v>
      </c>
      <c r="C26" s="43"/>
      <c r="D26" s="43"/>
      <c r="E26" s="43"/>
      <c r="F26" s="43"/>
      <c r="G26" s="88"/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163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162</v>
      </c>
      <c r="F32" s="43"/>
      <c r="G32" s="43"/>
      <c r="H32" s="43"/>
      <c r="I32" s="45" t="s">
        <v>146</v>
      </c>
      <c r="J32" s="43"/>
      <c r="K32" s="43"/>
      <c r="L32" s="88" t="s">
        <v>162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162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172</v>
      </c>
      <c r="F38" s="140"/>
      <c r="G38" s="114"/>
      <c r="H38" s="43"/>
      <c r="I38" s="137" t="s">
        <v>151</v>
      </c>
      <c r="J38" s="43"/>
      <c r="K38" s="43"/>
      <c r="L38" s="121" t="s">
        <v>172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6" t="s">
        <v>174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9"/>
    </row>
    <row r="41" spans="1:15" x14ac:dyDescent="0.2">
      <c r="A41" s="69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9"/>
    </row>
    <row r="42" spans="1:15" x14ac:dyDescent="0.2">
      <c r="A42" s="69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9"/>
    </row>
    <row r="43" spans="1:15" x14ac:dyDescent="0.2">
      <c r="A43" s="69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9"/>
    </row>
    <row r="44" spans="1:15" x14ac:dyDescent="0.2">
      <c r="A44" s="69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9"/>
    </row>
    <row r="45" spans="1:15" x14ac:dyDescent="0.2">
      <c r="A45" s="69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9"/>
    </row>
    <row r="46" spans="1:15" x14ac:dyDescent="0.2">
      <c r="A46" s="69"/>
      <c r="B46" s="88" t="s">
        <v>173</v>
      </c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3">
    <mergeCell ref="E16:G17"/>
    <mergeCell ref="J16:K17"/>
    <mergeCell ref="B40:N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2019-01-29T20:16:20Z</dcterms:modified>
</cp:coreProperties>
</file>