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<sst xmlns="http://schemas.openxmlformats.org/spreadsheetml/2006/main" count="285" uniqueCount="187">
  <si>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</si>
  <si>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</si>
  <si>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</si>
  <si>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</si>
  <si>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</si>
  <si>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</si>
  <si>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</si>
  <si>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</si>
  <si>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</si>
  <si>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</si>
  <si>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</si>
  <si>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</si>
  <si>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</si>
  <si>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</si>
  <si>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</si>
  <si>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</si>
  <si>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</si>
  <si>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</si>
  <si>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</si>
  <si>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</si>
  <si>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</si>
  <si>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</si>
  <si>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</si>
  <si>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</si>
  <si>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</si>
  <si>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</si>
  <si>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</si>
  <si>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</si>
  <si>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</si>
  <si>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</si>
  <si>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</si>
  <si>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</si>
  <si>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</si>
  <si>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</si>
  <si>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</si>
  <si>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</si>
  <si>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</si>
  <si>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</si>
  <si>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</si>
  <si>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</si>
  <si>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</si>
  <si>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</si>
  <si>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</si>
  <si>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</si>
  <si>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</si>
  <si>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</si>
  <si>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</si>
  <si>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</si>
  <si>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</si>
  <si>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</si>
  <si>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</si>
  <si>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</si>
  <si>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</si>
  <si>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</si>
  <si>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</si>
  <si>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</si>
  <si>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</si>
  <si>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</si>
  <si>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</si>
  <si>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</si>
  <si>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</si>
  <si>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</si>
  <si>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</si>
  <si>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</si>
  <si>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</si>
  <si>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</si>
  <si>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</si>
  <si>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</si>
  <si>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</si>
  <si>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</si>
  <si>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</si>
  <si>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</si>
  <si>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</si>
  <si>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</si>
  <si>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</si>
  <si>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</si>
  <si>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</si>
  <si>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</si>
  <si>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</si>
  <si>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</si>
  <si>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</si>
  <si>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</si>
  <si>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</si>
  <si>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</si>
  <si>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</si>
  <si>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</si>
  <si>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</si>
  <si>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</si>
  <si>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</si>
  <si>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</si>
  <si>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</si>
  <si>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</si>
  <si>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</si>
  <si>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</si>
  <si>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</si>
  <si>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</si>
  <si>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</si>
  <si>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</si>
  <si>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</si>
  <si>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</si>
  <si>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</si>
  <si>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</si>
  <si>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</si>
  <si>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</si>
  <si>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</si>
  <si>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</si>
  <si>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</si>
  <si>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</si>
  <si>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</si>
  <si>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</si>
  <si>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</si>
  <si>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</si>
  <si>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</si>
  <si>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</si>
  <si>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</si>
  <si>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</si>
  <si>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</si>
  <si>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</si>
  <si>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</si>
  <si>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</si>
  <si>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</si>
  <si>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</si>
  <si>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</si>
  <si>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</si>
  <si>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</si>
  <si>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</si>
  <si>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</si>
  <si>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</si>
  <si>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</si>
  <si>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</si>
  <si>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</si>
  <si>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</si>
  <si>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</si>
  <si>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</si>
  <si>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</si>
  <si>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</si>
  <si>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</si>
  <si>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</si>
  <si>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</si>
  <si>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</si>
  <si>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</si>
  <si>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</si>
  <si>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</si>
  <si>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</si>
  <si>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</si>
  <si>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</si>
  <si>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</si>
  <si>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</si>
  <si>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</si>
  <si>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</si>
  <si>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</si>
  <si>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</si>
  <si>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</si>
  <si>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</si>
  <si>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</si>
  <si>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</si>
  <si>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</si>
  <si>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</si>
  <si>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</si>
  <si>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</si>
  <si>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Flat</t>
  </si>
  <si>
    <t>Unkown</t>
  </si>
  <si>
    <t>4WD</t>
  </si>
  <si>
    <t>40km Chunamon</t>
  </si>
  <si>
    <t>11/29/18</t>
  </si>
  <si>
    <t>56°20'42.4"</t>
  </si>
  <si>
    <t>124°30'09.2"</t>
  </si>
  <si>
    <t>CD/TJ</t>
  </si>
  <si>
    <t>SBl(Ep),SEp,S(EpBl)</t>
  </si>
  <si>
    <t>0-3%</t>
  </si>
  <si>
    <t>Establish new roads/ trails off M/L</t>
  </si>
  <si>
    <t>Existing</t>
  </si>
  <si>
    <t>Endemic</t>
  </si>
  <si>
    <t>None</t>
  </si>
  <si>
    <t>Moose/Beaver</t>
  </si>
  <si>
    <t>710m</t>
  </si>
  <si>
    <t>NE</t>
  </si>
  <si>
    <t>Steam &amp; swampland</t>
  </si>
  <si>
    <t>Detailed Heli</t>
  </si>
  <si>
    <t>Ground survey</t>
  </si>
  <si>
    <t xml:space="preserve">   A few trees @ GPS points '001' &amp; '002' on S/L1 (~550m &amp; ~650m) are noted as being Unsuccessful Attack (UA). The trees have the typical signs of IBS; Pitch tubes, and/or frass, woodpeckering. However, it was extremely difficult to find larva &amp; callow. The crowns are green, but the phloem is dry in most cases. Also, a few trees of these UA trees sound hallow when struck with the axe. There may be some root disease occurring.</t>
  </si>
  <si>
    <t>*No bark patch taken - No viable sample tree - A couple pieces of infested blowdown and one Code1 with a dominant 1yr cycle occurring.</t>
  </si>
  <si>
    <t xml:space="preserve">*A mixup occurred in the field with Poly 15. Miscommunication lead to a slight overlap between S/L1 &amp; S/L2. See map of track file for error. </t>
  </si>
  <si>
    <t>Chunamon</t>
  </si>
  <si>
    <t xml:space="preserve">downhill of Rd. @ 40km 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</si>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</sst>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D4" sqref="D4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5.7109375" style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163</v>
      </c>
      <c r="C3" s="143">
        <v>15</v>
      </c>
      <c r="D3" s="143">
        <v>52</v>
      </c>
      <c r="E3" s="143">
        <v>5000</v>
      </c>
      <c r="F3" s="144" t="s">
        <v>164</v>
      </c>
      <c r="G3" s="143" t="s">
        <v>165</v>
      </c>
      <c r="H3" s="1" t="s">
        <v>166</v>
      </c>
      <c r="I3" s="1" t="s">
        <v>156</v>
      </c>
      <c r="J3" s="1" t="s">
        <v>157</v>
      </c>
      <c r="K3" s="1" t="s">
        <v>158</v>
      </c>
      <c r="L3" s="143" t="s">
        <v>167</v>
      </c>
      <c r="M3" s="1" t="s">
        <v>159</v>
      </c>
      <c r="N3" s="1">
        <v>1</v>
      </c>
      <c r="O3" s="143">
        <v>0</v>
      </c>
      <c r="P3" s="145">
        <v>1</v>
      </c>
      <c r="Q3" s="146">
        <v>1800</v>
      </c>
      <c r="R3" s="146">
        <v>1900</v>
      </c>
      <c r="S3" s="153">
        <v>1</v>
      </c>
      <c r="T3" s="148"/>
      <c r="U3" s="148"/>
      <c r="V3" s="148"/>
      <c r="W3" s="148"/>
      <c r="X3" s="148"/>
      <c r="Y3" s="148"/>
      <c r="Z3" s="148">
        <v>3</v>
      </c>
      <c r="AA3" s="148"/>
      <c r="AB3" s="148">
        <v>1</v>
      </c>
      <c r="AC3" s="150"/>
      <c r="AD3" s="148"/>
      <c r="AE3" s="148"/>
      <c r="AF3" s="148"/>
      <c r="AG3" s="148"/>
      <c r="AH3" s="148"/>
      <c r="AI3" s="148"/>
      <c r="AJ3" s="148">
        <v>4</v>
      </c>
      <c r="AK3" s="148"/>
      <c r="AL3" s="148"/>
      <c r="AM3" s="150">
        <v>1</v>
      </c>
      <c r="AN3" s="148"/>
      <c r="AO3" s="148"/>
      <c r="AP3" s="148"/>
      <c r="AQ3" s="148"/>
      <c r="AR3" s="148"/>
      <c r="AS3" s="148"/>
      <c r="AT3" s="148">
        <v>3</v>
      </c>
      <c r="AU3" s="148"/>
      <c r="AV3" s="148">
        <v>4</v>
      </c>
      <c r="AW3" s="150">
        <v>1</v>
      </c>
      <c r="AX3" s="148"/>
      <c r="AY3" s="148"/>
      <c r="AZ3" s="148"/>
      <c r="BA3" s="148"/>
      <c r="BB3" s="148"/>
      <c r="BC3" s="148"/>
      <c r="BD3" s="148"/>
      <c r="BE3" s="148"/>
      <c r="BF3" s="148">
        <v>2</v>
      </c>
      <c r="BG3" s="150"/>
      <c r="BH3" s="148"/>
      <c r="BI3" s="148"/>
      <c r="BJ3" s="148"/>
      <c r="BK3" s="148"/>
      <c r="BL3" s="148"/>
      <c r="BM3" s="148"/>
      <c r="BN3" s="148"/>
      <c r="BO3" s="148"/>
      <c r="BP3" s="148"/>
      <c r="BQ3" s="150">
        <v>2</v>
      </c>
      <c r="BR3" s="148"/>
      <c r="BS3" s="148"/>
      <c r="BT3" s="148"/>
      <c r="BU3" s="148"/>
      <c r="BV3" s="148"/>
      <c r="BW3" s="148"/>
      <c r="BX3" s="148"/>
      <c r="BY3" s="148"/>
      <c r="BZ3" s="148"/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5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10</v>
      </c>
      <c r="DZ3" s="1">
        <f t="shared" si="0"/>
        <v>0</v>
      </c>
      <c r="EA3" s="1">
        <f t="shared" si="0"/>
        <v>7</v>
      </c>
      <c r="EB3" s="1">
        <f>DR3+DS3+DT3+DU3+DV3+DW3+DX3</f>
        <v>5</v>
      </c>
      <c r="EC3" s="1">
        <f>DY3+DZ3+EA3+EB3</f>
        <v>22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>
        <v>2</v>
      </c>
      <c r="Q4" s="5">
        <v>2100</v>
      </c>
      <c r="R4" s="5">
        <v>2200</v>
      </c>
      <c r="S4" s="4">
        <v>1</v>
      </c>
      <c r="T4" s="5"/>
      <c r="U4" s="5"/>
      <c r="V4" s="5"/>
      <c r="W4" s="5"/>
      <c r="X4" s="5"/>
      <c r="Y4" s="5"/>
      <c r="Z4" s="5">
        <v>7</v>
      </c>
      <c r="AA4" s="5"/>
      <c r="AB4" s="5"/>
      <c r="AC4" s="4"/>
      <c r="AD4" s="5"/>
      <c r="AE4" s="5"/>
      <c r="AF4" s="5"/>
      <c r="AG4" s="5"/>
      <c r="AH4" s="5"/>
      <c r="AI4" s="5"/>
      <c r="AJ4" s="5">
        <v>3</v>
      </c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>
        <v>1</v>
      </c>
      <c r="AX4" s="5"/>
      <c r="AY4" s="5"/>
      <c r="AZ4" s="5"/>
      <c r="BA4" s="5"/>
      <c r="BB4" s="5"/>
      <c r="BC4" s="5"/>
      <c r="BD4" s="5">
        <v>4</v>
      </c>
      <c r="BE4" s="5"/>
      <c r="BF4" s="5"/>
      <c r="BG4" s="4">
        <v>1</v>
      </c>
      <c r="BH4" s="5"/>
      <c r="BI4" s="5"/>
      <c r="BJ4" s="5"/>
      <c r="BK4" s="5"/>
      <c r="BL4" s="5"/>
      <c r="BM4" s="5"/>
      <c r="BN4" s="5">
        <v>1</v>
      </c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>
        <v>2</v>
      </c>
      <c r="CB4" s="5"/>
      <c r="CC4" s="5"/>
      <c r="CD4" s="5"/>
      <c r="CE4" s="5"/>
      <c r="CF4" s="5"/>
      <c r="CG4" s="5"/>
      <c r="CH4" s="5">
        <v>1</v>
      </c>
      <c r="CI4" s="5"/>
      <c r="CJ4" s="5"/>
      <c r="CK4" s="4">
        <v>1</v>
      </c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1</v>
      </c>
      <c r="DR4" s="1">
        <f t="shared" ref="DR4:DR19" si="2">S4+AC4+AM4+AW4+BG4+BQ4+CA4+CK4+CU4</f>
        <v>6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16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6</v>
      </c>
      <c r="EC4" s="1">
        <f t="shared" ref="EC4:EC19" si="5">DY4+DZ4+EA4+EB4</f>
        <v>22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220</v>
      </c>
      <c r="D8" s="1">
        <f>A8*D3</f>
        <v>11440</v>
      </c>
      <c r="I8" s="87" t="s">
        <v>54</v>
      </c>
      <c r="J8" s="1">
        <f>TOTALS!D20*D3</f>
        <v>2860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25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2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10</v>
      </c>
      <c r="AA203" s="22">
        <f t="shared" si="100"/>
        <v>0</v>
      </c>
      <c r="AB203" s="22">
        <f t="shared" si="100"/>
        <v>1</v>
      </c>
      <c r="AC203" s="37">
        <f t="shared" si="100"/>
        <v>0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7</v>
      </c>
      <c r="AK203" s="22">
        <f t="shared" si="101"/>
        <v>0</v>
      </c>
      <c r="AL203" s="22">
        <f t="shared" si="101"/>
        <v>0</v>
      </c>
      <c r="AM203" s="37">
        <f t="shared" si="101"/>
        <v>1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3</v>
      </c>
      <c r="AU203" s="22">
        <f t="shared" si="101"/>
        <v>0</v>
      </c>
      <c r="AV203" s="22">
        <f t="shared" si="101"/>
        <v>4</v>
      </c>
      <c r="AW203" s="37">
        <f t="shared" si="101"/>
        <v>2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4</v>
      </c>
      <c r="BE203" s="22">
        <f t="shared" si="102"/>
        <v>0</v>
      </c>
      <c r="BF203" s="22">
        <f t="shared" si="102"/>
        <v>2</v>
      </c>
      <c r="BG203" s="37">
        <f t="shared" si="102"/>
        <v>1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1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2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2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1</v>
      </c>
      <c r="CI203" s="22">
        <f t="shared" si="104"/>
        <v>0</v>
      </c>
      <c r="CJ203" s="22">
        <f t="shared" si="104"/>
        <v>0</v>
      </c>
      <c r="CK203" s="37">
        <f t="shared" si="104"/>
        <v>1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2</v>
      </c>
      <c r="DR203" s="22">
        <f t="shared" si="106"/>
        <v>11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26</v>
      </c>
      <c r="DZ203" s="22">
        <f t="shared" si="106"/>
        <v>0</v>
      </c>
      <c r="EA203" s="22">
        <f t="shared" si="106"/>
        <v>7</v>
      </c>
      <c r="EB203" s="22">
        <f t="shared" si="106"/>
        <v>11</v>
      </c>
      <c r="EC203" s="22">
        <f t="shared" si="106"/>
        <v>44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2" workbookViewId="0">
      <selection activeCell="H32" sqref="H32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40km Chunamon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15</v>
      </c>
      <c r="F8" s="38"/>
      <c r="H8" s="39" t="s">
        <v>79</v>
      </c>
      <c r="I8" s="38"/>
      <c r="J8" s="119" t="str">
        <f>ENTRY!L3</f>
        <v>CD/TJ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 t="str">
        <f>ENTRY!F3</f>
        <v>11/29/18</v>
      </c>
      <c r="F10" s="38"/>
      <c r="H10" s="39" t="s">
        <v>83</v>
      </c>
      <c r="I10" s="39" t="s">
        <v>84</v>
      </c>
      <c r="J10" s="119" t="str">
        <f>ENTRY!G3</f>
        <v>56°20'42.4"</v>
      </c>
      <c r="K10" s="39" t="s">
        <v>85</v>
      </c>
      <c r="L10" s="119" t="e">
        <f>ENTRY!#REF!</f>
        <v>#REF!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52</v>
      </c>
      <c r="F11" s="38"/>
      <c r="H11" s="39" t="s">
        <v>87</v>
      </c>
      <c r="I11" s="38"/>
      <c r="J11" s="38"/>
      <c r="K11" s="119">
        <f>ENTRY!E3</f>
        <v>5000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185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11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55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25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26</v>
      </c>
      <c r="H31" s="74"/>
      <c r="I31" s="92">
        <f>ENTRY!DY203/ENTRY!DQ203*10</f>
        <v>130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7</v>
      </c>
      <c r="H33" s="78"/>
      <c r="I33" s="94">
        <f>ENTRY!EA203/ENTRY!DQ203*10</f>
        <v>35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2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33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11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25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185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2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11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0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7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1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7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2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6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1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1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2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2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1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1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11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33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186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zoomScale="150" zoomScaleNormal="150" zoomScalePageLayoutView="150" workbookViewId="0">
      <selection activeCell="E1" sqref="E1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8.8554687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40km Chunamon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15</v>
      </c>
      <c r="F8" s="110"/>
      <c r="G8" s="110"/>
      <c r="H8" s="43"/>
      <c r="I8" s="109" t="s">
        <v>125</v>
      </c>
      <c r="J8" s="110"/>
      <c r="K8" s="110"/>
      <c r="L8" s="117" t="str">
        <f>ENTRY!L3</f>
        <v>CD/TJ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52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 t="str">
        <f>ENTRY!F3</f>
        <v>11/29/18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56°20'42.4"</v>
      </c>
      <c r="F11" s="116" t="s">
        <v>85</v>
      </c>
      <c r="G11" s="119" t="s">
        <v>166</v>
      </c>
      <c r="H11" s="43"/>
      <c r="I11" s="112" t="s">
        <v>87</v>
      </c>
      <c r="J11" s="110"/>
      <c r="K11" s="110"/>
      <c r="L11" s="117">
        <f>ENTRY!E3</f>
        <v>5000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21" t="s">
        <v>184</v>
      </c>
      <c r="F16" s="121"/>
      <c r="G16" s="121"/>
      <c r="H16" s="45" t="s">
        <v>130</v>
      </c>
      <c r="I16" s="43"/>
      <c r="J16" s="88" t="s">
        <v>168</v>
      </c>
      <c r="K16" s="43"/>
      <c r="L16" s="45" t="s">
        <v>131</v>
      </c>
      <c r="M16" s="121" t="s">
        <v>169</v>
      </c>
      <c r="N16" s="43"/>
      <c r="O16" s="9"/>
    </row>
    <row r="17" spans="1:15" x14ac:dyDescent="0.2">
      <c r="A17" s="8"/>
      <c r="B17" s="43"/>
      <c r="C17" s="43"/>
      <c r="D17" s="43"/>
      <c r="E17" s="121" t="s">
        <v>183</v>
      </c>
      <c r="F17" s="121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160</v>
      </c>
      <c r="F18" s="121"/>
      <c r="G18" s="121"/>
      <c r="H18" s="45" t="s">
        <v>133</v>
      </c>
      <c r="I18" s="43"/>
      <c r="J18" s="88" t="s">
        <v>177</v>
      </c>
      <c r="K18" s="121"/>
      <c r="L18" s="45" t="s">
        <v>134</v>
      </c>
      <c r="M18" s="121" t="s">
        <v>176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2" t="s">
        <v>161</v>
      </c>
      <c r="G20" s="88"/>
      <c r="H20" s="45" t="s">
        <v>136</v>
      </c>
      <c r="I20" s="43"/>
      <c r="J20" s="88" t="s">
        <v>174</v>
      </c>
      <c r="K20" s="43"/>
      <c r="L20" s="45" t="s">
        <v>137</v>
      </c>
      <c r="M20" s="43"/>
      <c r="N20" s="121" t="s">
        <v>175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162</v>
      </c>
      <c r="F24" s="43"/>
      <c r="G24" s="43"/>
      <c r="H24" s="45" t="s">
        <v>140</v>
      </c>
      <c r="I24" s="43"/>
      <c r="J24" s="88" t="s">
        <v>162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170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171</v>
      </c>
      <c r="G30" s="43"/>
      <c r="H30" s="43"/>
      <c r="I30" s="45" t="s">
        <v>144</v>
      </c>
      <c r="J30" s="43"/>
      <c r="K30" s="43"/>
      <c r="L30" s="122" t="s">
        <v>173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172</v>
      </c>
      <c r="F32" s="43"/>
      <c r="G32" s="43"/>
      <c r="H32" s="43"/>
      <c r="I32" s="45" t="s">
        <v>146</v>
      </c>
      <c r="J32" s="43"/>
      <c r="K32" s="43"/>
      <c r="L32" s="88" t="s">
        <v>123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173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178</v>
      </c>
      <c r="F38" s="140"/>
      <c r="G38" s="114"/>
      <c r="H38" s="43"/>
      <c r="I38" s="137" t="s">
        <v>151</v>
      </c>
      <c r="J38" s="43"/>
      <c r="K38" s="43"/>
      <c r="L38" s="121" t="s">
        <v>179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4" t="s">
        <v>180</v>
      </c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9"/>
    </row>
    <row r="41" spans="1:15" x14ac:dyDescent="0.2">
      <c r="A41" s="69"/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9"/>
    </row>
    <row r="42" spans="1:15" x14ac:dyDescent="0.2">
      <c r="A42" s="69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9"/>
    </row>
    <row r="43" spans="1:15" x14ac:dyDescent="0.2">
      <c r="A43" s="69"/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9"/>
    </row>
    <row r="44" spans="1:15" x14ac:dyDescent="0.2">
      <c r="A44" s="69"/>
      <c r="B44" s="88"/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155" t="s">
        <v>181</v>
      </c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9"/>
    </row>
    <row r="46" spans="1:15" x14ac:dyDescent="0.2">
      <c r="A46" s="69"/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155" t="s">
        <v>182</v>
      </c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9"/>
    </row>
    <row r="49" spans="1:15" x14ac:dyDescent="0.2">
      <c r="A49" s="69"/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mergeCells count="3">
    <mergeCell ref="B40:N43"/>
    <mergeCell ref="B45:N46"/>
    <mergeCell ref="B48:N49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2019-01-29T20:17:22Z</dcterms:modified>
</cp:coreProperties>
</file>