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<sst xmlns="http://schemas.openxmlformats.org/spreadsheetml/2006/main" count="281" uniqueCount="181">
  <si>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</si>
  <si>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</si>
  <si>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</si>
  <si>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</si>
  <si>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</si>
  <si>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</si>
  <si>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</si>
  <si>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</si>
  <si>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</si>
  <si>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</si>
  <si>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</si>
  <si>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</si>
  <si>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</si>
  <si>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</si>
  <si>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</si>
  <si>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</si>
  <si>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</si>
  <si>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</si>
  <si>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</si>
  <si>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</si>
  <si>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</si>
  <si>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</si>
  <si>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</si>
  <si>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</si>
  <si>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</si>
  <si>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</si>
  <si>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</si>
  <si>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</si>
  <si>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</si>
  <si>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</si>
  <si>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</si>
  <si>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</si>
  <si>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</si>
  <si>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</si>
  <si>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</si>
  <si>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</si>
  <si>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</si>
  <si>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</si>
  <si>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</si>
  <si>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</si>
  <si>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</si>
  <si>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</si>
  <si>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</si>
  <si>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</si>
  <si>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</si>
  <si>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</si>
  <si>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</si>
  <si>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</si>
  <si>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</si>
  <si>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</si>
  <si>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</si>
  <si>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</si>
  <si>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</si>
  <si>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</si>
  <si>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</si>
  <si>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</si>
  <si>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</si>
  <si>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</si>
  <si>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</si>
  <si>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</si>
  <si>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</si>
  <si>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</si>
  <si>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</si>
  <si>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</si>
  <si>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</si>
  <si>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</si>
  <si>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</si>
  <si>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</si>
  <si>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</si>
  <si>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</si>
  <si>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</si>
  <si>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</si>
  <si>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</si>
  <si>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</si>
  <si>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</si>
  <si>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</si>
  <si>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</si>
  <si>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</si>
  <si>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</si>
  <si>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</si>
  <si>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</si>
  <si>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</si>
  <si>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</si>
  <si>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</si>
  <si>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</si>
  <si>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</si>
  <si>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</si>
  <si>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</si>
  <si>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</si>
  <si>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</si>
  <si>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</si>
  <si>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</si>
  <si>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</si>
  <si>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</si>
  <si>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</si>
  <si>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</si>
  <si>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</si>
  <si>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</si>
  <si>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</si>
  <si>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</si>
  <si>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</si>
  <si>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</si>
  <si>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</si>
  <si>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</si>
  <si>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</si>
  <si>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</si>
  <si>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</si>
  <si>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</si>
  <si>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</si>
  <si>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</si>
  <si>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</si>
  <si>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</si>
  <si>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</si>
  <si>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</si>
  <si>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</si>
  <si>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</si>
  <si>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</si>
  <si>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</si>
  <si>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</si>
  <si>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</si>
  <si>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</si>
  <si>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</si>
  <si>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</si>
  <si>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</si>
  <si>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</si>
  <si>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</si>
  <si>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</si>
  <si>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</si>
  <si>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</si>
  <si>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</si>
  <si>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</si>
  <si>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</si>
  <si>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</si>
  <si>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</si>
  <si>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</si>
  <si>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</si>
  <si>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</si>
  <si>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</si>
  <si>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</si>
  <si>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</si>
  <si>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</si>
  <si>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</si>
  <si>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</si>
  <si>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</si>
  <si>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</si>
  <si>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</si>
  <si>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</si>
  <si>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</si>
  <si>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</si>
  <si>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</si>
  <si>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</si>
  <si>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</si>
  <si>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</si>
  <si>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</si>
  <si>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</si>
  <si>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</si>
  <si>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</si>
  <si>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</si>
  <si>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</si>
  <si>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</si>
  <si>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Moose</t>
  </si>
  <si>
    <t>None</t>
  </si>
  <si>
    <t>Ground survey</t>
  </si>
  <si>
    <t>45km Chunamon</t>
  </si>
  <si>
    <t>56°23'24.4"</t>
  </si>
  <si>
    <t>124°30'00.0"</t>
  </si>
  <si>
    <t>CD/AO/TJ</t>
  </si>
  <si>
    <t xml:space="preserve"> </t>
  </si>
  <si>
    <t>~50m South from ~2.8km on unnamed spur @ 45km Chunamon</t>
  </si>
  <si>
    <t>Flat</t>
  </si>
  <si>
    <t xml:space="preserve">SBl, SAt </t>
  </si>
  <si>
    <t>0-5%</t>
  </si>
  <si>
    <t>N/A</t>
  </si>
  <si>
    <t>680m</t>
  </si>
  <si>
    <t>4WD + Sled ~3km + 50m walk-in</t>
  </si>
  <si>
    <t>4WD + 50m walk-in</t>
  </si>
  <si>
    <t>No action</t>
  </si>
  <si>
    <t>*No bark patch taken - No Code 1</t>
  </si>
  <si>
    <t xml:space="preserve">    There is some more mature spruce in the heart of the poly, and closer to the water as well (25-50cm DBH). CANFOR has laid out some blocks to harvest just south a couple hundred meters (Poly 72) and southeast ~1km (Poly 71). Both Poly 71 &amp; 72 have road and block boundary ribbon hung throughout. Might be worth monitoring here if nearby development hasn't finished before next years IBS flights. This would be easy wood to access if an infest were to warrant a cutting permit. The spruce component along the Northern quarter and the northwest edge is mostly unsusceptable (17-30cm DBH). There was very little evidence of IBS activity throughout the poly, current or historic. One piece of infested blowdown on S/L1 was found.</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</si>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</sst>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Alignment="1">
      <alignment wrapText="1"/>
    </xf>
    <xf numFmtId="0" fontId="6" fillId="0" borderId="0" xfId="0" applyFont="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153</v>
      </c>
      <c r="AB1" s="25" t="s">
        <v>154</v>
      </c>
      <c r="AC1" s="31" t="s">
        <v>16</v>
      </c>
      <c r="AD1" s="17">
        <v>1</v>
      </c>
      <c r="AE1" s="17">
        <v>2</v>
      </c>
      <c r="AF1" s="17">
        <v>3</v>
      </c>
      <c r="AG1" s="17">
        <v>4</v>
      </c>
      <c r="AH1" s="17">
        <v>5</v>
      </c>
      <c r="AI1" s="17">
        <v>6</v>
      </c>
      <c r="AJ1" s="25" t="s">
        <v>18</v>
      </c>
      <c r="AK1" s="25" t="s">
        <v>153</v>
      </c>
      <c r="AL1" s="25" t="s">
        <v>154</v>
      </c>
      <c r="AM1" s="25" t="s">
        <v>16</v>
      </c>
      <c r="AN1" s="25">
        <v>1</v>
      </c>
      <c r="AO1" s="27">
        <v>2</v>
      </c>
      <c r="AP1" s="25">
        <v>3</v>
      </c>
      <c r="AQ1" s="27">
        <v>4</v>
      </c>
      <c r="AR1" s="25">
        <v>5</v>
      </c>
      <c r="AS1" s="27">
        <v>6</v>
      </c>
      <c r="AT1" s="25" t="s">
        <v>18</v>
      </c>
      <c r="AU1" s="25" t="s">
        <v>153</v>
      </c>
      <c r="AV1" s="25" t="s">
        <v>154</v>
      </c>
      <c r="AW1" s="19" t="s">
        <v>16</v>
      </c>
      <c r="AX1" s="17">
        <v>1</v>
      </c>
      <c r="AY1" s="19">
        <v>2</v>
      </c>
      <c r="AZ1" s="17">
        <v>3</v>
      </c>
      <c r="BA1" s="19">
        <v>4</v>
      </c>
      <c r="BB1" s="17">
        <v>5</v>
      </c>
      <c r="BC1" s="19">
        <v>6</v>
      </c>
      <c r="BD1" s="25" t="s">
        <v>18</v>
      </c>
      <c r="BE1" s="25" t="s">
        <v>153</v>
      </c>
      <c r="BF1" s="25" t="s">
        <v>154</v>
      </c>
      <c r="BG1" s="27" t="s">
        <v>16</v>
      </c>
      <c r="BH1" s="25">
        <v>1</v>
      </c>
      <c r="BI1" s="27">
        <v>2</v>
      </c>
      <c r="BJ1" s="25">
        <v>3</v>
      </c>
      <c r="BK1" s="27">
        <v>4</v>
      </c>
      <c r="BL1" s="25">
        <v>5</v>
      </c>
      <c r="BM1" s="27">
        <v>6</v>
      </c>
      <c r="BN1" s="25" t="s">
        <v>18</v>
      </c>
      <c r="BO1" s="25" t="s">
        <v>153</v>
      </c>
      <c r="BP1" s="25" t="s">
        <v>154</v>
      </c>
      <c r="BQ1" s="19" t="s">
        <v>16</v>
      </c>
      <c r="BR1" s="17">
        <v>1</v>
      </c>
      <c r="BS1" s="19">
        <v>2</v>
      </c>
      <c r="BT1" s="17">
        <v>3</v>
      </c>
      <c r="BU1" s="19">
        <v>4</v>
      </c>
      <c r="BV1" s="17">
        <v>5</v>
      </c>
      <c r="BW1" s="19">
        <v>6</v>
      </c>
      <c r="BX1" s="25" t="s">
        <v>18</v>
      </c>
      <c r="BY1" s="25" t="s">
        <v>153</v>
      </c>
      <c r="BZ1" s="25" t="s">
        <v>154</v>
      </c>
      <c r="CA1" s="27" t="s">
        <v>16</v>
      </c>
      <c r="CB1" s="25">
        <v>1</v>
      </c>
      <c r="CC1" s="27">
        <v>2</v>
      </c>
      <c r="CD1" s="25">
        <v>3</v>
      </c>
      <c r="CE1" s="27">
        <v>4</v>
      </c>
      <c r="CF1" s="25">
        <v>5</v>
      </c>
      <c r="CG1" s="27">
        <v>6</v>
      </c>
      <c r="CH1" s="25" t="s">
        <v>18</v>
      </c>
      <c r="CI1" s="25" t="s">
        <v>153</v>
      </c>
      <c r="CJ1" s="25" t="s">
        <v>154</v>
      </c>
      <c r="CK1" s="19" t="s">
        <v>16</v>
      </c>
      <c r="CL1" s="17">
        <v>1</v>
      </c>
      <c r="CM1" s="19">
        <v>2</v>
      </c>
      <c r="CN1" s="17">
        <v>3</v>
      </c>
      <c r="CO1" s="19">
        <v>4</v>
      </c>
      <c r="CP1" s="17">
        <v>5</v>
      </c>
      <c r="CQ1" s="19">
        <v>6</v>
      </c>
      <c r="CR1" s="25" t="s">
        <v>18</v>
      </c>
      <c r="CS1" s="25" t="s">
        <v>153</v>
      </c>
      <c r="CT1" s="25" t="s">
        <v>154</v>
      </c>
      <c r="CU1" s="27" t="s">
        <v>16</v>
      </c>
      <c r="CV1" s="25">
        <v>1</v>
      </c>
      <c r="CW1" s="27">
        <v>2</v>
      </c>
      <c r="CX1" s="25">
        <v>3</v>
      </c>
      <c r="CY1" s="27">
        <v>4</v>
      </c>
      <c r="CZ1" s="25">
        <v>5</v>
      </c>
      <c r="DA1" s="27">
        <v>6</v>
      </c>
      <c r="DB1" s="25" t="s">
        <v>18</v>
      </c>
      <c r="DC1" s="25" t="s">
        <v>153</v>
      </c>
      <c r="DD1" s="25" t="s">
        <v>154</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163</v>
      </c>
      <c r="C3" s="143">
        <v>17</v>
      </c>
      <c r="D3" s="143">
        <v>7</v>
      </c>
      <c r="E3" s="143">
        <v>750</v>
      </c>
      <c r="F3" s="144">
        <v>43441</v>
      </c>
      <c r="G3" s="143" t="s">
        <v>164</v>
      </c>
      <c r="H3" s="143" t="s">
        <v>165</v>
      </c>
      <c r="I3" s="1" t="s">
        <v>155</v>
      </c>
      <c r="J3" s="1" t="s">
        <v>156</v>
      </c>
      <c r="K3" s="1" t="s">
        <v>157</v>
      </c>
      <c r="L3" s="143" t="s">
        <v>166</v>
      </c>
      <c r="M3" s="1" t="s">
        <v>158</v>
      </c>
      <c r="N3" s="1">
        <v>1</v>
      </c>
      <c r="O3" s="143">
        <v>0</v>
      </c>
      <c r="P3" s="145">
        <v>2</v>
      </c>
      <c r="Q3" s="146">
        <v>0</v>
      </c>
      <c r="R3" s="146">
        <v>100</v>
      </c>
      <c r="S3" s="152">
        <v>7</v>
      </c>
      <c r="T3" s="148"/>
      <c r="U3" s="148"/>
      <c r="V3" s="148"/>
      <c r="W3" s="148"/>
      <c r="X3" s="148"/>
      <c r="Y3" s="148"/>
      <c r="Z3" s="148">
        <v>2</v>
      </c>
      <c r="AA3" s="148"/>
      <c r="AB3" s="148">
        <v>3</v>
      </c>
      <c r="AC3" s="150">
        <v>2</v>
      </c>
      <c r="AD3" s="148"/>
      <c r="AE3" s="148"/>
      <c r="AF3" s="148"/>
      <c r="AG3" s="148"/>
      <c r="AH3" s="148"/>
      <c r="AI3" s="148"/>
      <c r="AJ3" s="148">
        <v>2</v>
      </c>
      <c r="AK3" s="148"/>
      <c r="AL3" s="148">
        <v>3</v>
      </c>
      <c r="AM3" s="150">
        <v>2</v>
      </c>
      <c r="AN3" s="148"/>
      <c r="AO3" s="148"/>
      <c r="AP3" s="148"/>
      <c r="AQ3" s="148"/>
      <c r="AR3" s="148"/>
      <c r="AS3" s="148"/>
      <c r="AT3" s="148"/>
      <c r="AU3" s="148"/>
      <c r="AV3" s="148"/>
      <c r="AW3" s="150">
        <v>1</v>
      </c>
      <c r="AX3" s="148"/>
      <c r="AY3" s="148"/>
      <c r="AZ3" s="148"/>
      <c r="BA3" s="148"/>
      <c r="BB3" s="148"/>
      <c r="BC3" s="148"/>
      <c r="BD3" s="148"/>
      <c r="BE3" s="148"/>
      <c r="BF3" s="148">
        <v>1</v>
      </c>
      <c r="BG3" s="150"/>
      <c r="BH3" s="148"/>
      <c r="BI3" s="148"/>
      <c r="BJ3" s="148"/>
      <c r="BK3" s="148"/>
      <c r="BL3" s="148"/>
      <c r="BM3" s="148"/>
      <c r="BN3" s="148"/>
      <c r="BO3" s="148"/>
      <c r="BP3" s="148"/>
      <c r="BQ3" s="150"/>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12</v>
      </c>
      <c r="DS3" s="1">
        <f t="shared" si="0"/>
        <v>0</v>
      </c>
      <c r="DT3" s="1">
        <f t="shared" si="0"/>
        <v>0</v>
      </c>
      <c r="DU3" s="1">
        <f t="shared" si="0"/>
        <v>0</v>
      </c>
      <c r="DV3" s="1">
        <f t="shared" si="0"/>
        <v>0</v>
      </c>
      <c r="DW3" s="1">
        <f t="shared" si="0"/>
        <v>0</v>
      </c>
      <c r="DX3" s="1">
        <f t="shared" si="0"/>
        <v>0</v>
      </c>
      <c r="DY3" s="1">
        <f t="shared" si="0"/>
        <v>4</v>
      </c>
      <c r="DZ3" s="1">
        <f t="shared" si="0"/>
        <v>0</v>
      </c>
      <c r="EA3" s="1">
        <f t="shared" si="0"/>
        <v>7</v>
      </c>
      <c r="EB3" s="1">
        <f>DR3+DS3+DT3+DU3+DV3+DW3+DX3</f>
        <v>12</v>
      </c>
      <c r="EC3" s="1">
        <f>DY3+DZ3+EA3+EB3</f>
        <v>23</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230</v>
      </c>
      <c r="D8" s="1">
        <f>A8*D3</f>
        <v>1610</v>
      </c>
      <c r="I8" s="87" t="s">
        <v>54</v>
      </c>
      <c r="J8" s="1">
        <f>TOTALS!D20*D3</f>
        <v>840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52.173913043478258</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7</v>
      </c>
      <c r="T203" s="22">
        <f t="shared" ref="T203:AI203" si="100">SUM(T3:T202)</f>
        <v>0</v>
      </c>
      <c r="U203" s="22">
        <f t="shared" si="100"/>
        <v>0</v>
      </c>
      <c r="V203" s="22">
        <f t="shared" si="100"/>
        <v>0</v>
      </c>
      <c r="W203" s="22">
        <f t="shared" si="100"/>
        <v>0</v>
      </c>
      <c r="X203" s="22">
        <f t="shared" si="100"/>
        <v>0</v>
      </c>
      <c r="Y203" s="22">
        <f t="shared" si="100"/>
        <v>0</v>
      </c>
      <c r="Z203" s="22">
        <f t="shared" si="100"/>
        <v>2</v>
      </c>
      <c r="AA203" s="22">
        <f t="shared" si="100"/>
        <v>0</v>
      </c>
      <c r="AB203" s="22">
        <f t="shared" si="100"/>
        <v>3</v>
      </c>
      <c r="AC203" s="37">
        <f t="shared" si="100"/>
        <v>2</v>
      </c>
      <c r="AD203" s="22">
        <f t="shared" si="100"/>
        <v>0</v>
      </c>
      <c r="AE203" s="22">
        <f t="shared" si="100"/>
        <v>0</v>
      </c>
      <c r="AF203" s="22">
        <f t="shared" si="100"/>
        <v>0</v>
      </c>
      <c r="AG203" s="22">
        <f t="shared" si="100"/>
        <v>0</v>
      </c>
      <c r="AH203" s="22">
        <f t="shared" si="100"/>
        <v>0</v>
      </c>
      <c r="AI203" s="22">
        <f t="shared" si="100"/>
        <v>0</v>
      </c>
      <c r="AJ203" s="22">
        <f t="shared" ref="AJ203:AY203" si="101">SUM(AJ3:AJ202)</f>
        <v>2</v>
      </c>
      <c r="AK203" s="22">
        <f t="shared" si="101"/>
        <v>0</v>
      </c>
      <c r="AL203" s="22">
        <f t="shared" si="101"/>
        <v>3</v>
      </c>
      <c r="AM203" s="37">
        <f t="shared" si="101"/>
        <v>2</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0</v>
      </c>
      <c r="AW203" s="37">
        <f t="shared" si="101"/>
        <v>1</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1</v>
      </c>
      <c r="BG203" s="37">
        <f t="shared" si="102"/>
        <v>0</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0</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12</v>
      </c>
      <c r="DS203" s="22">
        <f t="shared" si="106"/>
        <v>0</v>
      </c>
      <c r="DT203" s="22">
        <f t="shared" si="106"/>
        <v>0</v>
      </c>
      <c r="DU203" s="22">
        <f t="shared" si="106"/>
        <v>0</v>
      </c>
      <c r="DV203" s="22">
        <f t="shared" si="106"/>
        <v>0</v>
      </c>
      <c r="DW203" s="22">
        <f t="shared" si="106"/>
        <v>0</v>
      </c>
      <c r="DX203" s="22">
        <f t="shared" si="106"/>
        <v>0</v>
      </c>
      <c r="DY203" s="22">
        <f t="shared" si="106"/>
        <v>4</v>
      </c>
      <c r="DZ203" s="22">
        <f t="shared" si="106"/>
        <v>0</v>
      </c>
      <c r="EA203" s="22">
        <f t="shared" si="106"/>
        <v>7</v>
      </c>
      <c r="EB203" s="22">
        <f t="shared" si="106"/>
        <v>12</v>
      </c>
      <c r="EC203" s="22">
        <f t="shared" si="106"/>
        <v>23</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8"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45km Chunamon</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17</v>
      </c>
      <c r="F8" s="38"/>
      <c r="H8" s="39" t="s">
        <v>79</v>
      </c>
      <c r="I8" s="38"/>
      <c r="J8" s="119" t="str">
        <f>ENTRY!L3</f>
        <v>CD/AO/TJ</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43441</v>
      </c>
      <c r="F10" s="38"/>
      <c r="H10" s="39" t="s">
        <v>83</v>
      </c>
      <c r="I10" s="39" t="s">
        <v>84</v>
      </c>
      <c r="J10" s="119" t="str">
        <f>ENTRY!G3</f>
        <v>56°23'24.4"</v>
      </c>
      <c r="K10" s="39" t="s">
        <v>85</v>
      </c>
      <c r="L10" s="119" t="str">
        <f>ENTRY!H3</f>
        <v>124°30'00.0"</v>
      </c>
      <c r="M10" s="43"/>
      <c r="N10" s="42"/>
    </row>
    <row r="11" spans="1:14" ht="13.5" thickBot="1" x14ac:dyDescent="0.25">
      <c r="A11" s="41"/>
      <c r="B11" s="43"/>
      <c r="C11" s="39" t="s">
        <v>86</v>
      </c>
      <c r="D11" s="38"/>
      <c r="E11" s="119">
        <f>ENTRY!D3</f>
        <v>7</v>
      </c>
      <c r="F11" s="38"/>
      <c r="H11" s="39" t="s">
        <v>87</v>
      </c>
      <c r="I11" s="38"/>
      <c r="J11" s="38"/>
      <c r="K11" s="119">
        <f>ENTRY!E3</f>
        <v>750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179</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12</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120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52.173913043478258</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4</v>
      </c>
      <c r="H31" s="74"/>
      <c r="I31" s="92">
        <f>ENTRY!DY203/ENTRY!DQ203*10</f>
        <v>40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152</v>
      </c>
      <c r="G33" s="77">
        <f>ENTRY!EA203</f>
        <v>7</v>
      </c>
      <c r="H33" s="78"/>
      <c r="I33" s="94">
        <f>ENTRY!EA203/ENTRY!DQ203*10</f>
        <v>70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11</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12</v>
      </c>
      <c r="H43" s="95"/>
      <c r="I43" s="13"/>
      <c r="J43" s="101"/>
      <c r="K43" s="13"/>
      <c r="L43" s="102"/>
      <c r="M43" s="43"/>
      <c r="N43" s="42"/>
    </row>
    <row r="44" spans="1:14" ht="15" customHeight="1" x14ac:dyDescent="0.2">
      <c r="A44" s="41"/>
      <c r="B44" s="45" t="s">
        <v>106</v>
      </c>
      <c r="C44" s="43"/>
      <c r="D44" s="43"/>
      <c r="E44" s="43"/>
      <c r="G44" s="101">
        <f>G43/ENTRY!EC203*100</f>
        <v>52.173913043478258</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179</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7</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5</v>
      </c>
      <c r="M51" s="43"/>
      <c r="N51" s="42"/>
    </row>
    <row r="52" spans="1:14" x14ac:dyDescent="0.2">
      <c r="A52" s="41"/>
      <c r="C52" s="4" t="s">
        <v>115</v>
      </c>
      <c r="D52" s="4">
        <v>5.3</v>
      </c>
      <c r="E52" s="72">
        <f>SUM(ENTRY!AC3:'ENTRY'!AC202)</f>
        <v>2</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5</v>
      </c>
      <c r="M52" s="43"/>
      <c r="N52" s="42"/>
    </row>
    <row r="53" spans="1:14" x14ac:dyDescent="0.2">
      <c r="A53" s="41"/>
      <c r="C53" s="4" t="s">
        <v>116</v>
      </c>
      <c r="D53" s="4">
        <v>7.1</v>
      </c>
      <c r="E53" s="72">
        <f>SUM(ENTRY!AM3:'ENTRY'!AM202)</f>
        <v>2</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0</v>
      </c>
      <c r="M53" s="43"/>
      <c r="N53" s="42"/>
    </row>
    <row r="54" spans="1:14" x14ac:dyDescent="0.2">
      <c r="A54" s="41"/>
      <c r="C54" s="4" t="s">
        <v>117</v>
      </c>
      <c r="D54" s="4">
        <v>9.4</v>
      </c>
      <c r="E54" s="72">
        <f>SUM(ENTRY!AW3:'ENTRY'!AW202)</f>
        <v>1</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1</v>
      </c>
      <c r="M54" s="43"/>
      <c r="N54" s="42"/>
    </row>
    <row r="55" spans="1:14" x14ac:dyDescent="0.2">
      <c r="A55" s="41"/>
      <c r="C55" s="4" t="s">
        <v>118</v>
      </c>
      <c r="D55" s="4">
        <v>11.6</v>
      </c>
      <c r="E55" s="72">
        <f>SUM(ENTRY!BG3:'ENTRY'!BG202)</f>
        <v>0</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0</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12</v>
      </c>
      <c r="F60" s="127">
        <f t="shared" si="0"/>
        <v>0</v>
      </c>
      <c r="G60" s="127">
        <f t="shared" si="0"/>
        <v>0</v>
      </c>
      <c r="H60" s="127">
        <f t="shared" si="0"/>
        <v>0</v>
      </c>
      <c r="I60" s="127">
        <f t="shared" si="0"/>
        <v>0</v>
      </c>
      <c r="J60" s="127">
        <f t="shared" si="0"/>
        <v>0</v>
      </c>
      <c r="K60" s="127">
        <f t="shared" si="0"/>
        <v>0</v>
      </c>
      <c r="L60" s="128">
        <f t="shared" si="0"/>
        <v>11</v>
      </c>
      <c r="N60" s="42"/>
    </row>
    <row r="61" spans="1:14" x14ac:dyDescent="0.2">
      <c r="A61" s="41"/>
      <c r="N61" s="42"/>
    </row>
    <row r="62" spans="1:14" x14ac:dyDescent="0.2">
      <c r="A62" s="41"/>
      <c r="H62" s="126" t="s">
        <v>180</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zoomScale="150" zoomScaleNormal="150" zoomScalePageLayoutView="150" workbookViewId="0">
      <selection activeCell="D2" sqref="D2"/>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9.14062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151</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45km Chunamon</v>
      </c>
      <c r="F6" s="110"/>
      <c r="G6" s="110"/>
      <c r="H6" s="43"/>
      <c r="I6" s="109" t="s">
        <v>75</v>
      </c>
      <c r="J6" s="110"/>
      <c r="K6" s="110"/>
      <c r="L6" s="117" t="str">
        <f>ENTRY!I3</f>
        <v>MFLNRO&amp;RD</v>
      </c>
      <c r="M6" s="110"/>
      <c r="N6" s="110"/>
      <c r="O6" s="125"/>
    </row>
    <row r="7" spans="1:15" ht="16.5" thickBot="1" x14ac:dyDescent="0.3">
      <c r="A7" s="8"/>
      <c r="B7" s="109" t="s">
        <v>123</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17</v>
      </c>
      <c r="F8" s="110"/>
      <c r="G8" s="110"/>
      <c r="H8" s="43"/>
      <c r="I8" s="109" t="s">
        <v>124</v>
      </c>
      <c r="J8" s="110"/>
      <c r="K8" s="110"/>
      <c r="L8" s="117" t="str">
        <f>ENTRY!L3</f>
        <v>CD/AO/TJ</v>
      </c>
      <c r="M8" s="110"/>
      <c r="N8" s="110"/>
      <c r="O8" s="125"/>
    </row>
    <row r="9" spans="1:15" ht="16.5" thickBot="1" x14ac:dyDescent="0.3">
      <c r="A9" s="8"/>
      <c r="B9" s="109" t="s">
        <v>86</v>
      </c>
      <c r="C9" s="110"/>
      <c r="D9" s="110"/>
      <c r="E9" s="118">
        <f>ENTRY!D3</f>
        <v>7</v>
      </c>
      <c r="F9" s="110"/>
      <c r="G9" s="110"/>
      <c r="H9" s="43"/>
      <c r="I9" s="109" t="s">
        <v>81</v>
      </c>
      <c r="J9" s="110"/>
      <c r="K9" s="110"/>
      <c r="L9" s="117" t="str">
        <f>ENTRY!M3</f>
        <v>Yes</v>
      </c>
      <c r="M9" s="110"/>
      <c r="N9" s="110"/>
      <c r="O9" s="125"/>
    </row>
    <row r="10" spans="1:15" ht="16.5" thickBot="1" x14ac:dyDescent="0.3">
      <c r="A10" s="8"/>
      <c r="B10" s="109" t="s">
        <v>125</v>
      </c>
      <c r="C10" s="110"/>
      <c r="D10" s="110"/>
      <c r="E10" s="141">
        <f>ENTRY!F3</f>
        <v>43441</v>
      </c>
      <c r="F10" s="110"/>
      <c r="G10" s="110"/>
      <c r="H10" s="43"/>
      <c r="I10" s="109" t="s">
        <v>80</v>
      </c>
      <c r="J10" s="110"/>
      <c r="K10" s="110"/>
      <c r="L10" s="117" t="str">
        <f>ENTRY!K3</f>
        <v>Hybrid</v>
      </c>
      <c r="M10" s="110"/>
      <c r="N10" s="110"/>
      <c r="O10" s="125"/>
    </row>
    <row r="11" spans="1:15" ht="16.5" thickBot="1" x14ac:dyDescent="0.3">
      <c r="A11" s="8"/>
      <c r="B11" s="109" t="s">
        <v>126</v>
      </c>
      <c r="C11" s="110"/>
      <c r="D11" s="116" t="s">
        <v>84</v>
      </c>
      <c r="E11" s="119" t="str">
        <f>ENTRY!G3</f>
        <v>56°23'24.4"</v>
      </c>
      <c r="F11" s="116" t="s">
        <v>85</v>
      </c>
      <c r="G11" s="119" t="str">
        <f>ENTRY!H3</f>
        <v>124°30'00.0"</v>
      </c>
      <c r="H11" s="43"/>
      <c r="I11" s="112" t="s">
        <v>87</v>
      </c>
      <c r="J11" s="110"/>
      <c r="K11" s="110"/>
      <c r="L11" s="117">
        <f>ENTRY!E3</f>
        <v>750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127</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128</v>
      </c>
      <c r="C16" s="43"/>
      <c r="D16" s="43"/>
      <c r="E16" s="155" t="s">
        <v>168</v>
      </c>
      <c r="F16" s="155"/>
      <c r="G16" s="155"/>
      <c r="H16" s="45" t="s">
        <v>129</v>
      </c>
      <c r="I16" s="43"/>
      <c r="J16" s="88" t="s">
        <v>170</v>
      </c>
      <c r="K16" s="43"/>
      <c r="L16" s="45" t="s">
        <v>130</v>
      </c>
      <c r="M16" s="121" t="s">
        <v>171</v>
      </c>
      <c r="N16" s="43"/>
      <c r="O16" s="9"/>
    </row>
    <row r="17" spans="1:15" x14ac:dyDescent="0.2">
      <c r="A17" s="8"/>
      <c r="B17" s="43"/>
      <c r="C17" s="43"/>
      <c r="D17" s="43"/>
      <c r="E17" s="155"/>
      <c r="F17" s="155"/>
      <c r="G17" s="155"/>
      <c r="H17" s="45"/>
      <c r="I17" s="43"/>
      <c r="J17" s="43" t="s">
        <v>167</v>
      </c>
      <c r="K17" s="121"/>
      <c r="L17" s="43"/>
      <c r="M17" s="43"/>
      <c r="N17" s="43"/>
      <c r="O17" s="9"/>
    </row>
    <row r="18" spans="1:15" x14ac:dyDescent="0.2">
      <c r="A18" s="8"/>
      <c r="B18" s="45" t="s">
        <v>131</v>
      </c>
      <c r="C18" s="43"/>
      <c r="D18" s="43"/>
      <c r="E18" s="121" t="s">
        <v>169</v>
      </c>
      <c r="F18" s="121"/>
      <c r="G18" s="121"/>
      <c r="H18" s="45" t="s">
        <v>132</v>
      </c>
      <c r="I18" s="43"/>
      <c r="J18" s="88" t="s">
        <v>172</v>
      </c>
      <c r="K18" s="121"/>
      <c r="L18" s="45" t="s">
        <v>133</v>
      </c>
      <c r="M18" s="121" t="s">
        <v>169</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134</v>
      </c>
      <c r="C20" s="43"/>
      <c r="D20" s="43"/>
      <c r="E20" s="43"/>
      <c r="F20" s="153" t="s">
        <v>159</v>
      </c>
      <c r="G20" s="88"/>
      <c r="H20" s="45" t="s">
        <v>135</v>
      </c>
      <c r="I20" s="43"/>
      <c r="J20" s="88" t="s">
        <v>160</v>
      </c>
      <c r="K20" s="43"/>
      <c r="L20" s="45" t="s">
        <v>136</v>
      </c>
      <c r="M20" s="43"/>
      <c r="N20" s="121" t="s">
        <v>173</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137</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138</v>
      </c>
      <c r="C24" s="43"/>
      <c r="D24" s="43"/>
      <c r="E24" s="88" t="s">
        <v>174</v>
      </c>
      <c r="F24" s="43"/>
      <c r="G24" s="43"/>
      <c r="H24" s="45" t="s">
        <v>139</v>
      </c>
      <c r="I24" s="43"/>
      <c r="J24" s="88" t="s">
        <v>175</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140</v>
      </c>
      <c r="C26" s="43"/>
      <c r="D26" s="43"/>
      <c r="E26" s="43"/>
      <c r="F26" s="43"/>
      <c r="G26" s="88"/>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141</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142</v>
      </c>
      <c r="C30" s="43"/>
      <c r="D30" s="43"/>
      <c r="E30" s="43"/>
      <c r="F30" s="88" t="s">
        <v>161</v>
      </c>
      <c r="G30" s="43"/>
      <c r="H30" s="43"/>
      <c r="I30" s="45" t="s">
        <v>143</v>
      </c>
      <c r="J30" s="43"/>
      <c r="K30" s="43"/>
      <c r="L30" s="122" t="s">
        <v>161</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144</v>
      </c>
      <c r="C32" s="43"/>
      <c r="D32" s="43"/>
      <c r="E32" s="88" t="s">
        <v>161</v>
      </c>
      <c r="F32" s="43"/>
      <c r="G32" s="43"/>
      <c r="H32" s="43"/>
      <c r="I32" s="45" t="s">
        <v>145</v>
      </c>
      <c r="J32" s="43"/>
      <c r="K32" s="43"/>
      <c r="L32" s="88" t="s">
        <v>161</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146</v>
      </c>
      <c r="C34" s="43"/>
      <c r="D34" s="43"/>
      <c r="E34" s="88" t="s">
        <v>161</v>
      </c>
      <c r="F34" s="121"/>
      <c r="G34" s="43"/>
      <c r="H34" s="43"/>
      <c r="I34" s="45" t="s">
        <v>147</v>
      </c>
      <c r="J34" s="43"/>
      <c r="K34" s="43"/>
      <c r="L34" s="88" t="s">
        <v>161</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148</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149</v>
      </c>
      <c r="C38" s="114"/>
      <c r="D38" s="114"/>
      <c r="E38" s="139" t="s">
        <v>162</v>
      </c>
      <c r="F38" s="140"/>
      <c r="G38" s="114"/>
      <c r="H38" s="43"/>
      <c r="I38" s="137" t="s">
        <v>150</v>
      </c>
      <c r="J38" s="43"/>
      <c r="K38" s="43"/>
      <c r="L38" s="121" t="s">
        <v>176</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4" t="s">
        <v>178</v>
      </c>
      <c r="C40" s="154"/>
      <c r="D40" s="154"/>
      <c r="E40" s="154"/>
      <c r="F40" s="154"/>
      <c r="G40" s="154"/>
      <c r="H40" s="154"/>
      <c r="I40" s="154"/>
      <c r="J40" s="154"/>
      <c r="K40" s="154"/>
      <c r="L40" s="154"/>
      <c r="M40" s="154"/>
      <c r="N40" s="154"/>
      <c r="O40" s="9"/>
    </row>
    <row r="41" spans="1:15" x14ac:dyDescent="0.2">
      <c r="A41" s="69"/>
      <c r="B41" s="154"/>
      <c r="C41" s="154"/>
      <c r="D41" s="154"/>
      <c r="E41" s="154"/>
      <c r="F41" s="154"/>
      <c r="G41" s="154"/>
      <c r="H41" s="154"/>
      <c r="I41" s="154"/>
      <c r="J41" s="154"/>
      <c r="K41" s="154"/>
      <c r="L41" s="154"/>
      <c r="M41" s="154"/>
      <c r="N41" s="154"/>
      <c r="O41" s="9"/>
    </row>
    <row r="42" spans="1:15" x14ac:dyDescent="0.2">
      <c r="A42" s="69"/>
      <c r="B42" s="154"/>
      <c r="C42" s="154"/>
      <c r="D42" s="154"/>
      <c r="E42" s="154"/>
      <c r="F42" s="154"/>
      <c r="G42" s="154"/>
      <c r="H42" s="154"/>
      <c r="I42" s="154"/>
      <c r="J42" s="154"/>
      <c r="K42" s="154"/>
      <c r="L42" s="154"/>
      <c r="M42" s="154"/>
      <c r="N42" s="154"/>
      <c r="O42" s="9"/>
    </row>
    <row r="43" spans="1:15" x14ac:dyDescent="0.2">
      <c r="A43" s="69"/>
      <c r="B43" s="154"/>
      <c r="C43" s="154"/>
      <c r="D43" s="154"/>
      <c r="E43" s="154"/>
      <c r="F43" s="154"/>
      <c r="G43" s="154"/>
      <c r="H43" s="154"/>
      <c r="I43" s="154"/>
      <c r="J43" s="154"/>
      <c r="K43" s="154"/>
      <c r="L43" s="154"/>
      <c r="M43" s="154"/>
      <c r="N43" s="154"/>
      <c r="O43" s="9"/>
    </row>
    <row r="44" spans="1:15" x14ac:dyDescent="0.2">
      <c r="A44" s="69"/>
      <c r="B44" s="154"/>
      <c r="C44" s="154"/>
      <c r="D44" s="154"/>
      <c r="E44" s="154"/>
      <c r="F44" s="154"/>
      <c r="G44" s="154"/>
      <c r="H44" s="154"/>
      <c r="I44" s="154"/>
      <c r="J44" s="154"/>
      <c r="K44" s="154"/>
      <c r="L44" s="154"/>
      <c r="M44" s="154"/>
      <c r="N44" s="154"/>
      <c r="O44" s="9"/>
    </row>
    <row r="45" spans="1:15" x14ac:dyDescent="0.2">
      <c r="A45" s="69"/>
      <c r="B45" s="154"/>
      <c r="C45" s="154"/>
      <c r="D45" s="154"/>
      <c r="E45" s="154"/>
      <c r="F45" s="154"/>
      <c r="G45" s="154"/>
      <c r="H45" s="154"/>
      <c r="I45" s="154"/>
      <c r="J45" s="154"/>
      <c r="K45" s="154"/>
      <c r="L45" s="154"/>
      <c r="M45" s="154"/>
      <c r="N45" s="154"/>
      <c r="O45" s="9"/>
    </row>
    <row r="46" spans="1:15" x14ac:dyDescent="0.2">
      <c r="A46" s="69"/>
      <c r="B46" s="88"/>
      <c r="C46" s="121"/>
      <c r="D46" s="43"/>
      <c r="E46" s="43"/>
      <c r="F46" s="43"/>
      <c r="G46" s="43"/>
      <c r="H46" s="43"/>
      <c r="I46" s="43"/>
      <c r="J46" s="43"/>
      <c r="K46" s="43"/>
      <c r="L46" s="43"/>
      <c r="M46" s="43"/>
      <c r="N46" s="43"/>
      <c r="O46" s="9"/>
    </row>
    <row r="47" spans="1:15" x14ac:dyDescent="0.2">
      <c r="A47" s="69"/>
      <c r="B47" s="88" t="s">
        <v>177</v>
      </c>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2">
    <mergeCell ref="B40:N45"/>
    <mergeCell ref="E16:G17"/>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2019-01-29T20:19:05Z</dcterms:modified>
</cp:coreProperties>
</file>