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<sst xmlns="http://schemas.openxmlformats.org/spreadsheetml/2006/main" count="285" uniqueCount="186">
  <si>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</si>
  <si>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</si>
  <si>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</si>
  <si>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</si>
  <si>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</si>
  <si>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</si>
  <si>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</si>
  <si>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</si>
  <si>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</si>
  <si>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</si>
  <si>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</si>
  <si>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</si>
  <si>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</si>
  <si>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</si>
  <si>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</si>
  <si>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</si>
  <si>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</si>
  <si>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</si>
  <si>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</si>
  <si>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</si>
  <si>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</si>
  <si>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</si>
  <si>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</si>
  <si>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</si>
  <si>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</si>
  <si>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</si>
  <si>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</si>
  <si>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</si>
  <si>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</si>
  <si>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</si>
  <si>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</si>
  <si>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</si>
  <si>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</si>
  <si>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</si>
  <si>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</si>
  <si>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</si>
  <si>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</si>
  <si>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</si>
  <si>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</si>
  <si>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</si>
  <si>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</si>
  <si>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</si>
  <si>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</si>
  <si>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</si>
  <si>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</si>
  <si>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</si>
  <si>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</si>
  <si>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</si>
  <si>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</si>
  <si>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</si>
  <si>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</si>
  <si>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</si>
  <si>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</si>
  <si>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</si>
  <si>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</si>
  <si>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</si>
  <si>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</si>
  <si>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</si>
  <si>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</si>
  <si>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</si>
  <si>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</si>
  <si>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</si>
  <si>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</si>
  <si>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</si>
  <si>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</si>
  <si>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</si>
  <si>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</si>
  <si>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</si>
  <si>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</si>
  <si>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</si>
  <si>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</si>
  <si>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</si>
  <si>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</si>
  <si>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</si>
  <si>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</si>
  <si>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</si>
  <si>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</si>
  <si>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</si>
  <si>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</si>
  <si>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</si>
  <si>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</si>
  <si>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</si>
  <si>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</si>
  <si>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</si>
  <si>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</si>
  <si>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</si>
  <si>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</si>
  <si>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</si>
  <si>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</si>
  <si>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</si>
  <si>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</si>
  <si>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</si>
  <si>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</si>
  <si>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</si>
  <si>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</si>
  <si>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</si>
  <si>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</si>
  <si>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</si>
  <si>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</si>
  <si>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</si>
  <si>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</si>
  <si>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</si>
  <si>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</si>
  <si>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</si>
  <si>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</si>
  <si>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</si>
  <si>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</si>
  <si>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</si>
  <si>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</si>
  <si>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</si>
  <si>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</si>
  <si>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</si>
  <si>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</si>
  <si>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</si>
  <si>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</si>
  <si>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</si>
  <si>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</si>
  <si>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</si>
  <si>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</si>
  <si>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</si>
  <si>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</si>
  <si>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</si>
  <si>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</si>
  <si>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</si>
  <si>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</si>
  <si>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</si>
  <si>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</si>
  <si>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</si>
  <si>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</si>
  <si>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</si>
  <si>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</si>
  <si>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</si>
  <si>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</si>
  <si>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</si>
  <si>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</si>
  <si>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</si>
  <si>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</si>
  <si>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</si>
  <si>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</si>
  <si>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</si>
  <si>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</si>
  <si>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</si>
  <si>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</si>
  <si>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</si>
  <si>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</si>
  <si>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</si>
  <si>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</si>
  <si>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</si>
  <si>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</si>
  <si>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</si>
  <si>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</si>
  <si>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</si>
  <si>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</si>
  <si>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</si>
  <si>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</si>
  <si>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</si>
  <si>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</si>
  <si>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</si>
  <si>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</si>
  <si>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11/25/18</t>
  </si>
  <si>
    <t>56°14'55.2"</t>
  </si>
  <si>
    <t>124°25'03.9"</t>
  </si>
  <si>
    <t>A.O/T.J.</t>
  </si>
  <si>
    <t>27Km Chunamon</t>
  </si>
  <si>
    <t>26-27km Chunamon M/L</t>
  </si>
  <si>
    <t>Flat</t>
  </si>
  <si>
    <t>S, SEp, SPl,</t>
  </si>
  <si>
    <t>0-12%</t>
  </si>
  <si>
    <t>Swamp/Stream</t>
  </si>
  <si>
    <t>N/A-Flat</t>
  </si>
  <si>
    <t>Ungulates</t>
  </si>
  <si>
    <t>4WD + 90-100m Walk-in</t>
  </si>
  <si>
    <t>(Same as winter)</t>
  </si>
  <si>
    <t>None</t>
  </si>
  <si>
    <t>low/nonexistent</t>
  </si>
  <si>
    <t>No action</t>
  </si>
  <si>
    <t>11/25-26/18</t>
  </si>
  <si>
    <t>Unknown</t>
  </si>
  <si>
    <t>No population</t>
  </si>
  <si>
    <t xml:space="preserve">This poly contains significant areas of swampy ground with sparse to no timber.  Outside of the swampy areas there is </t>
  </si>
  <si>
    <t>open timber of Spruce and Balsam with no evidence of past or current beetle infestations.  This stand has low to no</t>
  </si>
  <si>
    <t>risk of spruce beetle attack due to the lack of susceptible timber.   No further action is required for this survey area.</t>
  </si>
  <si>
    <t>Existing road net work, establish new trails though ground is very swampy</t>
  </si>
  <si>
    <t>No bark patch was taken as no infest was found.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</si>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</sst>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6" fillId="0" borderId="0" xfId="0" applyFo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25" zoomScaleNormal="125" zoomScalePageLayoutView="125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163</v>
      </c>
      <c r="C3" s="143">
        <v>28</v>
      </c>
      <c r="D3" s="143">
        <v>62</v>
      </c>
      <c r="E3" s="143">
        <v>3650</v>
      </c>
      <c r="F3" s="144" t="s">
        <v>159</v>
      </c>
      <c r="G3" s="143" t="s">
        <v>160</v>
      </c>
      <c r="H3" s="143" t="s">
        <v>161</v>
      </c>
      <c r="I3" s="1" t="s">
        <v>155</v>
      </c>
      <c r="J3" s="1" t="s">
        <v>156</v>
      </c>
      <c r="K3" s="1" t="s">
        <v>157</v>
      </c>
      <c r="L3" s="143" t="s">
        <v>162</v>
      </c>
      <c r="M3" s="1" t="s">
        <v>158</v>
      </c>
      <c r="N3" s="1">
        <v>1</v>
      </c>
      <c r="O3" s="143">
        <v>0</v>
      </c>
      <c r="P3" s="145">
        <v>1</v>
      </c>
      <c r="Q3" s="146">
        <v>200</v>
      </c>
      <c r="R3" s="146">
        <v>300</v>
      </c>
      <c r="S3" s="152">
        <v>11</v>
      </c>
      <c r="T3" s="148"/>
      <c r="U3" s="148"/>
      <c r="V3" s="148"/>
      <c r="W3" s="148"/>
      <c r="X3" s="148">
        <v>2</v>
      </c>
      <c r="Y3" s="148"/>
      <c r="Z3" s="148"/>
      <c r="AA3" s="148"/>
      <c r="AB3" s="148"/>
      <c r="AC3" s="150">
        <v>9</v>
      </c>
      <c r="AD3" s="148"/>
      <c r="AE3" s="148"/>
      <c r="AF3" s="148"/>
      <c r="AG3" s="148"/>
      <c r="AH3" s="148">
        <v>2</v>
      </c>
      <c r="AI3" s="148"/>
      <c r="AJ3" s="148"/>
      <c r="AK3" s="148"/>
      <c r="AL3" s="148"/>
      <c r="AM3" s="150">
        <v>4</v>
      </c>
      <c r="AN3" s="148"/>
      <c r="AO3" s="148"/>
      <c r="AP3" s="148"/>
      <c r="AQ3" s="148"/>
      <c r="AR3" s="148">
        <v>1</v>
      </c>
      <c r="AS3" s="148"/>
      <c r="AT3" s="148"/>
      <c r="AU3" s="148"/>
      <c r="AV3" s="148"/>
      <c r="AW3" s="150">
        <v>1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>
        <v>2</v>
      </c>
      <c r="CL3" s="148"/>
      <c r="CM3" s="148"/>
      <c r="CN3" s="148"/>
      <c r="CO3" s="148"/>
      <c r="CP3" s="148"/>
      <c r="CQ3" s="148"/>
      <c r="CR3" s="148"/>
      <c r="CS3" s="148"/>
      <c r="CT3" s="148"/>
      <c r="CU3" s="150">
        <v>1</v>
      </c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29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5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34</v>
      </c>
      <c r="EC3" s="1">
        <f>DY3+DZ3+EA3+EB3</f>
        <v>34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>
        <v>4200</v>
      </c>
      <c r="R4" s="5">
        <v>4300</v>
      </c>
      <c r="S4" s="4"/>
      <c r="T4" s="5"/>
      <c r="U4" s="5"/>
      <c r="V4" s="5"/>
      <c r="W4" s="5"/>
      <c r="X4" s="5"/>
      <c r="Y4" s="5"/>
      <c r="Z4" s="5"/>
      <c r="AA4" s="5"/>
      <c r="AB4" s="5"/>
      <c r="AC4" s="4">
        <v>5</v>
      </c>
      <c r="AD4" s="5"/>
      <c r="AE4" s="5"/>
      <c r="AF4" s="5"/>
      <c r="AG4" s="5"/>
      <c r="AH4" s="5"/>
      <c r="AI4" s="5"/>
      <c r="AJ4" s="5"/>
      <c r="AK4" s="5"/>
      <c r="AL4" s="5"/>
      <c r="AM4" s="4">
        <v>3</v>
      </c>
      <c r="AN4" s="5"/>
      <c r="AO4" s="5"/>
      <c r="AP4" s="5"/>
      <c r="AQ4" s="5"/>
      <c r="AR4" s="5"/>
      <c r="AS4" s="5"/>
      <c r="AT4" s="5"/>
      <c r="AU4" s="5"/>
      <c r="AV4" s="5"/>
      <c r="AW4" s="4">
        <v>1</v>
      </c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1</v>
      </c>
      <c r="DR4" s="1">
        <f t="shared" ref="DR4:DR19" si="2">S4+AC4+AM4+AW4+BG4+BQ4+CA4+CK4+CU4</f>
        <v>9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9</v>
      </c>
      <c r="EC4" s="1">
        <f t="shared" ref="EC4:EC19" si="5">DY4+DZ4+EA4+EB4</f>
        <v>9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215</v>
      </c>
      <c r="D8" s="1">
        <f>A8*D3</f>
        <v>13330</v>
      </c>
      <c r="I8" s="87" t="s">
        <v>54</v>
      </c>
      <c r="J8" s="1">
        <f>TOTALS!D20*D3</f>
        <v>11780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1550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4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5</v>
      </c>
      <c r="E18" s="1">
        <v>5</v>
      </c>
      <c r="F18" s="87">
        <f>(X203*0.2125)+(AH203*0.275)+(AR203*0.325)+(BB203*0.375)+(BL203*0.425)+(BV203*0.475)+(CF203*0.525)+(CP203*0.575)+(CZ203*0.601)</f>
        <v>1.3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>
        <f t="shared" si="15"/>
        <v>0.26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7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7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7">
        <f>TOTALS!I22+TOTALS!J22</f>
        <v>11.627906976744185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7">
        <f>TOTALS!G44</f>
        <v>100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11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2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14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2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7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1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2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1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2</v>
      </c>
      <c r="DR203" s="22">
        <f t="shared" si="106"/>
        <v>38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5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0</v>
      </c>
      <c r="EB203" s="22">
        <f t="shared" si="106"/>
        <v>43</v>
      </c>
      <c r="EC203" s="22">
        <f t="shared" si="106"/>
        <v>43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3" zoomScale="125" zoomScaleNormal="125" zoomScalePageLayoutView="125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27Km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28</v>
      </c>
      <c r="F8" s="38"/>
      <c r="H8" s="39" t="s">
        <v>79</v>
      </c>
      <c r="I8" s="38"/>
      <c r="J8" s="119" t="str">
        <f>ENTRY!L3</f>
        <v>A.O/T.J.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">
        <v>176</v>
      </c>
      <c r="F10" s="38"/>
      <c r="H10" s="39" t="s">
        <v>83</v>
      </c>
      <c r="I10" s="39" t="s">
        <v>84</v>
      </c>
      <c r="J10" s="119" t="str">
        <f>ENTRY!G3</f>
        <v>56°14'55.2"</v>
      </c>
      <c r="K10" s="39" t="s">
        <v>85</v>
      </c>
      <c r="L10" s="119" t="str">
        <f>ENTRY!H3</f>
        <v>124°25'03.9"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62</v>
      </c>
      <c r="F11" s="38"/>
      <c r="H11" s="39" t="s">
        <v>87</v>
      </c>
      <c r="I11" s="38"/>
      <c r="J11" s="38"/>
      <c r="K11" s="119">
        <f>ENTRY!E3</f>
        <v>3650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0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184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38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5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190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25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88.372093023255815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11.627906976744185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3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3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2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2" t="s">
        <v>152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2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2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43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100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1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184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11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2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14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2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7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1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2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8">
        <f>SUM(ENTRY!CU3:'ENTRY'!CU202)</f>
        <v>1</v>
      </c>
      <c r="F59" s="128">
        <f>SUM(ENTRY!CV3:'ENTRY'!CV202)</f>
        <v>0</v>
      </c>
      <c r="G59" s="128">
        <f>SUM(ENTRY!CW3:'ENTRY'!CW202)</f>
        <v>0</v>
      </c>
      <c r="H59" s="128">
        <f>SUM(ENTRY!CX3:'ENTRY'!CX202)</f>
        <v>0</v>
      </c>
      <c r="I59" s="128">
        <f>SUM(ENTRY!CY3:'ENTRY'!CY202)</f>
        <v>0</v>
      </c>
      <c r="J59" s="128">
        <f>SUM(ENTRY!CZ3:'ENTRY'!CZ202)</f>
        <v>0</v>
      </c>
      <c r="K59" s="128">
        <f>SUM(ENTRY!DA3:'ENTRY'!DA202)</f>
        <v>0</v>
      </c>
      <c r="L59" s="129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6">
        <f t="shared" ref="E60:L60" si="0">SUM(E51:E59)</f>
        <v>38</v>
      </c>
      <c r="F60" s="126">
        <f t="shared" si="0"/>
        <v>0</v>
      </c>
      <c r="G60" s="126">
        <f t="shared" si="0"/>
        <v>0</v>
      </c>
      <c r="H60" s="126">
        <f t="shared" si="0"/>
        <v>0</v>
      </c>
      <c r="I60" s="126">
        <f t="shared" si="0"/>
        <v>0</v>
      </c>
      <c r="J60" s="126">
        <f t="shared" si="0"/>
        <v>5</v>
      </c>
      <c r="K60" s="126">
        <f t="shared" si="0"/>
        <v>0</v>
      </c>
      <c r="L60" s="127">
        <f t="shared" si="0"/>
        <v>0</v>
      </c>
      <c r="N60" s="42"/>
    </row>
    <row r="61" spans="1:14" x14ac:dyDescent="0.2">
      <c r="A61" s="41"/>
      <c r="N61" s="42"/>
    </row>
    <row r="62" spans="1:14" x14ac:dyDescent="0.2">
      <c r="A62" s="41"/>
      <c r="H62" s="125" t="s">
        <v>185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23" zoomScale="125" zoomScaleNormal="125" zoomScalePageLayoutView="125" workbookViewId="0">
      <selection activeCell="E26" sqref="E2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27Km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4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4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28</v>
      </c>
      <c r="F8" s="110"/>
      <c r="G8" s="110"/>
      <c r="H8" s="43"/>
      <c r="I8" s="109" t="s">
        <v>124</v>
      </c>
      <c r="J8" s="110"/>
      <c r="K8" s="110"/>
      <c r="L8" s="117" t="str">
        <f>ENTRY!L3</f>
        <v>A.O/T.J.</v>
      </c>
      <c r="M8" s="110"/>
      <c r="N8" s="110"/>
      <c r="O8" s="124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62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4"/>
    </row>
    <row r="10" spans="1:15" ht="16.5" thickBot="1" x14ac:dyDescent="0.3">
      <c r="A10" s="8"/>
      <c r="B10" s="109" t="s">
        <v>125</v>
      </c>
      <c r="C10" s="110"/>
      <c r="D10" s="110"/>
      <c r="E10" s="141" t="s">
        <v>176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4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56°14'55.2"</v>
      </c>
      <c r="F11" s="116" t="s">
        <v>85</v>
      </c>
      <c r="G11" s="119" t="str">
        <f>ENTRY!H3</f>
        <v>124°25'03.9"</v>
      </c>
      <c r="H11" s="43"/>
      <c r="I11" s="112" t="s">
        <v>87</v>
      </c>
      <c r="J11" s="110"/>
      <c r="K11" s="110"/>
      <c r="L11" s="117">
        <f>ENTRY!E3</f>
        <v>3650</v>
      </c>
      <c r="M11" s="110"/>
      <c r="N11" s="110"/>
      <c r="O11" s="124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128</v>
      </c>
      <c r="C16" s="43"/>
      <c r="D16" s="43"/>
      <c r="E16" s="121" t="s">
        <v>164</v>
      </c>
      <c r="F16" s="121"/>
      <c r="G16" s="121"/>
      <c r="H16" s="45" t="s">
        <v>129</v>
      </c>
      <c r="I16" s="43"/>
      <c r="J16" s="88" t="s">
        <v>166</v>
      </c>
      <c r="K16" s="43"/>
      <c r="L16" s="45" t="s">
        <v>130</v>
      </c>
      <c r="M16" s="121" t="s">
        <v>167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165</v>
      </c>
      <c r="F18" s="121"/>
      <c r="G18" s="121"/>
      <c r="H18" s="45" t="s">
        <v>132</v>
      </c>
      <c r="I18" s="43"/>
      <c r="J18" s="88" t="s">
        <v>168</v>
      </c>
      <c r="K18" s="121"/>
      <c r="L18" s="45" t="s">
        <v>133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43"/>
      <c r="G20" s="88" t="s">
        <v>177</v>
      </c>
      <c r="H20" s="45" t="s">
        <v>135</v>
      </c>
      <c r="I20" s="43"/>
      <c r="J20" s="88" t="s">
        <v>170</v>
      </c>
      <c r="K20" s="43"/>
      <c r="L20" s="45" t="s">
        <v>136</v>
      </c>
      <c r="M20" s="43"/>
      <c r="N20" s="121">
        <v>700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171</v>
      </c>
      <c r="F24" s="43"/>
      <c r="G24" s="43"/>
      <c r="H24" s="45" t="s">
        <v>139</v>
      </c>
      <c r="I24" s="43"/>
      <c r="J24" s="88" t="s">
        <v>172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 t="s">
        <v>182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178</v>
      </c>
      <c r="G30" s="43"/>
      <c r="H30" s="43"/>
      <c r="I30" s="45" t="s">
        <v>143</v>
      </c>
      <c r="J30" s="43"/>
      <c r="K30" s="43"/>
      <c r="L30" s="153" t="s">
        <v>174</v>
      </c>
      <c r="M30" s="153"/>
      <c r="N30" s="15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173</v>
      </c>
      <c r="F32" s="43"/>
      <c r="G32" s="43"/>
      <c r="H32" s="43"/>
      <c r="I32" s="45" t="s">
        <v>145</v>
      </c>
      <c r="J32" s="43"/>
      <c r="K32" s="43"/>
      <c r="L32" s="88" t="s">
        <v>173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173</v>
      </c>
      <c r="F34" s="121"/>
      <c r="G34" s="43"/>
      <c r="H34" s="43"/>
      <c r="I34" s="45" t="s">
        <v>147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5" t="s">
        <v>149</v>
      </c>
      <c r="C38" s="114"/>
      <c r="D38" s="114"/>
      <c r="E38" s="138" t="s">
        <v>175</v>
      </c>
      <c r="F38" s="140"/>
      <c r="G38" s="114"/>
      <c r="H38" s="43"/>
      <c r="I38" s="136" t="s">
        <v>150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39" t="s">
        <v>179</v>
      </c>
      <c r="C40" s="12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9"/>
    </row>
    <row r="41" spans="1:15" x14ac:dyDescent="0.2">
      <c r="A41" s="69"/>
      <c r="B41" s="88" t="s">
        <v>180</v>
      </c>
      <c r="C41" s="121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9"/>
    </row>
    <row r="42" spans="1:15" x14ac:dyDescent="0.2">
      <c r="A42" s="69"/>
      <c r="B42" s="88" t="s">
        <v>181</v>
      </c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183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L30:N30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2019-01-29T20:27:31Z</dcterms:modified>
</cp:coreProperties>
</file>