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I10" i="3"/>
  <c r="J10" i="3"/>
  <c r="K10" i="3"/>
  <c r="L10" i="3"/>
  <c r="M10" i="3"/>
  <c r="I30" i="3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<sst xmlns="http://schemas.openxmlformats.org/spreadsheetml/2006/main" count="355" uniqueCount="233">
  <si>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</si>
  <si>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</si>
  <si>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</si>
  <si>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</si>
  <si>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</si>
  <si>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</si>
  <si>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</si>
  <si>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</si>
  <si>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</si>
  <si>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</si>
  <si>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</si>
  <si>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</si>
  <si>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</si>
  <si>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</si>
  <si>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</si>
  <si>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</si>
  <si>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</si>
  <si>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</si>
  <si>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</si>
  <si>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</si>
  <si>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</si>
  <si>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</si>
  <si>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</si>
  <si>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</si>
  <si>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</si>
  <si>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</si>
  <si>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</si>
  <si>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</si>
  <si>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</si>
  <si>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</si>
  <si>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</si>
  <si>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</si>
  <si>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</si>
  <si>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</si>
  <si>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</si>
  <si>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</si>
  <si>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</si>
  <si>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</si>
  <si>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</si>
  <si>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</si>
  <si>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</si>
  <si>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</si>
  <si>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</si>
  <si>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</si>
  <si>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</si>
  <si>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</si>
  <si>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</si>
  <si>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</si>
  <si>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</si>
  <si>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</si>
  <si>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</si>
  <si>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</si>
  <si>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</si>
  <si>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</si>
  <si>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</si>
  <si>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</si>
  <si>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</si>
  <si>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</si>
  <si>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</si>
  <si>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</si>
  <si>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</si>
  <si>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</si>
  <si>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</si>
  <si>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</si>
  <si>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</si>
  <si>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</si>
  <si>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</si>
  <si>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</si>
  <si>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</si>
  <si>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</si>
  <si>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</si>
  <si>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</si>
  <si>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</si>
  <si>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</si>
  <si>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</si>
  <si>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</si>
  <si>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</si>
  <si>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</si>
  <si>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</si>
  <si>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</si>
  <si>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</si>
  <si>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</si>
  <si>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</si>
  <si>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</si>
  <si>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</si>
  <si>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</si>
  <si>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</si>
  <si>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</si>
  <si>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</si>
  <si>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</si>
  <si>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</si>
  <si>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</si>
  <si>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</si>
  <si>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</si>
  <si>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</si>
  <si>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</si>
  <si>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</si>
  <si>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</si>
  <si>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</si>
  <si>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</si>
  <si>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</si>
  <si>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</si>
  <si>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</si>
  <si>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</si>
  <si>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</si>
  <si>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</si>
  <si>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</si>
  <si>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</si>
  <si>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</si>
  <si>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</si>
  <si>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</si>
  <si>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</si>
  <si>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</si>
  <si>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</si>
  <si>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</si>
  <si>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</si>
  <si>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</si>
  <si>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</si>
  <si>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</si>
  <si>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</si>
  <si>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</si>
  <si>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</si>
  <si>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</si>
  <si>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</si>
  <si>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</si>
  <si>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</si>
  <si>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</si>
  <si>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</si>
  <si>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</si>
  <si>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</si>
  <si>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</si>
  <si>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</si>
  <si>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</si>
  <si>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</si>
  <si>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</si>
  <si>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</si>
  <si>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</si>
  <si>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</si>
  <si>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</si>
  <si>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</si>
  <si>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</si>
  <si>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</si>
  <si>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</si>
  <si>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</si>
  <si>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</si>
  <si>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</si>
  <si>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</si>
  <si>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</si>
  <si>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</si>
  <si>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</si>
  <si>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</si>
  <si>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</si>
  <si>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</si>
  <si>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</si>
  <si>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</si>
  <si>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</si>
  <si>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</si>
  <si>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</si>
  <si>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</si>
  <si>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</si>
  <si>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</si>
  <si>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</si>
  <si>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</si>
  <si>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</si>
  <si>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</si>
  <si>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</si>
  <si>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</si>
  <si>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</si>
  <si>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</si>
  <si>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</si>
  <si>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</si>
  <si>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</si>
  <si>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</si>
  <si>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</si>
  <si>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</si>
  <si>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</si>
  <si>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</si>
  <si>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</si>
  <si>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</si>
  <si>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</si>
  <si>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</si>
  <si>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</si>
  <si>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</si>
  <si>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</si>
  <si>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</si>
  <si>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</si>
  <si>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</si>
  <si>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</si>
  <si>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</si>
  <si>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</si>
  <si>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</si>
  <si>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</si>
  <si>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</si>
  <si>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</si>
  <si>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</si>
  <si>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</si>
  <si>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</si>
  <si>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</si>
  <si>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</si>
  <si>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</si>
  <si>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</si>
  <si>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</si>
  <si>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</si>
  <si>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</si>
  <si>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</si>
  <si>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</si>
  <si>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</si>
  <si>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 xml:space="preserve">Adjacent cut block </t>
  </si>
  <si>
    <t>Unknown</t>
  </si>
  <si>
    <t>Endemic</t>
  </si>
  <si>
    <t>Ground survey</t>
  </si>
  <si>
    <t xml:space="preserve">  </t>
  </si>
  <si>
    <t>56°08'09.4"</t>
  </si>
  <si>
    <t>124°25'41.0"</t>
  </si>
  <si>
    <t>NE/CD</t>
  </si>
  <si>
    <t xml:space="preserve">Downhill side @~4.5km KDL Rd. @ 193.5km Finlay </t>
  </si>
  <si>
    <t>S, SBl</t>
  </si>
  <si>
    <t>0-30%</t>
  </si>
  <si>
    <t>NW</t>
  </si>
  <si>
    <t>Moose</t>
  </si>
  <si>
    <t>Stream - Swampland</t>
  </si>
  <si>
    <t>4WD</t>
  </si>
  <si>
    <t>None - Low</t>
  </si>
  <si>
    <t>None</t>
  </si>
  <si>
    <t>Minor 2019/20</t>
  </si>
  <si>
    <t>No action</t>
  </si>
  <si>
    <t xml:space="preserve">    The majority of Poly 30 is not very susceptable, with the average DBH falling between 20-30cm. One Code 1, a pitch-out and a handful of Code 5 were found along S/L1. That was the only IBS activity noted within the poly. The meters were cut short as S/L2 becomes an unsusceptable plantation @ 300m. The plantation beyond was recceed and it was determined the plantation continued on and it would eliminate the southwest corner of the poly. S/L2 was deviated and purposely crosses over S/L1 @ ~0+400m on S/L2 and ~0+250m on S/L1. This allowed for good coverage of the remainder surveyable ground in Poly 30.</t>
  </si>
  <si>
    <t>*The north side of the bark patch had two unsuccessful entrance holes (pitched-out). There was, however, successful galleries and brood below DBH.</t>
  </si>
  <si>
    <t>Mesilinka</t>
  </si>
  <si>
    <t>Mesilinka - 193.5km Finlay</t>
  </si>
  <si>
    <t>803-829m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</si>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</sst>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rgb="FF008F0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  <xf numFmtId="14" fontId="4" fillId="0" borderId="17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F3" sqref="F3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228</v>
      </c>
      <c r="C3" s="180">
        <v>30</v>
      </c>
      <c r="D3" s="180">
        <v>20</v>
      </c>
      <c r="E3" s="180">
        <v>1450</v>
      </c>
      <c r="F3" s="181">
        <v>43440</v>
      </c>
      <c r="G3" s="180" t="s">
        <v>212</v>
      </c>
      <c r="H3" s="180" t="s">
        <v>213</v>
      </c>
      <c r="I3" s="6" t="s">
        <v>202</v>
      </c>
      <c r="J3" s="6" t="s">
        <v>203</v>
      </c>
      <c r="K3" s="6" t="s">
        <v>204</v>
      </c>
      <c r="L3" s="180" t="s">
        <v>214</v>
      </c>
      <c r="M3" s="6" t="s">
        <v>205</v>
      </c>
      <c r="N3" s="6">
        <v>1</v>
      </c>
      <c r="O3" s="180">
        <v>0</v>
      </c>
      <c r="P3" s="182">
        <v>2</v>
      </c>
      <c r="Q3" s="183">
        <v>600</v>
      </c>
      <c r="R3" s="183">
        <v>700</v>
      </c>
      <c r="S3" s="190">
        <v>17</v>
      </c>
      <c r="T3" s="185"/>
      <c r="U3" s="185"/>
      <c r="V3" s="185"/>
      <c r="W3" s="185"/>
      <c r="X3" s="185"/>
      <c r="Y3" s="185"/>
      <c r="Z3" s="185"/>
      <c r="AA3" s="185"/>
      <c r="AB3" s="185"/>
      <c r="AC3" s="187">
        <v>3</v>
      </c>
      <c r="AD3" s="185"/>
      <c r="AE3" s="185"/>
      <c r="AF3" s="185"/>
      <c r="AG3" s="185"/>
      <c r="AH3" s="185"/>
      <c r="AI3" s="185"/>
      <c r="AJ3" s="185"/>
      <c r="AK3" s="185"/>
      <c r="AL3" s="185"/>
      <c r="AM3" s="187">
        <v>1</v>
      </c>
      <c r="AN3" s="185"/>
      <c r="AO3" s="185"/>
      <c r="AP3" s="185"/>
      <c r="AQ3" s="185"/>
      <c r="AR3" s="185"/>
      <c r="AS3" s="185"/>
      <c r="AT3" s="185"/>
      <c r="AU3" s="185"/>
      <c r="AV3" s="185"/>
      <c r="AW3" s="187"/>
      <c r="AX3" s="185"/>
      <c r="AY3" s="185"/>
      <c r="AZ3" s="185"/>
      <c r="BA3" s="185"/>
      <c r="BB3" s="185"/>
      <c r="BC3" s="185"/>
      <c r="BD3" s="185"/>
      <c r="BE3" s="185"/>
      <c r="BF3" s="185"/>
      <c r="BG3" s="187"/>
      <c r="BH3" s="185"/>
      <c r="BI3" s="185"/>
      <c r="BJ3" s="185"/>
      <c r="BK3" s="185"/>
      <c r="BL3" s="185"/>
      <c r="BM3" s="185"/>
      <c r="BN3" s="185"/>
      <c r="BO3" s="185"/>
      <c r="BP3" s="185"/>
      <c r="BQ3" s="187"/>
      <c r="BR3" s="185"/>
      <c r="BS3" s="185"/>
      <c r="BT3" s="185"/>
      <c r="BU3" s="185"/>
      <c r="BV3" s="185"/>
      <c r="BW3" s="185"/>
      <c r="BX3" s="185"/>
      <c r="BY3" s="185"/>
      <c r="BZ3" s="185"/>
      <c r="CA3" s="187"/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/>
      <c r="DG3" s="185"/>
      <c r="DH3" s="185"/>
      <c r="DI3" s="185"/>
      <c r="DJ3" s="185"/>
      <c r="DK3" s="185">
        <v>2</v>
      </c>
      <c r="DL3" s="185"/>
      <c r="DM3" s="185">
        <v>11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21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21</v>
      </c>
      <c r="EC3" s="6">
        <f>DY3+DZ3+EA3+EB3</f>
        <v>21</v>
      </c>
      <c r="ED3" s="6">
        <f>IF(DF3&gt;=1,1,0)</f>
        <v>0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210</v>
      </c>
      <c r="D8" s="6">
        <f>A8*D3</f>
        <v>4200</v>
      </c>
      <c r="I8" s="96" t="s">
        <v>54</v>
      </c>
      <c r="J8" s="6">
        <f>TOTALS!D20*D3</f>
        <v>4200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100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17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21</v>
      </c>
      <c r="EC203" s="29">
        <f t="shared" si="106"/>
        <v>21</v>
      </c>
      <c r="ED203" s="29">
        <f t="shared" si="106"/>
        <v>0</v>
      </c>
      <c r="EE203" s="29">
        <f t="shared" si="106"/>
        <v>1</v>
      </c>
    </row>
    <row r="204" spans="13:135" x14ac:dyDescent="0.2">
      <c r="ED204" s="28">
        <f>ED203+EE203</f>
        <v>1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Mesilinka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30</v>
      </c>
      <c r="F8" s="45"/>
      <c r="H8" s="46" t="s">
        <v>79</v>
      </c>
      <c r="I8" s="45"/>
      <c r="J8" s="136" t="str">
        <f>ENTRY!L3</f>
        <v>NE/CD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43440</v>
      </c>
      <c r="F10" s="45"/>
      <c r="H10" s="46" t="s">
        <v>83</v>
      </c>
      <c r="I10" s="46" t="s">
        <v>84</v>
      </c>
      <c r="J10" s="136" t="str">
        <f>ENTRY!G3</f>
        <v>56°08'09.4"</v>
      </c>
      <c r="K10" s="46" t="s">
        <v>85</v>
      </c>
      <c r="L10" s="136" t="str">
        <f>ENTRY!H3</f>
        <v>124°25'41.0"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20</v>
      </c>
      <c r="F11" s="45"/>
      <c r="H11" s="46" t="s">
        <v>87</v>
      </c>
      <c r="I11" s="45"/>
      <c r="J11" s="45"/>
      <c r="K11" s="136">
        <f>ENTRY!E3</f>
        <v>1450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231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100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21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100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231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17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232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4" workbookViewId="0">
      <selection activeCell="P19" sqref="P19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v>0</v>
      </c>
      <c r="G10" s="79">
        <v>0</v>
      </c>
      <c r="H10" s="79">
        <v>0</v>
      </c>
      <c r="I10" s="79">
        <f>ENTRY!DL3</f>
        <v>0</v>
      </c>
      <c r="J10" s="79">
        <f>ENTRY!DN3</f>
        <v>0</v>
      </c>
      <c r="K10" s="79">
        <f>ENTRY!DM3</f>
        <v>11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11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1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5.5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opLeftCell="A30" zoomScale="150" zoomScaleNormal="150" zoomScalePageLayoutView="150" workbookViewId="0">
      <selection activeCell="B40" sqref="B40:N45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7109375" style="6" customWidth="1"/>
    <col min="6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 t="s">
        <v>211</v>
      </c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">
        <v>229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30</v>
      </c>
      <c r="F8" s="127"/>
      <c r="G8" s="127"/>
      <c r="H8" s="50"/>
      <c r="I8" s="126" t="s">
        <v>171</v>
      </c>
      <c r="J8" s="127"/>
      <c r="K8" s="127"/>
      <c r="L8" s="134" t="str">
        <f>ENTRY!L3</f>
        <v>NE/CD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20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v>43440</v>
      </c>
      <c r="F10" s="191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56°08'09.4"</v>
      </c>
      <c r="F11" s="133" t="s">
        <v>85</v>
      </c>
      <c r="G11" s="136" t="str">
        <f>ENTRY!H3</f>
        <v>124°25'41.0"</v>
      </c>
      <c r="H11" s="50"/>
      <c r="I11" s="129" t="s">
        <v>87</v>
      </c>
      <c r="J11" s="127"/>
      <c r="K11" s="127"/>
      <c r="L11" s="134">
        <f>ENTRY!E3</f>
        <v>1450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ht="12.95" customHeight="1" x14ac:dyDescent="0.2">
      <c r="A16" s="14"/>
      <c r="B16" s="52" t="s">
        <v>175</v>
      </c>
      <c r="C16" s="50"/>
      <c r="D16" s="50"/>
      <c r="E16" s="192" t="s">
        <v>215</v>
      </c>
      <c r="F16" s="192"/>
      <c r="G16" s="192"/>
      <c r="H16" s="52" t="s">
        <v>176</v>
      </c>
      <c r="I16" s="50"/>
      <c r="J16" s="98" t="s">
        <v>216</v>
      </c>
      <c r="K16" s="50"/>
      <c r="L16" s="52" t="s">
        <v>177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92"/>
      <c r="F17" s="192"/>
      <c r="G17" s="192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206</v>
      </c>
      <c r="F18" s="138"/>
      <c r="G18" s="138"/>
      <c r="H18" s="52" t="s">
        <v>179</v>
      </c>
      <c r="I18" s="50"/>
      <c r="J18" s="98" t="s">
        <v>220</v>
      </c>
      <c r="K18" s="138"/>
      <c r="L18" s="52" t="s">
        <v>180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89" t="s">
        <v>208</v>
      </c>
      <c r="G20" s="98"/>
      <c r="H20" s="52" t="s">
        <v>182</v>
      </c>
      <c r="I20" s="50"/>
      <c r="J20" s="98" t="s">
        <v>219</v>
      </c>
      <c r="K20" s="50"/>
      <c r="L20" s="52" t="s">
        <v>183</v>
      </c>
      <c r="M20" s="50"/>
      <c r="N20" s="138" t="s">
        <v>230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221</v>
      </c>
      <c r="F24" s="50"/>
      <c r="G24" s="50"/>
      <c r="H24" s="52" t="s">
        <v>186</v>
      </c>
      <c r="I24" s="50"/>
      <c r="J24" s="98" t="s">
        <v>221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207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209</v>
      </c>
      <c r="G30" s="50"/>
      <c r="H30" s="50"/>
      <c r="I30" s="52" t="s">
        <v>190</v>
      </c>
      <c r="J30" s="50"/>
      <c r="K30" s="50"/>
      <c r="L30" s="139" t="s">
        <v>223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209</v>
      </c>
      <c r="F32" s="50"/>
      <c r="G32" s="50"/>
      <c r="H32" s="50"/>
      <c r="I32" s="52" t="s">
        <v>192</v>
      </c>
      <c r="J32" s="50"/>
      <c r="K32" s="50"/>
      <c r="L32" s="98" t="s">
        <v>222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222</v>
      </c>
      <c r="F34" s="138"/>
      <c r="G34" s="50"/>
      <c r="H34" s="50"/>
      <c r="I34" s="52" t="s">
        <v>194</v>
      </c>
      <c r="J34" s="50"/>
      <c r="K34" s="50"/>
      <c r="L34" s="98" t="s">
        <v>224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210</v>
      </c>
      <c r="F38" s="177"/>
      <c r="G38" s="131"/>
      <c r="H38" s="50"/>
      <c r="I38" s="156" t="s">
        <v>197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226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5"/>
    </row>
    <row r="44" spans="1:15" x14ac:dyDescent="0.2">
      <c r="A44" s="76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5"/>
    </row>
    <row r="45" spans="1:15" x14ac:dyDescent="0.2">
      <c r="A45" s="76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193" t="s">
        <v>227</v>
      </c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5"/>
    </row>
    <row r="48" spans="1:15" x14ac:dyDescent="0.2">
      <c r="A48" s="76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ht="13.5" thickBot="1" x14ac:dyDescent="0.25">
      <c r="A58" s="77"/>
      <c r="B58" s="137"/>
      <c r="C58" s="7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</row>
    <row r="59" spans="1:15" ht="13.5" thickTop="1" x14ac:dyDescent="0.2"/>
  </sheetData>
  <mergeCells count="3">
    <mergeCell ref="E16:G17"/>
    <mergeCell ref="B47:N48"/>
    <mergeCell ref="B40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2019-01-29T20:29:18Z</dcterms:modified>
</cp:coreProperties>
</file>