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10" i="4" l="1"/>
  <c r="L6" i="4"/>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<sst xmlns="http://schemas.openxmlformats.org/spreadsheetml/2006/main" count="282" uniqueCount="183">
  <si>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</si>
  <si>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</si>
  <si>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</si>
  <si>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</si>
  <si>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</si>
  <si>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</si>
  <si>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</si>
  <si>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</si>
  <si>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</si>
  <si>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</si>
  <si>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</si>
  <si>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</si>
  <si>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</si>
  <si>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</si>
  <si>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</si>
  <si>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</si>
  <si>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</si>
  <si>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</si>
  <si>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</si>
  <si>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</si>
  <si>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</si>
  <si>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</si>
  <si>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</si>
  <si>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</si>
  <si>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</si>
  <si>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</si>
  <si>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</si>
  <si>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</si>
  <si>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</si>
  <si>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</si>
  <si>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</si>
  <si>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</si>
  <si>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</si>
  <si>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</si>
  <si>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</si>
  <si>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</si>
  <si>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</si>
  <si>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</si>
  <si>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</si>
  <si>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</si>
  <si>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</si>
  <si>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</si>
  <si>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</si>
  <si>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</si>
  <si>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</si>
  <si>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</si>
  <si>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</si>
  <si>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</si>
  <si>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</si>
  <si>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</si>
  <si>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</si>
  <si>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</si>
  <si>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</si>
  <si>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</si>
  <si>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</si>
  <si>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</si>
  <si>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</si>
  <si>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</si>
  <si>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</si>
  <si>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</si>
  <si>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</si>
  <si>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</si>
  <si>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</si>
  <si>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</si>
  <si>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</si>
  <si>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</si>
  <si>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</si>
  <si>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</si>
  <si>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</si>
  <si>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</si>
  <si>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</si>
  <si>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</si>
  <si>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</si>
  <si>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</si>
  <si>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</si>
  <si>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</si>
  <si>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</si>
  <si>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</si>
  <si>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</si>
  <si>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</si>
  <si>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</si>
  <si>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</si>
  <si>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</si>
  <si>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</si>
  <si>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</si>
  <si>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</si>
  <si>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</si>
  <si>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</si>
  <si>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</si>
  <si>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</si>
  <si>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</si>
  <si>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</si>
  <si>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</si>
  <si>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</si>
  <si>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</si>
  <si>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</si>
  <si>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</si>
  <si>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</si>
  <si>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</si>
  <si>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</si>
  <si>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</si>
  <si>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</si>
  <si>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</si>
  <si>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</si>
  <si>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</si>
  <si>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</si>
  <si>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</si>
  <si>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</si>
  <si>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</si>
  <si>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</si>
  <si>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</si>
  <si>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</si>
  <si>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</si>
  <si>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</si>
  <si>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</si>
  <si>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</si>
  <si>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</si>
  <si>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</si>
  <si>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</si>
  <si>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</si>
  <si>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</si>
  <si>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</si>
  <si>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</si>
  <si>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</si>
  <si>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</si>
  <si>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</si>
  <si>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</si>
  <si>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</si>
  <si>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</si>
  <si>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</si>
  <si>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</si>
  <si>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</si>
  <si>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</si>
  <si>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</si>
  <si>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</si>
  <si>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</si>
  <si>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</si>
  <si>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</si>
  <si>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</si>
  <si>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</si>
  <si>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</si>
  <si>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</si>
  <si>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</si>
  <si>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</si>
  <si>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</si>
  <si>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</si>
  <si>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</si>
  <si>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</si>
  <si>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</si>
  <si>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</si>
  <si>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</si>
  <si>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</si>
  <si>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</si>
  <si>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</si>
  <si>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</si>
  <si>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</si>
  <si>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</si>
  <si>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</si>
  <si>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</si>
  <si>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</si>
  <si>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</si>
  <si>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Moose</t>
  </si>
  <si>
    <t>Ground survey</t>
  </si>
  <si>
    <t xml:space="preserve">Ground survey </t>
  </si>
  <si>
    <t>Ospika</t>
  </si>
  <si>
    <t>56°24'42.9"</t>
  </si>
  <si>
    <t>123°59'25.1"</t>
  </si>
  <si>
    <t>NE</t>
  </si>
  <si>
    <t>~1.7km 3000 Rd. - Ospika FSR</t>
  </si>
  <si>
    <t>Flat - Gentle slopes</t>
  </si>
  <si>
    <t>NCD</t>
  </si>
  <si>
    <t>S(Bl)</t>
  </si>
  <si>
    <t>0-30%</t>
  </si>
  <si>
    <t>N,E</t>
  </si>
  <si>
    <t>4WD + Sled</t>
  </si>
  <si>
    <t>Endemic</t>
  </si>
  <si>
    <t>None</t>
  </si>
  <si>
    <t>*No bark patch taken - No Code 1 found.</t>
  </si>
  <si>
    <t xml:space="preserve">    Poly 35 has a healthy, susceptable, mature spruce component. No current or historic IBS evidence was noted on or off line. However, given the stand composition and age class, an IBS infest could establish here very easily. This would be a poly worthy of monitoring for IBS activity in the future. CANFOR is developing in the general area.</t>
  </si>
  <si>
    <t>820-857m</t>
  </si>
  <si>
    <t>Existing road network</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</si>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</sst>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b/>
      <sz val="12"/>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00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9">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alignment horizontal="left"/>
    </xf>
    <xf numFmtId="0" fontId="6" fillId="0" borderId="0" xfId="0" applyFont="1" applyBorder="1" applyAlignment="1">
      <alignment horizontal="left"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164</v>
      </c>
      <c r="C3" s="143">
        <v>35</v>
      </c>
      <c r="D3" s="143">
        <v>6</v>
      </c>
      <c r="E3" s="143">
        <v>600</v>
      </c>
      <c r="F3" s="144">
        <v>43446</v>
      </c>
      <c r="G3" s="143" t="s">
        <v>165</v>
      </c>
      <c r="H3" s="143" t="s">
        <v>166</v>
      </c>
      <c r="I3" s="1" t="s">
        <v>156</v>
      </c>
      <c r="J3" s="1" t="s">
        <v>157</v>
      </c>
      <c r="K3" s="1" t="s">
        <v>158</v>
      </c>
      <c r="L3" s="143" t="s">
        <v>167</v>
      </c>
      <c r="M3" s="1" t="s">
        <v>159</v>
      </c>
      <c r="N3" s="1">
        <v>1</v>
      </c>
      <c r="O3" s="143">
        <v>0</v>
      </c>
      <c r="P3" s="145">
        <v>1</v>
      </c>
      <c r="Q3" s="146">
        <v>150</v>
      </c>
      <c r="R3" s="146">
        <v>250</v>
      </c>
      <c r="S3" s="152">
        <v>9</v>
      </c>
      <c r="T3" s="148"/>
      <c r="U3" s="148"/>
      <c r="V3" s="148"/>
      <c r="W3" s="148"/>
      <c r="X3" s="148"/>
      <c r="Y3" s="148"/>
      <c r="Z3" s="148"/>
      <c r="AA3" s="148"/>
      <c r="AB3" s="148"/>
      <c r="AC3" s="150">
        <v>15</v>
      </c>
      <c r="AD3" s="148"/>
      <c r="AE3" s="148"/>
      <c r="AF3" s="148"/>
      <c r="AG3" s="148"/>
      <c r="AH3" s="148"/>
      <c r="AI3" s="148"/>
      <c r="AJ3" s="148">
        <v>3</v>
      </c>
      <c r="AK3" s="148"/>
      <c r="AL3" s="148"/>
      <c r="AM3" s="150">
        <v>13</v>
      </c>
      <c r="AN3" s="148"/>
      <c r="AO3" s="148"/>
      <c r="AP3" s="148"/>
      <c r="AQ3" s="148"/>
      <c r="AR3" s="148"/>
      <c r="AS3" s="148"/>
      <c r="AT3" s="148">
        <v>1</v>
      </c>
      <c r="AU3" s="148"/>
      <c r="AV3" s="148"/>
      <c r="AW3" s="150">
        <v>8</v>
      </c>
      <c r="AX3" s="148"/>
      <c r="AY3" s="148"/>
      <c r="AZ3" s="148"/>
      <c r="BA3" s="148"/>
      <c r="BB3" s="148"/>
      <c r="BC3" s="148"/>
      <c r="BD3" s="148"/>
      <c r="BE3" s="148"/>
      <c r="BF3" s="148"/>
      <c r="BG3" s="150">
        <v>6</v>
      </c>
      <c r="BH3" s="148"/>
      <c r="BI3" s="148"/>
      <c r="BJ3" s="148"/>
      <c r="BK3" s="148"/>
      <c r="BL3" s="148"/>
      <c r="BM3" s="148"/>
      <c r="BN3" s="148"/>
      <c r="BO3" s="148"/>
      <c r="BP3" s="148"/>
      <c r="BQ3" s="150">
        <v>2</v>
      </c>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53</v>
      </c>
      <c r="DS3" s="1">
        <f t="shared" si="0"/>
        <v>0</v>
      </c>
      <c r="DT3" s="1">
        <f t="shared" si="0"/>
        <v>0</v>
      </c>
      <c r="DU3" s="1">
        <f t="shared" si="0"/>
        <v>0</v>
      </c>
      <c r="DV3" s="1">
        <f t="shared" si="0"/>
        <v>0</v>
      </c>
      <c r="DW3" s="1">
        <f t="shared" si="0"/>
        <v>0</v>
      </c>
      <c r="DX3" s="1">
        <f t="shared" si="0"/>
        <v>0</v>
      </c>
      <c r="DY3" s="1">
        <f t="shared" si="0"/>
        <v>4</v>
      </c>
      <c r="DZ3" s="1">
        <f t="shared" si="0"/>
        <v>0</v>
      </c>
      <c r="EA3" s="1">
        <f t="shared" si="0"/>
        <v>0</v>
      </c>
      <c r="EB3" s="1">
        <f>DR3+DS3+DT3+DU3+DV3+DW3+DX3</f>
        <v>53</v>
      </c>
      <c r="EC3" s="1">
        <f>DY3+DZ3+EA3+EB3</f>
        <v>57</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570</v>
      </c>
      <c r="D8" s="1">
        <f>A8*D3</f>
        <v>3420</v>
      </c>
      <c r="I8" s="87" t="s">
        <v>54</v>
      </c>
      <c r="J8" s="1">
        <f>TOTALS!D20*D3</f>
        <v>3180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92.982456140350877</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9</v>
      </c>
      <c r="T203" s="22">
        <f t="shared" ref="T203:AI203" si="100">SUM(T3:T202)</f>
        <v>0</v>
      </c>
      <c r="U203" s="22">
        <f t="shared" si="100"/>
        <v>0</v>
      </c>
      <c r="V203" s="22">
        <f t="shared" si="100"/>
        <v>0</v>
      </c>
      <c r="W203" s="22">
        <f t="shared" si="100"/>
        <v>0</v>
      </c>
      <c r="X203" s="22">
        <f t="shared" si="100"/>
        <v>0</v>
      </c>
      <c r="Y203" s="22">
        <f t="shared" si="100"/>
        <v>0</v>
      </c>
      <c r="Z203" s="22">
        <f t="shared" si="100"/>
        <v>0</v>
      </c>
      <c r="AA203" s="22">
        <f t="shared" si="100"/>
        <v>0</v>
      </c>
      <c r="AB203" s="22">
        <f t="shared" si="100"/>
        <v>0</v>
      </c>
      <c r="AC203" s="37">
        <f t="shared" si="100"/>
        <v>15</v>
      </c>
      <c r="AD203" s="22">
        <f t="shared" si="100"/>
        <v>0</v>
      </c>
      <c r="AE203" s="22">
        <f t="shared" si="100"/>
        <v>0</v>
      </c>
      <c r="AF203" s="22">
        <f t="shared" si="100"/>
        <v>0</v>
      </c>
      <c r="AG203" s="22">
        <f t="shared" si="100"/>
        <v>0</v>
      </c>
      <c r="AH203" s="22">
        <f t="shared" si="100"/>
        <v>0</v>
      </c>
      <c r="AI203" s="22">
        <f t="shared" si="100"/>
        <v>0</v>
      </c>
      <c r="AJ203" s="22">
        <f t="shared" ref="AJ203:AY203" si="101">SUM(AJ3:AJ202)</f>
        <v>3</v>
      </c>
      <c r="AK203" s="22">
        <f t="shared" si="101"/>
        <v>0</v>
      </c>
      <c r="AL203" s="22">
        <f t="shared" si="101"/>
        <v>0</v>
      </c>
      <c r="AM203" s="37">
        <f t="shared" si="101"/>
        <v>13</v>
      </c>
      <c r="AN203" s="22">
        <f t="shared" si="101"/>
        <v>0</v>
      </c>
      <c r="AO203" s="22">
        <f t="shared" si="101"/>
        <v>0</v>
      </c>
      <c r="AP203" s="22">
        <f t="shared" si="101"/>
        <v>0</v>
      </c>
      <c r="AQ203" s="22">
        <f t="shared" si="101"/>
        <v>0</v>
      </c>
      <c r="AR203" s="22">
        <f t="shared" si="101"/>
        <v>0</v>
      </c>
      <c r="AS203" s="22">
        <f t="shared" si="101"/>
        <v>0</v>
      </c>
      <c r="AT203" s="22">
        <f t="shared" si="101"/>
        <v>1</v>
      </c>
      <c r="AU203" s="22">
        <f t="shared" si="101"/>
        <v>0</v>
      </c>
      <c r="AV203" s="22">
        <f t="shared" si="101"/>
        <v>0</v>
      </c>
      <c r="AW203" s="37">
        <f t="shared" si="101"/>
        <v>8</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6</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2</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53</v>
      </c>
      <c r="DS203" s="22">
        <f t="shared" si="106"/>
        <v>0</v>
      </c>
      <c r="DT203" s="22">
        <f t="shared" si="106"/>
        <v>0</v>
      </c>
      <c r="DU203" s="22">
        <f t="shared" si="106"/>
        <v>0</v>
      </c>
      <c r="DV203" s="22">
        <f t="shared" si="106"/>
        <v>0</v>
      </c>
      <c r="DW203" s="22">
        <f t="shared" si="106"/>
        <v>0</v>
      </c>
      <c r="DX203" s="22">
        <f t="shared" si="106"/>
        <v>0</v>
      </c>
      <c r="DY203" s="22">
        <f t="shared" si="106"/>
        <v>4</v>
      </c>
      <c r="DZ203" s="22">
        <f t="shared" si="106"/>
        <v>0</v>
      </c>
      <c r="EA203" s="22">
        <f t="shared" si="106"/>
        <v>0</v>
      </c>
      <c r="EB203" s="22">
        <f t="shared" si="106"/>
        <v>53</v>
      </c>
      <c r="EC203" s="22">
        <f t="shared" si="106"/>
        <v>57</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3" workbookViewId="0">
      <selection activeCell="H63" sqref="H63"/>
    </sheetView>
  </sheetViews>
  <sheetFormatPr defaultColWidth="8.85546875" defaultRowHeight="12.75" x14ac:dyDescent="0.2"/>
  <cols>
    <col min="1" max="1" width="2.7109375" customWidth="1"/>
    <col min="4" max="4" width="8.7109375" customWidth="1"/>
    <col min="5" max="5" width="10.8554687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Ospika</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35</v>
      </c>
      <c r="F8" s="38"/>
      <c r="H8" s="39" t="s">
        <v>79</v>
      </c>
      <c r="I8" s="38"/>
      <c r="J8" s="119" t="str">
        <f>ENTRY!L3</f>
        <v>NE</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43446</v>
      </c>
      <c r="F10" s="38"/>
      <c r="H10" s="39" t="s">
        <v>83</v>
      </c>
      <c r="I10" s="39" t="s">
        <v>84</v>
      </c>
      <c r="J10" s="119" t="str">
        <f>ENTRY!G3</f>
        <v>56°24'42.9"</v>
      </c>
      <c r="K10" s="39" t="s">
        <v>85</v>
      </c>
      <c r="L10" s="119" t="str">
        <f>ENTRY!H3</f>
        <v>123°59'25.1"</v>
      </c>
      <c r="M10" s="43"/>
      <c r="N10" s="42"/>
    </row>
    <row r="11" spans="1:14" ht="13.5" thickBot="1" x14ac:dyDescent="0.25">
      <c r="A11" s="41"/>
      <c r="B11" s="43"/>
      <c r="C11" s="39" t="s">
        <v>86</v>
      </c>
      <c r="D11" s="38"/>
      <c r="E11" s="119">
        <f>ENTRY!D3</f>
        <v>6</v>
      </c>
      <c r="F11" s="38"/>
      <c r="H11" s="39" t="s">
        <v>87</v>
      </c>
      <c r="I11" s="38"/>
      <c r="J11" s="38"/>
      <c r="K11" s="119">
        <f>ENTRY!E3</f>
        <v>600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181</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53</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530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92.982456140350877</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4</v>
      </c>
      <c r="H31" s="74"/>
      <c r="I31" s="92">
        <f>ENTRY!DY203/ENTRY!DQ203*10</f>
        <v>40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4</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53</v>
      </c>
      <c r="H43" s="95"/>
      <c r="I43" s="13"/>
      <c r="J43" s="101"/>
      <c r="K43" s="13"/>
      <c r="L43" s="102"/>
      <c r="M43" s="43"/>
      <c r="N43" s="42"/>
    </row>
    <row r="44" spans="1:14" ht="15" customHeight="1" x14ac:dyDescent="0.2">
      <c r="A44" s="41"/>
      <c r="B44" s="45" t="s">
        <v>106</v>
      </c>
      <c r="C44" s="43"/>
      <c r="D44" s="43"/>
      <c r="E44" s="43"/>
      <c r="G44" s="101">
        <f>G43/ENTRY!EC203*100</f>
        <v>92.982456140350877</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181</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9</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0</v>
      </c>
      <c r="M51" s="43"/>
      <c r="N51" s="42"/>
    </row>
    <row r="52" spans="1:14" x14ac:dyDescent="0.2">
      <c r="A52" s="41"/>
      <c r="C52" s="4" t="s">
        <v>115</v>
      </c>
      <c r="D52" s="4">
        <v>5.3</v>
      </c>
      <c r="E52" s="72">
        <f>SUM(ENTRY!AC3:'ENTRY'!AC202)</f>
        <v>15</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3</v>
      </c>
      <c r="M52" s="43"/>
      <c r="N52" s="42"/>
    </row>
    <row r="53" spans="1:14" x14ac:dyDescent="0.2">
      <c r="A53" s="41"/>
      <c r="C53" s="4" t="s">
        <v>116</v>
      </c>
      <c r="D53" s="4">
        <v>7.1</v>
      </c>
      <c r="E53" s="72">
        <f>SUM(ENTRY!AM3:'ENTRY'!AM202)</f>
        <v>13</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1</v>
      </c>
      <c r="M53" s="43"/>
      <c r="N53" s="42"/>
    </row>
    <row r="54" spans="1:14" x14ac:dyDescent="0.2">
      <c r="A54" s="41"/>
      <c r="C54" s="4" t="s">
        <v>117</v>
      </c>
      <c r="D54" s="4">
        <v>9.4</v>
      </c>
      <c r="E54" s="72">
        <f>SUM(ENTRY!AW3:'ENTRY'!AW202)</f>
        <v>8</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6</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2</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53</v>
      </c>
      <c r="F60" s="127">
        <f t="shared" si="0"/>
        <v>0</v>
      </c>
      <c r="G60" s="127">
        <f t="shared" si="0"/>
        <v>0</v>
      </c>
      <c r="H60" s="127">
        <f t="shared" si="0"/>
        <v>0</v>
      </c>
      <c r="I60" s="127">
        <f t="shared" si="0"/>
        <v>0</v>
      </c>
      <c r="J60" s="127">
        <f t="shared" si="0"/>
        <v>0</v>
      </c>
      <c r="K60" s="127">
        <f t="shared" si="0"/>
        <v>0</v>
      </c>
      <c r="L60" s="128">
        <f t="shared" si="0"/>
        <v>4</v>
      </c>
      <c r="N60" s="42"/>
    </row>
    <row r="61" spans="1:14" x14ac:dyDescent="0.2">
      <c r="A61" s="41"/>
      <c r="N61" s="42"/>
    </row>
    <row r="62" spans="1:14" x14ac:dyDescent="0.2">
      <c r="A62" s="41"/>
      <c r="H62" s="126" t="s">
        <v>182</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opLeftCell="A17" zoomScale="150" zoomScaleNormal="150" zoomScalePageLayoutView="150" workbookViewId="0">
      <selection activeCell="F25" sqref="F25"/>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2" style="1" bestFit="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164</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35</v>
      </c>
      <c r="F8" s="110"/>
      <c r="G8" s="110"/>
      <c r="H8" s="43"/>
      <c r="I8" s="109" t="s">
        <v>125</v>
      </c>
      <c r="J8" s="110"/>
      <c r="K8" s="110"/>
      <c r="L8" s="117" t="str">
        <f>ENTRY!L3</f>
        <v>NE</v>
      </c>
      <c r="M8" s="110"/>
      <c r="N8" s="110"/>
      <c r="O8" s="125"/>
    </row>
    <row r="9" spans="1:15" ht="16.5" thickBot="1" x14ac:dyDescent="0.3">
      <c r="A9" s="8"/>
      <c r="B9" s="109" t="s">
        <v>86</v>
      </c>
      <c r="C9" s="110"/>
      <c r="D9" s="110"/>
      <c r="E9" s="118">
        <f>ENTRY!D3</f>
        <v>6</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43446</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56°24'42.9"</v>
      </c>
      <c r="F11" s="116" t="s">
        <v>85</v>
      </c>
      <c r="G11" s="119" t="str">
        <f>ENTRY!H3</f>
        <v>123°59'25.1"</v>
      </c>
      <c r="H11" s="43"/>
      <c r="I11" s="112" t="s">
        <v>87</v>
      </c>
      <c r="J11" s="110"/>
      <c r="K11" s="110"/>
      <c r="L11" s="117">
        <f>ENTRY!E3</f>
        <v>600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5" t="s">
        <v>168</v>
      </c>
      <c r="F16" s="155"/>
      <c r="G16" s="121"/>
      <c r="H16" s="45" t="s">
        <v>130</v>
      </c>
      <c r="I16" s="43"/>
      <c r="J16" s="88" t="s">
        <v>171</v>
      </c>
      <c r="K16" s="43"/>
      <c r="L16" s="45" t="s">
        <v>131</v>
      </c>
      <c r="M16" s="121" t="s">
        <v>172</v>
      </c>
      <c r="N16" s="43"/>
      <c r="O16" s="9"/>
    </row>
    <row r="17" spans="1:15" x14ac:dyDescent="0.2">
      <c r="A17" s="8"/>
      <c r="B17" s="43"/>
      <c r="C17" s="43"/>
      <c r="D17" s="43"/>
      <c r="E17" s="155"/>
      <c r="F17" s="155"/>
      <c r="G17" s="121"/>
      <c r="H17" s="45"/>
      <c r="I17" s="43"/>
      <c r="J17" s="43"/>
      <c r="K17" s="121"/>
      <c r="L17" s="43"/>
      <c r="M17" s="43"/>
      <c r="N17" s="43"/>
      <c r="O17" s="9"/>
    </row>
    <row r="18" spans="1:15" x14ac:dyDescent="0.2">
      <c r="A18" s="8"/>
      <c r="B18" s="45" t="s">
        <v>132</v>
      </c>
      <c r="C18" s="43"/>
      <c r="D18" s="43"/>
      <c r="E18" s="121" t="s">
        <v>169</v>
      </c>
      <c r="F18" s="121"/>
      <c r="G18" s="121"/>
      <c r="H18" s="45" t="s">
        <v>133</v>
      </c>
      <c r="I18" s="43"/>
      <c r="J18" s="88" t="s">
        <v>170</v>
      </c>
      <c r="K18" s="121"/>
      <c r="L18" s="45" t="s">
        <v>134</v>
      </c>
      <c r="M18" s="121" t="s">
        <v>173</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3" t="s">
        <v>160</v>
      </c>
      <c r="G20" s="88"/>
      <c r="H20" s="45" t="s">
        <v>136</v>
      </c>
      <c r="I20" s="43"/>
      <c r="J20" s="88" t="s">
        <v>161</v>
      </c>
      <c r="K20" s="43"/>
      <c r="L20" s="45" t="s">
        <v>137</v>
      </c>
      <c r="M20" s="43"/>
      <c r="N20" s="121" t="s">
        <v>179</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174</v>
      </c>
      <c r="F24" s="43"/>
      <c r="G24" s="43"/>
      <c r="H24" s="45" t="s">
        <v>140</v>
      </c>
      <c r="I24" s="43"/>
      <c r="J24" s="157" t="s">
        <v>174</v>
      </c>
      <c r="K24" s="157"/>
      <c r="L24" s="154"/>
      <c r="M24" s="154"/>
      <c r="N24" s="154"/>
      <c r="O24" s="9"/>
    </row>
    <row r="25" spans="1:15" x14ac:dyDescent="0.2">
      <c r="A25" s="8"/>
      <c r="B25" s="43"/>
      <c r="C25" s="43"/>
      <c r="D25" s="43"/>
      <c r="E25" s="121"/>
      <c r="F25" s="43"/>
      <c r="G25" s="43"/>
      <c r="H25" s="43"/>
      <c r="I25" s="43"/>
      <c r="J25" s="154"/>
      <c r="K25" s="154"/>
      <c r="L25" s="154"/>
      <c r="M25" s="154"/>
      <c r="N25" s="154"/>
      <c r="O25" s="9"/>
    </row>
    <row r="26" spans="1:15" x14ac:dyDescent="0.2">
      <c r="A26" s="8"/>
      <c r="B26" s="45" t="s">
        <v>141</v>
      </c>
      <c r="C26" s="43"/>
      <c r="D26" s="43"/>
      <c r="E26" s="43"/>
      <c r="F26" s="43"/>
      <c r="G26" s="88" t="s">
        <v>180</v>
      </c>
      <c r="H26" s="43"/>
      <c r="I26" s="43"/>
      <c r="J26" s="154"/>
      <c r="K26" s="154"/>
      <c r="L26" s="154"/>
      <c r="M26" s="154"/>
      <c r="N26" s="154"/>
      <c r="O26" s="9"/>
    </row>
    <row r="27" spans="1:15" x14ac:dyDescent="0.2">
      <c r="A27" s="8"/>
      <c r="B27" s="43"/>
      <c r="C27" s="43"/>
      <c r="D27" s="43"/>
      <c r="E27" s="43"/>
      <c r="F27" s="43"/>
      <c r="G27" s="43"/>
      <c r="H27" s="43"/>
      <c r="I27" s="43"/>
      <c r="J27" s="154"/>
      <c r="K27" s="154"/>
      <c r="L27" s="154"/>
      <c r="M27" s="154"/>
      <c r="N27" s="154"/>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175</v>
      </c>
      <c r="G30" s="43"/>
      <c r="H30" s="43"/>
      <c r="I30" s="45" t="s">
        <v>144</v>
      </c>
      <c r="J30" s="43"/>
      <c r="K30" s="43"/>
      <c r="L30" s="122" t="s">
        <v>176</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176</v>
      </c>
      <c r="F32" s="43"/>
      <c r="G32" s="43"/>
      <c r="H32" s="43"/>
      <c r="I32" s="45" t="s">
        <v>146</v>
      </c>
      <c r="J32" s="43"/>
      <c r="K32" s="43"/>
      <c r="L32" s="88" t="s">
        <v>176</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176</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163</v>
      </c>
      <c r="F38" s="140"/>
      <c r="G38" s="114"/>
      <c r="H38" s="43"/>
      <c r="I38" s="137" t="s">
        <v>151</v>
      </c>
      <c r="J38" s="43"/>
      <c r="K38" s="43"/>
      <c r="L38" s="121" t="s">
        <v>162</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8" t="s">
        <v>178</v>
      </c>
      <c r="C40" s="158"/>
      <c r="D40" s="158"/>
      <c r="E40" s="158"/>
      <c r="F40" s="158"/>
      <c r="G40" s="158"/>
      <c r="H40" s="158"/>
      <c r="I40" s="158"/>
      <c r="J40" s="158"/>
      <c r="K40" s="158"/>
      <c r="L40" s="158"/>
      <c r="M40" s="158"/>
      <c r="N40" s="158"/>
      <c r="O40" s="9"/>
    </row>
    <row r="41" spans="1:15" x14ac:dyDescent="0.2">
      <c r="A41" s="69"/>
      <c r="B41" s="158"/>
      <c r="C41" s="158"/>
      <c r="D41" s="158"/>
      <c r="E41" s="158"/>
      <c r="F41" s="158"/>
      <c r="G41" s="158"/>
      <c r="H41" s="158"/>
      <c r="I41" s="158"/>
      <c r="J41" s="158"/>
      <c r="K41" s="158"/>
      <c r="L41" s="158"/>
      <c r="M41" s="158"/>
      <c r="N41" s="158"/>
      <c r="O41" s="9"/>
    </row>
    <row r="42" spans="1:15" x14ac:dyDescent="0.2">
      <c r="A42" s="69"/>
      <c r="B42" s="158"/>
      <c r="C42" s="158"/>
      <c r="D42" s="158"/>
      <c r="E42" s="158"/>
      <c r="F42" s="158"/>
      <c r="G42" s="158"/>
      <c r="H42" s="158"/>
      <c r="I42" s="158"/>
      <c r="J42" s="158"/>
      <c r="K42" s="158"/>
      <c r="L42" s="158"/>
      <c r="M42" s="158"/>
      <c r="N42" s="158"/>
      <c r="O42" s="9"/>
    </row>
    <row r="43" spans="1:15" x14ac:dyDescent="0.2">
      <c r="A43" s="69"/>
      <c r="C43" s="121"/>
      <c r="D43" s="43"/>
      <c r="E43" s="43"/>
      <c r="F43" s="43"/>
      <c r="G43" s="43"/>
      <c r="H43" s="43"/>
      <c r="I43" s="43"/>
      <c r="J43" s="43"/>
      <c r="K43" s="43"/>
      <c r="L43" s="43"/>
      <c r="M43" s="43"/>
      <c r="N43" s="43"/>
      <c r="O43" s="9"/>
    </row>
    <row r="44" spans="1:15" x14ac:dyDescent="0.2">
      <c r="A44" s="69"/>
      <c r="B44" s="156" t="s">
        <v>177</v>
      </c>
      <c r="C44" s="156"/>
      <c r="D44" s="156"/>
      <c r="E44" s="156"/>
      <c r="F44" s="156"/>
      <c r="G44" s="156"/>
      <c r="H44" s="43"/>
      <c r="I44" s="43"/>
      <c r="J44" s="43"/>
      <c r="K44" s="43"/>
      <c r="L44" s="43"/>
      <c r="M44" s="43"/>
      <c r="N44" s="43"/>
      <c r="O44" s="9"/>
    </row>
    <row r="45" spans="1:15" x14ac:dyDescent="0.2">
      <c r="A45" s="69"/>
      <c r="B45" s="88"/>
      <c r="C45" s="121"/>
      <c r="D45" s="43"/>
      <c r="E45" s="43"/>
      <c r="F45" s="43"/>
      <c r="G45" s="43"/>
      <c r="H45" s="43"/>
      <c r="I45" s="43"/>
      <c r="J45" s="43"/>
      <c r="K45" s="43"/>
      <c r="L45" s="43"/>
      <c r="M45" s="43"/>
      <c r="N45" s="43"/>
      <c r="O45" s="9"/>
    </row>
    <row r="46" spans="1:15" x14ac:dyDescent="0.2">
      <c r="A46" s="69"/>
      <c r="B46" s="88"/>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4">
    <mergeCell ref="E16:F17"/>
    <mergeCell ref="B44:G44"/>
    <mergeCell ref="J24:K24"/>
    <mergeCell ref="B40:N42"/>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2019-01-29T20:35:45Z</dcterms:modified>
</cp:coreProperties>
</file>