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<sst xmlns="http://schemas.openxmlformats.org/spreadsheetml/2006/main" count="283" uniqueCount="184">
  <si>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</si>
  <si>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</si>
  <si>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</si>
  <si>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</si>
  <si>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</si>
  <si>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</si>
  <si>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</si>
  <si>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</si>
  <si>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</si>
  <si>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</si>
  <si>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</si>
  <si>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</si>
  <si>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</si>
  <si>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</si>
  <si>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</si>
  <si>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</si>
  <si>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</si>
  <si>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</si>
  <si>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</si>
  <si>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</si>
  <si>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</si>
  <si>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</si>
  <si>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</si>
  <si>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</si>
  <si>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</si>
  <si>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</si>
  <si>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</si>
  <si>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</si>
  <si>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</si>
  <si>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</si>
  <si>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</si>
  <si>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</si>
  <si>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</si>
  <si>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</si>
  <si>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</si>
  <si>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</si>
  <si>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</si>
  <si>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</si>
  <si>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</si>
  <si>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</si>
  <si>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</si>
  <si>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</si>
  <si>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</si>
  <si>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</si>
  <si>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</si>
  <si>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</si>
  <si>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</si>
  <si>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</si>
  <si>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</si>
  <si>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</si>
  <si>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</si>
  <si>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</si>
  <si>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</si>
  <si>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</si>
  <si>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</si>
  <si>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</si>
  <si>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</si>
  <si>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</si>
  <si>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</si>
  <si>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</si>
  <si>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</si>
  <si>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</si>
  <si>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</si>
  <si>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</si>
  <si>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</si>
  <si>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</si>
  <si>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</si>
  <si>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</si>
  <si>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</si>
  <si>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</si>
  <si>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</si>
  <si>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</si>
  <si>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</si>
  <si>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</si>
  <si>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</si>
  <si>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</si>
  <si>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</si>
  <si>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</si>
  <si>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</si>
  <si>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</si>
  <si>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</si>
  <si>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</si>
  <si>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</si>
  <si>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</si>
  <si>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</si>
  <si>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</si>
  <si>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</si>
  <si>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</si>
  <si>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</si>
  <si>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</si>
  <si>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</si>
  <si>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</si>
  <si>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</si>
  <si>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</si>
  <si>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</si>
  <si>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</si>
  <si>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</si>
  <si>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</si>
  <si>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</si>
  <si>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</si>
  <si>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</si>
  <si>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</si>
  <si>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</si>
  <si>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</si>
  <si>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</si>
  <si>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</si>
  <si>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</si>
  <si>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</si>
  <si>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</si>
  <si>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</si>
  <si>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</si>
  <si>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</si>
  <si>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</si>
  <si>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</si>
  <si>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</si>
  <si>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</si>
  <si>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</si>
  <si>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</si>
  <si>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</si>
  <si>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</si>
  <si>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</si>
  <si>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</si>
  <si>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</si>
  <si>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</si>
  <si>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</si>
  <si>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</si>
  <si>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</si>
  <si>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</si>
  <si>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</si>
  <si>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</si>
  <si>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</si>
  <si>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</si>
  <si>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</si>
  <si>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</si>
  <si>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</si>
  <si>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</si>
  <si>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</si>
  <si>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</si>
  <si>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</si>
  <si>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</si>
  <si>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</si>
  <si>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</si>
  <si>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</si>
  <si>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</si>
  <si>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</si>
  <si>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</si>
  <si>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</si>
  <si>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</si>
  <si>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</si>
  <si>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</si>
  <si>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</si>
  <si>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</si>
  <si>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</si>
  <si>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</si>
  <si>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</si>
  <si>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</si>
  <si>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</si>
  <si>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</si>
  <si>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</si>
  <si>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</si>
  <si>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</si>
  <si>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N/A</t>
  </si>
  <si>
    <t>Unkown</t>
  </si>
  <si>
    <t>Moose/Wolf</t>
  </si>
  <si>
    <t>4WD</t>
  </si>
  <si>
    <t>Osilinka FSR</t>
  </si>
  <si>
    <t>11/30/18</t>
  </si>
  <si>
    <t>56°04'47.0"</t>
  </si>
  <si>
    <t>124°35'57.2"</t>
  </si>
  <si>
    <t>NE/CD</t>
  </si>
  <si>
    <t>4WD + 2km Sled</t>
  </si>
  <si>
    <t>Adjacent cut block + existing road system</t>
  </si>
  <si>
    <t>SCt, S(Ct), S(CtAt)</t>
  </si>
  <si>
    <t>Endemic</t>
  </si>
  <si>
    <t>Minor 2019</t>
  </si>
  <si>
    <t>Ground Survey</t>
  </si>
  <si>
    <t>* No bark patch taken - no standing Code 1.</t>
  </si>
  <si>
    <t>FloodPlain-Osilinki R.  + Streams</t>
  </si>
  <si>
    <t>700m</t>
  </si>
  <si>
    <t>at aprox. 7.9km Osilinka</t>
  </si>
  <si>
    <t xml:space="preserve">2km Cabin Rd </t>
  </si>
  <si>
    <t xml:space="preserve">    Poly 44 should be adjusted so that only the northern half be surveyed. The southern portion was dominantly blowdown &amp; flood damage, while the northern portion (S/L1) had some susceptable spruce throughout. A couple small infests were found along S/L1. Overall, very minor IBS activity. Currently, nothing of concern noted for Poly 44. The poly is easy to access and mostly good walking ground for future monitoring.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</si>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</sst>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165</v>
      </c>
      <c r="C3" s="143">
        <v>44</v>
      </c>
      <c r="D3" s="143">
        <v>45</v>
      </c>
      <c r="E3" s="143">
        <v>3975</v>
      </c>
      <c r="F3" s="144" t="s">
        <v>166</v>
      </c>
      <c r="G3" s="143" t="s">
        <v>167</v>
      </c>
      <c r="H3" s="143" t="s">
        <v>168</v>
      </c>
      <c r="I3" s="1" t="s">
        <v>156</v>
      </c>
      <c r="J3" s="1" t="s">
        <v>157</v>
      </c>
      <c r="K3" s="1" t="s">
        <v>158</v>
      </c>
      <c r="L3" s="143" t="s">
        <v>169</v>
      </c>
      <c r="M3" s="1" t="s">
        <v>159</v>
      </c>
      <c r="N3" s="1">
        <v>1</v>
      </c>
      <c r="O3" s="143">
        <v>0</v>
      </c>
      <c r="P3" s="145">
        <v>3</v>
      </c>
      <c r="Q3" s="146">
        <v>400</v>
      </c>
      <c r="R3" s="146">
        <v>500</v>
      </c>
      <c r="S3" s="153">
        <v>5</v>
      </c>
      <c r="T3" s="148"/>
      <c r="U3" s="148"/>
      <c r="V3" s="148"/>
      <c r="W3" s="148"/>
      <c r="X3" s="148"/>
      <c r="Y3" s="148"/>
      <c r="Z3" s="148"/>
      <c r="AA3" s="148"/>
      <c r="AB3" s="148"/>
      <c r="AC3" s="150">
        <v>1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50"/>
      <c r="AN3" s="148"/>
      <c r="AO3" s="148"/>
      <c r="AP3" s="148"/>
      <c r="AQ3" s="148"/>
      <c r="AR3" s="148"/>
      <c r="AS3" s="148"/>
      <c r="AT3" s="148"/>
      <c r="AU3" s="148"/>
      <c r="AV3" s="148"/>
      <c r="AW3" s="150"/>
      <c r="AX3" s="148"/>
      <c r="AY3" s="148"/>
      <c r="AZ3" s="148"/>
      <c r="BA3" s="148"/>
      <c r="BB3" s="148"/>
      <c r="BC3" s="148"/>
      <c r="BD3" s="148"/>
      <c r="BE3" s="148"/>
      <c r="BF3" s="148"/>
      <c r="BG3" s="150"/>
      <c r="BH3" s="148"/>
      <c r="BI3" s="148"/>
      <c r="BJ3" s="148"/>
      <c r="BK3" s="148"/>
      <c r="BL3" s="148"/>
      <c r="BM3" s="148"/>
      <c r="BN3" s="148"/>
      <c r="BO3" s="148"/>
      <c r="BP3" s="148"/>
      <c r="BQ3" s="150"/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6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0</v>
      </c>
      <c r="DZ3" s="1">
        <f t="shared" si="0"/>
        <v>0</v>
      </c>
      <c r="EA3" s="1">
        <f t="shared" si="0"/>
        <v>0</v>
      </c>
      <c r="EB3" s="1">
        <f>DR3+DS3+DT3+DU3+DV3+DW3+DX3</f>
        <v>6</v>
      </c>
      <c r="EC3" s="1">
        <f>DY3+DZ3+EA3+EB3</f>
        <v>6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60</v>
      </c>
      <c r="D8" s="1">
        <f>A8*D3</f>
        <v>2700</v>
      </c>
      <c r="I8" s="87" t="s">
        <v>54</v>
      </c>
      <c r="J8" s="1">
        <f>TOTALS!D20*D3</f>
        <v>2700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100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5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0</v>
      </c>
      <c r="AB203" s="22">
        <f t="shared" si="100"/>
        <v>0</v>
      </c>
      <c r="AC203" s="37">
        <f t="shared" si="100"/>
        <v>1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0</v>
      </c>
      <c r="AM203" s="37">
        <f t="shared" si="101"/>
        <v>0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0</v>
      </c>
      <c r="AW203" s="37">
        <f t="shared" si="101"/>
        <v>0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0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0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6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0</v>
      </c>
      <c r="DZ203" s="22">
        <f t="shared" si="106"/>
        <v>0</v>
      </c>
      <c r="EA203" s="22">
        <f t="shared" si="106"/>
        <v>0</v>
      </c>
      <c r="EB203" s="22">
        <f t="shared" si="106"/>
        <v>6</v>
      </c>
      <c r="EC203" s="22">
        <f t="shared" si="106"/>
        <v>6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3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Osilinka FSR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44</v>
      </c>
      <c r="F8" s="38"/>
      <c r="H8" s="39" t="s">
        <v>79</v>
      </c>
      <c r="I8" s="38"/>
      <c r="J8" s="119" t="str">
        <f>ENTRY!L3</f>
        <v>NE/CD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 t="str">
        <f>ENTRY!F3</f>
        <v>11/30/18</v>
      </c>
      <c r="F10" s="38"/>
      <c r="H10" s="39" t="s">
        <v>83</v>
      </c>
      <c r="I10" s="39" t="s">
        <v>84</v>
      </c>
      <c r="J10" s="119" t="str">
        <f>ENTRY!G3</f>
        <v>56°04'47.0"</v>
      </c>
      <c r="K10" s="39" t="s">
        <v>85</v>
      </c>
      <c r="L10" s="119" t="str">
        <f>ENTRY!H3</f>
        <v>124°35'57.2"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45</v>
      </c>
      <c r="F11" s="38"/>
      <c r="H11" s="39" t="s">
        <v>87</v>
      </c>
      <c r="I11" s="38"/>
      <c r="J11" s="38"/>
      <c r="K11" s="119">
        <f>ENTRY!E3</f>
        <v>3975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182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6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60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100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0</v>
      </c>
      <c r="H31" s="74"/>
      <c r="I31" s="92">
        <f>ENTRY!DY203/ENTRY!DQ203*10</f>
        <v>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0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6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100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182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5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1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0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0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0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0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0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0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6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0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183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zoomScale="150" zoomScaleNormal="150" zoomScalePageLayoutView="150" workbookViewId="0">
      <selection activeCell="G17" sqref="G17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7" style="1" customWidth="1"/>
    <col min="10" max="10" width="8.710937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Osilinka FSR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44</v>
      </c>
      <c r="F8" s="110"/>
      <c r="G8" s="110"/>
      <c r="H8" s="43"/>
      <c r="I8" s="109" t="s">
        <v>125</v>
      </c>
      <c r="J8" s="110"/>
      <c r="K8" s="110"/>
      <c r="L8" s="117" t="str">
        <f>ENTRY!L3</f>
        <v>NE/CD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45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 t="str">
        <f>ENTRY!F3</f>
        <v>11/30/18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56°04'47.0"</v>
      </c>
      <c r="F11" s="116" t="s">
        <v>85</v>
      </c>
      <c r="G11" s="119" t="str">
        <f>ENTRY!H3</f>
        <v>124°35'57.2"</v>
      </c>
      <c r="H11" s="43"/>
      <c r="I11" s="112" t="s">
        <v>87</v>
      </c>
      <c r="J11" s="110"/>
      <c r="K11" s="110"/>
      <c r="L11" s="117">
        <f>ENTRY!E3</f>
        <v>3975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180</v>
      </c>
      <c r="F16" s="121"/>
      <c r="G16" s="121"/>
      <c r="H16" s="45" t="s">
        <v>130</v>
      </c>
      <c r="I16" s="43"/>
      <c r="J16" s="88" t="s">
        <v>172</v>
      </c>
      <c r="K16" s="43"/>
      <c r="L16" s="45" t="s">
        <v>131</v>
      </c>
      <c r="M16" s="121" t="s">
        <v>160</v>
      </c>
      <c r="N16" s="43"/>
      <c r="O16" s="9"/>
    </row>
    <row r="17" spans="1:15" x14ac:dyDescent="0.2">
      <c r="A17" s="8"/>
      <c r="B17" s="43"/>
      <c r="C17" s="43"/>
      <c r="D17" s="43"/>
      <c r="E17" s="121" t="s">
        <v>179</v>
      </c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160</v>
      </c>
      <c r="F18" s="121"/>
      <c r="G18" s="121"/>
      <c r="H18" s="45" t="s">
        <v>133</v>
      </c>
      <c r="I18" s="43"/>
      <c r="J18" s="155" t="s">
        <v>177</v>
      </c>
      <c r="K18" s="155"/>
      <c r="L18" s="45" t="s">
        <v>134</v>
      </c>
      <c r="M18" s="121" t="s">
        <v>161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55"/>
      <c r="K19" s="155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162</v>
      </c>
      <c r="G20" s="88"/>
      <c r="H20" s="45" t="s">
        <v>136</v>
      </c>
      <c r="I20" s="43"/>
      <c r="J20" s="88" t="s">
        <v>163</v>
      </c>
      <c r="K20" s="43"/>
      <c r="L20" s="45" t="s">
        <v>137</v>
      </c>
      <c r="M20" s="43"/>
      <c r="N20" s="121" t="s">
        <v>178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170</v>
      </c>
      <c r="F24" s="43"/>
      <c r="G24" s="43"/>
      <c r="H24" s="45" t="s">
        <v>140</v>
      </c>
      <c r="I24" s="43"/>
      <c r="J24" s="88" t="s">
        <v>164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171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173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173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174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175</v>
      </c>
      <c r="F38" s="140"/>
      <c r="G38" s="114"/>
      <c r="H38" s="43"/>
      <c r="I38" s="137" t="s">
        <v>151</v>
      </c>
      <c r="J38" s="43"/>
      <c r="K38" s="43"/>
      <c r="L38" s="121" t="s">
        <v>175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4" t="s">
        <v>181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9"/>
    </row>
    <row r="41" spans="1:15" x14ac:dyDescent="0.2">
      <c r="A41" s="69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9"/>
    </row>
    <row r="42" spans="1:15" x14ac:dyDescent="0.2">
      <c r="A42" s="6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9"/>
    </row>
    <row r="43" spans="1:15" x14ac:dyDescent="0.2">
      <c r="A43" s="69"/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 t="s">
        <v>176</v>
      </c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2">
    <mergeCell ref="B40:N43"/>
    <mergeCell ref="J18:K19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2019-01-29T20:42:27Z</dcterms:modified>
</cp:coreProperties>
</file>