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4" l="1"/>
  <c r="L6" i="4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<sst xmlns="http://schemas.openxmlformats.org/spreadsheetml/2006/main" count="282" uniqueCount="180">
  <si>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</si>
  <si>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</si>
  <si>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</si>
  <si>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</si>
  <si>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</si>
  <si>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</si>
  <si>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</si>
  <si>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</si>
  <si>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</si>
  <si>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</si>
  <si>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</si>
  <si>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</si>
  <si>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</si>
  <si>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</si>
  <si>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</si>
  <si>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</si>
  <si>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</si>
  <si>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</si>
  <si>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</si>
  <si>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</si>
  <si>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</si>
  <si>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</si>
  <si>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</si>
  <si>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</si>
  <si>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</si>
  <si>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</si>
  <si>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</si>
  <si>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</si>
  <si>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</si>
  <si>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</si>
  <si>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</si>
  <si>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</si>
  <si>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</si>
  <si>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</si>
  <si>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</si>
  <si>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</si>
  <si>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</si>
  <si>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</si>
  <si>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</si>
  <si>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</si>
  <si>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</si>
  <si>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</si>
  <si>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</si>
  <si>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</si>
  <si>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</si>
  <si>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</si>
  <si>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</si>
  <si>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</si>
  <si>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</si>
  <si>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</si>
  <si>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</si>
  <si>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</si>
  <si>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</si>
  <si>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</si>
  <si>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</si>
  <si>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</si>
  <si>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</si>
  <si>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</si>
  <si>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</si>
  <si>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</si>
  <si>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</si>
  <si>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</si>
  <si>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</si>
  <si>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</si>
  <si>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</si>
  <si>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</si>
  <si>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</si>
  <si>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</si>
  <si>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</si>
  <si>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</si>
  <si>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</si>
  <si>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</si>
  <si>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</si>
  <si>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</si>
  <si>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</si>
  <si>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</si>
  <si>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</si>
  <si>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</si>
  <si>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</si>
  <si>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</si>
  <si>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</si>
  <si>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</si>
  <si>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</si>
  <si>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</si>
  <si>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</si>
  <si>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</si>
  <si>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</si>
  <si>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</si>
  <si>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</si>
  <si>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</si>
  <si>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</si>
  <si>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</si>
  <si>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</si>
  <si>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</si>
  <si>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</si>
  <si>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</si>
  <si>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</si>
  <si>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</si>
  <si>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</si>
  <si>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</si>
  <si>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</si>
  <si>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</si>
  <si>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</si>
  <si>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</si>
  <si>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</si>
  <si>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</si>
  <si>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</si>
  <si>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</si>
  <si>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</si>
  <si>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</si>
  <si>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</si>
  <si>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</si>
  <si>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</si>
  <si>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</si>
  <si>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</si>
  <si>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</si>
  <si>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</si>
  <si>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</si>
  <si>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</si>
  <si>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</si>
  <si>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</si>
  <si>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</si>
  <si>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</si>
  <si>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</si>
  <si>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</si>
  <si>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</si>
  <si>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</si>
  <si>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</si>
  <si>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</si>
  <si>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</si>
  <si>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</si>
  <si>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</si>
  <si>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</si>
  <si>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</si>
  <si>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</si>
  <si>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</si>
  <si>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</si>
  <si>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</si>
  <si>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</si>
  <si>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</si>
  <si>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</si>
  <si>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</si>
  <si>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</si>
  <si>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</si>
  <si>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</si>
  <si>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</si>
  <si>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</si>
  <si>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</si>
  <si>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</si>
  <si>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</si>
  <si>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</si>
  <si>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</si>
  <si>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</si>
  <si>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</si>
  <si>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</si>
  <si>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</si>
  <si>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</si>
  <si>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</si>
  <si>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</si>
  <si>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</si>
  <si>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Moose</t>
  </si>
  <si>
    <t>N/A</t>
  </si>
  <si>
    <t>40.5km Chunamon</t>
  </si>
  <si>
    <t>56°21'12.0"</t>
  </si>
  <si>
    <t>124°31'04.1"</t>
  </si>
  <si>
    <t>NE</t>
  </si>
  <si>
    <t>SBl(Ct), S(Bl)</t>
  </si>
  <si>
    <t>5-45%</t>
  </si>
  <si>
    <t>Flat - Gentle slopes - Gullied</t>
  </si>
  <si>
    <t>River</t>
  </si>
  <si>
    <t>4WD + 750m walk-in</t>
  </si>
  <si>
    <t>Adjacent cutblock + Establish new trails</t>
  </si>
  <si>
    <t>Endemic</t>
  </si>
  <si>
    <t>None</t>
  </si>
  <si>
    <t>No action</t>
  </si>
  <si>
    <t>* No bark patch taken - No Code 1.</t>
  </si>
  <si>
    <t>762-876m</t>
  </si>
  <si>
    <t xml:space="preserve">    Poly 48 is a narrow sliver of timber along a creek between two older cutblocks. Due to the poly shape and meandering creek, the bearing was loosely followed. This allowed for a more effective survey as it enabled the surveyer to walk through the majority of the susceptable timber that might be otherwise missed when bound to a bearing. We have found this to be a great strategy when surverying narrow polygons along creeks, streams etc. This way the surveyor doesn't get stuck on a bearing that's right on the watercourse which is common when a watercourse meanders a lot.  The surveyer doesn't have to continuously 'COD' in order to stay out of the creek, in susceptable timber and within the poly (in narrow polygons with a lot of COD's it can be tough to keep line lengths at 50m &amp; 100m increments; it often doesn't work out). Therefore, when loosely following the bearing; the data collected is more accurately indicative of IBS activity. Poly 48 showed no evidence of current or historic IBS activity.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</si>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</sst>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5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wrapText="1"/>
    </xf>
    <xf numFmtId="0" fontId="19" fillId="0" borderId="0" xfId="0" applyFont="1" applyBorder="1"/>
    <xf numFmtId="0" fontId="6" fillId="0" borderId="0" xfId="0" applyFont="1" applyAlignment="1">
      <alignment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48</v>
      </c>
      <c r="D3" s="143">
        <v>9</v>
      </c>
      <c r="E3" s="143">
        <v>800</v>
      </c>
      <c r="F3" s="144">
        <v>43433</v>
      </c>
      <c r="G3" s="143" t="s">
        <v>163</v>
      </c>
      <c r="H3" s="143" t="s">
        <v>164</v>
      </c>
      <c r="I3" s="1" t="s">
        <v>155</v>
      </c>
      <c r="J3" s="1" t="s">
        <v>156</v>
      </c>
      <c r="K3" s="1" t="s">
        <v>157</v>
      </c>
      <c r="L3" s="143" t="s">
        <v>165</v>
      </c>
      <c r="M3" s="1" t="s">
        <v>158</v>
      </c>
      <c r="N3" s="1">
        <v>1</v>
      </c>
      <c r="O3" s="143">
        <v>0</v>
      </c>
      <c r="P3" s="145">
        <v>1</v>
      </c>
      <c r="Q3" s="146">
        <v>700</v>
      </c>
      <c r="R3" s="146">
        <v>800</v>
      </c>
      <c r="S3" s="152">
        <v>13</v>
      </c>
      <c r="T3" s="148"/>
      <c r="U3" s="148"/>
      <c r="V3" s="148"/>
      <c r="W3" s="148"/>
      <c r="X3" s="148"/>
      <c r="Y3" s="148"/>
      <c r="Z3" s="148">
        <v>10</v>
      </c>
      <c r="AA3" s="148"/>
      <c r="AB3" s="148"/>
      <c r="AC3" s="150">
        <v>3</v>
      </c>
      <c r="AD3" s="148"/>
      <c r="AE3" s="148"/>
      <c r="AF3" s="148"/>
      <c r="AG3" s="148"/>
      <c r="AH3" s="148"/>
      <c r="AI3" s="148"/>
      <c r="AJ3" s="148">
        <v>4</v>
      </c>
      <c r="AK3" s="148"/>
      <c r="AL3" s="148"/>
      <c r="AM3" s="150">
        <v>3</v>
      </c>
      <c r="AN3" s="148"/>
      <c r="AO3" s="148"/>
      <c r="AP3" s="148"/>
      <c r="AQ3" s="148"/>
      <c r="AR3" s="148"/>
      <c r="AS3" s="148"/>
      <c r="AT3" s="148">
        <v>6</v>
      </c>
      <c r="AU3" s="148"/>
      <c r="AV3" s="148"/>
      <c r="AW3" s="150"/>
      <c r="AX3" s="148"/>
      <c r="AY3" s="148"/>
      <c r="AZ3" s="148"/>
      <c r="BA3" s="148"/>
      <c r="BB3" s="148"/>
      <c r="BC3" s="148"/>
      <c r="BD3" s="148">
        <v>1</v>
      </c>
      <c r="BE3" s="148"/>
      <c r="BF3" s="148"/>
      <c r="BG3" s="150"/>
      <c r="BH3" s="148"/>
      <c r="BI3" s="148"/>
      <c r="BJ3" s="148"/>
      <c r="BK3" s="148"/>
      <c r="BL3" s="148"/>
      <c r="BM3" s="148"/>
      <c r="BN3" s="148">
        <v>1</v>
      </c>
      <c r="BO3" s="148"/>
      <c r="BP3" s="148"/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20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22</v>
      </c>
      <c r="DZ3" s="1">
        <f t="shared" si="0"/>
        <v>0</v>
      </c>
      <c r="EA3" s="1">
        <f t="shared" si="0"/>
        <v>0</v>
      </c>
      <c r="EB3" s="1">
        <f>DR3+DS3+DT3+DU3+DV3+DW3+DX3</f>
        <v>20</v>
      </c>
      <c r="EC3" s="1">
        <f>DY3+DZ3+EA3+EB3</f>
        <v>42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420</v>
      </c>
      <c r="D8" s="1">
        <f>A8*D3</f>
        <v>3780</v>
      </c>
      <c r="I8" s="87" t="s">
        <v>54</v>
      </c>
      <c r="J8" s="1">
        <f>TOTALS!D20*D3</f>
        <v>1800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47.619047619047613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10</v>
      </c>
      <c r="AA203" s="22">
        <f t="shared" si="100"/>
        <v>0</v>
      </c>
      <c r="AB203" s="22">
        <f t="shared" si="100"/>
        <v>0</v>
      </c>
      <c r="AC203" s="37">
        <f t="shared" si="100"/>
        <v>3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4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6</v>
      </c>
      <c r="AU203" s="22">
        <f t="shared" si="101"/>
        <v>0</v>
      </c>
      <c r="AV203" s="22">
        <f t="shared" si="101"/>
        <v>0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1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1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20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22</v>
      </c>
      <c r="DZ203" s="22">
        <f t="shared" si="106"/>
        <v>0</v>
      </c>
      <c r="EA203" s="22">
        <f t="shared" si="106"/>
        <v>0</v>
      </c>
      <c r="EB203" s="22">
        <f t="shared" si="106"/>
        <v>20</v>
      </c>
      <c r="EC203" s="22">
        <f t="shared" si="106"/>
        <v>42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4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8554687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40.5km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48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43433</v>
      </c>
      <c r="F10" s="38"/>
      <c r="H10" s="39" t="s">
        <v>83</v>
      </c>
      <c r="I10" s="39" t="s">
        <v>84</v>
      </c>
      <c r="J10" s="119" t="str">
        <f>ENTRY!G3</f>
        <v>56°21'12.0"</v>
      </c>
      <c r="K10" s="39" t="s">
        <v>85</v>
      </c>
      <c r="L10" s="119" t="str">
        <f>ENTRY!H3</f>
        <v>124°31'04.1"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9</v>
      </c>
      <c r="F11" s="38"/>
      <c r="H11" s="39" t="s">
        <v>87</v>
      </c>
      <c r="I11" s="38"/>
      <c r="J11" s="38"/>
      <c r="K11" s="119">
        <f>ENTRY!E3</f>
        <v>800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178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20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200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47.619047619047613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22</v>
      </c>
      <c r="H31" s="74"/>
      <c r="I31" s="92">
        <f>ENTRY!DY203/ENTRY!DQ203*10</f>
        <v>220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152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22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20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47.619047619047613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178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3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4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6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20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22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179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zoomScale="150" zoomScaleNormal="150" zoomScalePageLayoutView="150" workbookViewId="0">
      <selection activeCell="B6" sqref="B6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2" style="1" bestFit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">
        <v>162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48</v>
      </c>
      <c r="F8" s="110"/>
      <c r="G8" s="110"/>
      <c r="H8" s="43"/>
      <c r="I8" s="109" t="s">
        <v>124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9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125</v>
      </c>
      <c r="C10" s="110"/>
      <c r="D10" s="110"/>
      <c r="E10" s="141">
        <f>ENTRY!F3</f>
        <v>43433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56°21'12.0"</v>
      </c>
      <c r="F11" s="116" t="s">
        <v>85</v>
      </c>
      <c r="G11" s="119" t="str">
        <f>ENTRY!H3</f>
        <v>124°31'04.1"</v>
      </c>
      <c r="H11" s="43"/>
      <c r="I11" s="112" t="s">
        <v>87</v>
      </c>
      <c r="J11" s="110"/>
      <c r="K11" s="110"/>
      <c r="L11" s="117">
        <f>ENTRY!E3</f>
        <v>800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128</v>
      </c>
      <c r="C16" s="43"/>
      <c r="D16" s="43"/>
      <c r="E16" s="155" t="s">
        <v>162</v>
      </c>
      <c r="F16" s="155"/>
      <c r="G16" s="121"/>
      <c r="H16" s="45" t="s">
        <v>129</v>
      </c>
      <c r="I16" s="43"/>
      <c r="J16" s="88" t="s">
        <v>166</v>
      </c>
      <c r="K16" s="43"/>
      <c r="L16" s="45" t="s">
        <v>130</v>
      </c>
      <c r="M16" s="121" t="s">
        <v>167</v>
      </c>
      <c r="N16" s="43"/>
      <c r="O16" s="9"/>
    </row>
    <row r="17" spans="1:15" x14ac:dyDescent="0.2">
      <c r="A17" s="8"/>
      <c r="B17" s="43"/>
      <c r="C17" s="43"/>
      <c r="D17" s="43"/>
      <c r="E17" s="155"/>
      <c r="F17" s="155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131</v>
      </c>
      <c r="C18" s="43"/>
      <c r="D18" s="43"/>
      <c r="E18" s="121" t="s">
        <v>168</v>
      </c>
      <c r="F18" s="121"/>
      <c r="G18" s="121"/>
      <c r="H18" s="45" t="s">
        <v>132</v>
      </c>
      <c r="I18" s="43"/>
      <c r="J18" s="88" t="s">
        <v>169</v>
      </c>
      <c r="K18" s="121"/>
      <c r="L18" s="45" t="s">
        <v>133</v>
      </c>
      <c r="M18" s="121" t="s">
        <v>161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153" t="s">
        <v>159</v>
      </c>
      <c r="G20" s="88"/>
      <c r="H20" s="45" t="s">
        <v>135</v>
      </c>
      <c r="I20" s="43"/>
      <c r="J20" s="88" t="s">
        <v>160</v>
      </c>
      <c r="K20" s="43"/>
      <c r="L20" s="45" t="s">
        <v>136</v>
      </c>
      <c r="M20" s="43"/>
      <c r="N20" s="121" t="s">
        <v>176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170</v>
      </c>
      <c r="F24" s="43"/>
      <c r="G24" s="43"/>
      <c r="H24" s="45" t="s">
        <v>139</v>
      </c>
      <c r="I24" s="43"/>
      <c r="J24" s="156" t="s">
        <v>170</v>
      </c>
      <c r="K24" s="156"/>
      <c r="L24" s="156"/>
      <c r="M24" s="156"/>
      <c r="N24" s="154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154"/>
      <c r="K25" s="154"/>
      <c r="L25" s="154"/>
      <c r="M25" s="154"/>
      <c r="N25" s="154"/>
      <c r="O25" s="9"/>
    </row>
    <row r="26" spans="1:15" x14ac:dyDescent="0.2">
      <c r="A26" s="8"/>
      <c r="B26" s="45" t="s">
        <v>140</v>
      </c>
      <c r="C26" s="43"/>
      <c r="D26" s="43"/>
      <c r="E26" s="43"/>
      <c r="F26" s="157" t="s">
        <v>171</v>
      </c>
      <c r="G26" s="157"/>
      <c r="H26" s="157"/>
      <c r="I26" s="43"/>
      <c r="J26" s="154"/>
      <c r="K26" s="154"/>
      <c r="L26" s="154"/>
      <c r="M26" s="154"/>
      <c r="N26" s="154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154"/>
      <c r="K27" s="154"/>
      <c r="L27" s="154"/>
      <c r="M27" s="154"/>
      <c r="N27" s="154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172</v>
      </c>
      <c r="G30" s="43"/>
      <c r="H30" s="43"/>
      <c r="I30" s="45" t="s">
        <v>143</v>
      </c>
      <c r="J30" s="43"/>
      <c r="K30" s="43"/>
      <c r="L30" s="122" t="s">
        <v>173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173</v>
      </c>
      <c r="F32" s="43"/>
      <c r="G32" s="43"/>
      <c r="H32" s="43"/>
      <c r="I32" s="45" t="s">
        <v>145</v>
      </c>
      <c r="J32" s="43"/>
      <c r="K32" s="43"/>
      <c r="L32" s="88" t="s">
        <v>173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173</v>
      </c>
      <c r="F34" s="121"/>
      <c r="G34" s="43"/>
      <c r="H34" s="43"/>
      <c r="I34" s="45" t="s">
        <v>147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149</v>
      </c>
      <c r="C38" s="114"/>
      <c r="D38" s="114"/>
      <c r="E38" s="139" t="s">
        <v>174</v>
      </c>
      <c r="F38" s="140"/>
      <c r="G38" s="114"/>
      <c r="H38" s="43"/>
      <c r="I38" s="137" t="s">
        <v>150</v>
      </c>
      <c r="J38" s="43"/>
      <c r="K38" s="43"/>
      <c r="L38" s="121" t="s">
        <v>174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8" t="s">
        <v>177</v>
      </c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9"/>
    </row>
    <row r="41" spans="1:15" x14ac:dyDescent="0.2">
      <c r="A41" s="69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9"/>
    </row>
    <row r="42" spans="1:15" x14ac:dyDescent="0.2">
      <c r="A42" s="69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9"/>
    </row>
    <row r="43" spans="1:15" x14ac:dyDescent="0.2">
      <c r="A43" s="69"/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9"/>
    </row>
    <row r="44" spans="1:15" x14ac:dyDescent="0.2">
      <c r="A44" s="69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9"/>
    </row>
    <row r="45" spans="1:15" x14ac:dyDescent="0.2">
      <c r="A45" s="69"/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9"/>
    </row>
    <row r="46" spans="1:15" x14ac:dyDescent="0.2">
      <c r="A46" s="69"/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9"/>
    </row>
    <row r="47" spans="1:15" x14ac:dyDescent="0.2">
      <c r="A47" s="69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9"/>
    </row>
    <row r="48" spans="1:15" x14ac:dyDescent="0.2">
      <c r="A48" s="69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9"/>
    </row>
    <row r="49" spans="1:15" x14ac:dyDescent="0.2">
      <c r="A49" s="69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 t="s">
        <v>175</v>
      </c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4">
    <mergeCell ref="E16:F17"/>
    <mergeCell ref="J24:M24"/>
    <mergeCell ref="F26:H26"/>
    <mergeCell ref="B40:N48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2019-01-29T20:43:06Z</dcterms:modified>
</cp:coreProperties>
</file>