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<sst xmlns="http://schemas.openxmlformats.org/spreadsheetml/2006/main" count="281" uniqueCount="184">
  <si>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</si>
  <si>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</si>
  <si>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</si>
  <si>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</si>
  <si>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</si>
  <si>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</si>
  <si>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</si>
  <si>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</si>
  <si>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</si>
  <si>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</si>
  <si>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</si>
  <si>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</si>
  <si>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</si>
  <si>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</si>
  <si>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</si>
  <si>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</si>
  <si>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</si>
  <si>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</si>
  <si>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</si>
  <si>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</si>
  <si>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</si>
  <si>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</si>
  <si>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</si>
  <si>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</si>
  <si>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</si>
  <si>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</si>
  <si>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</si>
  <si>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</si>
  <si>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</si>
  <si>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</si>
  <si>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</si>
  <si>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</si>
  <si>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</si>
  <si>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</si>
  <si>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</si>
  <si>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</si>
  <si>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</si>
  <si>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</si>
  <si>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</si>
  <si>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</si>
  <si>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</si>
  <si>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</si>
  <si>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</si>
  <si>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</si>
  <si>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</si>
  <si>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</si>
  <si>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</si>
  <si>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</si>
  <si>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</si>
  <si>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</si>
  <si>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</si>
  <si>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</si>
  <si>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</si>
  <si>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</si>
  <si>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</si>
  <si>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</si>
  <si>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</si>
  <si>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</si>
  <si>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</si>
  <si>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</si>
  <si>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</si>
  <si>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</si>
  <si>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</si>
  <si>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</si>
  <si>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</si>
  <si>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</si>
  <si>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</si>
  <si>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</si>
  <si>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</si>
  <si>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</si>
  <si>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</si>
  <si>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</si>
  <si>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</si>
  <si>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</si>
  <si>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</si>
  <si>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</si>
  <si>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</si>
  <si>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</si>
  <si>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</si>
  <si>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</si>
  <si>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</si>
  <si>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</si>
  <si>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</si>
  <si>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</si>
  <si>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</si>
  <si>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</si>
  <si>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</si>
  <si>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</si>
  <si>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</si>
  <si>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</si>
  <si>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</si>
  <si>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</si>
  <si>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</si>
  <si>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</si>
  <si>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</si>
  <si>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</si>
  <si>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</si>
  <si>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</si>
  <si>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</si>
  <si>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</si>
  <si>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</si>
  <si>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</si>
  <si>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</si>
  <si>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</si>
  <si>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</si>
  <si>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</si>
  <si>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</si>
  <si>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</si>
  <si>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</si>
  <si>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</si>
  <si>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</si>
  <si>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</si>
  <si>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</si>
  <si>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</si>
  <si>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</si>
  <si>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</si>
  <si>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</si>
  <si>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</si>
  <si>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</si>
  <si>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</si>
  <si>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</si>
  <si>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</si>
  <si>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</si>
  <si>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</si>
  <si>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</si>
  <si>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</si>
  <si>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</si>
  <si>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</si>
  <si>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</si>
  <si>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</si>
  <si>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</si>
  <si>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</si>
  <si>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</si>
  <si>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</si>
  <si>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</si>
  <si>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</si>
  <si>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</si>
  <si>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</si>
  <si>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</si>
  <si>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</si>
  <si>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</si>
  <si>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</si>
  <si>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</si>
  <si>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</si>
  <si>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</si>
  <si>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</si>
  <si>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</si>
  <si>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</si>
  <si>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</si>
  <si>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</si>
  <si>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</si>
  <si>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</si>
  <si>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</si>
  <si>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</si>
  <si>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</si>
  <si>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</si>
  <si>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</si>
  <si>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</si>
  <si>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</si>
  <si>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</si>
  <si>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</si>
  <si>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4WD</t>
  </si>
  <si>
    <t xml:space="preserve">Adjacent cut block </t>
  </si>
  <si>
    <t>132km Finlay</t>
  </si>
  <si>
    <t>55°50'36.2"</t>
  </si>
  <si>
    <t>CD</t>
  </si>
  <si>
    <t>Unknown</t>
  </si>
  <si>
    <t>SBl</t>
  </si>
  <si>
    <t>5-55%</t>
  </si>
  <si>
    <t>NNE</t>
  </si>
  <si>
    <t>928-1016</t>
  </si>
  <si>
    <t>Stream - River</t>
  </si>
  <si>
    <t xml:space="preserve">4WD + ~4.1km Sled </t>
  </si>
  <si>
    <t>Existing</t>
  </si>
  <si>
    <t>Endemic</t>
  </si>
  <si>
    <t>Detailed heli</t>
  </si>
  <si>
    <t>Ground survey</t>
  </si>
  <si>
    <t>Minor 2019/20</t>
  </si>
  <si>
    <t>*No bark patch - No viable sample trees (Found: three blowdown Code 1 &amp; one Code 1 w/large percentage 1yr cycle)</t>
  </si>
  <si>
    <t>124°12'15.6"</t>
  </si>
  <si>
    <t>End of/4.1km 15000 Rd@132km Finlay FSR</t>
  </si>
  <si>
    <t xml:space="preserve">    Poly 52 has a lot of susceptable spruce (30-50cm DBH). A couple Code 3 &amp; Code 1 blowdown, along with a handful of Code 5, were mapped on S/L1. The few infests found were small populations and not currently a threat to the stand.  However due to the composition and age of the stand in conjuction with small endemic populations, ongoing monitoring is recommended.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</si>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</sst>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163</v>
      </c>
      <c r="C3" s="143">
        <v>52</v>
      </c>
      <c r="D3" s="143">
        <v>25</v>
      </c>
      <c r="E3" s="143">
        <v>2800</v>
      </c>
      <c r="F3" s="144">
        <v>43438</v>
      </c>
      <c r="G3" s="143" t="s">
        <v>164</v>
      </c>
      <c r="H3" s="143" t="s">
        <v>179</v>
      </c>
      <c r="I3" s="1" t="s">
        <v>156</v>
      </c>
      <c r="J3" s="1" t="s">
        <v>157</v>
      </c>
      <c r="K3" s="1" t="s">
        <v>158</v>
      </c>
      <c r="L3" s="143" t="s">
        <v>165</v>
      </c>
      <c r="M3" s="1" t="s">
        <v>159</v>
      </c>
      <c r="N3" s="1">
        <v>1</v>
      </c>
      <c r="O3" s="143">
        <v>0</v>
      </c>
      <c r="P3" s="145">
        <v>1</v>
      </c>
      <c r="Q3" s="146">
        <v>1500</v>
      </c>
      <c r="R3" s="146">
        <v>1600</v>
      </c>
      <c r="S3" s="153">
        <v>13</v>
      </c>
      <c r="T3" s="148"/>
      <c r="U3" s="148"/>
      <c r="V3" s="148"/>
      <c r="W3" s="148"/>
      <c r="X3" s="148"/>
      <c r="Y3" s="148"/>
      <c r="Z3" s="148">
        <v>9</v>
      </c>
      <c r="AA3" s="148"/>
      <c r="AB3" s="148"/>
      <c r="AC3" s="150">
        <v>5</v>
      </c>
      <c r="AD3" s="148"/>
      <c r="AE3" s="148"/>
      <c r="AF3" s="148"/>
      <c r="AG3" s="148"/>
      <c r="AH3" s="148"/>
      <c r="AI3" s="148"/>
      <c r="AJ3" s="148">
        <v>9</v>
      </c>
      <c r="AK3" s="148"/>
      <c r="AL3" s="148"/>
      <c r="AM3" s="150">
        <v>2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>
        <v>1</v>
      </c>
      <c r="AX3" s="148"/>
      <c r="AY3" s="148"/>
      <c r="AZ3" s="148"/>
      <c r="BA3" s="148"/>
      <c r="BB3" s="148"/>
      <c r="BC3" s="148"/>
      <c r="BD3" s="148">
        <v>1</v>
      </c>
      <c r="BE3" s="148"/>
      <c r="BF3" s="148"/>
      <c r="BG3" s="150">
        <v>2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3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>
        <v>2</v>
      </c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28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20</v>
      </c>
      <c r="DZ3" s="1">
        <f t="shared" si="0"/>
        <v>0</v>
      </c>
      <c r="EA3" s="1">
        <f t="shared" si="0"/>
        <v>0</v>
      </c>
      <c r="EB3" s="1">
        <f>DR3+DS3+DT3+DU3+DV3+DW3+DX3</f>
        <v>28</v>
      </c>
      <c r="EC3" s="1">
        <f>DY3+DZ3+EA3+EB3</f>
        <v>48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480</v>
      </c>
      <c r="D8" s="1">
        <f>A8*D3</f>
        <v>12000</v>
      </c>
      <c r="I8" s="87" t="s">
        <v>54</v>
      </c>
      <c r="J8" s="1">
        <f>TOTALS!D20*D3</f>
        <v>7000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58.333333333333336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9</v>
      </c>
      <c r="AA203" s="22">
        <f t="shared" si="100"/>
        <v>0</v>
      </c>
      <c r="AB203" s="22">
        <f t="shared" si="100"/>
        <v>0</v>
      </c>
      <c r="AC203" s="37">
        <f t="shared" si="100"/>
        <v>5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9</v>
      </c>
      <c r="AK203" s="22">
        <f t="shared" si="101"/>
        <v>0</v>
      </c>
      <c r="AL203" s="22">
        <f t="shared" si="101"/>
        <v>0</v>
      </c>
      <c r="AM203" s="37">
        <f t="shared" si="101"/>
        <v>2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2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3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2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28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20</v>
      </c>
      <c r="DZ203" s="22">
        <f t="shared" si="106"/>
        <v>0</v>
      </c>
      <c r="EA203" s="22">
        <f t="shared" si="106"/>
        <v>0</v>
      </c>
      <c r="EB203" s="22">
        <f t="shared" si="106"/>
        <v>28</v>
      </c>
      <c r="EC203" s="22">
        <f t="shared" si="106"/>
        <v>48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132km Finlay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52</v>
      </c>
      <c r="F8" s="38"/>
      <c r="H8" s="39" t="s">
        <v>79</v>
      </c>
      <c r="I8" s="38"/>
      <c r="J8" s="119" t="str">
        <f>ENTRY!L3</f>
        <v>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43438</v>
      </c>
      <c r="F10" s="38"/>
      <c r="H10" s="39" t="s">
        <v>83</v>
      </c>
      <c r="I10" s="39" t="s">
        <v>84</v>
      </c>
      <c r="J10" s="119" t="str">
        <f>ENTRY!G3</f>
        <v>55°50'36.2"</v>
      </c>
      <c r="K10" s="39" t="s">
        <v>85</v>
      </c>
      <c r="L10" s="119" t="str">
        <f>ENTRY!H3</f>
        <v>124°12'15.6"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25</v>
      </c>
      <c r="F11" s="38"/>
      <c r="H11" s="39" t="s">
        <v>87</v>
      </c>
      <c r="I11" s="38"/>
      <c r="J11" s="38"/>
      <c r="K11" s="119">
        <f>ENTRY!E3</f>
        <v>2800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28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280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58.333333333333336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20</v>
      </c>
      <c r="H31" s="74"/>
      <c r="I31" s="92">
        <f>ENTRY!DY203/ENTRY!DQ203*10</f>
        <v>200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20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28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58.333333333333336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9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5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9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2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2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3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2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28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20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opLeftCell="A34" zoomScale="150" zoomScaleNormal="150" zoomScalePageLayoutView="150" workbookViewId="0">
      <selection activeCell="F49" sqref="F49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1406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132km Finlay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52</v>
      </c>
      <c r="F8" s="110"/>
      <c r="G8" s="110"/>
      <c r="H8" s="43"/>
      <c r="I8" s="109" t="s">
        <v>125</v>
      </c>
      <c r="J8" s="110"/>
      <c r="K8" s="110"/>
      <c r="L8" s="117" t="str">
        <f>ENTRY!L3</f>
        <v>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25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55°50'36.2"</v>
      </c>
      <c r="F11" s="116" t="s">
        <v>85</v>
      </c>
      <c r="G11" s="119" t="str">
        <f>ENTRY!H3</f>
        <v>124°12'15.6"</v>
      </c>
      <c r="H11" s="43"/>
      <c r="I11" s="112" t="s">
        <v>87</v>
      </c>
      <c r="J11" s="110"/>
      <c r="K11" s="110"/>
      <c r="L11" s="117">
        <f>ENTRY!E3</f>
        <v>2800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4" t="s">
        <v>180</v>
      </c>
      <c r="F16" s="154"/>
      <c r="G16" s="121"/>
      <c r="H16" s="45" t="s">
        <v>130</v>
      </c>
      <c r="I16" s="43"/>
      <c r="J16" s="88" t="s">
        <v>167</v>
      </c>
      <c r="K16" s="43"/>
      <c r="L16" s="45" t="s">
        <v>131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171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166</v>
      </c>
      <c r="G20" s="88"/>
      <c r="H20" s="45" t="s">
        <v>136</v>
      </c>
      <c r="I20" s="43"/>
      <c r="J20" s="88" t="s">
        <v>166</v>
      </c>
      <c r="K20" s="43"/>
      <c r="L20" s="45" t="s">
        <v>137</v>
      </c>
      <c r="M20" s="43"/>
      <c r="N20" s="121" t="s">
        <v>170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172</v>
      </c>
      <c r="F24" s="43"/>
      <c r="G24" s="43"/>
      <c r="H24" s="45" t="s">
        <v>140</v>
      </c>
      <c r="I24" s="43"/>
      <c r="J24" s="88" t="s">
        <v>161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162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173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174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175</v>
      </c>
      <c r="F38" s="140"/>
      <c r="G38" s="114"/>
      <c r="H38" s="43"/>
      <c r="I38" s="137" t="s">
        <v>151</v>
      </c>
      <c r="J38" s="43"/>
      <c r="K38" s="43"/>
      <c r="L38" s="121" t="s">
        <v>176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181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 t="s">
        <v>178</v>
      </c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x14ac:dyDescent="0.2">
      <c r="A57" s="69"/>
      <c r="B57" s="88"/>
      <c r="C57" s="121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9"/>
    </row>
    <row r="58" spans="1:15" ht="13.5" thickBot="1" x14ac:dyDescent="0.25">
      <c r="A58" s="70"/>
      <c r="B58" s="120"/>
      <c r="C58" s="71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2"/>
    </row>
    <row r="59" spans="1:15" ht="13.5" thickTop="1" x14ac:dyDescent="0.2"/>
  </sheetData>
  <mergeCells count="2">
    <mergeCell ref="E16:F17"/>
    <mergeCell ref="B40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2019-01-29T20:44:44Z</dcterms:modified>
</cp:coreProperties>
</file>