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3" l="1"/>
  <c r="H10" i="3"/>
  <c r="F10" i="3"/>
  <c r="B10" i="3"/>
  <c r="D10" i="3"/>
  <c r="E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<sst xmlns="http://schemas.openxmlformats.org/spreadsheetml/2006/main" count="356" uniqueCount="233">
  <si>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</si>
  <si>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</si>
  <si>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</si>
  <si>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</si>
  <si>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</si>
  <si>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</si>
  <si>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</si>
  <si>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</si>
  <si>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</si>
  <si>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</si>
  <si>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</si>
  <si>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</si>
  <si>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</si>
  <si>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</si>
  <si>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</si>
  <si>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</si>
  <si>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</si>
  <si>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</si>
  <si>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</si>
  <si>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</si>
  <si>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</si>
  <si>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</si>
  <si>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</si>
  <si>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</si>
  <si>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</si>
  <si>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</si>
  <si>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</si>
  <si>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</si>
  <si>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</si>
  <si>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</si>
  <si>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</si>
  <si>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</si>
  <si>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</si>
  <si>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</si>
  <si>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</si>
  <si>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</si>
  <si>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</si>
  <si>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</si>
  <si>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</si>
  <si>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</si>
  <si>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</si>
  <si>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</si>
  <si>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</si>
  <si>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</si>
  <si>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</si>
  <si>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</si>
  <si>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</si>
  <si>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</si>
  <si>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</si>
  <si>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</si>
  <si>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</si>
  <si>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</si>
  <si>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</si>
  <si>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</si>
  <si>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</si>
  <si>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</si>
  <si>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</si>
  <si>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</si>
  <si>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</si>
  <si>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</si>
  <si>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</si>
  <si>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</si>
  <si>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</si>
  <si>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</si>
  <si>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</si>
  <si>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</si>
  <si>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</si>
  <si>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</si>
  <si>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</si>
  <si>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</si>
  <si>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</si>
  <si>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</si>
  <si>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</si>
  <si>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</si>
  <si>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</si>
  <si>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</si>
  <si>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</si>
  <si>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</si>
  <si>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</si>
  <si>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</si>
  <si>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</si>
  <si>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</si>
  <si>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</si>
  <si>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</si>
  <si>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</si>
  <si>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</si>
  <si>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</si>
  <si>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</si>
  <si>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</si>
  <si>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</si>
  <si>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</si>
  <si>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</si>
  <si>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</si>
  <si>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</si>
  <si>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</si>
  <si>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</si>
  <si>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</si>
  <si>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</si>
  <si>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</si>
  <si>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</si>
  <si>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</si>
  <si>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</si>
  <si>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</si>
  <si>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</si>
  <si>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</si>
  <si>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</si>
  <si>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</si>
  <si>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</si>
  <si>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</si>
  <si>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</si>
  <si>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</si>
  <si>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</si>
  <si>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</si>
  <si>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</si>
  <si>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</si>
  <si>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</si>
  <si>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</si>
  <si>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</si>
  <si>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</si>
  <si>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</si>
  <si>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</si>
  <si>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</si>
  <si>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</si>
  <si>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</si>
  <si>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</si>
  <si>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</si>
  <si>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</si>
  <si>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</si>
  <si>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</si>
  <si>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</si>
  <si>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</si>
  <si>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</si>
  <si>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</si>
  <si>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</si>
  <si>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</si>
  <si>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</si>
  <si>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</si>
  <si>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</si>
  <si>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</si>
  <si>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</si>
  <si>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</si>
  <si>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</si>
  <si>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</si>
  <si>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</si>
  <si>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</si>
  <si>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</si>
  <si>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</si>
  <si>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</si>
  <si>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</si>
  <si>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</si>
  <si>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</si>
  <si>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</si>
  <si>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</si>
  <si>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</si>
  <si>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</si>
  <si>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</si>
  <si>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</si>
  <si>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</si>
  <si>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</si>
  <si>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</si>
  <si>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</si>
  <si>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</si>
  <si>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</si>
  <si>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</si>
  <si>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</si>
  <si>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</si>
  <si>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</si>
  <si>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</si>
  <si>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</si>
  <si>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</si>
  <si>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</si>
  <si>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</si>
  <si>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</si>
  <si>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</si>
  <si>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</si>
  <si>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</si>
  <si>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</si>
  <si>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</si>
  <si>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</si>
  <si>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</si>
  <si>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</si>
  <si>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</si>
  <si>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</si>
  <si>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</si>
  <si>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</si>
  <si>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</si>
  <si>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</si>
  <si>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</si>
  <si>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</si>
  <si>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</si>
  <si>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</si>
  <si>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</si>
  <si>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</si>
  <si>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</si>
  <si>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</si>
  <si>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</si>
  <si>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</si>
  <si>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</si>
  <si>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</si>
  <si>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</si>
  <si>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</si>
  <si>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</si>
  <si>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</si>
  <si>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</si>
  <si>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</si>
  <si>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</si>
  <si>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Some wet areas</t>
  </si>
  <si>
    <t>Unkown</t>
  </si>
  <si>
    <t>4WD</t>
  </si>
  <si>
    <t>14km Chunamon</t>
  </si>
  <si>
    <t>11/28/18</t>
  </si>
  <si>
    <t>56°09'15.0"</t>
  </si>
  <si>
    <t>124°19'18.8"</t>
  </si>
  <si>
    <t>AO/TJ</t>
  </si>
  <si>
    <t>14km Chunamon M/L</t>
  </si>
  <si>
    <t>Flat - Gentle slopes</t>
  </si>
  <si>
    <t>AcS, SBlEp, EpSBl</t>
  </si>
  <si>
    <t>0-8%</t>
  </si>
  <si>
    <t>All</t>
  </si>
  <si>
    <t>680-700</t>
  </si>
  <si>
    <t>Moose/Lynx/Beaver</t>
  </si>
  <si>
    <t>Establish new trails from M/L</t>
  </si>
  <si>
    <t>Endemic</t>
  </si>
  <si>
    <t>Endemic - Low</t>
  </si>
  <si>
    <t>Ground survey</t>
  </si>
  <si>
    <t>No action</t>
  </si>
  <si>
    <t>* Bark patch taken @ 990m S/L1 - No Code 1 within probe</t>
  </si>
  <si>
    <t>2016*</t>
  </si>
  <si>
    <t>* Includes all trees infested in 2016 and earlier.</t>
  </si>
  <si>
    <t>Minor 2019/ Minor 2020</t>
  </si>
  <si>
    <t xml:space="preserve">Poly 66 is predominantly a swamp. Lots of standing water and beaver habitat. A couple small infests were noted, </t>
  </si>
  <si>
    <t>growing and expanding.</t>
  </si>
  <si>
    <t xml:space="preserve">though nothing significant.  A survey in the fall of 2020 will confirm if this poppulation is trending to endemic levels 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</si>
</sst>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0" borderId="0" xfId="0" applyFont="1" applyBorder="1"/>
    <xf numFmtId="0" fontId="20" fillId="8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CZ1" zoomScale="150" zoomScaleNormal="150" zoomScalePageLayoutView="150" workbookViewId="0">
      <selection activeCell="CZ3" sqref="CZ3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>
        <v>66</v>
      </c>
      <c r="D3" s="181">
        <v>30</v>
      </c>
      <c r="E3" s="181">
        <v>3050</v>
      </c>
      <c r="F3" s="182" t="s">
        <v>210</v>
      </c>
      <c r="G3" s="181" t="s">
        <v>211</v>
      </c>
      <c r="H3" s="181" t="s">
        <v>212</v>
      </c>
      <c r="I3" s="6" t="s">
        <v>202</v>
      </c>
      <c r="J3" s="6" t="s">
        <v>203</v>
      </c>
      <c r="K3" s="6" t="s">
        <v>204</v>
      </c>
      <c r="L3" s="181" t="s">
        <v>213</v>
      </c>
      <c r="M3" s="6" t="s">
        <v>205</v>
      </c>
      <c r="N3" s="6">
        <v>1</v>
      </c>
      <c r="O3" s="181">
        <v>0</v>
      </c>
      <c r="P3" s="183">
        <v>2</v>
      </c>
      <c r="Q3" s="184">
        <v>650</v>
      </c>
      <c r="R3" s="184">
        <v>750</v>
      </c>
      <c r="S3" s="191"/>
      <c r="T3" s="186"/>
      <c r="U3" s="186"/>
      <c r="V3" s="186"/>
      <c r="W3" s="186"/>
      <c r="X3" s="186"/>
      <c r="Y3" s="186"/>
      <c r="Z3" s="186"/>
      <c r="AA3" s="186"/>
      <c r="AB3" s="186"/>
      <c r="AC3" s="188"/>
      <c r="AD3" s="186"/>
      <c r="AE3" s="186"/>
      <c r="AF3" s="186"/>
      <c r="AG3" s="186"/>
      <c r="AH3" s="186"/>
      <c r="AI3" s="186"/>
      <c r="AJ3" s="186"/>
      <c r="AK3" s="186"/>
      <c r="AL3" s="186"/>
      <c r="AM3" s="188">
        <v>4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8">
        <v>1</v>
      </c>
      <c r="AX3" s="186"/>
      <c r="AY3" s="186"/>
      <c r="AZ3" s="186"/>
      <c r="BA3" s="186"/>
      <c r="BB3" s="186"/>
      <c r="BC3" s="186"/>
      <c r="BD3" s="186"/>
      <c r="BE3" s="186"/>
      <c r="BF3" s="186">
        <v>1</v>
      </c>
      <c r="BG3" s="188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8"/>
      <c r="BR3" s="186"/>
      <c r="BS3" s="186"/>
      <c r="BT3" s="186"/>
      <c r="BU3" s="186"/>
      <c r="BV3" s="186"/>
      <c r="BW3" s="186"/>
      <c r="BX3" s="186"/>
      <c r="BY3" s="186"/>
      <c r="BZ3" s="186"/>
      <c r="CA3" s="188"/>
      <c r="CB3" s="186"/>
      <c r="CC3" s="186"/>
      <c r="CD3" s="186"/>
      <c r="CE3" s="186"/>
      <c r="CF3" s="186"/>
      <c r="CG3" s="186"/>
      <c r="CH3" s="186"/>
      <c r="CI3" s="186"/>
      <c r="CJ3" s="186"/>
      <c r="CK3" s="188">
        <v>1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8"/>
      <c r="CV3" s="186"/>
      <c r="CW3" s="186"/>
      <c r="CX3" s="186"/>
      <c r="CY3" s="186"/>
      <c r="CZ3" s="186"/>
      <c r="DA3" s="186"/>
      <c r="DB3" s="186"/>
      <c r="DC3" s="186"/>
      <c r="DD3" s="186"/>
      <c r="DE3" s="189">
        <v>1</v>
      </c>
      <c r="DF3" s="186">
        <v>1</v>
      </c>
      <c r="DG3" s="186"/>
      <c r="DH3" s="186">
        <v>2</v>
      </c>
      <c r="DI3" s="186"/>
      <c r="DJ3" s="186"/>
      <c r="DK3" s="186">
        <v>3</v>
      </c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7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1</v>
      </c>
      <c r="EB3" s="6">
        <f>DR3+DS3+DT3+DU3+DV3+DW3+DX3</f>
        <v>7</v>
      </c>
      <c r="EC3" s="6">
        <f>DY3+DZ3+EA3+EB3</f>
        <v>8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7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80</v>
      </c>
      <c r="D8" s="6">
        <f>A8*D3</f>
        <v>2400</v>
      </c>
      <c r="I8" s="96" t="s">
        <v>54</v>
      </c>
      <c r="J8" s="6">
        <f>TOTALS!D20*D3</f>
        <v>2100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87.5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1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1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7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1</v>
      </c>
      <c r="EB203" s="29">
        <f t="shared" si="106"/>
        <v>7</v>
      </c>
      <c r="EC203" s="29">
        <f t="shared" si="106"/>
        <v>8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S19" sqref="S19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14km Chunamon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66</v>
      </c>
      <c r="F8" s="45"/>
      <c r="H8" s="46" t="s">
        <v>79</v>
      </c>
      <c r="I8" s="45"/>
      <c r="J8" s="136" t="str">
        <f>ENTRY!L3</f>
        <v>AO/TJ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11/28/18</v>
      </c>
      <c r="F10" s="45"/>
      <c r="H10" s="46" t="s">
        <v>83</v>
      </c>
      <c r="I10" s="46" t="s">
        <v>84</v>
      </c>
      <c r="J10" s="136" t="str">
        <f>ENTRY!G3</f>
        <v>56°09'15.0"</v>
      </c>
      <c r="K10" s="46" t="s">
        <v>85</v>
      </c>
      <c r="L10" s="136" t="str">
        <f>ENTRY!H3</f>
        <v>124°19'18.8"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30</v>
      </c>
      <c r="F11" s="45"/>
      <c r="H11" s="46" t="s">
        <v>87</v>
      </c>
      <c r="I11" s="45"/>
      <c r="J11" s="45"/>
      <c r="K11" s="136">
        <f>ENTRY!E3</f>
        <v>3050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227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7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70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87.5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1</v>
      </c>
      <c r="H33" s="87"/>
      <c r="I33" s="104">
        <f>ENTRY!EA203/ENTRY!DQ203*10</f>
        <v>10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87.5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227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1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7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228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4" workbookViewId="0">
      <selection activeCell="G4" sqref="G4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2</v>
      </c>
      <c r="G10" s="80">
        <f>ENTRY!DJ3</f>
        <v>0</v>
      </c>
      <c r="H10" s="80">
        <f>ENTRY!DF3</f>
        <v>1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2</v>
      </c>
      <c r="G30" s="118">
        <f t="shared" si="0"/>
        <v>0</v>
      </c>
      <c r="H30" s="117">
        <f t="shared" si="0"/>
        <v>1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1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topLeftCell="A35" zoomScale="150" zoomScaleNormal="150" zoomScalePageLayoutView="150" workbookViewId="0">
      <selection activeCell="B48" sqref="B48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14km Chunamon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66</v>
      </c>
      <c r="F8" s="127"/>
      <c r="G8" s="127"/>
      <c r="H8" s="50"/>
      <c r="I8" s="126" t="s">
        <v>171</v>
      </c>
      <c r="J8" s="127"/>
      <c r="K8" s="127"/>
      <c r="L8" s="134" t="str">
        <f>ENTRY!L3</f>
        <v>AO/TJ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30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 t="str">
        <f>ENTRY!F3</f>
        <v>11/28/18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56°09'15.0"</v>
      </c>
      <c r="F11" s="133" t="s">
        <v>85</v>
      </c>
      <c r="G11" s="136" t="str">
        <f>ENTRY!H3</f>
        <v>124°19'18.8"</v>
      </c>
      <c r="H11" s="50"/>
      <c r="I11" s="129" t="s">
        <v>87</v>
      </c>
      <c r="J11" s="127"/>
      <c r="K11" s="127"/>
      <c r="L11" s="134">
        <f>ENTRY!E3</f>
        <v>3050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214</v>
      </c>
      <c r="F16" s="138"/>
      <c r="G16" s="138"/>
      <c r="H16" s="52" t="s">
        <v>176</v>
      </c>
      <c r="I16" s="50"/>
      <c r="J16" s="98" t="s">
        <v>216</v>
      </c>
      <c r="K16" s="50"/>
      <c r="L16" s="52" t="s">
        <v>177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215</v>
      </c>
      <c r="F18" s="138"/>
      <c r="G18" s="138"/>
      <c r="H18" s="52" t="s">
        <v>179</v>
      </c>
      <c r="I18" s="50"/>
      <c r="J18" s="98" t="s">
        <v>206</v>
      </c>
      <c r="K18" s="138"/>
      <c r="L18" s="52" t="s">
        <v>180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0" t="s">
        <v>207</v>
      </c>
      <c r="G20" s="98"/>
      <c r="H20" s="52" t="s">
        <v>182</v>
      </c>
      <c r="I20" s="50"/>
      <c r="J20" s="98" t="s">
        <v>220</v>
      </c>
      <c r="K20" s="50"/>
      <c r="L20" s="52" t="s">
        <v>183</v>
      </c>
      <c r="M20" s="50"/>
      <c r="N20" s="138" t="s">
        <v>219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208</v>
      </c>
      <c r="F24" s="50"/>
      <c r="G24" s="50"/>
      <c r="H24" s="52" t="s">
        <v>186</v>
      </c>
      <c r="I24" s="50"/>
      <c r="J24" s="98" t="s">
        <v>208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222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223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229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224</v>
      </c>
      <c r="F38" s="178"/>
      <c r="G38" s="131"/>
      <c r="H38" s="50"/>
      <c r="I38" s="156" t="s">
        <v>197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230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232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231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226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x14ac:dyDescent="0.2">
      <c r="A57" s="76"/>
      <c r="B57" s="98"/>
      <c r="C57" s="13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5"/>
    </row>
    <row r="58" spans="1:15" ht="13.5" thickBot="1" x14ac:dyDescent="0.25">
      <c r="A58" s="77"/>
      <c r="B58" s="137"/>
      <c r="C58" s="7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9"/>
    </row>
    <row r="59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2019-01-22T21:07:04Z</dcterms:modified>
</cp:coreProperties>
</file>