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2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<sst xmlns="http://schemas.openxmlformats.org/spreadsheetml/2006/main" count="281" uniqueCount="182">
  <si>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</si>
  <si>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</si>
  <si>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</si>
  <si>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</si>
  <si>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</si>
  <si>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</si>
  <si>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</si>
  <si>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</si>
  <si>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</si>
  <si>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</si>
  <si>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</si>
  <si>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</si>
  <si>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</si>
  <si>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</si>
  <si>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</si>
  <si>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</si>
  <si>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</si>
  <si>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</si>
  <si>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</si>
  <si>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</si>
  <si>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</si>
  <si>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</si>
  <si>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</si>
  <si>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</si>
  <si>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</si>
  <si>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</si>
  <si>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</si>
  <si>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</si>
  <si>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</si>
  <si>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</si>
  <si>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</si>
  <si>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</si>
  <si>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</si>
  <si>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</si>
  <si>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</si>
  <si>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</si>
  <si>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</si>
  <si>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</si>
  <si>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</si>
  <si>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</si>
  <si>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</si>
  <si>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</si>
  <si>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</si>
  <si>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</si>
  <si>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</si>
  <si>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</si>
  <si>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</si>
  <si>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</si>
  <si>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</si>
  <si>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</si>
  <si>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</si>
  <si>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</si>
  <si>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</si>
  <si>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</si>
  <si>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</si>
  <si>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</si>
  <si>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</si>
  <si>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</si>
  <si>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</si>
  <si>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</si>
  <si>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</si>
  <si>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</si>
  <si>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</si>
  <si>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</si>
  <si>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</si>
  <si>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</si>
  <si>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</si>
  <si>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</si>
  <si>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</si>
  <si>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</si>
  <si>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</si>
  <si>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</si>
  <si>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</si>
  <si>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</si>
  <si>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</si>
  <si>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</si>
  <si>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</si>
  <si>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</si>
  <si>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</si>
  <si>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</si>
  <si>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</si>
  <si>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</si>
  <si>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</si>
  <si>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</si>
  <si>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</si>
  <si>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</si>
  <si>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</si>
  <si>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</si>
  <si>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</si>
  <si>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</si>
  <si>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</si>
  <si>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</si>
  <si>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</si>
  <si>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</si>
  <si>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</si>
  <si>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</si>
  <si>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</si>
  <si>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</si>
  <si>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</si>
  <si>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</si>
  <si>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</si>
  <si>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</si>
  <si>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</si>
  <si>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</si>
  <si>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</si>
  <si>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</si>
  <si>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</si>
  <si>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</si>
  <si>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</si>
  <si>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</si>
  <si>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</si>
  <si>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</si>
  <si>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</si>
  <si>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</si>
  <si>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</si>
  <si>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</si>
  <si>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</si>
  <si>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</si>
  <si>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</si>
  <si>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</si>
  <si>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</si>
  <si>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</si>
  <si>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</si>
  <si>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</si>
  <si>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</si>
  <si>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</si>
  <si>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</si>
  <si>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</si>
  <si>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</si>
  <si>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</si>
  <si>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</si>
  <si>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</si>
  <si>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</si>
  <si>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</si>
  <si>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</si>
  <si>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</si>
  <si>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</si>
  <si>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</si>
  <si>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</si>
  <si>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</si>
  <si>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</si>
  <si>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</si>
  <si>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</si>
  <si>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</si>
  <si>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</si>
  <si>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</si>
  <si>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</si>
  <si>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</si>
  <si>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</si>
  <si>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</si>
  <si>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</si>
  <si>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</si>
  <si>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</si>
  <si>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</si>
  <si>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</si>
  <si>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</si>
  <si>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</si>
  <si>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</si>
  <si>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</si>
  <si>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</si>
  <si>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</si>
  <si>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4WD</t>
  </si>
  <si>
    <t>Endemic</t>
  </si>
  <si>
    <t>Ground survey</t>
  </si>
  <si>
    <t>Ingenica</t>
  </si>
  <si>
    <t>56°45'47.3"</t>
  </si>
  <si>
    <t>124°54'18.8"</t>
  </si>
  <si>
    <t>AO/TJ</t>
  </si>
  <si>
    <t>S, AtEp, AtS,</t>
  </si>
  <si>
    <t>Variable: (Mostly) Flat-Gentle slopes                                   (Some) Steep</t>
  </si>
  <si>
    <t>Some swampland + Stream</t>
  </si>
  <si>
    <t>800m</t>
  </si>
  <si>
    <t>All</t>
  </si>
  <si>
    <t>10-80%</t>
  </si>
  <si>
    <t>4WD + Sled</t>
  </si>
  <si>
    <t>Adjacent cutblock</t>
  </si>
  <si>
    <t>Moose/Lynx</t>
  </si>
  <si>
    <t>Major 2019</t>
  </si>
  <si>
    <t>*No bark patch - No Code 1 found.</t>
  </si>
  <si>
    <t xml:space="preserve">    The northwest lobe of the poly has been harvested (~5ha). 1ha was gained as 100m was added to S/L 1 at the beginning on route to the poly. A Code 5 and susceptable timber was noted, therefore the survey was started. There was lots of blowdown and few spruce in some sections of Poly 73. An infest of five Code 3 was mapped on S/L1 @ 450m (GPS'001'). Other than that, a handful of Code 5 were mapped. Although overall there is a small volume of spruce, revisiting this site to monitor the IBS activity in the fall of 2019 would be prudent.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</si>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</sst>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A1" zoomScale="150" zoomScaleNormal="150" zoomScalePageLayoutView="150" workbookViewId="0">
      <selection activeCell="DN3" sqref="DN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73</v>
      </c>
      <c r="D3" s="143">
        <v>23</v>
      </c>
      <c r="E3" s="143">
        <v>1570</v>
      </c>
      <c r="F3" s="144">
        <v>43449</v>
      </c>
      <c r="G3" s="143" t="s">
        <v>165</v>
      </c>
      <c r="H3" s="143" t="s">
        <v>166</v>
      </c>
      <c r="I3" s="1" t="s">
        <v>156</v>
      </c>
      <c r="J3" s="1" t="s">
        <v>157</v>
      </c>
      <c r="K3" s="1" t="s">
        <v>158</v>
      </c>
      <c r="L3" s="143" t="s">
        <v>167</v>
      </c>
      <c r="M3" s="1" t="s">
        <v>159</v>
      </c>
      <c r="N3" s="1">
        <v>1</v>
      </c>
      <c r="O3" s="143">
        <v>0</v>
      </c>
      <c r="P3" s="145">
        <v>1</v>
      </c>
      <c r="Q3" s="146">
        <v>300</v>
      </c>
      <c r="R3" s="146">
        <v>400</v>
      </c>
      <c r="S3" s="152">
        <v>1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2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1</v>
      </c>
      <c r="AN3" s="148"/>
      <c r="AO3" s="148"/>
      <c r="AP3" s="148"/>
      <c r="AQ3" s="148"/>
      <c r="AR3" s="148"/>
      <c r="AS3" s="148"/>
      <c r="AT3" s="148"/>
      <c r="AU3" s="148"/>
      <c r="AV3" s="148">
        <v>1</v>
      </c>
      <c r="AW3" s="150"/>
      <c r="AX3" s="148"/>
      <c r="AY3" s="148"/>
      <c r="AZ3" s="148"/>
      <c r="BA3" s="148"/>
      <c r="BB3" s="148"/>
      <c r="BC3" s="148"/>
      <c r="BD3" s="148"/>
      <c r="BE3" s="148"/>
      <c r="BF3" s="148">
        <v>2</v>
      </c>
      <c r="BG3" s="150">
        <v>2</v>
      </c>
      <c r="BH3" s="148"/>
      <c r="BI3" s="148"/>
      <c r="BJ3" s="148"/>
      <c r="BK3" s="148"/>
      <c r="BL3" s="148"/>
      <c r="BM3" s="148"/>
      <c r="BN3" s="148"/>
      <c r="BO3" s="148"/>
      <c r="BP3" s="148">
        <v>3</v>
      </c>
      <c r="BQ3" s="150">
        <v>2</v>
      </c>
      <c r="BR3" s="148"/>
      <c r="BS3" s="148"/>
      <c r="BT3" s="148"/>
      <c r="BU3" s="148"/>
      <c r="BV3" s="148"/>
      <c r="BW3" s="148"/>
      <c r="BX3" s="148"/>
      <c r="BY3" s="148"/>
      <c r="BZ3" s="148">
        <v>1</v>
      </c>
      <c r="CA3" s="150">
        <v>1</v>
      </c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>
        <v>2</v>
      </c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11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7</v>
      </c>
      <c r="EB3" s="1">
        <f>DR3+DS3+DT3+DU3+DV3+DW3+DX3</f>
        <v>11</v>
      </c>
      <c r="EC3" s="1">
        <f>DY3+DZ3+EA3+EB3</f>
        <v>18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180</v>
      </c>
      <c r="D8" s="1">
        <f>A8*D3</f>
        <v>4140</v>
      </c>
      <c r="I8" s="87" t="s">
        <v>54</v>
      </c>
      <c r="J8" s="1">
        <f>TOTALS!D20*D3</f>
        <v>2530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61.111111111111114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2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1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1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2</v>
      </c>
      <c r="BG203" s="37">
        <f t="shared" si="102"/>
        <v>2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3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1</v>
      </c>
      <c r="CA203" s="37">
        <f t="shared" si="103"/>
        <v>1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2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11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7</v>
      </c>
      <c r="EB203" s="22">
        <f t="shared" si="106"/>
        <v>11</v>
      </c>
      <c r="EC203" s="22">
        <f t="shared" si="106"/>
        <v>18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140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Ingenica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73</v>
      </c>
      <c r="F8" s="38"/>
      <c r="H8" s="39" t="s">
        <v>79</v>
      </c>
      <c r="I8" s="38"/>
      <c r="J8" s="119" t="str">
        <f>ENTRY!L3</f>
        <v>AO/TJ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43449</v>
      </c>
      <c r="F10" s="38"/>
      <c r="H10" s="39" t="s">
        <v>83</v>
      </c>
      <c r="I10" s="39" t="s">
        <v>84</v>
      </c>
      <c r="J10" s="119" t="str">
        <f>ENTRY!G3</f>
        <v>56°45'47.3"</v>
      </c>
      <c r="K10" s="39" t="s">
        <v>85</v>
      </c>
      <c r="L10" s="119" t="str">
        <f>ENTRY!H3</f>
        <v>124°54'18.8"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23</v>
      </c>
      <c r="F11" s="38"/>
      <c r="H11" s="39" t="s">
        <v>87</v>
      </c>
      <c r="I11" s="38"/>
      <c r="J11" s="38"/>
      <c r="K11" s="119">
        <f>ENTRY!E3</f>
        <v>1570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180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11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110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61.111111111111114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7</v>
      </c>
      <c r="H33" s="78"/>
      <c r="I33" s="94">
        <f>ENTRY!EA203/ENTRY!DQ203*10</f>
        <v>70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7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11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61.111111111111114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180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2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2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2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3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1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1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2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11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7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181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zoomScalePageLayoutView="150" workbookViewId="0">
      <selection activeCell="F50" sqref="F50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140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Ingenica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73</v>
      </c>
      <c r="F8" s="110"/>
      <c r="G8" s="110"/>
      <c r="H8" s="43"/>
      <c r="I8" s="109" t="s">
        <v>125</v>
      </c>
      <c r="J8" s="110"/>
      <c r="K8" s="110"/>
      <c r="L8" s="117" t="str">
        <f>ENTRY!L3</f>
        <v>AO/TJ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23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43449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56°45'47.3"</v>
      </c>
      <c r="F11" s="116" t="s">
        <v>85</v>
      </c>
      <c r="G11" s="119" t="str">
        <f>ENTRY!H3</f>
        <v>124°54'18.8"</v>
      </c>
      <c r="H11" s="43"/>
      <c r="I11" s="112" t="s">
        <v>87</v>
      </c>
      <c r="J11" s="110"/>
      <c r="K11" s="110"/>
      <c r="L11" s="117">
        <f>ENTRY!E3</f>
        <v>1570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164</v>
      </c>
      <c r="F16" s="121"/>
      <c r="G16" s="121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173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53" t="s">
        <v>169</v>
      </c>
      <c r="F18" s="153"/>
      <c r="G18" s="153"/>
      <c r="H18" s="45" t="s">
        <v>133</v>
      </c>
      <c r="I18" s="43"/>
      <c r="J18" s="154" t="s">
        <v>170</v>
      </c>
      <c r="K18" s="154"/>
      <c r="L18" s="45" t="s">
        <v>134</v>
      </c>
      <c r="M18" s="121" t="s">
        <v>172</v>
      </c>
      <c r="N18" s="43"/>
      <c r="O18" s="9"/>
    </row>
    <row r="19" spans="1:15" x14ac:dyDescent="0.2">
      <c r="A19" s="8"/>
      <c r="B19" s="43"/>
      <c r="C19" s="43"/>
      <c r="D19" s="43"/>
      <c r="E19" s="153"/>
      <c r="F19" s="153"/>
      <c r="G19" s="153"/>
      <c r="H19" s="43"/>
      <c r="I19" s="43"/>
      <c r="J19" s="154"/>
      <c r="K19" s="154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43"/>
      <c r="G20" s="88" t="s">
        <v>160</v>
      </c>
      <c r="H20" s="45" t="s">
        <v>136</v>
      </c>
      <c r="I20" s="43"/>
      <c r="J20" s="88" t="s">
        <v>176</v>
      </c>
      <c r="K20" s="43"/>
      <c r="L20" s="45" t="s">
        <v>137</v>
      </c>
      <c r="M20" s="43"/>
      <c r="N20" s="121" t="s">
        <v>171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174</v>
      </c>
      <c r="F24" s="43"/>
      <c r="G24" s="43"/>
      <c r="H24" s="45" t="s">
        <v>140</v>
      </c>
      <c r="I24" s="43"/>
      <c r="J24" s="88" t="s">
        <v>161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175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162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163</v>
      </c>
      <c r="F38" s="140"/>
      <c r="G38" s="114"/>
      <c r="H38" s="43"/>
      <c r="I38" s="137" t="s">
        <v>151</v>
      </c>
      <c r="J38" s="43"/>
      <c r="K38" s="43"/>
      <c r="L38" s="121" t="s">
        <v>163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179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 t="s">
        <v>178</v>
      </c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3">
    <mergeCell ref="E18:G19"/>
    <mergeCell ref="J18:K19"/>
    <mergeCell ref="B40:N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2019-01-25T22:22:55Z</dcterms:modified>
</cp:coreProperties>
</file>