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2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4" l="1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<sst xmlns="http://schemas.openxmlformats.org/spreadsheetml/2006/main" count="283" uniqueCount="185">
  <si>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</si>
  <si>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</si>
  <si>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</si>
  <si>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</si>
  <si>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</si>
  <si>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</si>
  <si>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</si>
  <si>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</si>
  <si>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</si>
  <si>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</si>
  <si>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</si>
  <si>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</si>
  <si>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</si>
  <si>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</si>
  <si>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</si>
  <si>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</si>
  <si>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</si>
  <si>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</si>
  <si>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</si>
  <si>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</si>
  <si>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</si>
  <si>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</si>
  <si>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</si>
  <si>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</si>
  <si>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</si>
  <si>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</si>
  <si>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</si>
  <si>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</si>
  <si>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</si>
  <si>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</si>
  <si>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</si>
  <si>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</si>
  <si>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</si>
  <si>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</si>
  <si>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</si>
  <si>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</si>
  <si>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</si>
  <si>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</si>
  <si>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</si>
  <si>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</si>
  <si>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</si>
  <si>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</si>
  <si>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</si>
  <si>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</si>
  <si>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</si>
  <si>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</si>
  <si>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</si>
  <si>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</si>
  <si>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</si>
  <si>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</si>
  <si>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</si>
  <si>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</si>
  <si>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</si>
  <si>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</si>
  <si>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</si>
  <si>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</si>
  <si>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</si>
  <si>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</si>
  <si>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</si>
  <si>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</si>
  <si>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</si>
  <si>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</si>
  <si>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</si>
  <si>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</si>
  <si>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</si>
  <si>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</si>
  <si>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</si>
  <si>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</si>
  <si>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</si>
  <si>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</si>
  <si>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</si>
  <si>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</si>
  <si>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</si>
  <si>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</si>
  <si>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</si>
  <si>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</si>
  <si>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</si>
  <si>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</si>
  <si>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</si>
  <si>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</si>
  <si>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</si>
  <si>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</si>
  <si>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</si>
  <si>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</si>
  <si>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</si>
  <si>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</si>
  <si>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</si>
  <si>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</si>
  <si>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</si>
  <si>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</si>
  <si>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</si>
  <si>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</si>
  <si>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</si>
  <si>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</si>
  <si>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</si>
  <si>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</si>
  <si>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</si>
  <si>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</si>
  <si>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</si>
  <si>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</si>
  <si>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</si>
  <si>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</si>
  <si>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</si>
  <si>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</si>
  <si>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</si>
  <si>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</si>
  <si>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</si>
  <si>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</si>
  <si>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</si>
  <si>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</si>
  <si>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</si>
  <si>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</si>
  <si>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</si>
  <si>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</si>
  <si>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</si>
  <si>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</si>
  <si>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</si>
  <si>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</si>
  <si>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</si>
  <si>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</si>
  <si>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</si>
  <si>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</si>
  <si>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</si>
  <si>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</si>
  <si>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</si>
  <si>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</si>
  <si>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</si>
  <si>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</si>
  <si>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</si>
  <si>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</si>
  <si>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</si>
  <si>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</si>
  <si>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</si>
  <si>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</si>
  <si>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</si>
  <si>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</si>
  <si>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</si>
  <si>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</si>
  <si>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</si>
  <si>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</si>
  <si>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</si>
  <si>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</si>
  <si>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</si>
  <si>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</si>
  <si>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</si>
  <si>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</si>
  <si>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</si>
  <si>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</si>
  <si>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</si>
  <si>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</si>
  <si>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</si>
  <si>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</si>
  <si>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</si>
  <si>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</si>
  <si>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</si>
  <si>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</si>
  <si>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</si>
  <si>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</si>
  <si>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</si>
  <si>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</si>
  <si>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</si>
  <si>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Moose</t>
  </si>
  <si>
    <t>Ground survey</t>
  </si>
  <si>
    <t xml:space="preserve">Ground survey </t>
  </si>
  <si>
    <t>Ospika</t>
  </si>
  <si>
    <t>56°29'57.5"</t>
  </si>
  <si>
    <t>124°54'58.0"</t>
  </si>
  <si>
    <t>NE/CL</t>
  </si>
  <si>
    <t>NCD</t>
  </si>
  <si>
    <t>ALL</t>
  </si>
  <si>
    <t xml:space="preserve">SBl, SBl(At), S(Bl) </t>
  </si>
  <si>
    <t>Mostly Flat-50%</t>
  </si>
  <si>
    <t>Some 60%-Cliff</t>
  </si>
  <si>
    <t>Variable; Flat-Rolling-Steep-Cliffs</t>
  </si>
  <si>
    <t>4WD + Sled + 500m walk-in</t>
  </si>
  <si>
    <t>4WD + 500m walk-in</t>
  </si>
  <si>
    <t>Existing road systems + New road systems + Establish new trails</t>
  </si>
  <si>
    <t>Endemic</t>
  </si>
  <si>
    <t>None</t>
  </si>
  <si>
    <t>* No bark patch taken - No Code 1 found.</t>
  </si>
  <si>
    <t>820-910m</t>
  </si>
  <si>
    <t>2016*</t>
  </si>
  <si>
    <t>* Includes all trees infested in 2016 and earlier.</t>
  </si>
  <si>
    <t xml:space="preserve"> ~ 36km Ospika</t>
  </si>
  <si>
    <t xml:space="preserve">   Although spruce is a dominant component of this stand, the majority is less susceptable (12-35cm DBH). The more mature spruce component was along the south edge, along the cliffs. No current IBS activity noted and only a handful of Code 5 were mapped along S/L2.   The flat area between the mainline and the poly is currently being layed out for future harvest.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</si>
</sst>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19" fillId="0" borderId="0" xfId="0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/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80</v>
      </c>
      <c r="D3" s="143">
        <v>26</v>
      </c>
      <c r="E3" s="143">
        <v>2600</v>
      </c>
      <c r="F3" s="144">
        <v>43448</v>
      </c>
      <c r="G3" s="143" t="s">
        <v>165</v>
      </c>
      <c r="H3" s="143" t="s">
        <v>166</v>
      </c>
      <c r="I3" s="1" t="s">
        <v>156</v>
      </c>
      <c r="J3" s="1" t="s">
        <v>157</v>
      </c>
      <c r="K3" s="1" t="s">
        <v>158</v>
      </c>
      <c r="L3" s="143" t="s">
        <v>167</v>
      </c>
      <c r="M3" s="1" t="s">
        <v>159</v>
      </c>
      <c r="N3" s="1">
        <v>1</v>
      </c>
      <c r="O3" s="143">
        <v>0</v>
      </c>
      <c r="P3" s="145">
        <v>1</v>
      </c>
      <c r="Q3" s="146">
        <v>500</v>
      </c>
      <c r="R3" s="146">
        <v>600</v>
      </c>
      <c r="S3" s="152">
        <v>6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9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8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>
        <v>2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25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</v>
      </c>
      <c r="DZ3" s="1">
        <f t="shared" si="0"/>
        <v>0</v>
      </c>
      <c r="EA3" s="1">
        <f t="shared" si="0"/>
        <v>0</v>
      </c>
      <c r="EB3" s="1">
        <f>DR3+DS3+DT3+DU3+DV3+DW3+DX3</f>
        <v>25</v>
      </c>
      <c r="EC3" s="1">
        <f>DY3+DZ3+EA3+EB3</f>
        <v>26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260</v>
      </c>
      <c r="D8" s="1">
        <f>A8*D3</f>
        <v>6760</v>
      </c>
      <c r="I8" s="87" t="s">
        <v>54</v>
      </c>
      <c r="J8" s="1">
        <f>TOTALS!D20*D3</f>
        <v>6500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96.15384615384616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6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9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8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25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</v>
      </c>
      <c r="DZ203" s="22">
        <f t="shared" si="106"/>
        <v>0</v>
      </c>
      <c r="EA203" s="22">
        <f t="shared" si="106"/>
        <v>0</v>
      </c>
      <c r="EB203" s="22">
        <f t="shared" si="106"/>
        <v>25</v>
      </c>
      <c r="EC203" s="22">
        <f t="shared" si="106"/>
        <v>26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6" workbookViewId="0">
      <selection activeCell="H66" sqref="H66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425781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Ospika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80</v>
      </c>
      <c r="F8" s="38"/>
      <c r="H8" s="39" t="s">
        <v>79</v>
      </c>
      <c r="I8" s="38"/>
      <c r="J8" s="119" t="str">
        <f>ENTRY!L3</f>
        <v>NE/CL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43448</v>
      </c>
      <c r="F10" s="38"/>
      <c r="H10" s="39" t="s">
        <v>83</v>
      </c>
      <c r="I10" s="39" t="s">
        <v>84</v>
      </c>
      <c r="J10" s="119" t="str">
        <f>ENTRY!G3</f>
        <v>56°29'57.5"</v>
      </c>
      <c r="K10" s="39" t="s">
        <v>85</v>
      </c>
      <c r="L10" s="119" t="str">
        <f>ENTRY!H3</f>
        <v>124°54'58.0"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26</v>
      </c>
      <c r="F11" s="38"/>
      <c r="H11" s="39" t="s">
        <v>87</v>
      </c>
      <c r="I11" s="38"/>
      <c r="J11" s="38"/>
      <c r="K11" s="119">
        <f>ENTRY!E3</f>
        <v>2600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25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250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96.15384615384616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</v>
      </c>
      <c r="H31" s="74"/>
      <c r="I31" s="92">
        <f>ENTRY!DY203/ENTRY!DQ203*10</f>
        <v>10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25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96.15384615384616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6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9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8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25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zoomScale="150" zoomScaleNormal="150" zoomScalePageLayoutView="150" workbookViewId="0">
      <selection activeCell="H1" sqref="H1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2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1" width="8.42578125" style="1" customWidth="1"/>
    <col min="12" max="12" width="7.42578125" style="1" customWidth="1"/>
    <col min="13" max="13" width="3.140625" style="1" customWidth="1"/>
    <col min="14" max="14" width="5.7109375" style="1" customWidth="1"/>
    <col min="15" max="15" width="3.4257812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">
        <v>164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80</v>
      </c>
      <c r="F8" s="110"/>
      <c r="G8" s="110"/>
      <c r="H8" s="43"/>
      <c r="I8" s="109" t="s">
        <v>125</v>
      </c>
      <c r="J8" s="110"/>
      <c r="K8" s="110"/>
      <c r="L8" s="117" t="str">
        <f>ENTRY!L3</f>
        <v>NE/CL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26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43448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56°29'57.5"</v>
      </c>
      <c r="F11" s="116" t="s">
        <v>85</v>
      </c>
      <c r="G11" s="119" t="str">
        <f>ENTRY!H3</f>
        <v>124°54'58.0"</v>
      </c>
      <c r="H11" s="43"/>
      <c r="I11" s="112" t="s">
        <v>87</v>
      </c>
      <c r="J11" s="110"/>
      <c r="K11" s="110"/>
      <c r="L11" s="117">
        <f>ENTRY!E3</f>
        <v>2600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6" t="s">
        <v>183</v>
      </c>
      <c r="F16" s="156"/>
      <c r="G16" s="121"/>
      <c r="H16" s="45" t="s">
        <v>130</v>
      </c>
      <c r="I16" s="43"/>
      <c r="J16" s="88" t="s">
        <v>170</v>
      </c>
      <c r="K16" s="43"/>
      <c r="L16" s="45" t="s">
        <v>131</v>
      </c>
      <c r="M16" s="121" t="s">
        <v>171</v>
      </c>
      <c r="N16" s="43"/>
      <c r="O16" s="9"/>
    </row>
    <row r="17" spans="1:15" x14ac:dyDescent="0.2">
      <c r="A17" s="8"/>
      <c r="B17" s="43"/>
      <c r="C17" s="43"/>
      <c r="D17" s="43"/>
      <c r="E17" s="156"/>
      <c r="F17" s="156"/>
      <c r="G17" s="121"/>
      <c r="H17" s="45"/>
      <c r="I17" s="43"/>
      <c r="J17" s="43"/>
      <c r="K17" s="121"/>
      <c r="L17" s="43"/>
      <c r="M17" s="153" t="s">
        <v>172</v>
      </c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173</v>
      </c>
      <c r="F18" s="121"/>
      <c r="G18" s="121"/>
      <c r="H18" s="45" t="s">
        <v>133</v>
      </c>
      <c r="I18" s="43"/>
      <c r="J18" s="88" t="s">
        <v>168</v>
      </c>
      <c r="K18" s="121"/>
      <c r="L18" s="45" t="s">
        <v>134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160</v>
      </c>
      <c r="G20" s="88"/>
      <c r="H20" s="45" t="s">
        <v>136</v>
      </c>
      <c r="I20" s="43"/>
      <c r="J20" s="88" t="s">
        <v>161</v>
      </c>
      <c r="K20" s="43"/>
      <c r="L20" s="45" t="s">
        <v>137</v>
      </c>
      <c r="M20" s="43"/>
      <c r="N20" s="121" t="s">
        <v>180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174</v>
      </c>
      <c r="F24" s="43"/>
      <c r="G24" s="43"/>
      <c r="H24" s="45" t="s">
        <v>140</v>
      </c>
      <c r="I24" s="43"/>
      <c r="J24" s="158" t="s">
        <v>175</v>
      </c>
      <c r="K24" s="158"/>
      <c r="L24" s="158"/>
      <c r="M24" s="154"/>
      <c r="N24" s="154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154"/>
      <c r="K25" s="154"/>
      <c r="L25" s="154"/>
      <c r="M25" s="154"/>
      <c r="N25" s="154"/>
      <c r="O25" s="9"/>
    </row>
    <row r="26" spans="1:15" x14ac:dyDescent="0.2">
      <c r="A26" s="8"/>
      <c r="B26" s="45" t="s">
        <v>141</v>
      </c>
      <c r="C26" s="43"/>
      <c r="D26" s="43"/>
      <c r="E26" s="43"/>
      <c r="F26" s="159" t="s">
        <v>176</v>
      </c>
      <c r="G26" s="159"/>
      <c r="H26" s="159"/>
      <c r="I26" s="159"/>
      <c r="J26" s="159"/>
      <c r="K26" s="159"/>
      <c r="L26" s="154"/>
      <c r="M26" s="154"/>
      <c r="N26" s="154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154"/>
      <c r="K27" s="154"/>
      <c r="L27" s="154"/>
      <c r="M27" s="154"/>
      <c r="N27" s="154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177</v>
      </c>
      <c r="G30" s="43"/>
      <c r="H30" s="43"/>
      <c r="I30" s="45" t="s">
        <v>144</v>
      </c>
      <c r="J30" s="43"/>
      <c r="K30" s="43"/>
      <c r="L30" s="122" t="s">
        <v>178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178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178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163</v>
      </c>
      <c r="F38" s="140"/>
      <c r="G38" s="114"/>
      <c r="H38" s="43"/>
      <c r="I38" s="137" t="s">
        <v>151</v>
      </c>
      <c r="J38" s="43"/>
      <c r="K38" s="43"/>
      <c r="L38" s="156" t="s">
        <v>162</v>
      </c>
      <c r="M38" s="156"/>
      <c r="N38" s="156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156"/>
      <c r="M39" s="156"/>
      <c r="N39" s="156"/>
      <c r="O39" s="9"/>
    </row>
    <row r="40" spans="1:15" x14ac:dyDescent="0.2">
      <c r="A40" s="69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60" t="s">
        <v>184</v>
      </c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9"/>
    </row>
    <row r="42" spans="1:15" x14ac:dyDescent="0.2">
      <c r="A42" s="69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9"/>
    </row>
    <row r="43" spans="1:15" x14ac:dyDescent="0.2">
      <c r="A43" s="69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9"/>
    </row>
    <row r="44" spans="1:15" x14ac:dyDescent="0.2">
      <c r="A44" s="69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9"/>
    </row>
    <row r="45" spans="1:15" x14ac:dyDescent="0.2">
      <c r="A45" s="69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157" t="s">
        <v>179</v>
      </c>
      <c r="C46" s="157"/>
      <c r="D46" s="157"/>
      <c r="E46" s="157"/>
      <c r="F46" s="157"/>
      <c r="G46" s="157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ht="13.5" thickBot="1" x14ac:dyDescent="0.25">
      <c r="A57" s="70"/>
      <c r="B57" s="120"/>
      <c r="C57" s="7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2"/>
    </row>
    <row r="58" spans="1:15" ht="13.5" thickTop="1" x14ac:dyDescent="0.2"/>
  </sheetData>
  <mergeCells count="6">
    <mergeCell ref="E16:F17"/>
    <mergeCell ref="B46:G46"/>
    <mergeCell ref="J24:L24"/>
    <mergeCell ref="F26:K26"/>
    <mergeCell ref="L38:N39"/>
    <mergeCell ref="B41:N44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2019-01-28T19:57:59Z</dcterms:modified>
</cp:coreProperties>
</file>