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hidePivotFieldList="1" showPivotChartFilter="1" defaultThemeVersion="124226"/>
  <bookViews>
    <workbookView xWindow="9810" yWindow="780" windowWidth="14820" windowHeight="11505"/>
  </bookViews>
  <sheets>
    <sheet name="Chip_MillQ" sheetId="1" r:id="rId1"/>
    <sheet name="Chip_Mill_Data" sheetId="2" state="hidden" r:id="rId2"/>
    <sheet name="Chip_Mill_Data_Edits" sheetId="7" r:id="rId3"/>
    <sheet name="LocationLookUp" sheetId="3" state="hidden" r:id="rId4"/>
    <sheet name="Chip_Mill_List" sheetId="4" state="hidden" r:id="rId5"/>
    <sheet name="Full_Mill_List" sheetId="5" state="hidden" r:id="rId6"/>
    <sheet name="Updating_Data" sheetId="9" state="hidden" r:id="rId7"/>
    <sheet name="Notes" sheetId="8" state="hidden" r:id="rId8"/>
  </sheets>
  <definedNames>
    <definedName name="_">LocationLookUp!$L$3</definedName>
    <definedName name="_xlnm._FilterDatabase" localSheetId="5" hidden="1">Full_Mill_List!$E$1:$E$261</definedName>
    <definedName name="Armstrong">LocationLookUp!$B$3</definedName>
    <definedName name="Campbell_River">LocationLookUp!$C$3</definedName>
    <definedName name="Chemainus">LocationLookUp!$D$3</definedName>
    <definedName name="chp_comments">Chip_MillQ!$C$49</definedName>
    <definedName name="chp_input_log_volume_tcm">Chip_MillQ!$E$46</definedName>
    <definedName name="chp_lat">Chip_MillQ!$E$13</definedName>
    <definedName name="chp_long">Chip_MillQ!$E$14</definedName>
    <definedName name="chp_mill_location">Chip_MillQ!$E$10</definedName>
    <definedName name="chp_mill_number">Chip_MillQ!$E$12</definedName>
    <definedName name="chp_operating_days">Chip_MillQ!$E$44</definedName>
    <definedName name="chp_output_cap_bdu">Chip_MillQ!$E$30</definedName>
    <definedName name="chp_output_cap_gpu">Chip_MillQ!$E$31</definedName>
    <definedName name="chp_persons_employed">Chip_MillQ!$E$43</definedName>
    <definedName name="chp_prodn_bdu">Chip_MillQ!$E$37</definedName>
    <definedName name="chp_prodn_gpu">Chip_MillQ!$E$39</definedName>
    <definedName name="chp_prodn_odt">Chip_MillQ!$E$38</definedName>
    <definedName name="chp_signature_name">Chip_MillQ!$C$58</definedName>
    <definedName name="chp_signature_telephone">Chip_MillQ!$E$58</definedName>
    <definedName name="Heffley_Creek">LocationLookUp!$E$3</definedName>
    <definedName name="Kamloops">LocationLookUp!$F$3</definedName>
    <definedName name="Langdale_Dryland_Sort">LocationLookUp!$G$3</definedName>
    <definedName name="location1">LocationLookUp!$B$2:$L$2</definedName>
    <definedName name="Mackenzie">LocationLookUp!$H$3</definedName>
    <definedName name="Port_Mellon">LocationLookUp!$I$3</definedName>
    <definedName name="Terrace">LocationLookUp!$J$3</definedName>
    <definedName name="Williams_lake">LocationLookUp!$K$3:$K$4</definedName>
    <definedName name="Z_5CF810EE_E19E_44A3_B917_AD27EBE07398_.wvu.FilterData" localSheetId="5" hidden="1">Full_Mill_List!$A$1:$Q$261</definedName>
    <definedName name="Z_5CF810EE_E19E_44A3_B917_AD27EBE07398_.wvu.PrintArea" localSheetId="0" hidden="1">Chip_MillQ!$A$2:$H$70</definedName>
  </definedNames>
  <calcPr calcId="125725"/>
  <customWorkbookViews>
    <customWorkbookView name="jhjohnst - Personal View" guid="{5CF810EE-E19E-44A3-B917-AD27EBE07398}" mergeInterval="0" personalView="1" maximized="1" xWindow="1" yWindow="1" windowWidth="1489" windowHeight="541" activeSheetId="1"/>
  </customWorkbookViews>
</workbook>
</file>

<file path=xl/calcChain.xml><?xml version="1.0" encoding="utf-8"?>
<calcChain xmlns="http://schemas.openxmlformats.org/spreadsheetml/2006/main">
  <c r="H5" i="7"/>
  <c r="B5"/>
  <c r="F18" i="1"/>
  <c r="G62"/>
  <c r="F62"/>
  <c r="E58"/>
  <c r="O5" i="2" s="1"/>
  <c r="C58" i="1"/>
  <c r="N5" i="2" s="1"/>
  <c r="E14" i="1"/>
  <c r="M5" i="7" s="1"/>
  <c r="E13" i="1"/>
  <c r="F26"/>
  <c r="F25"/>
  <c r="E24"/>
  <c r="G5" i="7"/>
  <c r="F17" i="1"/>
  <c r="F5" i="7" s="1"/>
  <c r="C21" i="1"/>
  <c r="E5" i="7" s="1"/>
  <c r="C20" i="1"/>
  <c r="D5" i="7" s="1"/>
  <c r="C19" i="1"/>
  <c r="C5" i="7" s="1"/>
  <c r="C18" i="1"/>
  <c r="C17"/>
  <c r="A5" i="7" s="1"/>
  <c r="D10" i="1"/>
  <c r="D12"/>
  <c r="J28"/>
  <c r="G38" s="1"/>
  <c r="J11"/>
  <c r="M5" i="2"/>
  <c r="C5"/>
  <c r="U5" i="7"/>
  <c r="T5"/>
  <c r="S5"/>
  <c r="R5"/>
  <c r="Q5"/>
  <c r="P5"/>
  <c r="O5"/>
  <c r="N5"/>
  <c r="K5"/>
  <c r="J5"/>
  <c r="B101" i="4"/>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E62" i="1"/>
  <c r="L5" i="7" l="1"/>
  <c r="V5"/>
  <c r="W5"/>
  <c r="G37" i="1"/>
  <c r="G39"/>
  <c r="I5" i="2"/>
  <c r="H5"/>
  <c r="G5"/>
  <c r="F5"/>
  <c r="D5"/>
  <c r="L5"/>
  <c r="K5"/>
  <c r="J5"/>
  <c r="E5"/>
  <c r="B62" i="1"/>
  <c r="G31" l="1"/>
  <c r="G30"/>
</calcChain>
</file>

<file path=xl/comments1.xml><?xml version="1.0" encoding="utf-8"?>
<comments xmlns="http://schemas.openxmlformats.org/spreadsheetml/2006/main">
  <authors>
    <author>jhjohnst</author>
    <author>Harish Jani</author>
  </authors>
  <commentList>
    <comment ref="E13" authorId="0">
      <text>
        <r>
          <rPr>
            <sz val="9"/>
            <color indexed="81"/>
            <rFont val="Tahoma"/>
            <family val="2"/>
          </rPr>
          <t xml:space="preserve">Our record of the latitude of your mill will show up here once you insert your location and mill number above.
</t>
        </r>
      </text>
    </comment>
    <comment ref="E14" authorId="0">
      <text>
        <r>
          <rPr>
            <sz val="9"/>
            <color indexed="81"/>
            <rFont val="Tahoma"/>
            <family val="2"/>
          </rPr>
          <t xml:space="preserve">Our record of the longitude of your mill will show up here once you insert your location and mill number above.
</t>
        </r>
      </text>
    </comment>
    <comment ref="C17" authorId="0">
      <text>
        <r>
          <rPr>
            <sz val="9"/>
            <color indexed="81"/>
            <rFont val="Tahoma"/>
            <family val="2"/>
          </rPr>
          <t xml:space="preserve">This will be filled in 
once the mill location and mill number are entered
</t>
        </r>
      </text>
    </comment>
    <comment ref="F17" authorId="1">
      <text>
        <r>
          <rPr>
            <sz val="9"/>
            <color indexed="81"/>
            <rFont val="Tahoma"/>
            <family val="2"/>
          </rPr>
          <t xml:space="preserve">This will be filled in once the mill location and mill number are entered
</t>
        </r>
      </text>
    </comment>
    <comment ref="C18" authorId="1">
      <text>
        <r>
          <rPr>
            <sz val="9"/>
            <color indexed="81"/>
            <rFont val="Tahoma"/>
            <family val="2"/>
          </rPr>
          <t>This will be filled in once the mill location and mill number are entered</t>
        </r>
      </text>
    </comment>
    <comment ref="F18" authorId="1">
      <text>
        <r>
          <rPr>
            <sz val="9"/>
            <color indexed="81"/>
            <rFont val="Tahoma"/>
            <family val="2"/>
          </rPr>
          <t xml:space="preserve">This will be filled in once the mill location and mill number are entered
</t>
        </r>
      </text>
    </comment>
    <comment ref="C19" authorId="1">
      <text>
        <r>
          <rPr>
            <sz val="9"/>
            <color indexed="81"/>
            <rFont val="Tahoma"/>
            <family val="2"/>
          </rPr>
          <t xml:space="preserve">This will be filled in once the mill location and mill number are entered
</t>
        </r>
      </text>
    </comment>
    <comment ref="C20" authorId="1">
      <text>
        <r>
          <rPr>
            <sz val="9"/>
            <color indexed="81"/>
            <rFont val="Tahoma"/>
            <family val="2"/>
          </rPr>
          <t xml:space="preserve">This will be filled in once the mill location and mill number are entered
</t>
        </r>
      </text>
    </comment>
    <comment ref="C21" authorId="1">
      <text>
        <r>
          <rPr>
            <sz val="9"/>
            <color indexed="81"/>
            <rFont val="Tahoma"/>
            <family val="2"/>
          </rPr>
          <t>This will be filled in once the mill location and mill number are entered</t>
        </r>
      </text>
    </comment>
    <comment ref="E24" authorId="1">
      <text>
        <r>
          <rPr>
            <sz val="9"/>
            <color indexed="81"/>
            <rFont val="Tahoma"/>
            <family val="2"/>
          </rPr>
          <t xml:space="preserve">The Name of your local contact will be filled in once the mill location and mill number are entered
</t>
        </r>
      </text>
    </comment>
    <comment ref="F25" authorId="0">
      <text>
        <r>
          <rPr>
            <sz val="9"/>
            <color indexed="81"/>
            <rFont val="Tahoma"/>
            <family val="2"/>
          </rPr>
          <t xml:space="preserve">The telephone number of your local contact will show up here once you insert your location and mill number above. 
</t>
        </r>
      </text>
    </comment>
    <comment ref="F26" authorId="0">
      <text>
        <r>
          <rPr>
            <sz val="9"/>
            <color indexed="81"/>
            <rFont val="Tahoma"/>
            <family val="2"/>
          </rPr>
          <t xml:space="preserve">The email address of your local contact will show up here once you insert your location and mill number above. </t>
        </r>
      </text>
    </comment>
    <comment ref="F30" authorId="0">
      <text>
        <r>
          <rPr>
            <sz val="9"/>
            <color indexed="81"/>
            <rFont val="Tahoma"/>
            <family val="2"/>
          </rPr>
          <t xml:space="preserve">
BDU's=Bone dry units  </t>
        </r>
      </text>
    </comment>
    <comment ref="F31" authorId="0">
      <text>
        <r>
          <rPr>
            <sz val="9"/>
            <color indexed="81"/>
            <rFont val="Tahoma"/>
            <family val="2"/>
          </rPr>
          <t xml:space="preserve">
GPU's = Gravity packed units = VU's = Volumetric units</t>
        </r>
      </text>
    </comment>
    <comment ref="F37" authorId="0">
      <text>
        <r>
          <rPr>
            <sz val="9"/>
            <color indexed="81"/>
            <rFont val="Tahoma"/>
            <family val="2"/>
          </rPr>
          <t xml:space="preserve">BDU's = Bone dried units
</t>
        </r>
      </text>
    </comment>
    <comment ref="F38" authorId="1">
      <text>
        <r>
          <rPr>
            <sz val="9"/>
            <color indexed="81"/>
            <rFont val="Tahoma"/>
            <family val="2"/>
          </rPr>
          <t xml:space="preserve">ODUs = Oven dry units
</t>
        </r>
      </text>
    </comment>
    <comment ref="F39" authorId="0">
      <text>
        <r>
          <rPr>
            <sz val="9"/>
            <color indexed="81"/>
            <rFont val="Tahoma"/>
            <family val="2"/>
          </rPr>
          <t>GPU's = Gravity packed units = VU's = Volumetric units</t>
        </r>
      </text>
    </comment>
    <comment ref="D41" authorId="0">
      <text>
        <r>
          <rPr>
            <sz val="9"/>
            <color indexed="81"/>
            <rFont val="Tahoma"/>
            <family val="2"/>
          </rPr>
          <t>Essentially the number of names on your payroll</t>
        </r>
      </text>
    </comment>
    <comment ref="C58" authorId="1">
      <text>
        <r>
          <rPr>
            <sz val="9"/>
            <color indexed="81"/>
            <rFont val="Tahoma"/>
            <family val="2"/>
          </rPr>
          <t>This will be filled in once the mill location and mill number are entered</t>
        </r>
      </text>
    </comment>
    <comment ref="E58" authorId="1">
      <text>
        <r>
          <rPr>
            <sz val="9"/>
            <color indexed="81"/>
            <rFont val="Tahoma"/>
            <family val="2"/>
          </rPr>
          <t>This will be filled in once the mill location and mill number are entered</t>
        </r>
      </text>
    </comment>
  </commentList>
</comments>
</file>

<file path=xl/comments2.xml><?xml version="1.0" encoding="utf-8"?>
<comments xmlns="http://schemas.openxmlformats.org/spreadsheetml/2006/main">
  <authors>
    <author>jhjohnst</author>
  </authors>
  <commentList>
    <comment ref="A87" authorId="0">
      <text>
        <r>
          <rPr>
            <b/>
            <sz val="9"/>
            <color indexed="81"/>
            <rFont val="Tahoma"/>
            <family val="2"/>
          </rPr>
          <t>jhjohnst:</t>
        </r>
        <r>
          <rPr>
            <sz val="9"/>
            <color indexed="81"/>
            <rFont val="Tahoma"/>
            <family val="2"/>
          </rPr>
          <t xml:space="preserve">
This is the number for this site from the 1997 report. It may be duplicated with another site</t>
        </r>
      </text>
    </comment>
  </commentList>
</comments>
</file>

<file path=xl/sharedStrings.xml><?xml version="1.0" encoding="utf-8"?>
<sst xmlns="http://schemas.openxmlformats.org/spreadsheetml/2006/main" count="6764" uniqueCount="2079">
  <si>
    <t>Ministry of Forests, Lands and Natural Resource Operations</t>
  </si>
  <si>
    <t>Mill Survey - 2010</t>
  </si>
  <si>
    <t>Joanne Stone</t>
  </si>
  <si>
    <t>DCT Chambers Trucking Ltd.</t>
  </si>
  <si>
    <t>600 Waddington Drive</t>
  </si>
  <si>
    <t>Vernon, B.C.</t>
  </si>
  <si>
    <t>e - mail:</t>
  </si>
  <si>
    <t>joanne@dctchambers.com</t>
  </si>
  <si>
    <t>Phone:</t>
  </si>
  <si>
    <t>Mill Number:</t>
  </si>
  <si>
    <t xml:space="preserve">If you have any questions, please contact either </t>
  </si>
  <si>
    <t xml:space="preserve">Jim Johnston </t>
  </si>
  <si>
    <t>OR</t>
  </si>
  <si>
    <t>Tori Jones</t>
  </si>
  <si>
    <t>at your District Forestry office,</t>
  </si>
  <si>
    <t>Phone: (250) 387 8374</t>
  </si>
  <si>
    <t xml:space="preserve">Phone: </t>
  </si>
  <si>
    <t>Email: Jim.Johnston@gov.bc.ca.</t>
  </si>
  <si>
    <t xml:space="preserve"> email: </t>
  </si>
  <si>
    <t>Thank you for your co-operation.</t>
  </si>
  <si>
    <t xml:space="preserve">1.    Mill </t>
  </si>
  <si>
    <t>Chip Mill</t>
  </si>
  <si>
    <t xml:space="preserve">Mill Location: </t>
  </si>
  <si>
    <t>Chemainus</t>
  </si>
  <si>
    <t>Chips</t>
  </si>
  <si>
    <t xml:space="preserve">000 BDUs per 8-hr. shift    </t>
  </si>
  <si>
    <t>or</t>
  </si>
  <si>
    <t>000 GPUs per 8-hr. shift</t>
  </si>
  <si>
    <t xml:space="preserve">3.    Production   (2010 actual) </t>
  </si>
  <si>
    <t>Chips:</t>
  </si>
  <si>
    <t xml:space="preserve">000 BDUs                        </t>
  </si>
  <si>
    <t xml:space="preserve">000 oven dried tonnes </t>
  </si>
  <si>
    <t xml:space="preserve">000 GPUs (or 000 VUs)                </t>
  </si>
  <si>
    <t>4.    Total Employment 2010 (at this plant)</t>
  </si>
  <si>
    <t xml:space="preserve">       (including production, maintenance, sales and administrative employees)</t>
  </si>
  <si>
    <t>Number of people employed this year</t>
  </si>
  <si>
    <t>persons</t>
  </si>
  <si>
    <t>Number of operating days this year</t>
  </si>
  <si>
    <t>days</t>
  </si>
  <si>
    <t>5.    Volume of Logs Used (2010)</t>
  </si>
  <si>
    <t>:</t>
  </si>
  <si>
    <t>Telephone</t>
  </si>
  <si>
    <t>(250) 550-2721</t>
  </si>
  <si>
    <t>CHP</t>
  </si>
  <si>
    <t>C</t>
  </si>
  <si>
    <t xml:space="preserve">If necessary, you can return by mail to </t>
  </si>
  <si>
    <t>Judith Elkin</t>
  </si>
  <si>
    <t>Competitiveness and Innovation Branch</t>
  </si>
  <si>
    <t>PO Box 9514 Stn Prov Govt</t>
  </si>
  <si>
    <t>Victoria, BC    V8W 9C2</t>
  </si>
  <si>
    <t>2.    Output Capacity</t>
  </si>
  <si>
    <t>Name of Signee</t>
  </si>
  <si>
    <t>Signee Telephone Number</t>
  </si>
  <si>
    <t>Type</t>
  </si>
  <si>
    <t>000 cubic metres (m3)</t>
  </si>
  <si>
    <t>MILL_NO</t>
  </si>
  <si>
    <t>COMBINED_ID</t>
  </si>
  <si>
    <t>COMPANY</t>
  </si>
  <si>
    <t>STATUS</t>
  </si>
  <si>
    <t>PROD</t>
  </si>
  <si>
    <t>DIVISION</t>
  </si>
  <si>
    <t>LOCATION</t>
  </si>
  <si>
    <t>CONTACT</t>
  </si>
  <si>
    <t>PHONE</t>
  </si>
  <si>
    <t>ADDRESS</t>
  </si>
  <si>
    <t>CITYPROV</t>
  </si>
  <si>
    <t>PSTCD</t>
  </si>
  <si>
    <t>EMAIL</t>
  </si>
  <si>
    <t>Happy to Receive by Email?</t>
  </si>
  <si>
    <t>Alternative Contact</t>
  </si>
  <si>
    <t>COMMENTS</t>
  </si>
  <si>
    <t>TSA</t>
  </si>
  <si>
    <t>SURVEY_YEAR</t>
  </si>
  <si>
    <t>Happy to Complete Electronically?</t>
  </si>
  <si>
    <t>Have Excel?</t>
  </si>
  <si>
    <t>If not, what?</t>
  </si>
  <si>
    <t>Happy to Return by Email?</t>
  </si>
  <si>
    <t>District Contact Info.CONTACT</t>
  </si>
  <si>
    <t>District Contact Info.ADDRESS</t>
  </si>
  <si>
    <t>District Contact Info.CITYPROV</t>
  </si>
  <si>
    <t>District Contact Info.PSTCD</t>
  </si>
  <si>
    <t>TELEPHONE</t>
  </si>
  <si>
    <t>FAX</t>
  </si>
  <si>
    <t>District Contact Info.EMAIL</t>
  </si>
  <si>
    <t xml:space="preserve">Mill OK to Receive and Respond Electronically? </t>
  </si>
  <si>
    <t>NOTES</t>
  </si>
  <si>
    <t>18_CHP</t>
  </si>
  <si>
    <t>Terminal Forest Products Ltd.</t>
  </si>
  <si>
    <t>IO</t>
  </si>
  <si>
    <t>Chipping Operations</t>
  </si>
  <si>
    <t>Langdale Dryland Sort</t>
  </si>
  <si>
    <t>Ian Ross</t>
  </si>
  <si>
    <t>(604) 886-7033</t>
  </si>
  <si>
    <t>RR#6 2230 Twin Creek Road</t>
  </si>
  <si>
    <t>Gibsons B.C.</t>
  </si>
  <si>
    <t>V0N 1V6</t>
  </si>
  <si>
    <t>iross@terminalforest.com</t>
  </si>
  <si>
    <t>Michael Davenport</t>
  </si>
  <si>
    <t>7077 Duncan Street,</t>
  </si>
  <si>
    <t>Powell River, B.C.</t>
  </si>
  <si>
    <t>V8A 1W1</t>
  </si>
  <si>
    <t>(604) 485-0737</t>
  </si>
  <si>
    <t>(604) 485-0799</t>
  </si>
  <si>
    <t>Michael.Davenport@gov.bc.ca</t>
  </si>
  <si>
    <t>Yes</t>
  </si>
  <si>
    <t>Maybe</t>
  </si>
  <si>
    <t>Unlikely</t>
  </si>
  <si>
    <t>No</t>
  </si>
  <si>
    <t>Don't Know</t>
  </si>
  <si>
    <t>68_CHP</t>
  </si>
  <si>
    <t>Tolko Industries Ltd.</t>
  </si>
  <si>
    <t>Op</t>
  </si>
  <si>
    <t>Chipping Operations - Armstrong</t>
  </si>
  <si>
    <t>Armstrong</t>
  </si>
  <si>
    <t>Luvena Bredick</t>
  </si>
  <si>
    <t>(250) 546-3171</t>
  </si>
  <si>
    <t>844 Otter Lake X-Road, Bag 5000</t>
  </si>
  <si>
    <t>Armstrong, BC</t>
  </si>
  <si>
    <t>V0E 1B0</t>
  </si>
  <si>
    <t>luvena.bredick@tolko.com</t>
  </si>
  <si>
    <t>Hal Chambers</t>
  </si>
  <si>
    <t>2501 14th Avenue</t>
  </si>
  <si>
    <t>V1T 8Z1</t>
  </si>
  <si>
    <t>(250) 308-7815</t>
  </si>
  <si>
    <t/>
  </si>
  <si>
    <t>Hal.Chambers@gov.bc.ca</t>
  </si>
  <si>
    <t>107_CHP</t>
  </si>
  <si>
    <t>Chipping Operations - Soda Creek</t>
  </si>
  <si>
    <t>Williams Lake</t>
  </si>
  <si>
    <t>Crystal Armes</t>
  </si>
  <si>
    <t>(250) 398-3931</t>
  </si>
  <si>
    <t>110 Hodgson Road</t>
  </si>
  <si>
    <t>Williams Lake, B.C.</t>
  </si>
  <si>
    <t>V2G 3P6</t>
  </si>
  <si>
    <t>crystal.armes@tolko.com</t>
  </si>
  <si>
    <t>Bob Sklapsky</t>
  </si>
  <si>
    <t>#200-640 Borland Street</t>
  </si>
  <si>
    <t>V2G 4T1</t>
  </si>
  <si>
    <t>(250) 398-4367</t>
  </si>
  <si>
    <t>(250) 398-4790</t>
  </si>
  <si>
    <t>bob.sklapsky@gov.bc.ca</t>
  </si>
  <si>
    <t>183_CHP</t>
  </si>
  <si>
    <t>West Fraser Mills Ltd.</t>
  </si>
  <si>
    <t>TC</t>
  </si>
  <si>
    <t>Skeena Sawmill Division - Chipping Operations</t>
  </si>
  <si>
    <t>Terrace</t>
  </si>
  <si>
    <t>Linda McColman</t>
  </si>
  <si>
    <t>(250) 845-2322</t>
  </si>
  <si>
    <t>P.O. Box 10</t>
  </si>
  <si>
    <t>Terrace, B.C.</t>
  </si>
  <si>
    <t>V8G 4A3</t>
  </si>
  <si>
    <t>linda.mccolman@westfraser.com</t>
  </si>
  <si>
    <t xml:space="preserve">In sale process </t>
  </si>
  <si>
    <t>Brent May</t>
  </si>
  <si>
    <t>Rm. 200, 5220 Keith Ave.</t>
  </si>
  <si>
    <t>V8G 1L1</t>
  </si>
  <si>
    <t>(250) 638-5121</t>
  </si>
  <si>
    <t>(250) 638-5176</t>
  </si>
  <si>
    <t>Brent.May@gov.bc.ca</t>
  </si>
  <si>
    <t>345_CHP</t>
  </si>
  <si>
    <t>Chemanius - Chipping Operations</t>
  </si>
  <si>
    <t>V1T 8T6</t>
  </si>
  <si>
    <t>4885 Cherry Creek Road,</t>
  </si>
  <si>
    <t>Port Alberni, B.C.</t>
  </si>
  <si>
    <t>V9Y 8E9</t>
  </si>
  <si>
    <t>(250) 731-3000</t>
  </si>
  <si>
    <t>(250) 731-3010</t>
  </si>
  <si>
    <t>Tori.Jones@gov.bc.ca</t>
  </si>
  <si>
    <t>356_CHP</t>
  </si>
  <si>
    <t>East Fraser Fibre Co Ltd.</t>
  </si>
  <si>
    <t>Mackenzie</t>
  </si>
  <si>
    <t>Virginia Lessard</t>
  </si>
  <si>
    <t>(250) 563-6567</t>
  </si>
  <si>
    <t>Suite 260, 1990 S. Ogilvie Street</t>
  </si>
  <si>
    <t>Prince George, B.C.</t>
  </si>
  <si>
    <t>V2N 1X1</t>
  </si>
  <si>
    <t>vlessard@parallel55.com</t>
  </si>
  <si>
    <t>Betty Jo Weaver</t>
  </si>
  <si>
    <t>Bag 5000,</t>
  </si>
  <si>
    <t>Mackenzie, B.C.</t>
  </si>
  <si>
    <t>V0J 2C0</t>
  </si>
  <si>
    <t>(250) 997-2278</t>
  </si>
  <si>
    <t>(250) 997-2236</t>
  </si>
  <si>
    <t>BettyJo.Weaver@gov.bc.ca</t>
  </si>
  <si>
    <t>394_CHP</t>
  </si>
  <si>
    <t>Heffley Creek</t>
  </si>
  <si>
    <t>Natalie Young</t>
  </si>
  <si>
    <t>(250) 578-7212</t>
  </si>
  <si>
    <t>6275 Yellowhead Hwy</t>
  </si>
  <si>
    <t>Kamloops, B.C.</t>
  </si>
  <si>
    <t>V2H 1T8</t>
  </si>
  <si>
    <t>Natalie.young@tolko.com</t>
  </si>
  <si>
    <t>Patrick Hoyle</t>
  </si>
  <si>
    <t>1265 Dalhousie Drive,</t>
  </si>
  <si>
    <t>V2C 5Z5</t>
  </si>
  <si>
    <t>(250) 371-6590</t>
  </si>
  <si>
    <t>(250) 371-6565</t>
  </si>
  <si>
    <t>patrick.hoyle@gov.bc.ca</t>
  </si>
  <si>
    <t>446_CHP</t>
  </si>
  <si>
    <t>Campbell River Fibre Ltd.</t>
  </si>
  <si>
    <t>Campbell River</t>
  </si>
  <si>
    <t>Gord Kraus</t>
  </si>
  <si>
    <t>(250) 286-3965</t>
  </si>
  <si>
    <t>P.O. Box 838</t>
  </si>
  <si>
    <t>Campbell River, B.C.</t>
  </si>
  <si>
    <t>V9W 6Y4</t>
  </si>
  <si>
    <t>man.crf@telus.net</t>
  </si>
  <si>
    <t>Fred Rossiter</t>
  </si>
  <si>
    <t>370 S. Dogwood Street,</t>
  </si>
  <si>
    <t>V9W 6Y7</t>
  </si>
  <si>
    <t>(250) 286-9354</t>
  </si>
  <si>
    <t>(250) 286-9490</t>
  </si>
  <si>
    <t>Fred.Rossiter@gov.bc.ca</t>
  </si>
  <si>
    <t>937_CHP</t>
  </si>
  <si>
    <t>Pacific Fibre</t>
  </si>
  <si>
    <t>Port Mellon</t>
  </si>
  <si>
    <t>David Milne</t>
  </si>
  <si>
    <t>(604) 881-2808</t>
  </si>
  <si>
    <t>9701 - 201st Street</t>
  </si>
  <si>
    <t>Langley, BC</t>
  </si>
  <si>
    <t>V1M 3E7</t>
  </si>
  <si>
    <t>davem@interpacforest.com</t>
  </si>
  <si>
    <t>likely an intermittent operation, no response</t>
  </si>
  <si>
    <t>952_CHP</t>
  </si>
  <si>
    <t>River City Fibre</t>
  </si>
  <si>
    <t>Chipping Operation</t>
  </si>
  <si>
    <t>Kamloops</t>
  </si>
  <si>
    <t>Dean Rosneau</t>
  </si>
  <si>
    <t>(250) 374-9503</t>
  </si>
  <si>
    <t>1880 Mission Flats Road</t>
  </si>
  <si>
    <t>Kamloops, BC</t>
  </si>
  <si>
    <t>V2C 1A9</t>
  </si>
  <si>
    <t>rcf2007@telus.net</t>
  </si>
  <si>
    <t>977_CHP</t>
  </si>
  <si>
    <t>Pioneer Logging Ltd.</t>
  </si>
  <si>
    <t>Pioneer Biomass Division</t>
  </si>
  <si>
    <t>Brian Hanson</t>
  </si>
  <si>
    <t>(250) 398-5922</t>
  </si>
  <si>
    <t>351 Hodgson Road</t>
  </si>
  <si>
    <t>Williams Lake, BC</t>
  </si>
  <si>
    <t>V2G 3P7</t>
  </si>
  <si>
    <t>brian@pioneerlogging.com</t>
  </si>
  <si>
    <t>site 625</t>
  </si>
  <si>
    <t>5_LBR</t>
  </si>
  <si>
    <t>Abfam Enterprises Ltd.</t>
  </si>
  <si>
    <t>LBR</t>
  </si>
  <si>
    <t>Lumber Operations</t>
  </si>
  <si>
    <t>Port Clements</t>
  </si>
  <si>
    <t>Jim Abbott</t>
  </si>
  <si>
    <t>(250) 557-4201</t>
  </si>
  <si>
    <t>P.O. Box 233</t>
  </si>
  <si>
    <t>Port Clements, B.C.</t>
  </si>
  <si>
    <t>V0T 1R0</t>
  </si>
  <si>
    <t>abfam@qcislands.net</t>
  </si>
  <si>
    <t>80%, Scale Site: 1BB</t>
  </si>
  <si>
    <t>Dave Crossley</t>
  </si>
  <si>
    <t>Box 39,</t>
  </si>
  <si>
    <t>Queen Charlotte City, B.C.</t>
  </si>
  <si>
    <t>V0T 1S0</t>
  </si>
  <si>
    <t>(250) 559-6200</t>
  </si>
  <si>
    <t>(250) 559-8342</t>
  </si>
  <si>
    <t>dave.crossley@gov.bc.ca</t>
  </si>
  <si>
    <t>9_LBR</t>
  </si>
  <si>
    <t>A.J. Forest Products ltd.</t>
  </si>
  <si>
    <t>Brackendale</t>
  </si>
  <si>
    <t>June Gardiner</t>
  </si>
  <si>
    <t>(604) 898-3712</t>
  </si>
  <si>
    <t>P.O. Box 3831</t>
  </si>
  <si>
    <t>Garibaldi Highlands, B.C.</t>
  </si>
  <si>
    <t>V0N 1T0</t>
  </si>
  <si>
    <t>juneg@ajforest.com</t>
  </si>
  <si>
    <t>Garry Newton</t>
  </si>
  <si>
    <t>42000 Loggers Lane,</t>
  </si>
  <si>
    <t>Squamish, B.C.</t>
  </si>
  <si>
    <t>V8B 0H3</t>
  </si>
  <si>
    <t>(604) 898-2116</t>
  </si>
  <si>
    <t>(604) 898-2191</t>
  </si>
  <si>
    <t>Gary.Newton@gov.bc.ca</t>
  </si>
  <si>
    <t>10_LBR</t>
  </si>
  <si>
    <t>BC Custom Timber Products Ltd.</t>
  </si>
  <si>
    <t>Vanderhoof</t>
  </si>
  <si>
    <t>D. Cunningham</t>
  </si>
  <si>
    <t>(250) 567-2874</t>
  </si>
  <si>
    <t>P.O. Box 635</t>
  </si>
  <si>
    <t>Vanderhoof, B.C.</t>
  </si>
  <si>
    <t>V0J 3A0</t>
  </si>
  <si>
    <t>timber@sinkutwireless.ca</t>
  </si>
  <si>
    <t>David R. Johnson</t>
  </si>
  <si>
    <t>Box 190,  1522 Hwy 16</t>
  </si>
  <si>
    <t>(250) 567-6531</t>
  </si>
  <si>
    <t>(250) 567-6369</t>
  </si>
  <si>
    <t>David.Johnson@gov.bc.ca</t>
  </si>
  <si>
    <t>12_LBR</t>
  </si>
  <si>
    <t>Federated Co-op Ltd.</t>
  </si>
  <si>
    <t>DNO</t>
  </si>
  <si>
    <t>Canoe</t>
  </si>
  <si>
    <t>Dale Remsbery, Comptroller</t>
  </si>
  <si>
    <t>(250) 833-1200</t>
  </si>
  <si>
    <t>P.O.Box 70</t>
  </si>
  <si>
    <t>Canoe, B.C.</t>
  </si>
  <si>
    <t>V0E 1K0</t>
  </si>
  <si>
    <t>dremsbery@fclcanoe.com</t>
  </si>
  <si>
    <t>14_LBR</t>
  </si>
  <si>
    <t>Gorman Bros Lumber Ltd.</t>
  </si>
  <si>
    <t>Westbank</t>
  </si>
  <si>
    <t>R.A. Scott</t>
  </si>
  <si>
    <t>(250) 768-5131</t>
  </si>
  <si>
    <t>P.O. Box 26052</t>
  </si>
  <si>
    <t>Westbank, B.C.</t>
  </si>
  <si>
    <t>V4T 2G3</t>
  </si>
  <si>
    <t>rscott@gormanbros.com</t>
  </si>
  <si>
    <t>20_LBR</t>
  </si>
  <si>
    <t>Lavington Division</t>
  </si>
  <si>
    <t>Lavington</t>
  </si>
  <si>
    <t>Heather Goodman</t>
  </si>
  <si>
    <t>(250) 545-4992</t>
  </si>
  <si>
    <t>P.O. Box 1540</t>
  </si>
  <si>
    <t>V1T 8C2</t>
  </si>
  <si>
    <t>heather.goodman@tolko.com</t>
  </si>
  <si>
    <t>25_LBR</t>
  </si>
  <si>
    <t>OP</t>
  </si>
  <si>
    <t>Nicola Valley Division</t>
  </si>
  <si>
    <t>Merritt</t>
  </si>
  <si>
    <t>Janice Parker</t>
  </si>
  <si>
    <t>(250) 378-2224</t>
  </si>
  <si>
    <t>1750 Lindley Creek Road</t>
  </si>
  <si>
    <t>Merritt, B.C.</t>
  </si>
  <si>
    <t>V1K 0A2</t>
  </si>
  <si>
    <t>janice.parker@tolko.com</t>
  </si>
  <si>
    <t>Ray Lang</t>
  </si>
  <si>
    <t>3840 Airport Road</t>
  </si>
  <si>
    <t>V1K 1B8</t>
  </si>
  <si>
    <t>(250) 378-8485</t>
  </si>
  <si>
    <t>Ray.Lang@gov.bc.ca</t>
  </si>
  <si>
    <t>27_LBR</t>
  </si>
  <si>
    <t>Weyerhaeuser Company Ltd.</t>
  </si>
  <si>
    <t>CLOSED</t>
  </si>
  <si>
    <t>Okanagan Falls Sawmill</t>
  </si>
  <si>
    <t>Okanagan Falls</t>
  </si>
  <si>
    <t>Nicole Elliot</t>
  </si>
  <si>
    <t>(250) 828-7769</t>
  </si>
  <si>
    <t>P.O. Box 800</t>
  </si>
  <si>
    <t>V2C 5M7</t>
  </si>
  <si>
    <t>nicole.elliot@weyerhaeuser.com</t>
  </si>
  <si>
    <t>29_LBR</t>
  </si>
  <si>
    <t>Princeton Sawmill</t>
  </si>
  <si>
    <t>Princeton</t>
  </si>
  <si>
    <t>Ken Whitter</t>
  </si>
  <si>
    <t>(604) 661-8133</t>
  </si>
  <si>
    <t>Old Hedley Road</t>
  </si>
  <si>
    <t>Princeton, BC</t>
  </si>
  <si>
    <t>V0X 1W0</t>
  </si>
  <si>
    <t>ken.whitter@weyerhaeuser.com</t>
  </si>
  <si>
    <t>30_LBR</t>
  </si>
  <si>
    <t>Interfor</t>
  </si>
  <si>
    <t>Lumber Operations -Grand Forks</t>
  </si>
  <si>
    <t>Grand Forks</t>
  </si>
  <si>
    <t>Cheryl Beatty</t>
  </si>
  <si>
    <t>(250) 443-2444</t>
  </si>
  <si>
    <t>P.O. Box 39</t>
  </si>
  <si>
    <t>Grand Forks, B.C.</t>
  </si>
  <si>
    <t>V0H 1H0</t>
  </si>
  <si>
    <t>cheryl.Beatty@interfor.com</t>
  </si>
  <si>
    <t>Val Golley</t>
  </si>
  <si>
    <t>1907 Ridgewood Road</t>
  </si>
  <si>
    <t>Nelson BC</t>
  </si>
  <si>
    <t>V1L 6K1</t>
  </si>
  <si>
    <t>(250) 825-1169</t>
  </si>
  <si>
    <t>(250) 825-9657</t>
  </si>
  <si>
    <t>Val.Golley@gov.bc.ca</t>
  </si>
  <si>
    <t>32_LBR</t>
  </si>
  <si>
    <t>Gibbs Custom Sawmill</t>
  </si>
  <si>
    <t>McBride</t>
  </si>
  <si>
    <t>Andrew Gibbs</t>
  </si>
  <si>
    <t>(250) 569-3228</t>
  </si>
  <si>
    <t>P.O. Box 307</t>
  </si>
  <si>
    <t>McBride, B.C.</t>
  </si>
  <si>
    <t>V0J 2E0</t>
  </si>
  <si>
    <t>aagibbs@telus.net</t>
  </si>
  <si>
    <t>Patrick Ellis</t>
  </si>
  <si>
    <t>Box 40, 300 Robson Centre</t>
  </si>
  <si>
    <t>V0J 3E0</t>
  </si>
  <si>
    <t>(250) 614-7454</t>
  </si>
  <si>
    <t>Patrick.Ellis@gov.bc.ca</t>
  </si>
  <si>
    <t>45_LBR</t>
  </si>
  <si>
    <t>Downie Timber Ltd.</t>
  </si>
  <si>
    <t>Revelstoke</t>
  </si>
  <si>
    <t>Mark Pickering</t>
  </si>
  <si>
    <t>(250) 814-7442</t>
  </si>
  <si>
    <t>Revelstoke, B.C.</t>
  </si>
  <si>
    <t>V0E 2S0</t>
  </si>
  <si>
    <t>mpickering@downietimber.com</t>
  </si>
  <si>
    <t>Bryan Juelfs</t>
  </si>
  <si>
    <t>BOX 9158 RPO #3</t>
  </si>
  <si>
    <t>Revelstoke, BC</t>
  </si>
  <si>
    <t>V0E 3K0</t>
  </si>
  <si>
    <t>(250) 837-7700</t>
  </si>
  <si>
    <t>(250) 837-7626</t>
  </si>
  <si>
    <t xml:space="preserve">Bryan.Juelfs@gov.bc.ca </t>
  </si>
  <si>
    <t>50_LBR</t>
  </si>
  <si>
    <t>Kalesnikoff Lumber Co. Ltd.</t>
  </si>
  <si>
    <t>Thrums</t>
  </si>
  <si>
    <t>Stan Hadikin</t>
  </si>
  <si>
    <t>(250) 399-4211</t>
  </si>
  <si>
    <t>P.O. Box 3000, Highway 3A</t>
  </si>
  <si>
    <t>Thrums, B.C.</t>
  </si>
  <si>
    <t>V1N 3L8</t>
  </si>
  <si>
    <t>stanh@kalesnikoff.com</t>
  </si>
  <si>
    <t>55_LBR</t>
  </si>
  <si>
    <t>Springer Creek Forest Products</t>
  </si>
  <si>
    <t>Slocan</t>
  </si>
  <si>
    <t>Dianne V.  Smith</t>
  </si>
  <si>
    <t>(250) 355-2100</t>
  </si>
  <si>
    <t>705 Delaney Avenue</t>
  </si>
  <si>
    <t>Slocan, B.C.</t>
  </si>
  <si>
    <t>V0G 2C0</t>
  </si>
  <si>
    <t>dianne.smith@springercreek.com</t>
  </si>
  <si>
    <t>62_LBR</t>
  </si>
  <si>
    <t>Lumber Operations - Castlegar</t>
  </si>
  <si>
    <t>Castlegar</t>
  </si>
  <si>
    <t>Yez Malloff</t>
  </si>
  <si>
    <t>(250) 365-4406</t>
  </si>
  <si>
    <t>2705 Arrow Lakes Drive</t>
  </si>
  <si>
    <t>Castlegar, B.C.</t>
  </si>
  <si>
    <t>V1N 3W4</t>
  </si>
  <si>
    <t>yez.malloff@interfor.com</t>
  </si>
  <si>
    <t>64_LBR</t>
  </si>
  <si>
    <t>Canadian Forest Products Ltd.</t>
  </si>
  <si>
    <t>Vavenby Division</t>
  </si>
  <si>
    <t>Vavenby</t>
  </si>
  <si>
    <t>Heather Millard</t>
  </si>
  <si>
    <t>(250) 962-3410</t>
  </si>
  <si>
    <t>Vavenby, B.C.</t>
  </si>
  <si>
    <t>V0E 3A0</t>
  </si>
  <si>
    <t>heather.millard@canfor.com</t>
  </si>
  <si>
    <t>66_LBR</t>
  </si>
  <si>
    <t>Gilbert Smith For Prod Ltd.</t>
  </si>
  <si>
    <t>Barriere</t>
  </si>
  <si>
    <t>Martin Matthews</t>
  </si>
  <si>
    <t>(250) 672-9435</t>
  </si>
  <si>
    <t>P.O. Box 689</t>
  </si>
  <si>
    <t>Barriere, B.C.</t>
  </si>
  <si>
    <t>V0E 1E0</t>
  </si>
  <si>
    <t>gilbert_smith@telus.net</t>
  </si>
  <si>
    <t>67_LBR</t>
  </si>
  <si>
    <t>Lumber Operations - Kelowna</t>
  </si>
  <si>
    <t>Kelowna</t>
  </si>
  <si>
    <t>Michelle Wood</t>
  </si>
  <si>
    <t>(250) 861-6933</t>
  </si>
  <si>
    <t>820 Guy Street</t>
  </si>
  <si>
    <t>Kelowna, B.C.</t>
  </si>
  <si>
    <t>V1Y 7R5</t>
  </si>
  <si>
    <t>michelle.wood@tolko.com</t>
  </si>
  <si>
    <t>68_LBR</t>
  </si>
  <si>
    <t>Lumber Operations - Armstrong</t>
  </si>
  <si>
    <t>70_LBR</t>
  </si>
  <si>
    <t>International Forest Products Ltd.</t>
  </si>
  <si>
    <t>Adams Lake Lumber Division</t>
  </si>
  <si>
    <t>Adams Lake</t>
  </si>
  <si>
    <t>Doug Reedman</t>
  </si>
  <si>
    <t>(250) 679-3234</t>
  </si>
  <si>
    <t>R.R. #2</t>
  </si>
  <si>
    <t>Chase, B.C.</t>
  </si>
  <si>
    <t>V0E 1M0</t>
  </si>
  <si>
    <t>doug.reedman@interfor.com</t>
  </si>
  <si>
    <t>79_LBR</t>
  </si>
  <si>
    <t>Tembec Industries Ltd.</t>
  </si>
  <si>
    <t>Lumber Operations - Canal Flats</t>
  </si>
  <si>
    <t>Canal Flats</t>
  </si>
  <si>
    <t>Troy Hromadnik</t>
  </si>
  <si>
    <t>250-426-9246</t>
  </si>
  <si>
    <t>P.O. Box 4600</t>
  </si>
  <si>
    <t>Cranbrook, B.C.</t>
  </si>
  <si>
    <t>V1C 4J7</t>
  </si>
  <si>
    <t>troy.hromadnik@tembec.com</t>
  </si>
  <si>
    <t>Dean Draper</t>
  </si>
  <si>
    <t>1902 Theatre Rd</t>
  </si>
  <si>
    <t>Cranbrook, BC</t>
  </si>
  <si>
    <t>V1C 7G1</t>
  </si>
  <si>
    <t>(250) 426-1752</t>
  </si>
  <si>
    <t>Dean.Draper@gov.bc.ca</t>
  </si>
  <si>
    <t>82_LBR</t>
  </si>
  <si>
    <t>Lumber Operations - Elko</t>
  </si>
  <si>
    <t>Elko</t>
  </si>
  <si>
    <t>86_LBR</t>
  </si>
  <si>
    <t>Galloway Lumber Co. Ltd.</t>
  </si>
  <si>
    <t>Galloway</t>
  </si>
  <si>
    <t>Bud Nelson</t>
  </si>
  <si>
    <t>(250) 429-3496</t>
  </si>
  <si>
    <t>General Delivery</t>
  </si>
  <si>
    <t>Galloway, B.C.</t>
  </si>
  <si>
    <t>V0B 1P0</t>
  </si>
  <si>
    <t>bud@gallowaylumber.ca</t>
  </si>
  <si>
    <t>87_LBR</t>
  </si>
  <si>
    <r>
      <t xml:space="preserve">Woodex </t>
    </r>
    <r>
      <rPr>
        <sz val="11"/>
        <color indexed="10"/>
        <rFont val="Calibri"/>
        <family val="2"/>
      </rPr>
      <t>Industries Ltd.</t>
    </r>
  </si>
  <si>
    <t>Edgewater</t>
  </si>
  <si>
    <t>Steve Williams</t>
  </si>
  <si>
    <t>(250) 688-1257</t>
  </si>
  <si>
    <t>#208 - 10451 Shellbridge Way</t>
  </si>
  <si>
    <t>Richmond, BC</t>
  </si>
  <si>
    <t>V6X 2W8</t>
  </si>
  <si>
    <t>swilliams@woodexind.com</t>
  </si>
  <si>
    <t>88_LBR</t>
  </si>
  <si>
    <t>J H Huscroft Ltd.</t>
  </si>
  <si>
    <t>Erickson</t>
  </si>
  <si>
    <t>Gwen Telling</t>
  </si>
  <si>
    <t>(250) 428-3713</t>
  </si>
  <si>
    <t>922 32nd Ave S</t>
  </si>
  <si>
    <t>Creston, B.C.</t>
  </si>
  <si>
    <t>V0B 1G1</t>
  </si>
  <si>
    <t>telling.g@shawcable.com</t>
  </si>
  <si>
    <t>1907 Ridgewood Rd.</t>
  </si>
  <si>
    <t>Nelson, B.C.</t>
  </si>
  <si>
    <t>val.golley@gov.bc.ca</t>
  </si>
  <si>
    <t>90_LBR</t>
  </si>
  <si>
    <t>IC</t>
  </si>
  <si>
    <t>Radium Division</t>
  </si>
  <si>
    <t>Radium Hot Sprgs</t>
  </si>
  <si>
    <t>Radium Hot Springs, B.C.</t>
  </si>
  <si>
    <t>V0A 1M0</t>
  </si>
  <si>
    <t>93_LBR</t>
  </si>
  <si>
    <t>Wynndel Box &amp; Lumber Co. Ltd.</t>
  </si>
  <si>
    <t>Wynndel</t>
  </si>
  <si>
    <t>Michael Wigen</t>
  </si>
  <si>
    <t>(250) 866-5231</t>
  </si>
  <si>
    <t>P.O. Box 40</t>
  </si>
  <si>
    <t>Wynndel, B.C.</t>
  </si>
  <si>
    <t>V0B 2N0</t>
  </si>
  <si>
    <t>jmwigen@uniserve.com</t>
  </si>
  <si>
    <t>95_LBR</t>
  </si>
  <si>
    <t>100 Mile House</t>
  </si>
  <si>
    <t>Ken Robertson</t>
  </si>
  <si>
    <t>(250) 395-8200</t>
  </si>
  <si>
    <t>P.O. Box 97</t>
  </si>
  <si>
    <t>100  Mile House, B.C.</t>
  </si>
  <si>
    <t>V0K 2E0</t>
  </si>
  <si>
    <t>ken.robertson@westfraser.com</t>
  </si>
  <si>
    <t>Phil Kabool</t>
  </si>
  <si>
    <t>Box 129</t>
  </si>
  <si>
    <t>100 Mile House. B.C.</t>
  </si>
  <si>
    <t>(250) 395-7890</t>
  </si>
  <si>
    <t>(250) 395-7810</t>
  </si>
  <si>
    <t xml:space="preserve">philip.kabool@gov.bc.ca </t>
  </si>
  <si>
    <t>96_LBR</t>
  </si>
  <si>
    <t>Thomson Bros. Lumber Co. Ltd.</t>
  </si>
  <si>
    <t>Courtenay</t>
  </si>
  <si>
    <t>J. D. Thomson</t>
  </si>
  <si>
    <t>(250) 338-5757</t>
  </si>
  <si>
    <t>2969 Cumberland Road, Box 4, C-3, RR#3</t>
  </si>
  <si>
    <t>Courtenay, B.C.</t>
  </si>
  <si>
    <t>V9N 9P1</t>
  </si>
  <si>
    <t>thomsonhiyu@shaw.ca</t>
  </si>
  <si>
    <t>97_LBR</t>
  </si>
  <si>
    <t>PC</t>
  </si>
  <si>
    <t>Clear Lake Division</t>
  </si>
  <si>
    <t>Prince George</t>
  </si>
  <si>
    <t>P.O. Box 9000</t>
  </si>
  <si>
    <t>V2L 4W2</t>
  </si>
  <si>
    <t>Operated for part of 2010</t>
  </si>
  <si>
    <t>2000 S. Ospika Blvd</t>
  </si>
  <si>
    <t>Prince George, BC</t>
  </si>
  <si>
    <t>V2N 4W5</t>
  </si>
  <si>
    <t>98_LBR</t>
  </si>
  <si>
    <t>Quest Wood Products Division</t>
  </si>
  <si>
    <t>Quesnel</t>
  </si>
  <si>
    <t>Debbie Roch</t>
  </si>
  <si>
    <t>(250) 992-1707</t>
  </si>
  <si>
    <t>1879 Brownmiller Road</t>
  </si>
  <si>
    <t>Quesnel, B.C.</t>
  </si>
  <si>
    <t>V2J 6R9</t>
  </si>
  <si>
    <t>debbie.roch@tolko.com</t>
  </si>
  <si>
    <t>Dale Bubela</t>
  </si>
  <si>
    <t>322 Johnston Ave.</t>
  </si>
  <si>
    <t>Quesnel   BC</t>
  </si>
  <si>
    <t>V2J 3M5</t>
  </si>
  <si>
    <t>(250) 992-4400</t>
  </si>
  <si>
    <t>Dale.Bubela@gov.bc.ca</t>
  </si>
  <si>
    <t xml:space="preserve"> </t>
  </si>
  <si>
    <t>101_LBR</t>
  </si>
  <si>
    <t>Lumber Operations - Williams Lake</t>
  </si>
  <si>
    <t>Sherry Bullock</t>
  </si>
  <si>
    <t>(250) 392-3371</t>
  </si>
  <si>
    <t>sherry.bullock@tolko.com</t>
  </si>
  <si>
    <t>103_LBR</t>
  </si>
  <si>
    <t>180 Hodgson Road</t>
  </si>
  <si>
    <t>107_LBR</t>
  </si>
  <si>
    <t>Lumber Operations - Soda Creek</t>
  </si>
  <si>
    <t>(250) 398-3922</t>
  </si>
  <si>
    <t>110_LBR</t>
  </si>
  <si>
    <t>'A' Mill - Quesnel Division</t>
  </si>
  <si>
    <t>Uli Schmidt</t>
  </si>
  <si>
    <t>(250) 676-1117</t>
  </si>
  <si>
    <t>1920 Brownmiller Road</t>
  </si>
  <si>
    <t>V2J 6S1</t>
  </si>
  <si>
    <t>Uli.Schmidt@canfor.com</t>
  </si>
  <si>
    <t>113_LBR</t>
  </si>
  <si>
    <t>Lumber Operations - Quesnel</t>
  </si>
  <si>
    <t>Brent Paulsen</t>
  </si>
  <si>
    <t>(250) 992-5511</t>
  </si>
  <si>
    <t>1250 Brownmiller Road</t>
  </si>
  <si>
    <t>V2J 6P5</t>
  </si>
  <si>
    <t>Brent.Paulsen@westfraser.com</t>
  </si>
  <si>
    <t>122_LBR</t>
  </si>
  <si>
    <t>Fort St. John</t>
  </si>
  <si>
    <t>Fort St John</t>
  </si>
  <si>
    <t>Kassandra Grant</t>
  </si>
  <si>
    <t>(250) 787-3643</t>
  </si>
  <si>
    <t>R R #1/Site 13/Comp 2</t>
  </si>
  <si>
    <t>Fort St. John, B.C.</t>
  </si>
  <si>
    <t>V1J 4M6</t>
  </si>
  <si>
    <t>Kassandra.Grant@canfor.com</t>
  </si>
  <si>
    <t>Cathy Ashcroft</t>
  </si>
  <si>
    <t>9000 17th Street</t>
  </si>
  <si>
    <t>Dawson Creek, BC</t>
  </si>
  <si>
    <t>V1G 4A4</t>
  </si>
  <si>
    <t>(250) 784-1290</t>
  </si>
  <si>
    <t>(250) 784-0143</t>
  </si>
  <si>
    <t>cathy.ashcroft@gov.bc.ca</t>
  </si>
  <si>
    <t>127_LBR</t>
  </si>
  <si>
    <t>Chetwynd</t>
  </si>
  <si>
    <t>Glen Warkentin</t>
  </si>
  <si>
    <t>(250) 788-4308</t>
  </si>
  <si>
    <t>Box 180, 4700 - 50th Street</t>
  </si>
  <si>
    <t>Chetwynd, B.C.</t>
  </si>
  <si>
    <t>V0C 1J0</t>
  </si>
  <si>
    <t>glen.warkentin@canfor.com</t>
  </si>
  <si>
    <t>128_LBR</t>
  </si>
  <si>
    <t>Conifex Timber Inc.</t>
  </si>
  <si>
    <t>Lumber Operations - # 1 Mill</t>
  </si>
  <si>
    <t>Lisa Barrett</t>
  </si>
  <si>
    <t>(250) 997-2736</t>
  </si>
  <si>
    <t>P.O. Box 250</t>
  </si>
  <si>
    <t>lisa.barrett@conifex.com</t>
  </si>
  <si>
    <t>129_LBR</t>
  </si>
  <si>
    <t>Lumber Operations - # 2 Mill</t>
  </si>
  <si>
    <t>130_LBR</t>
  </si>
  <si>
    <t>Mackenzie  - A&amp;C Mill</t>
  </si>
  <si>
    <t>Marty Tazelaar</t>
  </si>
  <si>
    <t>(250) 997-2609</t>
  </si>
  <si>
    <t>P.O. Box 310</t>
  </si>
  <si>
    <t>martin.tazelaar@canfor.com</t>
  </si>
  <si>
    <t>133_LBR</t>
  </si>
  <si>
    <t>Conifex Inc.</t>
  </si>
  <si>
    <t>Fort St. James</t>
  </si>
  <si>
    <t>Fort St James</t>
  </si>
  <si>
    <t>Sarah Groff</t>
  </si>
  <si>
    <t>(250) 996-8241</t>
  </si>
  <si>
    <t>P.O. Box 254</t>
  </si>
  <si>
    <t>Fort St. James, B.C.</t>
  </si>
  <si>
    <t>V0J 1P0</t>
  </si>
  <si>
    <t>Sarah.groff@conifex.com</t>
  </si>
  <si>
    <t>RosaAnne Howell</t>
  </si>
  <si>
    <t>Box 100,</t>
  </si>
  <si>
    <r>
      <t>(250) 996-52</t>
    </r>
    <r>
      <rPr>
        <sz val="11"/>
        <color indexed="10"/>
        <rFont val="Calibri"/>
        <family val="2"/>
      </rPr>
      <t>7</t>
    </r>
    <r>
      <rPr>
        <sz val="11"/>
        <color indexed="8"/>
        <rFont val="Calibri"/>
        <family val="2"/>
      </rPr>
      <t>5</t>
    </r>
  </si>
  <si>
    <t>(250) 996-5275</t>
  </si>
  <si>
    <t>rosaanne.howell@gov.bc.ca</t>
  </si>
  <si>
    <t>135_LBR</t>
  </si>
  <si>
    <t>Isle Pierre</t>
  </si>
  <si>
    <t>Sukh Buttar</t>
  </si>
  <si>
    <t>(250) 441-5926</t>
  </si>
  <si>
    <t>P.O. Box 6600</t>
  </si>
  <si>
    <t>V2N 2K2</t>
  </si>
  <si>
    <t>sukh.buttar@canfor.com</t>
  </si>
  <si>
    <t>137_LBR</t>
  </si>
  <si>
    <t>Apollo Forest Products Ltd.</t>
  </si>
  <si>
    <t>W. Swan</t>
  </si>
  <si>
    <t>(250) 996-8297</t>
  </si>
  <si>
    <t>P.O. Box 129</t>
  </si>
  <si>
    <t>wswan@apolloforest.com</t>
  </si>
  <si>
    <t>(250) 996-5290</t>
  </si>
  <si>
    <t>140_LBR</t>
  </si>
  <si>
    <t>Plateau Division</t>
  </si>
  <si>
    <t>Engen</t>
  </si>
  <si>
    <t>Noella Herod</t>
  </si>
  <si>
    <t>(250) 567-4725</t>
  </si>
  <si>
    <t>1399 Bearhead Road
R.R. #2</t>
  </si>
  <si>
    <t>V0J 3A2</t>
  </si>
  <si>
    <t>noella.herod@canfor.com</t>
  </si>
  <si>
    <t>144_LBR</t>
  </si>
  <si>
    <t>L &amp; M Lumber Ltd.</t>
  </si>
  <si>
    <t>Tammy Scott</t>
  </si>
  <si>
    <t>(250) 567-4701</t>
  </si>
  <si>
    <t>P.O. Box 100</t>
  </si>
  <si>
    <t>tammys@nechako.com</t>
  </si>
  <si>
    <t>149_LBR</t>
  </si>
  <si>
    <t>Lakeland Mills Ltd.</t>
  </si>
  <si>
    <t>Annie Horning</t>
  </si>
  <si>
    <t>(250) 564-6810</t>
  </si>
  <si>
    <t>P.O. Box 1358</t>
  </si>
  <si>
    <t>V2L 4V4</t>
  </si>
  <si>
    <t>ahorning@lakelandmills.bc.ca</t>
  </si>
  <si>
    <t>150_LBR</t>
  </si>
  <si>
    <t>Carrier Lumber Ltd.</t>
  </si>
  <si>
    <t>Martin Meyer</t>
  </si>
  <si>
    <t>(250) 563-9271</t>
  </si>
  <si>
    <t>4722 Continental Way</t>
  </si>
  <si>
    <t>V2N 5S5</t>
  </si>
  <si>
    <t>mmeyer@carrierlumber.bc.ca</t>
  </si>
  <si>
    <t>153_LBR</t>
  </si>
  <si>
    <t>Rustad Sawmill</t>
  </si>
  <si>
    <t>The closure appears permanent but it may be indefinate?</t>
  </si>
  <si>
    <t>158_LBR</t>
  </si>
  <si>
    <t>Dunkley Lumber Ltd.</t>
  </si>
  <si>
    <t>Strathnaver</t>
  </si>
  <si>
    <t>Blair Mayes</t>
  </si>
  <si>
    <t>(250) 998-4421</t>
  </si>
  <si>
    <t>P.O. Box 173</t>
  </si>
  <si>
    <t>V2L 4S1</t>
  </si>
  <si>
    <t>bmayes@dunkleylumber.com</t>
  </si>
  <si>
    <t>160_LBR</t>
  </si>
  <si>
    <t>Polar</t>
  </si>
  <si>
    <t>Bear Lake</t>
  </si>
  <si>
    <t>Wade Noseworthy</t>
  </si>
  <si>
    <t>(250) 972-4740</t>
  </si>
  <si>
    <t>36654 Hart Hwy
General Delivery</t>
  </si>
  <si>
    <t>Bear Lake, B.C.</t>
  </si>
  <si>
    <t>V0J 3G0</t>
  </si>
  <si>
    <t>wade.noseworthy@canfor.com</t>
  </si>
  <si>
    <t>166_LBR</t>
  </si>
  <si>
    <t>Prince George Sawmill</t>
  </si>
  <si>
    <t>Jamie Valcourt</t>
  </si>
  <si>
    <t>(250) 962-4742</t>
  </si>
  <si>
    <t>Jamie.valcourt@canfor.com</t>
  </si>
  <si>
    <t>172_LBR</t>
  </si>
  <si>
    <t>Hauer Bros. Lumber Ltd.</t>
  </si>
  <si>
    <t>Tete Jaune Cache</t>
  </si>
  <si>
    <t>Darlene Gullion</t>
  </si>
  <si>
    <t>(250) 566-4649/38/1018</t>
  </si>
  <si>
    <t>P.O. Box 279</t>
  </si>
  <si>
    <t>Valemount, B.C.</t>
  </si>
  <si>
    <t>V0E 2Z0</t>
  </si>
  <si>
    <t>hauerbros@hotmail.com</t>
  </si>
  <si>
    <t>note: not that great with computer stuff</t>
  </si>
  <si>
    <t>181_LBR</t>
  </si>
  <si>
    <t>Hampton Affiliates Ltd. - Decker Division</t>
  </si>
  <si>
    <t>Burns Lake</t>
  </si>
  <si>
    <t>Ian Gray</t>
  </si>
  <si>
    <t>(250) 698-7304</t>
  </si>
  <si>
    <t>Burns Lake, B.C.</t>
  </si>
  <si>
    <t>V0J 1E0</t>
  </si>
  <si>
    <t>ian.gray@hamptonaffiliates.com</t>
  </si>
  <si>
    <t>Aaron Bergeron</t>
  </si>
  <si>
    <t>Box 999</t>
  </si>
  <si>
    <t>(250) 692-2284</t>
  </si>
  <si>
    <t>(250) 692-7461</t>
  </si>
  <si>
    <t>aaron.a.bergeron@gov.bc.ca</t>
  </si>
  <si>
    <t>183_LBR</t>
  </si>
  <si>
    <t>Skeena Sawmill Division</t>
  </si>
  <si>
    <t>184_LBR</t>
  </si>
  <si>
    <t>Kitwanga Mills Ltd.</t>
  </si>
  <si>
    <t>Kitwanga</t>
  </si>
  <si>
    <t>M. Starlund</t>
  </si>
  <si>
    <t>(250) 849-5511</t>
  </si>
  <si>
    <t>Kitwanga, B.C.</t>
  </si>
  <si>
    <t>V0J 2A0</t>
  </si>
  <si>
    <t>mstarlund@pacificbioenergy.ca</t>
  </si>
  <si>
    <t>Slated to commence operations on June 1, 2011</t>
  </si>
  <si>
    <t>Ron Donnelly</t>
  </si>
  <si>
    <t>Bag 6000</t>
  </si>
  <si>
    <t>Smithers, B.C.</t>
  </si>
  <si>
    <t>V0J 2N0</t>
  </si>
  <si>
    <t>(250) 847-6308</t>
  </si>
  <si>
    <t>(250) 847-6353</t>
  </si>
  <si>
    <t>Ron.Donnelly@gov.bc.ca</t>
  </si>
  <si>
    <t>191_LBR</t>
  </si>
  <si>
    <t>Pacific Inland Division - Lumber Operations</t>
  </si>
  <si>
    <t>Smithers</t>
  </si>
  <si>
    <t>Paul Anderson</t>
  </si>
  <si>
    <t>(250) 847-2656</t>
  </si>
  <si>
    <t>P.O. Box 3130</t>
  </si>
  <si>
    <t>paul.anderson@westfraser.com</t>
  </si>
  <si>
    <t>193_LBR</t>
  </si>
  <si>
    <t>Houston</t>
  </si>
  <si>
    <t>Andrew Leffers</t>
  </si>
  <si>
    <t>(250) 845-3402</t>
  </si>
  <si>
    <t>P.O. Box 158</t>
  </si>
  <si>
    <t>Houston, B.C.</t>
  </si>
  <si>
    <t>V0J 1Z0</t>
  </si>
  <si>
    <t>ronald.mouw@canfor.com</t>
  </si>
  <si>
    <t>194_LBR</t>
  </si>
  <si>
    <t>Mike Gogo Cedar Products</t>
  </si>
  <si>
    <t>Nanaimo</t>
  </si>
  <si>
    <t>M. Gogo</t>
  </si>
  <si>
    <t>(250) 754-2276</t>
  </si>
  <si>
    <t>2625 South Forks Road</t>
  </si>
  <si>
    <t>Nanaimo, B.C.</t>
  </si>
  <si>
    <t>V9X 1E9</t>
  </si>
  <si>
    <t>mikegogo@shaw.ca</t>
  </si>
  <si>
    <t>197_LBR</t>
  </si>
  <si>
    <t>McDonald Ranch &amp; Lumber Ltd.</t>
  </si>
  <si>
    <t>Grasmere</t>
  </si>
  <si>
    <t>Glenn McDonald</t>
  </si>
  <si>
    <t>(250) 887-3472</t>
  </si>
  <si>
    <t>P.O. Box 56</t>
  </si>
  <si>
    <t>Grasmere, B.C.</t>
  </si>
  <si>
    <t>V0B 1R0</t>
  </si>
  <si>
    <t>mrl@elkvalley.net</t>
  </si>
  <si>
    <t>199_LBR</t>
  </si>
  <si>
    <t>North Star Planing Co. Ltd.</t>
  </si>
  <si>
    <t>Athalmer</t>
  </si>
  <si>
    <t>L. Bukouvnik Jr.</t>
  </si>
  <si>
    <t>(250) 342-6226</t>
  </si>
  <si>
    <t>P.O. Box 15</t>
  </si>
  <si>
    <t>Invermere, B.C.</t>
  </si>
  <si>
    <t>V0A 1K0</t>
  </si>
  <si>
    <t>nstarhw.britt@telus.net</t>
  </si>
  <si>
    <t>207_LBR</t>
  </si>
  <si>
    <t>Ardew Wood Products Ltd.</t>
  </si>
  <si>
    <t>L. Randhawa</t>
  </si>
  <si>
    <t>(250) 378-6161</t>
  </si>
  <si>
    <t>P.O. Box 280</t>
  </si>
  <si>
    <t>V0K 2B0</t>
  </si>
  <si>
    <t>crandhawa@ardew.com</t>
  </si>
  <si>
    <t>213_LBR</t>
  </si>
  <si>
    <t>Hampton Affiliates Ltd. - Babine Division</t>
  </si>
  <si>
    <t>Richard Vossen</t>
  </si>
  <si>
    <t>(250) 692-7177</t>
  </si>
  <si>
    <t>P.O. Box 4000</t>
  </si>
  <si>
    <t>richardvossen@hamptonaffiliates.com</t>
  </si>
  <si>
    <t>214_LBR</t>
  </si>
  <si>
    <t>Chasm Sawmills</t>
  </si>
  <si>
    <t>Clinton</t>
  </si>
  <si>
    <t>Bonnie Warden</t>
  </si>
  <si>
    <t>(250) 459-2229</t>
  </si>
  <si>
    <t>Box 190</t>
  </si>
  <si>
    <t>70 Mile House, B.C.</t>
  </si>
  <si>
    <t>V0K 2K0</t>
  </si>
  <si>
    <t>bonnie.warden@westfraser.com</t>
  </si>
  <si>
    <t>229_LBR</t>
  </si>
  <si>
    <t>Wadlegger Log &amp; Constr. Co.</t>
  </si>
  <si>
    <t>Raft River</t>
  </si>
  <si>
    <t>J. Wadlegger</t>
  </si>
  <si>
    <t>(250) 674-3522</t>
  </si>
  <si>
    <t>P.O. Box 42</t>
  </si>
  <si>
    <t>Clearwater, B.C.</t>
  </si>
  <si>
    <t>V0E 1N0</t>
  </si>
  <si>
    <t>wadlogger@mercuryspeed.com</t>
  </si>
  <si>
    <t>252_LBR</t>
  </si>
  <si>
    <t>C &amp; C Wood Products Ltd.</t>
  </si>
  <si>
    <t>Mike Hayman</t>
  </si>
  <si>
    <t>(250) 992-7471</t>
  </si>
  <si>
    <t>1751 Quesnel-Hixon Road</t>
  </si>
  <si>
    <t>V2J 5Z5</t>
  </si>
  <si>
    <t>reception@ccwoodproducts.com</t>
  </si>
  <si>
    <t>255_LBR</t>
  </si>
  <si>
    <t>Larry Buff Sawmills Ltd.</t>
  </si>
  <si>
    <t>Westwold</t>
  </si>
  <si>
    <t>Larry Buff</t>
  </si>
  <si>
    <t>(250) 375-2420</t>
  </si>
  <si>
    <t>P.O. Box 78</t>
  </si>
  <si>
    <t>Westwold, B.C.</t>
  </si>
  <si>
    <t>V0E 3B0</t>
  </si>
  <si>
    <t>cyranch@ocis.net</t>
  </si>
  <si>
    <t>271_LBR</t>
  </si>
  <si>
    <t>Rouck Brothers Sawmill Ltd.</t>
  </si>
  <si>
    <t>Lumby</t>
  </si>
  <si>
    <t>Douglas Rouck</t>
  </si>
  <si>
    <t>(250) 547-6619</t>
  </si>
  <si>
    <t>R.R. #1</t>
  </si>
  <si>
    <t>Lumby, B.C.</t>
  </si>
  <si>
    <t>V0E 2G0</t>
  </si>
  <si>
    <t>drouck@rouckbros.com</t>
  </si>
  <si>
    <t>301_LBR</t>
  </si>
  <si>
    <t>Errington Cedar Products Ltd.</t>
  </si>
  <si>
    <t>Errington</t>
  </si>
  <si>
    <t>Albert H. Orcutt</t>
  </si>
  <si>
    <t>(250) 248-2284</t>
  </si>
  <si>
    <t>P.O. Box 378</t>
  </si>
  <si>
    <t>Errington, B.C.</t>
  </si>
  <si>
    <t>V0R 1V0</t>
  </si>
  <si>
    <t>liana@errced.com</t>
  </si>
  <si>
    <t>320_LBR</t>
  </si>
  <si>
    <t>Western Forest Products</t>
  </si>
  <si>
    <t>Cowichan Bay Sawmill Division</t>
  </si>
  <si>
    <t>Cowichan Bay</t>
  </si>
  <si>
    <t>Pierre Noiseux</t>
  </si>
  <si>
    <t>(250) 737-2251</t>
  </si>
  <si>
    <t>435 Trunk Road</t>
  </si>
  <si>
    <t>Duncan, B.C.</t>
  </si>
  <si>
    <t>V9L 2P9</t>
  </si>
  <si>
    <t>Pnoiseux@westernforest.com</t>
  </si>
  <si>
    <t>377_LBR</t>
  </si>
  <si>
    <t>Coulson Manufacturing Ltd</t>
  </si>
  <si>
    <t>Port Alberni</t>
  </si>
  <si>
    <t>John Kuch</t>
  </si>
  <si>
    <t>(250) 723-8181</t>
  </si>
  <si>
    <t>4890 Cherry Creek Road</t>
  </si>
  <si>
    <t>Port Alberni B.C.</t>
  </si>
  <si>
    <t>V9Y 3E9</t>
  </si>
  <si>
    <t>john.kuch@coulsonmanufacturing.com</t>
  </si>
  <si>
    <t>399_LBR</t>
  </si>
  <si>
    <t>Goat Lake Forest Products</t>
  </si>
  <si>
    <t>Lang Bay</t>
  </si>
  <si>
    <t>Wayne Borgfjord</t>
  </si>
  <si>
    <t>(604) 487-4266</t>
  </si>
  <si>
    <t>R.R. #3, Weldwood Road</t>
  </si>
  <si>
    <t>V8A 5C1</t>
  </si>
  <si>
    <t>goatlakewayne@shaw.ca</t>
  </si>
  <si>
    <t>408_LBR</t>
  </si>
  <si>
    <t>Nagaard Sawmills Ltd.</t>
  </si>
  <si>
    <t>Allan Schwenning</t>
  </si>
  <si>
    <t>(250) 724-1197</t>
  </si>
  <si>
    <t>7349 Hector Road</t>
  </si>
  <si>
    <t>V9Y 9E8</t>
  </si>
  <si>
    <t>nagaard@shaw.ca</t>
  </si>
  <si>
    <t>495_LBR</t>
  </si>
  <si>
    <t>Ken K. Foote Contracting (2008)Ltd.</t>
  </si>
  <si>
    <t>Naden Hbr.</t>
  </si>
  <si>
    <t>Kelly Parker</t>
  </si>
  <si>
    <t>(604) 341-6452</t>
  </si>
  <si>
    <t xml:space="preserve">1796 Island Ave. </t>
  </si>
  <si>
    <t>Vancouver</t>
  </si>
  <si>
    <t xml:space="preserve"> V5P 2S6</t>
  </si>
  <si>
    <t>info@kfoote.ca</t>
  </si>
  <si>
    <t>100% Scale Site 1BI</t>
  </si>
  <si>
    <t>498_LBR</t>
  </si>
  <si>
    <t>Aspen Planers Ltd.</t>
  </si>
  <si>
    <t>Jim Marshall</t>
  </si>
  <si>
    <t>(604) 634.1215</t>
  </si>
  <si>
    <t>P.O. Box 160</t>
  </si>
  <si>
    <t>jimmarshall@apgroup.ca</t>
  </si>
  <si>
    <t>512_LBR</t>
  </si>
  <si>
    <t>Jemico Enterprises Ltd.</t>
  </si>
  <si>
    <t xml:space="preserve">R.A. Carroll </t>
  </si>
  <si>
    <t>(250) 246-4831</t>
  </si>
  <si>
    <t>5034 Pender Road</t>
  </si>
  <si>
    <t>V9L 5Y6</t>
  </si>
  <si>
    <t>paulcan@telus.net</t>
  </si>
  <si>
    <t>526_LBR</t>
  </si>
  <si>
    <t>Northstar Lumber</t>
  </si>
  <si>
    <t>Tammy Ryley</t>
  </si>
  <si>
    <t>(250) 992-9244</t>
  </si>
  <si>
    <t>Box 4400</t>
  </si>
  <si>
    <t>V2J 3J4</t>
  </si>
  <si>
    <t>tammy.ryley@westfraser.com</t>
  </si>
  <si>
    <t>528_LBR</t>
  </si>
  <si>
    <t>Alberni Pacific Division</t>
  </si>
  <si>
    <t>Kelsie Fourmeux</t>
  </si>
  <si>
    <t>(250) 715-2228</t>
  </si>
  <si>
    <t>Duncan, BC</t>
  </si>
  <si>
    <t>kfourmeaux@westernforest.com</t>
  </si>
  <si>
    <t>531_LBR</t>
  </si>
  <si>
    <t>Nanaimo Sawmill Division</t>
  </si>
  <si>
    <t>Sean Beston</t>
  </si>
  <si>
    <t>(250) 748-3711</t>
  </si>
  <si>
    <t>SBeston@westernforest.com</t>
  </si>
  <si>
    <t>532_LBR</t>
  </si>
  <si>
    <t>Fraser Lake Sawmill Division</t>
  </si>
  <si>
    <t>LeJac</t>
  </si>
  <si>
    <t>Jim Magowan</t>
  </si>
  <si>
    <t>(250) 699-6235</t>
  </si>
  <si>
    <t>Fraser Lake, B.C.</t>
  </si>
  <si>
    <t>V0J 1S0</t>
  </si>
  <si>
    <t>Jim.Magowan@westfraser.com</t>
  </si>
  <si>
    <t>542_LBR</t>
  </si>
  <si>
    <t>Marsh Bros Lumber and Supply Ltd.</t>
  </si>
  <si>
    <t>Philip Marsh</t>
  </si>
  <si>
    <t>(250) 569-2795</t>
  </si>
  <si>
    <t>marshbros@mcbridebc.com</t>
  </si>
  <si>
    <t>Closed in 2009 ? Reopened as NCBI 2010 (Mill site planned to move again this summer)</t>
  </si>
  <si>
    <t>546_LBR</t>
  </si>
  <si>
    <r>
      <t>Op</t>
    </r>
    <r>
      <rPr>
        <sz val="11"/>
        <color indexed="10"/>
        <rFont val="Calibri"/>
        <family val="2"/>
      </rPr>
      <t>????</t>
    </r>
  </si>
  <si>
    <t>Duke Point Sawmill Division</t>
  </si>
  <si>
    <t>Duke Point</t>
  </si>
  <si>
    <t>552_LBR</t>
  </si>
  <si>
    <t>Chetwynd Sawmill Division</t>
  </si>
  <si>
    <t>Sharon Curbello</t>
  </si>
  <si>
    <t>(250) 788-2686</t>
  </si>
  <si>
    <t>P.O. Box 330</t>
  </si>
  <si>
    <t>sharon.curbello@westfraser.com</t>
  </si>
  <si>
    <t>567_LBR</t>
  </si>
  <si>
    <t>Green Forest Products Ltd.</t>
  </si>
  <si>
    <t>Merville</t>
  </si>
  <si>
    <t>David Green</t>
  </si>
  <si>
    <t>(250) 337-8075</t>
  </si>
  <si>
    <t>Box 243,  1421 Larkin Road</t>
  </si>
  <si>
    <t>Merville, B.C.</t>
  </si>
  <si>
    <t>V0R 2M0</t>
  </si>
  <si>
    <t>davegreen7@gmail.com</t>
  </si>
  <si>
    <t>582_LBR</t>
  </si>
  <si>
    <t>Quadra Island Forest Products Ltd.</t>
  </si>
  <si>
    <t>Lumber Operation</t>
  </si>
  <si>
    <t>Quadra Island</t>
  </si>
  <si>
    <t>Dick Whittington</t>
  </si>
  <si>
    <t>(250) 285-3294</t>
  </si>
  <si>
    <t>Cape Mudge Road, Quathiaski Cove</t>
  </si>
  <si>
    <t>Quadra Island, B.C.</t>
  </si>
  <si>
    <t>V0P 1N0</t>
  </si>
  <si>
    <t>forever@gicable.com</t>
  </si>
  <si>
    <t>597_LBR</t>
  </si>
  <si>
    <t>Lakeside Timber (2007) Ltd.</t>
  </si>
  <si>
    <t>Tappen</t>
  </si>
  <si>
    <t>Travis Rempel</t>
  </si>
  <si>
    <t>(250) 835-4546</t>
  </si>
  <si>
    <t>P.O. Box 21</t>
  </si>
  <si>
    <t>Tappen, B.C.</t>
  </si>
  <si>
    <t>V0E 2X0</t>
  </si>
  <si>
    <t>dwayne@cedarsolutions.ca</t>
  </si>
  <si>
    <t>Dwayne @ 250.308.6434</t>
  </si>
  <si>
    <t>or 250.838.0899</t>
  </si>
  <si>
    <t>602_LBR</t>
  </si>
  <si>
    <t>T.L. Timber Ltd.</t>
  </si>
  <si>
    <t>Cawston</t>
  </si>
  <si>
    <t>Clayton Hillman</t>
  </si>
  <si>
    <t>(250) 499-0142</t>
  </si>
  <si>
    <t>Cawston, B.C.</t>
  </si>
  <si>
    <t>V0X 1C0</t>
  </si>
  <si>
    <t>tltimber@nethop.net</t>
  </si>
  <si>
    <t>603_LBR</t>
  </si>
  <si>
    <t>Meadow Creek Cedar Ltd.</t>
  </si>
  <si>
    <t>Cooper Creek</t>
  </si>
  <si>
    <t>Rowland McCulloch</t>
  </si>
  <si>
    <t>(250) 366-4434</t>
  </si>
  <si>
    <t>P.O. Box 970</t>
  </si>
  <si>
    <t>Kaslo, B.C.</t>
  </si>
  <si>
    <t>V0G 1M0</t>
  </si>
  <si>
    <t>operations@meadowcreekcedar.com</t>
  </si>
  <si>
    <t>618_LBR</t>
  </si>
  <si>
    <t>North Enderby Timber Ltd.</t>
  </si>
  <si>
    <t>Enderby</t>
  </si>
  <si>
    <t>Wilfred Hawk</t>
  </si>
  <si>
    <t>(250) 838-9668</t>
  </si>
  <si>
    <t>P.O. Box 428</t>
  </si>
  <si>
    <t>Enderby, B.C.</t>
  </si>
  <si>
    <t>V0E 1V0</t>
  </si>
  <si>
    <t>netimber@junction.net</t>
  </si>
  <si>
    <t>626_LBR</t>
  </si>
  <si>
    <t>Porcupine Wood Products Ltd.</t>
  </si>
  <si>
    <t>Salmo</t>
  </si>
  <si>
    <t>Craig Upper</t>
  </si>
  <si>
    <t>(250) 357-9479</t>
  </si>
  <si>
    <t>P.O. Box 850</t>
  </si>
  <si>
    <t>Salmo, B.C.</t>
  </si>
  <si>
    <t>V0G 1Z0</t>
  </si>
  <si>
    <t>craigupper@xplornet.com</t>
  </si>
  <si>
    <t>639_LBR</t>
  </si>
  <si>
    <t>West Chilcotin Forest Products Ltd.</t>
  </si>
  <si>
    <t>Anahim Lake</t>
  </si>
  <si>
    <t>Dan Grass</t>
  </si>
  <si>
    <t>(250) 742-3217</t>
  </si>
  <si>
    <t>Box 3377</t>
  </si>
  <si>
    <t>Anahim Lake, BC</t>
  </si>
  <si>
    <t>V0L 1C0</t>
  </si>
  <si>
    <t>info@wcforestproducts.com</t>
  </si>
  <si>
    <t>below</t>
  </si>
  <si>
    <t>200-640 Borland St</t>
  </si>
  <si>
    <t>643_LBR</t>
  </si>
  <si>
    <t>Bear Lumber Ltd.</t>
  </si>
  <si>
    <t>Cranbrook</t>
  </si>
  <si>
    <t>Wanda DeWard</t>
  </si>
  <si>
    <t>(250) 426-8383</t>
  </si>
  <si>
    <t>P.O. Box 211</t>
  </si>
  <si>
    <t>V1C 4H7</t>
  </si>
  <si>
    <t>bearlumber@xplornet.com</t>
  </si>
  <si>
    <t>654_LBR</t>
  </si>
  <si>
    <t>Spike Top Cedar Ltd.</t>
  </si>
  <si>
    <t>Port Hardy</t>
  </si>
  <si>
    <t>Jim Burgess</t>
  </si>
  <si>
    <t>(250) 949-6860</t>
  </si>
  <si>
    <t>P.O. Box 1333</t>
  </si>
  <si>
    <t>Port Hardy , B.C.</t>
  </si>
  <si>
    <t>V0N 2P0</t>
  </si>
  <si>
    <t>spiketop.burgess@gmail.com</t>
  </si>
  <si>
    <t>Lorne Voysey</t>
  </si>
  <si>
    <t>Box 7000</t>
  </si>
  <si>
    <t>Port McNeill, B.C.</t>
  </si>
  <si>
    <t>V0N 2R0</t>
  </si>
  <si>
    <t>(250) 956-5027</t>
  </si>
  <si>
    <t>(250) 956-5079</t>
  </si>
  <si>
    <t>lorne.voysey@gov.bc.ca</t>
  </si>
  <si>
    <t>679_LBR</t>
  </si>
  <si>
    <t>G.C. Williams Milling</t>
  </si>
  <si>
    <t>Malcolm Island</t>
  </si>
  <si>
    <t>Greg Williams</t>
  </si>
  <si>
    <t>(250) 973-6985</t>
  </si>
  <si>
    <t>P.O. Box 283</t>
  </si>
  <si>
    <t>Sointula, B.C.</t>
  </si>
  <si>
    <t>V0N 3E0</t>
  </si>
  <si>
    <t>willmill@cablerocket.com</t>
  </si>
  <si>
    <t>702_LBR</t>
  </si>
  <si>
    <t>Linde Bros Lumber Ltd.</t>
  </si>
  <si>
    <t>Forrest Linde</t>
  </si>
  <si>
    <t>(250) 392-2934</t>
  </si>
  <si>
    <t>Box 4278</t>
  </si>
  <si>
    <t>V2G 2V3</t>
  </si>
  <si>
    <t>linde_bros@telus.net</t>
  </si>
  <si>
    <t>708_LBR</t>
  </si>
  <si>
    <t>Island Pacific Wood Products</t>
  </si>
  <si>
    <t>Tahsis</t>
  </si>
  <si>
    <t>Jim Bugar/Terry Chomeczko</t>
  </si>
  <si>
    <t>(250) 283-2177</t>
  </si>
  <si>
    <t>P.O. Box 190</t>
  </si>
  <si>
    <t>Gold River, B.C.</t>
  </si>
  <si>
    <t>V0P 1G0</t>
  </si>
  <si>
    <t>tdc@cablerocket.com</t>
  </si>
  <si>
    <t>712_LBR</t>
  </si>
  <si>
    <t>Long Hoh Enterprises Canada Ltd</t>
  </si>
  <si>
    <t>Qualicum Beach</t>
  </si>
  <si>
    <t>Pat Shen</t>
  </si>
  <si>
    <t>(250) 752-7573</t>
  </si>
  <si>
    <t>1225 Clarke Road</t>
  </si>
  <si>
    <t>Qualicum Beach BC</t>
  </si>
  <si>
    <t>V9K 1W3</t>
  </si>
  <si>
    <t>pat@longhoh.ca</t>
  </si>
  <si>
    <t>713_LBR</t>
  </si>
  <si>
    <t>Paragon Ventures Ltd.</t>
  </si>
  <si>
    <t>Lumber operations</t>
  </si>
  <si>
    <t>Andrew Powell</t>
  </si>
  <si>
    <t>(250) 549-3774</t>
  </si>
  <si>
    <t>P.O. Box 1538</t>
  </si>
  <si>
    <t>info@paragonwood.net</t>
  </si>
  <si>
    <t>714_LBR</t>
  </si>
  <si>
    <t>Franklin Forest Products Ltd.</t>
  </si>
  <si>
    <t>Tracy</t>
  </si>
  <si>
    <t>(250) 724-1166</t>
  </si>
  <si>
    <t>4536 Glenwood Dr</t>
  </si>
  <si>
    <t>Port Alberni BC</t>
  </si>
  <si>
    <t>V9Y 4P8</t>
  </si>
  <si>
    <t>franklinforest@xplornet.com</t>
  </si>
  <si>
    <t>715-LBR</t>
  </si>
  <si>
    <t>100 Mile Wood Products</t>
  </si>
  <si>
    <t>Tim Zabaras</t>
  </si>
  <si>
    <t>(250) 395-4544</t>
  </si>
  <si>
    <t>Box 31</t>
  </si>
  <si>
    <t>70 Mile House, BC</t>
  </si>
  <si>
    <t>woodproducts@shaw.ca</t>
  </si>
  <si>
    <t>717-LBR</t>
  </si>
  <si>
    <t>Edgegrain</t>
  </si>
  <si>
    <t>Woss</t>
  </si>
  <si>
    <t>Dennis Nelson</t>
  </si>
  <si>
    <t>(250) 287-6271</t>
  </si>
  <si>
    <t>Box 362</t>
  </si>
  <si>
    <t>V9W 5B6</t>
  </si>
  <si>
    <t>dennisn@island.net</t>
  </si>
  <si>
    <t>could not contact</t>
  </si>
  <si>
    <t>734_LBR</t>
  </si>
  <si>
    <t>Enid Lake Logging Ltd.</t>
  </si>
  <si>
    <t>Invermere</t>
  </si>
  <si>
    <t>George Moreau</t>
  </si>
  <si>
    <r>
      <t>(250) 342-</t>
    </r>
    <r>
      <rPr>
        <sz val="11"/>
        <color indexed="10"/>
        <rFont val="Calibri"/>
        <family val="2"/>
      </rPr>
      <t>5792</t>
    </r>
  </si>
  <si>
    <t>P.O. Box 537</t>
  </si>
  <si>
    <t>ndnelson@telus.net</t>
  </si>
  <si>
    <t>Nicole Nelson @ 250.342.6467</t>
  </si>
  <si>
    <t>738_LBR</t>
  </si>
  <si>
    <t>Chalwood Forest Products LTD.</t>
  </si>
  <si>
    <t>Perry Chahifour</t>
  </si>
  <si>
    <t>(250) 723-8200</t>
  </si>
  <si>
    <t>6030 Hector Road</t>
  </si>
  <si>
    <t>chalwood@shaw.ca</t>
  </si>
  <si>
    <t>740_LBR</t>
  </si>
  <si>
    <t>Riverwest Forest Products Ltd.</t>
  </si>
  <si>
    <t>Hanceville</t>
  </si>
  <si>
    <t xml:space="preserve">Steve Ashley </t>
  </si>
  <si>
    <t>250-394-4422</t>
  </si>
  <si>
    <t>253 N 4 th Ave</t>
  </si>
  <si>
    <t>V2G 4T4</t>
  </si>
  <si>
    <t>steveashley101@yahoo.ca</t>
  </si>
  <si>
    <t>741_LBR</t>
  </si>
  <si>
    <t>Dove Creek Timber Corp.</t>
  </si>
  <si>
    <t>Rick Pizzey</t>
  </si>
  <si>
    <t>(250) 338-8744</t>
  </si>
  <si>
    <t>3837 Piercy Road</t>
  </si>
  <si>
    <t>V9J 1R7</t>
  </si>
  <si>
    <t>office@dovecreek.ca</t>
  </si>
  <si>
    <t>743_LBR</t>
  </si>
  <si>
    <t>John Salo</t>
  </si>
  <si>
    <t>Sointula</t>
  </si>
  <si>
    <t>(250) 973-6166</t>
  </si>
  <si>
    <t>P.O. Box 106</t>
  </si>
  <si>
    <t>robertg2@cablerocket.com</t>
  </si>
  <si>
    <t>750-LBR</t>
  </si>
  <si>
    <t>Sigurdson Forest Products Ltd.</t>
  </si>
  <si>
    <t>Bryon Sigurdson</t>
  </si>
  <si>
    <t>(250) 398-2212</t>
  </si>
  <si>
    <t>1850 Douglas Road</t>
  </si>
  <si>
    <t>V2G 5B8</t>
  </si>
  <si>
    <t>sigforest@laketown.net</t>
  </si>
  <si>
    <t>917_LBR</t>
  </si>
  <si>
    <t>Sheraton Holdings Ltd.</t>
  </si>
  <si>
    <t>Henry Wiebe</t>
  </si>
  <si>
    <t>(250) 692-7724</t>
  </si>
  <si>
    <t>P.O. Box 788</t>
  </si>
  <si>
    <t>michael.riis-christianson@blcomfor.com</t>
  </si>
  <si>
    <t>938_LBR</t>
  </si>
  <si>
    <t>3M5 Upper Similimeen Indian Band</t>
  </si>
  <si>
    <t>Lumber</t>
  </si>
  <si>
    <t>Peter Hartinger</t>
  </si>
  <si>
    <t>(250) 295-2402</t>
  </si>
  <si>
    <t>Box 488</t>
  </si>
  <si>
    <t>usiblogging@nethop.net</t>
  </si>
  <si>
    <t>955_LBR</t>
  </si>
  <si>
    <t>Continental Pole Ltd.</t>
  </si>
  <si>
    <t>DNR</t>
  </si>
  <si>
    <t>Squamish</t>
  </si>
  <si>
    <t>S. Hellevang</t>
  </si>
  <si>
    <t>(604) 894-6449</t>
  </si>
  <si>
    <t>Box 185</t>
  </si>
  <si>
    <t>Pemberton, BC</t>
  </si>
  <si>
    <t>V0N 2L0</t>
  </si>
  <si>
    <t>loghome1@telusncom</t>
  </si>
  <si>
    <t>957_LBR</t>
  </si>
  <si>
    <t>Gold Island Forest Products Ltd.</t>
  </si>
  <si>
    <t>Trevor Kanigan</t>
  </si>
  <si>
    <t>(250) 505-5959</t>
  </si>
  <si>
    <t>Box 43</t>
  </si>
  <si>
    <t>South Slocan, BC</t>
  </si>
  <si>
    <t>V0G 2G0</t>
  </si>
  <si>
    <t>tkanigan@telus.net</t>
  </si>
  <si>
    <t>974_LBR</t>
  </si>
  <si>
    <t>Murray Kane Site 6LW</t>
  </si>
  <si>
    <t>Murray Kane</t>
  </si>
  <si>
    <t>(250) 459-2544</t>
  </si>
  <si>
    <t>Box 368</t>
  </si>
  <si>
    <t>Clinton, BC</t>
  </si>
  <si>
    <t>V0R 1K0</t>
  </si>
  <si>
    <t>logs2lumber@hotmail.com</t>
  </si>
  <si>
    <t>975_LBR</t>
  </si>
  <si>
    <t>Harold Turner</t>
  </si>
  <si>
    <t>very minor volume</t>
  </si>
  <si>
    <t>Pritchard</t>
  </si>
  <si>
    <t>(250) 577-3549</t>
  </si>
  <si>
    <t>Forestry Road</t>
  </si>
  <si>
    <t>Pritchard, BC</t>
  </si>
  <si>
    <t>V0E 2P0</t>
  </si>
  <si>
    <t>hsct@telus.net</t>
  </si>
  <si>
    <t>38_LGH</t>
  </si>
  <si>
    <t>Big Foot Manufacturing Inc.</t>
  </si>
  <si>
    <t>LGH</t>
  </si>
  <si>
    <t>Log Home Operations</t>
  </si>
  <si>
    <t>Chuck Kovacs</t>
  </si>
  <si>
    <t>(250) 835-8885</t>
  </si>
  <si>
    <t>P.O. Box 309</t>
  </si>
  <si>
    <t>Salmon Arm, B.C.</t>
  </si>
  <si>
    <t>V1E 4N5</t>
  </si>
  <si>
    <t>ckovacs@bigfoot-mfg.com</t>
  </si>
  <si>
    <t>46_LGH</t>
  </si>
  <si>
    <t>Hamill Creek Timberwrights</t>
  </si>
  <si>
    <t>Meadow Creek</t>
  </si>
  <si>
    <t>Dwight Smith</t>
  </si>
  <si>
    <t>(250) 366-4320</t>
  </si>
  <si>
    <t>P.O. Box 151</t>
  </si>
  <si>
    <t>Meadow Creek, BC</t>
  </si>
  <si>
    <t>V0G 1N0</t>
  </si>
  <si>
    <t>dwights@hamillcreek.com</t>
  </si>
  <si>
    <t>49_LGH</t>
  </si>
  <si>
    <t>Neville Log Homes Corporation</t>
  </si>
  <si>
    <t>Neville Petherick</t>
  </si>
  <si>
    <t>(250) 573-1866</t>
  </si>
  <si>
    <t>215 Peerless Way</t>
  </si>
  <si>
    <t>V2C 6X2</t>
  </si>
  <si>
    <t>neville@nevillelognorth.com</t>
  </si>
  <si>
    <t>52_LGH</t>
  </si>
  <si>
    <t>Original Log Homes Ltd.</t>
  </si>
  <si>
    <t>Larry Hennderson</t>
  </si>
  <si>
    <t>(250) 396-4544</t>
  </si>
  <si>
    <t>Po Box 37</t>
  </si>
  <si>
    <t>Lac La Hache, BC</t>
  </si>
  <si>
    <t>V0K 1T0</t>
  </si>
  <si>
    <t>lahen@telus.net</t>
  </si>
  <si>
    <t>Roundwood Log homes</t>
  </si>
  <si>
    <t>Tom Blackbourn</t>
  </si>
  <si>
    <t>(250) 563-9234</t>
  </si>
  <si>
    <t>3698 McLarty Cres</t>
  </si>
  <si>
    <t>V2K 4Z1</t>
  </si>
  <si>
    <t>logworks@netbistro.com</t>
  </si>
  <si>
    <t>Greg Booth</t>
  </si>
  <si>
    <t>info from their website</t>
  </si>
  <si>
    <t>58_LGH</t>
  </si>
  <si>
    <t>Sperlich Log Construction Inc</t>
  </si>
  <si>
    <t>Margaret Sperlich</t>
  </si>
  <si>
    <t>(250) 838-7455</t>
  </si>
  <si>
    <t>203 Brickyard Rd</t>
  </si>
  <si>
    <t>Enderby, BC</t>
  </si>
  <si>
    <t>V0E 1V2</t>
  </si>
  <si>
    <t>sales@canadianloghouse.com</t>
  </si>
  <si>
    <t>60_LGH</t>
  </si>
  <si>
    <t>Top Notch Log Construction</t>
  </si>
  <si>
    <t>Victoria</t>
  </si>
  <si>
    <t>Pat Lintaman</t>
  </si>
  <si>
    <t>(250) 478-0795</t>
  </si>
  <si>
    <t>958 Finlayson Arm Rd.</t>
  </si>
  <si>
    <t>Victoria, BC</t>
  </si>
  <si>
    <t>V9B 6E6</t>
  </si>
  <si>
    <t>pat@topnotchlog.com</t>
  </si>
  <si>
    <t>63_LGH</t>
  </si>
  <si>
    <t>West Coast Log Homes</t>
  </si>
  <si>
    <t>Gibsons</t>
  </si>
  <si>
    <t>Kuna Sekanren</t>
  </si>
  <si>
    <t xml:space="preserve">(604) 886-4279 </t>
  </si>
  <si>
    <t>P O Box 877</t>
  </si>
  <si>
    <t>V0N 1V0</t>
  </si>
  <si>
    <t>kunas@westcoastloghomes.com</t>
  </si>
  <si>
    <t>208_LGH</t>
  </si>
  <si>
    <t>Canalog Wood Industries Ltd</t>
  </si>
  <si>
    <t>Larry Randall</t>
  </si>
  <si>
    <t>(250) 489-5200</t>
  </si>
  <si>
    <t>P.O. Box 905,   740 Industrial Road 1</t>
  </si>
  <si>
    <t>V1C 4J6</t>
  </si>
  <si>
    <t>canaloghomes@cyberlink.bc.ca</t>
  </si>
  <si>
    <t>No scale returns last 12 months</t>
  </si>
  <si>
    <t>212_LGH</t>
  </si>
  <si>
    <t>Custom Log Homes Ltd.</t>
  </si>
  <si>
    <t>Salmon Arm</t>
  </si>
  <si>
    <t>H. Williamson</t>
  </si>
  <si>
    <t>(250) 832-3690</t>
  </si>
  <si>
    <t>3030 - 40th Street South East</t>
  </si>
  <si>
    <t>V1E 4M3</t>
  </si>
  <si>
    <t>cuslog@telus.net</t>
  </si>
  <si>
    <t>Very little activity</t>
  </si>
  <si>
    <t>218_LGH</t>
  </si>
  <si>
    <t>Maurer Construction Ltd.</t>
  </si>
  <si>
    <t>Penticton</t>
  </si>
  <si>
    <t>Frank Maurer</t>
  </si>
  <si>
    <t>(250) 492-2188</t>
  </si>
  <si>
    <t>P.O. Box 670</t>
  </si>
  <si>
    <t>Penticton, B.C.</t>
  </si>
  <si>
    <t>V2A 6P1</t>
  </si>
  <si>
    <t>maurer_construction@telus.net</t>
  </si>
  <si>
    <t>223_LGH</t>
  </si>
  <si>
    <t>Radomske Log Homes Ltd</t>
  </si>
  <si>
    <t>Del Radomske</t>
  </si>
  <si>
    <t>(250) 765-5166</t>
  </si>
  <si>
    <t>1231  Philpott Road</t>
  </si>
  <si>
    <t>V1P 1J7</t>
  </si>
  <si>
    <t>info@okslb.ca</t>
  </si>
  <si>
    <t>225_LGH</t>
  </si>
  <si>
    <t>Peco Log Homes</t>
  </si>
  <si>
    <t>Peter Rasmussen</t>
  </si>
  <si>
    <t>(250) 485-4044</t>
  </si>
  <si>
    <t>Box 268</t>
  </si>
  <si>
    <t>Kaleden, BC</t>
  </si>
  <si>
    <t>V0H 1K0</t>
  </si>
  <si>
    <t>pecologhomes@gmail.com</t>
  </si>
  <si>
    <t>230_LGH</t>
  </si>
  <si>
    <t>Nicola Log Works Ltd.</t>
  </si>
  <si>
    <t>J. Boys</t>
  </si>
  <si>
    <t>(250) 378-8481</t>
  </si>
  <si>
    <t>P.O. Box 1027</t>
  </si>
  <si>
    <t>logworks@uniserve.com</t>
  </si>
  <si>
    <t>245_LGH</t>
  </si>
  <si>
    <t>Traditional Log Homes Ltd.</t>
  </si>
  <si>
    <t>Duncan Morris</t>
  </si>
  <si>
    <t>(250) 832-8770  cell 250.832.0877</t>
  </si>
  <si>
    <t>390  18th Street, SE</t>
  </si>
  <si>
    <t>V1E 1Vz</t>
  </si>
  <si>
    <t>info@traditional.com</t>
  </si>
  <si>
    <t>267_LGH</t>
  </si>
  <si>
    <t>Whitevalley Log Homes Ltd.</t>
  </si>
  <si>
    <t>Cherryville</t>
  </si>
  <si>
    <t>Eric Larson</t>
  </si>
  <si>
    <t>(250) 547-6666</t>
  </si>
  <si>
    <t>P.O. Box 84, 185 Whitevale Road</t>
  </si>
  <si>
    <t>info@whitevalleyloghomes.com</t>
  </si>
  <si>
    <t>291_LGH</t>
  </si>
  <si>
    <t>North American Log Crafters Ltd.</t>
  </si>
  <si>
    <t>Celista</t>
  </si>
  <si>
    <t>Brian Campbell</t>
  </si>
  <si>
    <t>(250) 955-2485</t>
  </si>
  <si>
    <t>Site 12, Comp 21,   R.R. #1</t>
  </si>
  <si>
    <t>info@namericanlogcrafters.com</t>
  </si>
  <si>
    <t>423_LGH</t>
  </si>
  <si>
    <t>Surelog Homes Ltd.</t>
  </si>
  <si>
    <t>Terry Hall</t>
  </si>
  <si>
    <t>(250) 835-2312</t>
  </si>
  <si>
    <t>P.O. Box 180</t>
  </si>
  <si>
    <t>Eagle Bay, B.C.</t>
  </si>
  <si>
    <t>V0E 1T0</t>
  </si>
  <si>
    <t>surelog@airspeedwireless.ca</t>
  </si>
  <si>
    <t>473_LGH</t>
  </si>
  <si>
    <t>Reko Log Homes Ltd.</t>
  </si>
  <si>
    <t>Reijo Kovanen</t>
  </si>
  <si>
    <t>(250) 992-8665</t>
  </si>
  <si>
    <t>4933 Highway 97 North</t>
  </si>
  <si>
    <t>V2J 6X4</t>
  </si>
  <si>
    <t>reko@quesnelbc.com</t>
  </si>
  <si>
    <t>474_LGH</t>
  </si>
  <si>
    <t>Pioneer Log Homes Ltd.</t>
  </si>
  <si>
    <t>Andre Chevigny</t>
  </si>
  <si>
    <t>(250) 392-5577</t>
  </si>
  <si>
    <t>andre@pioneerloghomesofbc.com</t>
  </si>
  <si>
    <t>509_LGH</t>
  </si>
  <si>
    <t>Ski Lumber Ltd.</t>
  </si>
  <si>
    <t>Valemount</t>
  </si>
  <si>
    <t>Richard Tychowski</t>
  </si>
  <si>
    <t>(250) 566-4642</t>
  </si>
  <si>
    <t>P.O. Box 577</t>
  </si>
  <si>
    <t>rft@valemount.com</t>
  </si>
  <si>
    <t xml:space="preserve">2060 hwy 5a - along tracks </t>
  </si>
  <si>
    <t>not much computer experience</t>
  </si>
  <si>
    <t>522_LGH</t>
  </si>
  <si>
    <t>Chinook Log Homes Ltd.</t>
  </si>
  <si>
    <t>Bear Flats, Montney</t>
  </si>
  <si>
    <t>Arlene Boon</t>
  </si>
  <si>
    <t>(250) 261-6900</t>
  </si>
  <si>
    <t>P.O. Box 6237</t>
  </si>
  <si>
    <t>Ft. St. John, B.C.</t>
  </si>
  <si>
    <t>V1J 4H7</t>
  </si>
  <si>
    <t>chinookloghomes@xplornet.com</t>
  </si>
  <si>
    <t>602_LGH</t>
  </si>
  <si>
    <t>692_LGH</t>
  </si>
  <si>
    <t>Pacific Log Homes Ltd.</t>
  </si>
  <si>
    <t>Lone Butte</t>
  </si>
  <si>
    <t>Lauree Carmichael</t>
  </si>
  <si>
    <t>(250) 395-4922</t>
  </si>
  <si>
    <t>6888 Humphries Avenue</t>
  </si>
  <si>
    <t>Burnaby, B.C.</t>
  </si>
  <si>
    <t>V5E 3J1</t>
  </si>
  <si>
    <t>info@pacificloghomes.com</t>
  </si>
  <si>
    <t>693_LGH</t>
  </si>
  <si>
    <t>Sitka Log Homes Ltd.</t>
  </si>
  <si>
    <t>John Johnson</t>
  </si>
  <si>
    <t>(250) 791-6683</t>
  </si>
  <si>
    <t>5454 Tatton Road</t>
  </si>
  <si>
    <t>100 Mile House, B.C.</t>
  </si>
  <si>
    <t>V0K 2E1</t>
  </si>
  <si>
    <t>walter@sitkaloghomes.com</t>
  </si>
  <si>
    <t>694_LGH</t>
  </si>
  <si>
    <t>Canada's Log People Ltd.</t>
  </si>
  <si>
    <t>Theo Weiring</t>
  </si>
  <si>
    <t>(250) 791-5222</t>
  </si>
  <si>
    <t>P.O. Box 1981</t>
  </si>
  <si>
    <t>theo@canadaslogpeople.com</t>
  </si>
  <si>
    <t>697_LGH</t>
  </si>
  <si>
    <t>Caliga Log Homes Ltd.</t>
  </si>
  <si>
    <t>93 Mile</t>
  </si>
  <si>
    <t>Hugh Hamilton</t>
  </si>
  <si>
    <t>(250) 396-4079</t>
  </si>
  <si>
    <t>P.O. Box 1954</t>
  </si>
  <si>
    <t>woodenindian@bcwireless.com</t>
  </si>
  <si>
    <t>733_LGH</t>
  </si>
  <si>
    <t>Dave Ohrling Log Homes</t>
  </si>
  <si>
    <t>Dave Ohrling</t>
  </si>
  <si>
    <t>(250) 395-3774</t>
  </si>
  <si>
    <t>5806 HWY 24</t>
  </si>
  <si>
    <t>dohrling@bcwireless.com</t>
  </si>
  <si>
    <t>954_LGH</t>
  </si>
  <si>
    <t>Rocky Mountain Log Homes Canada Inc</t>
  </si>
  <si>
    <t>Richard Burkholder</t>
  </si>
  <si>
    <t>(250) 699-6873</t>
  </si>
  <si>
    <t>Box 2590</t>
  </si>
  <si>
    <t>Vanderhoof, BC</t>
  </si>
  <si>
    <t>rdb.rmlh@bcgroup.net</t>
  </si>
  <si>
    <t>963_LGH</t>
  </si>
  <si>
    <t>Truelog Manufacturing Ltd</t>
  </si>
  <si>
    <t>Shane Hoffman</t>
  </si>
  <si>
    <t>(250) 573-2345</t>
  </si>
  <si>
    <t>8215 Dallas Drive</t>
  </si>
  <si>
    <t>V2L 6X2</t>
  </si>
  <si>
    <t>shoffman@truelog.ca</t>
  </si>
  <si>
    <t>84_LVL</t>
  </si>
  <si>
    <t>Louisiana Pacific Canada Ltd.</t>
  </si>
  <si>
    <t>LVL</t>
  </si>
  <si>
    <t>Laminated Veneer Lumber Operations</t>
  </si>
  <si>
    <t>Golden</t>
  </si>
  <si>
    <t>Bryce Piggott</t>
  </si>
  <si>
    <t>(250) 344-8843</t>
  </si>
  <si>
    <t>P.O. Box 170</t>
  </si>
  <si>
    <t>Golden, B.C.</t>
  </si>
  <si>
    <t>V0A 1H0</t>
  </si>
  <si>
    <t>bryce.piggot@lpcorp.com</t>
  </si>
  <si>
    <t>411_OSB</t>
  </si>
  <si>
    <t>Ainsworth Lumber Co. Ltd.</t>
  </si>
  <si>
    <t>OSB</t>
  </si>
  <si>
    <t>OSB Operations</t>
  </si>
  <si>
    <t>Cindi Thompson</t>
  </si>
  <si>
    <t>(250) 395-6208</t>
  </si>
  <si>
    <t>P.O. Box 67</t>
  </si>
  <si>
    <t>Cindi.Thompson@ainsworth.ca</t>
  </si>
  <si>
    <t>459_OSB</t>
  </si>
  <si>
    <t>Polarboard Division - OSB Operations</t>
  </si>
  <si>
    <t>Fort Nelson</t>
  </si>
  <si>
    <t>Mile 294, Alaska Highway</t>
  </si>
  <si>
    <t>Fort Nelson, B.C.</t>
  </si>
  <si>
    <t>V0C 1R0</t>
  </si>
  <si>
    <t>The contact for Canfor is correct, but no email was given.</t>
  </si>
  <si>
    <t>Jeanine Hudson</t>
  </si>
  <si>
    <t>R.R.#1, Mile 301,  Alaska Hwy.</t>
  </si>
  <si>
    <t>(250) 774-5522</t>
  </si>
  <si>
    <t>(250) 774-3704</t>
  </si>
  <si>
    <t>jeanine.hudson@gov.bc.ca</t>
  </si>
  <si>
    <t>650_OSB</t>
  </si>
  <si>
    <t>Forest Resources Division - OSB Operations</t>
  </si>
  <si>
    <t>Dawson Creek</t>
  </si>
  <si>
    <t>Rod Brooks, RPF</t>
  </si>
  <si>
    <t>(250) 782-3302</t>
  </si>
  <si>
    <t>#116-116 Ave.</t>
  </si>
  <si>
    <t>Dawson Creek, B.C.</t>
  </si>
  <si>
    <t>V1G 3C8</t>
  </si>
  <si>
    <t>Rod.Brooks@LPCorp.com</t>
  </si>
  <si>
    <t>942_OSB</t>
  </si>
  <si>
    <t>Peace Valley OSB</t>
  </si>
  <si>
    <t>Brian Dyck</t>
  </si>
  <si>
    <t>(250) 263-6553</t>
  </si>
  <si>
    <t>Site 13, Comp 14, RR1</t>
  </si>
  <si>
    <t>Fort St. John, BC</t>
  </si>
  <si>
    <t>Briandyck@peacevalleyosb.com</t>
  </si>
  <si>
    <t>117_PLE</t>
  </si>
  <si>
    <t>PLE</t>
  </si>
  <si>
    <t>Pole Operations</t>
  </si>
  <si>
    <t>Pemberton</t>
  </si>
  <si>
    <t>P.O. 185</t>
  </si>
  <si>
    <t>Pemberton, B.C.</t>
  </si>
  <si>
    <t>181_PLE</t>
  </si>
  <si>
    <t>237_PLE</t>
  </si>
  <si>
    <t>Princeton Post and Rail Co. Ltd.</t>
  </si>
  <si>
    <t>Post and Rail Operations</t>
  </si>
  <si>
    <t>Keith Later</t>
  </si>
  <si>
    <t>(250) 295-0553</t>
  </si>
  <si>
    <t>P.O. Box 1089</t>
  </si>
  <si>
    <t>Princeton, B.C.</t>
  </si>
  <si>
    <t>ppr@nethop.net</t>
  </si>
  <si>
    <t>279_PLE</t>
  </si>
  <si>
    <t>Palmer Bar Holdings Inc.</t>
  </si>
  <si>
    <t>Pole and Post Operations</t>
  </si>
  <si>
    <t>Lumberton</t>
  </si>
  <si>
    <t>P.E. (Chip) Palmer</t>
  </si>
  <si>
    <t>(250) 489-9120</t>
  </si>
  <si>
    <t>248 Lumberton Road
Box 4, Comp 9</t>
  </si>
  <si>
    <t>V1C 6X2</t>
  </si>
  <si>
    <t>chip@xplornet.com</t>
  </si>
  <si>
    <t>498_PLE</t>
  </si>
  <si>
    <t>Post Operations</t>
  </si>
  <si>
    <t>677_PLE</t>
  </si>
  <si>
    <t>Pacific Inland Pole &amp; Piling Ltd.</t>
  </si>
  <si>
    <t>Nakusp</t>
  </si>
  <si>
    <t>Ken Wanstall</t>
  </si>
  <si>
    <t>(250) 265-4593</t>
  </si>
  <si>
    <t>R.R. #1, S5C C7</t>
  </si>
  <si>
    <t>Nakusp, B.C.</t>
  </si>
  <si>
    <t>V0G 1R0</t>
  </si>
  <si>
    <t>pippco@columbiacable.net</t>
  </si>
  <si>
    <t>724_PLE</t>
  </si>
  <si>
    <t>Integrated Pole</t>
  </si>
  <si>
    <t>Penny Law</t>
  </si>
  <si>
    <t>(250) 395-5388</t>
  </si>
  <si>
    <t>6158 Lakeshore Drive</t>
  </si>
  <si>
    <t>100 Mile House, BC</t>
  </si>
  <si>
    <t>deelaw@integratedpole.com</t>
  </si>
  <si>
    <t>1_PLP</t>
  </si>
  <si>
    <t>PLP</t>
  </si>
  <si>
    <t>Pulp Operations</t>
  </si>
  <si>
    <t>Skookumchuk</t>
  </si>
  <si>
    <t>2_PLP</t>
  </si>
  <si>
    <t>Domtar</t>
  </si>
  <si>
    <t>Kamloops Pulp Operations</t>
  </si>
  <si>
    <t>(250) 434-8784</t>
  </si>
  <si>
    <t>2005 Mission Flats Road</t>
  </si>
  <si>
    <t>nicole.elliot@.domtar.com</t>
  </si>
  <si>
    <t>128_PLP</t>
  </si>
  <si>
    <t>Mackenzie Pulp &amp; Paper Division</t>
  </si>
  <si>
    <t xml:space="preserve">BettyJo.Weaver@gov.bc.ca </t>
  </si>
  <si>
    <t>205_PLP</t>
  </si>
  <si>
    <t>Doug Braybrook</t>
  </si>
  <si>
    <t>(250) 788-4509</t>
  </si>
  <si>
    <t>P.O. Box 900</t>
  </si>
  <si>
    <t>doug.braybrook@tembec.com</t>
  </si>
  <si>
    <t>330_PLP</t>
  </si>
  <si>
    <t>Catalyst Paper</t>
  </si>
  <si>
    <t>Pulp and Paper Operations - Elk Falls</t>
  </si>
  <si>
    <t>Duncan Bay</t>
  </si>
  <si>
    <t>Brian Houle</t>
  </si>
  <si>
    <t>(250) 203-3338</t>
  </si>
  <si>
    <t>P.O. Box 2000</t>
  </si>
  <si>
    <t>V9W 8A3</t>
  </si>
  <si>
    <t>Brian.Houle@catalystpaper.com</t>
  </si>
  <si>
    <t>335_PLP</t>
  </si>
  <si>
    <t>Taylor Pulp Operations</t>
  </si>
  <si>
    <t>Taylor</t>
  </si>
  <si>
    <t>Barbara Reder</t>
  </si>
  <si>
    <t>(250) 789-9310</t>
  </si>
  <si>
    <t>Taylor, B.C.</t>
  </si>
  <si>
    <t>V0C 2K0</t>
  </si>
  <si>
    <t>Barb.Reder@canfor.com</t>
  </si>
  <si>
    <t>483_PLP</t>
  </si>
  <si>
    <t>Pulp and Paper Operations - Crofton</t>
  </si>
  <si>
    <t>Crofton</t>
  </si>
  <si>
    <t>Hubert Vanderlee</t>
  </si>
  <si>
    <t>(250) 734-8038</t>
  </si>
  <si>
    <t>P.O. Box 70</t>
  </si>
  <si>
    <t>Crofton, B.C.</t>
  </si>
  <si>
    <t>V0R 1R0</t>
  </si>
  <si>
    <t>Hubert.Vanderlee@catalystpaper.com</t>
  </si>
  <si>
    <t>484_PLP</t>
  </si>
  <si>
    <t>Howe Sound Pulp &amp; Paper Ltd.</t>
  </si>
  <si>
    <t>Pulp and Paper Operations</t>
  </si>
  <si>
    <t>Richard Dyson</t>
  </si>
  <si>
    <t>(604) 884-2321</t>
  </si>
  <si>
    <t>Port Mellon, B.C.</t>
  </si>
  <si>
    <t>V0N 2S0</t>
  </si>
  <si>
    <t>richard.dyson@hspp.ca</t>
  </si>
  <si>
    <t>486_PLP</t>
  </si>
  <si>
    <t>Pulp and Paper Operations - Powell River</t>
  </si>
  <si>
    <t>Powell River</t>
  </si>
  <si>
    <t>Alan Fougere</t>
  </si>
  <si>
    <t>(604) 483-2716</t>
  </si>
  <si>
    <t xml:space="preserve">6270 Yew St. </t>
  </si>
  <si>
    <t>Powell River, BC</t>
  </si>
  <si>
    <t>V8A 4R3</t>
  </si>
  <si>
    <t>alan.fougere@catalystpaper.com</t>
  </si>
  <si>
    <t>pulp manufactured for local use only</t>
  </si>
  <si>
    <t>487_PLP</t>
  </si>
  <si>
    <t>Pulp and Paper Operations - Port Alberni</t>
  </si>
  <si>
    <t xml:space="preserve">
Stanley Chwist</t>
  </si>
  <si>
    <t>(250) 734-8015</t>
  </si>
  <si>
    <t>65 Front Street, Suite 201</t>
  </si>
  <si>
    <t>Nanaimo, BC</t>
  </si>
  <si>
    <t>V9R 5H9</t>
  </si>
  <si>
    <t>Stan.Chwist@catalystpaper.com</t>
  </si>
  <si>
    <t>488_PLP</t>
  </si>
  <si>
    <t>Nanaimo Forest Products</t>
  </si>
  <si>
    <t>Harmac Pacific</t>
  </si>
  <si>
    <t>Cedar</t>
  </si>
  <si>
    <t>Mill Manager or Controller</t>
  </si>
  <si>
    <t>(250) 722-3211</t>
  </si>
  <si>
    <t>1000 Wave Place</t>
  </si>
  <si>
    <t>V9X 1J2</t>
  </si>
  <si>
    <t>info@harmacpacific.com</t>
  </si>
  <si>
    <t>489_PLP</t>
  </si>
  <si>
    <t>Neucel Specialty Cellulose</t>
  </si>
  <si>
    <t>Pulp Operation</t>
  </si>
  <si>
    <t>Port Alice</t>
  </si>
  <si>
    <t>Robert Taylor</t>
  </si>
  <si>
    <t>(250) 284-7775</t>
  </si>
  <si>
    <t>Port Alice, B.C.</t>
  </si>
  <si>
    <t>V0N 2N0</t>
  </si>
  <si>
    <t>thodkinson@neucel.com</t>
  </si>
  <si>
    <t>497_PLP</t>
  </si>
  <si>
    <t>Cariboo Pulp &amp; Paper Co. Ltd.</t>
  </si>
  <si>
    <t>Mike Pagarut</t>
  </si>
  <si>
    <t>(250) 992-0200</t>
  </si>
  <si>
    <t>P.O. Box 7500</t>
  </si>
  <si>
    <t>V2J 3J6</t>
  </si>
  <si>
    <t>mike.pagarut@westfraser.com</t>
  </si>
  <si>
    <t>500_PLP</t>
  </si>
  <si>
    <t>Prince George Pulp and Paper</t>
  </si>
  <si>
    <t>Candice Jang-Berry</t>
  </si>
  <si>
    <t>(250) 561-5731</t>
  </si>
  <si>
    <t>Candice.Jang-Berry@canforpulp.com</t>
  </si>
  <si>
    <t>501_PLP</t>
  </si>
  <si>
    <t>Zellstoff Celgar Limited Partnership</t>
  </si>
  <si>
    <t>Mike Lynn</t>
  </si>
  <si>
    <t>(250) 365-4148</t>
  </si>
  <si>
    <t>P.O. Box 1000</t>
  </si>
  <si>
    <t>V1N 3H9</t>
  </si>
  <si>
    <t>mikel@celgar.com</t>
  </si>
  <si>
    <t>503_PLP</t>
  </si>
  <si>
    <t>Northwood Pulpmill</t>
  </si>
  <si>
    <t>505_PLP</t>
  </si>
  <si>
    <t>Paper Excellence BV.</t>
  </si>
  <si>
    <t>Pulp Operations - Mackenzie</t>
  </si>
  <si>
    <t>Sandra Hammond</t>
  </si>
  <si>
    <t>(250) 997-2498</t>
  </si>
  <si>
    <t>Bag Service 6000</t>
  </si>
  <si>
    <t>sandra_Hammond@poptal.com</t>
  </si>
  <si>
    <t>553_PLP</t>
  </si>
  <si>
    <t>Quesnel River Pulp Company</t>
  </si>
  <si>
    <t>Jenny Rubisch</t>
  </si>
  <si>
    <t>(250) 992-4610</t>
  </si>
  <si>
    <t>1000 Finning Road</t>
  </si>
  <si>
    <t>V2J 6A1</t>
  </si>
  <si>
    <t>Jenny.rubisch@westfraser.com</t>
  </si>
  <si>
    <t>960_PLP</t>
  </si>
  <si>
    <t>Canadian Forest Products Ltd. (Intercon Div.)</t>
  </si>
  <si>
    <t>Intercon Pulp Operations</t>
  </si>
  <si>
    <t>929_PLT</t>
  </si>
  <si>
    <t>Pinnacle Pellet Armstrong Inc.</t>
  </si>
  <si>
    <t>PLT</t>
  </si>
  <si>
    <t>Pellet Operations</t>
  </si>
  <si>
    <t>Mathew Parras</t>
  </si>
  <si>
    <t>(250) 377-8808</t>
  </si>
  <si>
    <t>#201 - 2nd Ave</t>
  </si>
  <si>
    <t>V2C 3K6</t>
  </si>
  <si>
    <t>mathew.parras@pinnaclepellet.com</t>
  </si>
  <si>
    <t>930_PLT</t>
  </si>
  <si>
    <t>Pacific BioEnergy</t>
  </si>
  <si>
    <t>Pellet Operations - Prince George</t>
  </si>
  <si>
    <t>Brad Bennett</t>
  </si>
  <si>
    <t>(604) 602-1099</t>
  </si>
  <si>
    <t>Suite 1508 - 999 West Hasting Streeet
Box 47</t>
  </si>
  <si>
    <t>Vancouver, BC</t>
  </si>
  <si>
    <t>V6C 2W2</t>
  </si>
  <si>
    <t>bbennett@pacificbioenergy.ca</t>
  </si>
  <si>
    <t>931_PLT</t>
  </si>
  <si>
    <t>Pinnacle Renewable Energy Group</t>
  </si>
  <si>
    <t>932_PLT</t>
  </si>
  <si>
    <t>Premium Pellet Ltd.</t>
  </si>
  <si>
    <t>933_PLT</t>
  </si>
  <si>
    <t>Princeton Co-Generation Corp</t>
  </si>
  <si>
    <t>Richard Smith</t>
  </si>
  <si>
    <t>(250) 295-6940</t>
  </si>
  <si>
    <t>Box 2440</t>
  </si>
  <si>
    <t>richard@eagle-valley.ca</t>
  </si>
  <si>
    <t>947_PLT</t>
  </si>
  <si>
    <t>948_PLT</t>
  </si>
  <si>
    <t>Pinnacle Renewable Engergy Group</t>
  </si>
  <si>
    <t>976-PLT</t>
  </si>
  <si>
    <t>Pellet Operation</t>
  </si>
  <si>
    <t>#201 - 2nd Avenue</t>
  </si>
  <si>
    <t>12_PLY</t>
  </si>
  <si>
    <t>PLY</t>
  </si>
  <si>
    <t>Veneer and Plywood Operations</t>
  </si>
  <si>
    <t>67_PLY</t>
  </si>
  <si>
    <t>Veneer and Plywood Operations - Kelowna</t>
  </si>
  <si>
    <t>68_PLY</t>
  </si>
  <si>
    <t>Veneer and Plywood Operations - Armstrong</t>
  </si>
  <si>
    <t>84_PLY</t>
  </si>
  <si>
    <t>105_PLY</t>
  </si>
  <si>
    <t>G. Knuff</t>
  </si>
  <si>
    <t>(250) 392-7731</t>
  </si>
  <si>
    <t>P.O. Box 4509</t>
  </si>
  <si>
    <t>V2G 2V5</t>
  </si>
  <si>
    <t>gerda.knuff@westfraser.com</t>
  </si>
  <si>
    <t>109_PLY</t>
  </si>
  <si>
    <t>Plywood Operations - Savona Specialty Plywood</t>
  </si>
  <si>
    <t>Savona</t>
  </si>
  <si>
    <t>Albert Morrissette</t>
  </si>
  <si>
    <t>(250) 373-5627</t>
  </si>
  <si>
    <t>P.O. Box 127</t>
  </si>
  <si>
    <t>Savona, B.C.</t>
  </si>
  <si>
    <t>V0K 2J0</t>
  </si>
  <si>
    <t>albert.morrissette@ainsworth.ca</t>
  </si>
  <si>
    <t>112_PLY</t>
  </si>
  <si>
    <t>Peter Tinkess</t>
  </si>
  <si>
    <t>(250) 992-0846</t>
  </si>
  <si>
    <t>V2J 3J5</t>
  </si>
  <si>
    <t>Peter.Tinkess@westfraser.com</t>
  </si>
  <si>
    <t>121_PLY</t>
  </si>
  <si>
    <t>Tackama Plywood Division</t>
  </si>
  <si>
    <t>Here is Fort Nelson’s</t>
  </si>
  <si>
    <t>151_PLY</t>
  </si>
  <si>
    <t>North Central Plywoods</t>
  </si>
  <si>
    <t>burned down</t>
  </si>
  <si>
    <t>394_PLY</t>
  </si>
  <si>
    <t>113_PNL</t>
  </si>
  <si>
    <t>PNL</t>
  </si>
  <si>
    <t>Westpine MDF Plant</t>
  </si>
  <si>
    <t>Tim Waldriff</t>
  </si>
  <si>
    <t>(250) 991-7104</t>
  </si>
  <si>
    <t>300 Carradice Road</t>
  </si>
  <si>
    <t>V2J 5Z7</t>
  </si>
  <si>
    <t>Tim.Waldriff@westfraser.com</t>
  </si>
  <si>
    <t>357_PNL</t>
  </si>
  <si>
    <t>Northern Engineering Wood Products Inc.</t>
  </si>
  <si>
    <t>Particleboard Operations</t>
  </si>
  <si>
    <t>Rose Van Grootheest</t>
  </si>
  <si>
    <t>(250) 847-4394</t>
  </si>
  <si>
    <t>P.O. Box 2890</t>
  </si>
  <si>
    <t>rvan@newpro.ca</t>
  </si>
  <si>
    <t>128_PPR</t>
  </si>
  <si>
    <t>PPR</t>
  </si>
  <si>
    <t>330_PPR</t>
  </si>
  <si>
    <t>Pulp and Paper Operations - Duncan Bay</t>
  </si>
  <si>
    <t>483_PPR</t>
  </si>
  <si>
    <t>484_PPR</t>
  </si>
  <si>
    <t>486_PPR</t>
  </si>
  <si>
    <t>487_PPR</t>
  </si>
  <si>
    <t>500_PPR</t>
  </si>
  <si>
    <t>232_PST</t>
  </si>
  <si>
    <t>Princeton Wood Preservers  Ltd</t>
  </si>
  <si>
    <t>PST</t>
  </si>
  <si>
    <t>Elizabeth Everitt</t>
  </si>
  <si>
    <t>(250) 295-7911</t>
  </si>
  <si>
    <t>P.O. Box 1269</t>
  </si>
  <si>
    <t>elizabeth@pwppost.com</t>
  </si>
  <si>
    <t>237_PST</t>
  </si>
  <si>
    <t>250_PST</t>
  </si>
  <si>
    <t>Nicola Post and Rail Co. Ltd.</t>
  </si>
  <si>
    <t>Brian Bertoia</t>
  </si>
  <si>
    <t>(250) 378-7676</t>
  </si>
  <si>
    <t>Box 730</t>
  </si>
  <si>
    <t>nicolapost@hotmail.com</t>
  </si>
  <si>
    <t>279_PST</t>
  </si>
  <si>
    <t>Duane Palmer</t>
  </si>
  <si>
    <t>390_PST</t>
  </si>
  <si>
    <t>Box Lake Lumber Prod Ltd</t>
  </si>
  <si>
    <t>Post &amp; Rail Split Cedar Fencing, Bark Mulch</t>
  </si>
  <si>
    <t>Dan Wiebe</t>
  </si>
  <si>
    <t>(250) 265-4767</t>
  </si>
  <si>
    <t>RR1 S7 C15</t>
  </si>
  <si>
    <t>Nakusp, BC</t>
  </si>
  <si>
    <t>boxlake@xplornet.com</t>
  </si>
  <si>
    <t>498_PST</t>
  </si>
  <si>
    <t>556_PST</t>
  </si>
  <si>
    <t>Chinook Forest Products Ltd.</t>
  </si>
  <si>
    <t>W. Ed. Leakey</t>
  </si>
  <si>
    <t>(250) 334-4513</t>
  </si>
  <si>
    <t>3399 Fraser Road, P.O. Box 3164</t>
  </si>
  <si>
    <t>V9N 5N4</t>
  </si>
  <si>
    <t>chinookforestproducts@telus.net</t>
  </si>
  <si>
    <t>607_PST</t>
  </si>
  <si>
    <t>Monte Lake Forest Products Inc.</t>
  </si>
  <si>
    <t>Monte Lake</t>
  </si>
  <si>
    <t>Teresa Nicol</t>
  </si>
  <si>
    <t>(250) 375-2221</t>
  </si>
  <si>
    <t>P.O. Box 11</t>
  </si>
  <si>
    <t>Monte Lake, B.C.</t>
  </si>
  <si>
    <t>V0E 2N0</t>
  </si>
  <si>
    <t>dtearoe@montelakefp.com</t>
  </si>
  <si>
    <t>739_PST</t>
  </si>
  <si>
    <t>Panhandle Forest Products</t>
  </si>
  <si>
    <t>Gary Suppiger</t>
  </si>
  <si>
    <r>
      <t>(</t>
    </r>
    <r>
      <rPr>
        <sz val="11"/>
        <color indexed="10"/>
        <rFont val="Calibri"/>
        <family val="2"/>
      </rPr>
      <t>208)</t>
    </r>
    <r>
      <rPr>
        <sz val="11"/>
        <color indexed="8"/>
        <rFont val="Calibri"/>
        <family val="2"/>
      </rPr>
      <t xml:space="preserve"> 263-4603 </t>
    </r>
  </si>
  <si>
    <t>Cocolalla, ID</t>
  </si>
  <si>
    <t>83813 USA</t>
  </si>
  <si>
    <t>panforprod@imbris.net</t>
  </si>
  <si>
    <t>Not currently an authorized scale site, last scale return was July 2007.   Status not confirmed.</t>
  </si>
  <si>
    <t>970_PST</t>
  </si>
  <si>
    <t>KDL Group - Northern Forest Products Ltd.</t>
  </si>
  <si>
    <t>Ben Hoy</t>
  </si>
  <si>
    <t>(250) 996-8032</t>
  </si>
  <si>
    <t>Bag 19</t>
  </si>
  <si>
    <t>Fort St. James, BC</t>
  </si>
  <si>
    <t>Benhoy@kdlgroup.net</t>
  </si>
  <si>
    <t>288_SS</t>
  </si>
  <si>
    <t>B C F Shake Mill Ltd.</t>
  </si>
  <si>
    <t>SS</t>
  </si>
  <si>
    <t>Shake and Shingle Operations</t>
  </si>
  <si>
    <t>Fanny Bay</t>
  </si>
  <si>
    <t>Andrew Ellis</t>
  </si>
  <si>
    <t>(250) 335-2969</t>
  </si>
  <si>
    <t>Site 25, C-1, R.R. #1</t>
  </si>
  <si>
    <t>Fanny Bay, B.C.</t>
  </si>
  <si>
    <t>V0R 1W0</t>
  </si>
  <si>
    <t>info@bcfshake.com</t>
  </si>
  <si>
    <t>or fax 250.335.1425 (as email on separate computer)</t>
  </si>
  <si>
    <t>315_SS</t>
  </si>
  <si>
    <t>Comox Valley Shakes Ltd.</t>
  </si>
  <si>
    <t>Rick Schmidt</t>
  </si>
  <si>
    <t>(250) 287-2760</t>
  </si>
  <si>
    <t>2160 Willis Road</t>
  </si>
  <si>
    <t>V9W 3W1</t>
  </si>
  <si>
    <t>cvshakes@telus.net</t>
  </si>
  <si>
    <t>399_SS</t>
  </si>
  <si>
    <t>Bill Maitland</t>
  </si>
  <si>
    <t>goatlakebill@shaw.ca</t>
  </si>
  <si>
    <t>449_SS</t>
  </si>
  <si>
    <t>Campbell River Shake and Shingle Co Ltd</t>
  </si>
  <si>
    <t>Bert Lafleur</t>
  </si>
  <si>
    <t>(250) 286-3428 or 337-8931 Sandy</t>
  </si>
  <si>
    <t>2200 Shetland Road</t>
  </si>
  <si>
    <t>Campbell River, BC</t>
  </si>
  <si>
    <t>V9W 3Y5</t>
  </si>
  <si>
    <t>slafleur77@gmail.com</t>
  </si>
  <si>
    <t>460_SS</t>
  </si>
  <si>
    <t>Port McNeill Shake &amp; Shingles (2007) Ltd.</t>
  </si>
  <si>
    <t>Port McNeill</t>
  </si>
  <si>
    <t>Linda</t>
  </si>
  <si>
    <t>(250) 956-4083</t>
  </si>
  <si>
    <t>P. O. Box 841</t>
  </si>
  <si>
    <t>shingles@telus.net</t>
  </si>
  <si>
    <t>711_SS</t>
  </si>
  <si>
    <t>Port Hardy Merchandising Ltd.</t>
  </si>
  <si>
    <t>Shake and Shingle Operation</t>
  </si>
  <si>
    <t>Steve Cloutier</t>
  </si>
  <si>
    <t>(604) 820-3834</t>
  </si>
  <si>
    <t>33610 East Broadway Avenue</t>
  </si>
  <si>
    <t>Mission, BC</t>
  </si>
  <si>
    <t>V2V 4M4</t>
  </si>
  <si>
    <t>scloutier@clarkegroup.com</t>
  </si>
  <si>
    <t>722_SS</t>
  </si>
  <si>
    <t>Teal-Jones Group - Titan Ridge Operation</t>
  </si>
  <si>
    <t>April Choquette</t>
  </si>
  <si>
    <t>(604) 587-8705</t>
  </si>
  <si>
    <t>17897 Triggs Road</t>
  </si>
  <si>
    <t>Surrey, BC</t>
  </si>
  <si>
    <t>V4N 4M8</t>
  </si>
  <si>
    <t>achoquette@tealjones.com</t>
  </si>
  <si>
    <t>closed, no contact</t>
  </si>
  <si>
    <t>723_SS</t>
  </si>
  <si>
    <t>Vancouver Island Shake and Shingle</t>
  </si>
  <si>
    <t>John Klughart</t>
  </si>
  <si>
    <t>(250)956-4721</t>
  </si>
  <si>
    <t>Box 1044</t>
  </si>
  <si>
    <t>ajj@cablerocket.com</t>
  </si>
  <si>
    <t>743_SSB</t>
  </si>
  <si>
    <t>SSB</t>
  </si>
  <si>
    <t>Shake &amp; Shingle Operations</t>
  </si>
  <si>
    <t>40_UTI</t>
  </si>
  <si>
    <t>UTI</t>
  </si>
  <si>
    <t>M. Wiens</t>
  </si>
  <si>
    <t>(250) 547-9296</t>
  </si>
  <si>
    <t>53 Dure Meadow Road, RR#7</t>
  </si>
  <si>
    <t>V0E 2G7</t>
  </si>
  <si>
    <t>lumby@gormanbros.com</t>
  </si>
  <si>
    <t>48_UTI</t>
  </si>
  <si>
    <t>Stella Jones Canada Inc.</t>
  </si>
  <si>
    <t>Pole Operations - Revelstoke</t>
  </si>
  <si>
    <t>Glen Ritchie</t>
  </si>
  <si>
    <t>(250) 832-1180</t>
  </si>
  <si>
    <t>4661 - 60th St. SE</t>
  </si>
  <si>
    <t>Salmon Arm, BC</t>
  </si>
  <si>
    <t>V0E 1X2</t>
  </si>
  <si>
    <t>gritchie@stella-jones.com</t>
  </si>
  <si>
    <t>181_UTI</t>
  </si>
  <si>
    <t>188_UTI</t>
  </si>
  <si>
    <t>Paterson Pole Ltd.</t>
  </si>
  <si>
    <t>Rossland</t>
  </si>
  <si>
    <t>Don Bryden</t>
  </si>
  <si>
    <t>(250) 362-9420</t>
  </si>
  <si>
    <t>P.O. Box 504</t>
  </si>
  <si>
    <t>Rossland, B.C.</t>
  </si>
  <si>
    <t>V0G 1V0</t>
  </si>
  <si>
    <t>patpole@hotmail.com</t>
  </si>
  <si>
    <t>232_UTI</t>
  </si>
  <si>
    <t>556_UTI</t>
  </si>
  <si>
    <t>637_UTI</t>
  </si>
  <si>
    <t>Stella-Jones Inc.</t>
  </si>
  <si>
    <t>J. Robert Stewart</t>
  </si>
  <si>
    <t>(250) 561-1161</t>
  </si>
  <si>
    <t>7177 Pacific Street</t>
  </si>
  <si>
    <t>V2N 5S4</t>
  </si>
  <si>
    <t>rstewart@stella-jones.com</t>
  </si>
  <si>
    <t>648_UTI</t>
  </si>
  <si>
    <t>Selkirk Forest Products Ltd.</t>
  </si>
  <si>
    <t>Richard Harkies</t>
  </si>
  <si>
    <t>(250) 429-3493</t>
  </si>
  <si>
    <t>richard@selkirkfp.com</t>
  </si>
  <si>
    <t>659_UTI</t>
  </si>
  <si>
    <t>Brisco Wood Preservers Ltd.</t>
  </si>
  <si>
    <t>Brisco</t>
  </si>
  <si>
    <t>Bob Coutts</t>
  </si>
  <si>
    <t>(250) 346-3315</t>
  </si>
  <si>
    <t>P.O. Box 4</t>
  </si>
  <si>
    <t>Brisco, B.C.</t>
  </si>
  <si>
    <t>V0A 1B0</t>
  </si>
  <si>
    <t>briscowd@telus.net</t>
  </si>
  <si>
    <t>677_UTI</t>
  </si>
  <si>
    <t>724_UTI</t>
  </si>
  <si>
    <t>Pole operations</t>
  </si>
  <si>
    <t>725_UTI</t>
  </si>
  <si>
    <t>O'Brien &amp; Fuerst Logging Ltd.</t>
  </si>
  <si>
    <t>Brock Storry</t>
  </si>
  <si>
    <t>(250) 557-4282</t>
  </si>
  <si>
    <t>PO Box 293</t>
  </si>
  <si>
    <t>obrien@qcislands.net</t>
  </si>
  <si>
    <t xml:space="preserve">70%, Scale Site: 1BV </t>
  </si>
  <si>
    <t>728_UTI</t>
  </si>
  <si>
    <t>Sierra Cascade Resources II L.L.C.</t>
  </si>
  <si>
    <t>Steve Anderson</t>
  </si>
  <si>
    <t>(250) 956-3165</t>
  </si>
  <si>
    <t>P.O.Box 1408</t>
  </si>
  <si>
    <t>striande@gmail.com</t>
  </si>
  <si>
    <t>729_UTI</t>
  </si>
  <si>
    <t>Kelsey Bay Division</t>
  </si>
  <si>
    <t>12_VNR</t>
  </si>
  <si>
    <t>VNR</t>
  </si>
  <si>
    <t>35_VNR</t>
  </si>
  <si>
    <t>Veneer Operations - Lumby</t>
  </si>
  <si>
    <t>(250) 547-1285</t>
  </si>
  <si>
    <t>4280 Highway 6</t>
  </si>
  <si>
    <t>51_VNR</t>
  </si>
  <si>
    <t>Atco Wood Products</t>
  </si>
  <si>
    <t>Veneer Operations</t>
  </si>
  <si>
    <t>Fruitvale</t>
  </si>
  <si>
    <t>Hannu Harinen</t>
  </si>
  <si>
    <t>(250) 367-2515</t>
  </si>
  <si>
    <t>P.O. Box 460</t>
  </si>
  <si>
    <t>Fruitvale, B.C.</t>
  </si>
  <si>
    <t>V0G 1L0</t>
  </si>
  <si>
    <t>hannu.harinen@atcowoodproducts.com</t>
  </si>
  <si>
    <t>67_VNR</t>
  </si>
  <si>
    <t>68_VNR</t>
  </si>
  <si>
    <t>84_VNR</t>
  </si>
  <si>
    <t>105_VNR</t>
  </si>
  <si>
    <t>109_VNR</t>
  </si>
  <si>
    <t>Plywood and Veneer Operations</t>
  </si>
  <si>
    <t>112_VNR</t>
  </si>
  <si>
    <t xml:space="preserve">  </t>
  </si>
  <si>
    <t>115_VNR</t>
  </si>
  <si>
    <t>Veneer Operations - Lillooet Division</t>
  </si>
  <si>
    <t>Lillooet</t>
  </si>
  <si>
    <t>Mickey Forman</t>
  </si>
  <si>
    <t>(250) 256-5228</t>
  </si>
  <si>
    <t>Box 880</t>
  </si>
  <si>
    <t>Lillooet, B.C.</t>
  </si>
  <si>
    <t>V0K 1V0</t>
  </si>
  <si>
    <t>mickeyforman@apgroup.ca</t>
  </si>
  <si>
    <t>121_VNR</t>
  </si>
  <si>
    <t xml:space="preserve">All 3 mills were in IC for 2010 </t>
  </si>
  <si>
    <t>151_VNR</t>
  </si>
  <si>
    <t>244_VNR</t>
  </si>
  <si>
    <t>Coastland Wood Industries Ltd.</t>
  </si>
  <si>
    <t>Sheila Braiden-Cyr</t>
  </si>
  <si>
    <t>(250) 741-5956</t>
  </si>
  <si>
    <t>#2 - 84 Robarts St</t>
  </si>
  <si>
    <t>V9R 2S5</t>
  </si>
  <si>
    <t>sbraiden-cyr@coastlandwood.com</t>
  </si>
  <si>
    <t>394_VNR</t>
  </si>
  <si>
    <t>Campbell_River</t>
  </si>
  <si>
    <t>Heffley_Creek</t>
  </si>
  <si>
    <t>Langdale_Dryland_Sort</t>
  </si>
  <si>
    <t>Port_Mellon</t>
  </si>
  <si>
    <t>Williams_Lake</t>
  </si>
  <si>
    <t xml:space="preserve">1.    Chip Mill </t>
  </si>
  <si>
    <t>Mill Number</t>
  </si>
  <si>
    <r>
      <t xml:space="preserve">Please complete the following questionnaire electronically by filling in the </t>
    </r>
    <r>
      <rPr>
        <b/>
        <sz val="10"/>
        <color rgb="FF0070C0"/>
        <rFont val="Times New Roman"/>
        <family val="1"/>
      </rPr>
      <t>blue</t>
    </r>
    <r>
      <rPr>
        <b/>
        <sz val="10"/>
        <color rgb="FF000000"/>
        <rFont val="Times New Roman"/>
        <family val="1"/>
      </rPr>
      <t xml:space="preserve"> cells and return by email to; </t>
    </r>
  </si>
  <si>
    <r>
      <t xml:space="preserve">2.    Output </t>
    </r>
    <r>
      <rPr>
        <b/>
        <sz val="10"/>
        <rFont val="Times New Roman"/>
        <family val="1"/>
      </rPr>
      <t>Capacity</t>
    </r>
  </si>
  <si>
    <r>
      <t>000 cubic metres (m</t>
    </r>
    <r>
      <rPr>
        <vertAlign val="superscript"/>
        <sz val="10"/>
        <color rgb="FF000000"/>
        <rFont val="Times New Roman"/>
        <family val="1"/>
      </rPr>
      <t>3</t>
    </r>
    <r>
      <rPr>
        <sz val="10"/>
        <color rgb="FF000000"/>
        <rFont val="Times New Roman"/>
        <family val="1"/>
      </rPr>
      <t>)</t>
    </r>
  </si>
  <si>
    <r>
      <t xml:space="preserve">Name of person signing off on this response:
</t>
    </r>
    <r>
      <rPr>
        <sz val="10"/>
        <color rgb="FF000000"/>
        <rFont val="Times New Roman"/>
        <family val="1"/>
      </rPr>
      <t>(Please alter to the correct name and telephone number if either the name or number here are not correct)</t>
    </r>
  </si>
  <si>
    <t>To:</t>
  </si>
  <si>
    <r>
      <t xml:space="preserve">The information that you provide in the boxed portion of the survey form below is protected from disclosure under Section 21 of the Freedom of Information and Protection of Privacy Act.  </t>
    </r>
    <r>
      <rPr>
        <i/>
        <sz val="10"/>
        <rFont val="Times New Roman"/>
        <family val="1"/>
      </rPr>
      <t xml:space="preserve">It will not be disclosed to anyone.  Only aggregate results calculated from the data below will be published and no one will be able to identify your specific information. </t>
    </r>
  </si>
  <si>
    <t>Any corrections?</t>
  </si>
  <si>
    <t>Latitude</t>
  </si>
  <si>
    <t>Longitude</t>
  </si>
  <si>
    <t>Corrections</t>
  </si>
  <si>
    <t>Contact</t>
  </si>
  <si>
    <t>Contact Company</t>
  </si>
  <si>
    <t>Contact Address 1</t>
  </si>
  <si>
    <t>Contact Address 2</t>
  </si>
  <si>
    <t>Contact Address 3</t>
  </si>
  <si>
    <t>Contact Email</t>
  </si>
  <si>
    <t>Contact Tel</t>
  </si>
  <si>
    <t>Contact Fax</t>
  </si>
  <si>
    <t>000 ODUs</t>
  </si>
  <si>
    <t xml:space="preserve">000 BDUs per 8-hr. Shift.   </t>
  </si>
  <si>
    <t xml:space="preserve">000 GPUs (or 000 VUs) per 8-hr. Shift.  </t>
  </si>
  <si>
    <t>Judith.Elkins@gov.bc.ca</t>
  </si>
  <si>
    <t>Please indicate any corrections in pink cells</t>
  </si>
  <si>
    <t>chp_mill_location</t>
  </si>
  <si>
    <t>chp_mill_number</t>
  </si>
  <si>
    <t>chp_output_cap_bdu</t>
  </si>
  <si>
    <t>chp_output_cap_gpu</t>
  </si>
  <si>
    <t>chp_prodn_bdu</t>
  </si>
  <si>
    <t>chp_prodn_odt</t>
  </si>
  <si>
    <t>chp_prodn_gpu</t>
  </si>
  <si>
    <t>chp_persons_employed</t>
  </si>
  <si>
    <t>chp_operating_days</t>
  </si>
  <si>
    <t>chp_input_log_volume_tcm</t>
  </si>
  <si>
    <t>chp_signature_name</t>
  </si>
  <si>
    <t>chp_signature_telephone</t>
  </si>
  <si>
    <t>FLRNRO REGION</t>
  </si>
  <si>
    <t>FLNRO District</t>
  </si>
  <si>
    <t>MILL TYPE</t>
  </si>
  <si>
    <t>TOTAL CAPACITY</t>
  </si>
  <si>
    <t>RECORD NUMBER</t>
  </si>
  <si>
    <t>Coast</t>
  </si>
  <si>
    <t>Sunshine Coast</t>
  </si>
  <si>
    <t>Southern Interior</t>
  </si>
  <si>
    <t>Okanagan Shuswap</t>
  </si>
  <si>
    <t>Central Cariboo</t>
  </si>
  <si>
    <t>Northern Interior</t>
  </si>
  <si>
    <t>Kalum</t>
  </si>
  <si>
    <t>South Island</t>
  </si>
  <si>
    <t>Chilliwack</t>
  </si>
  <si>
    <t>District TELEPHONE</t>
  </si>
  <si>
    <t>Disctrict FAX</t>
  </si>
  <si>
    <t xml:space="preserve">Contact Information </t>
  </si>
  <si>
    <t>_</t>
  </si>
  <si>
    <t xml:space="preserve">Additional Comments </t>
  </si>
  <si>
    <t>Comments</t>
  </si>
  <si>
    <t>chp_lat</t>
  </si>
  <si>
    <t>chp_comments</t>
  </si>
  <si>
    <t>List of Names of Yellow &amp; Blue Cells, from Chip_MillQ:</t>
  </si>
  <si>
    <t xml:space="preserve">CHP_Mill_Data_Edits provides a row of data using Green &amp; Yellow cells as the primary cells, however if the Pink (tanned) cells consist of data this data will be used since the Pink (tanned) cells include changes to original data which we provided  </t>
  </si>
  <si>
    <t>Green</t>
  </si>
  <si>
    <t>Yellow</t>
  </si>
  <si>
    <t>Pink</t>
  </si>
  <si>
    <t>Blue</t>
  </si>
  <si>
    <t>Mill Location and Number</t>
  </si>
  <si>
    <t xml:space="preserve">corrections made by chip mill </t>
  </si>
  <si>
    <t>Information MFLNRO wishes to collect</t>
  </si>
  <si>
    <t>Data included in our Database</t>
  </si>
  <si>
    <t>If there are changes to be made to data we have provided, please use the CHP_Mill_Data_Edits Sheet and make the appropriate changes to the Access Database</t>
  </si>
  <si>
    <t xml:space="preserve">CHP_Mill_Data provides a row of data using only the Yellow &amp; Blue cells with the formates and names in order listed above which can be imported into the Access Database </t>
  </si>
  <si>
    <t>chp_long</t>
  </si>
  <si>
    <t>-Since the Mill List changes from year to year, edits must be made to the excel spreadsheets to reflect current data</t>
  </si>
  <si>
    <r>
      <t>1)</t>
    </r>
    <r>
      <rPr>
        <sz val="7"/>
        <color theme="1"/>
        <rFont val="Times New Roman"/>
        <family val="1"/>
      </rPr>
      <t xml:space="preserve">      </t>
    </r>
    <r>
      <rPr>
        <sz val="11"/>
        <color theme="1"/>
        <rFont val="Calibri"/>
        <family val="2"/>
        <scheme val="minor"/>
      </rPr>
      <t>Once the [</t>
    </r>
    <r>
      <rPr>
        <b/>
        <sz val="11"/>
        <color theme="1"/>
        <rFont val="Calibri"/>
        <family val="2"/>
        <scheme val="minor"/>
      </rPr>
      <t>Full_Mill_List]</t>
    </r>
    <r>
      <rPr>
        <sz val="11"/>
        <color theme="1"/>
        <rFont val="Calibri"/>
        <family val="2"/>
        <scheme val="minor"/>
      </rPr>
      <t xml:space="preserve"> Sheet has been updated, to pull in new data into the survey we must sort the data to input the correct product(s).  First go to the [</t>
    </r>
    <r>
      <rPr>
        <b/>
        <sz val="11"/>
        <color theme="1"/>
        <rFont val="Calibri"/>
        <family val="2"/>
        <scheme val="minor"/>
      </rPr>
      <t>Full_Mill_List]</t>
    </r>
    <r>
      <rPr>
        <sz val="11"/>
        <color theme="1"/>
        <rFont val="Calibri"/>
        <family val="2"/>
        <scheme val="minor"/>
      </rPr>
      <t xml:space="preserve"> Sheet, and click “E” above the PROD Column, then go to “Sort &amp; Filter” and click “Filter”. (You will notice a small tab has appeared on the right side of the cell)</t>
    </r>
  </si>
  <si>
    <r>
      <t>2)</t>
    </r>
    <r>
      <rPr>
        <sz val="7"/>
        <color theme="1"/>
        <rFont val="Times New Roman"/>
        <family val="1"/>
      </rPr>
      <t xml:space="preserve">      </t>
    </r>
    <r>
      <rPr>
        <sz val="11"/>
        <color theme="1"/>
        <rFont val="Calibri"/>
        <family val="2"/>
        <scheme val="minor"/>
      </rPr>
      <t xml:space="preserve">Next Click the tab in the “PROD” cell and pick the product(s) you desire, you can now compare this list with the [Chip_Mill_List]  </t>
    </r>
  </si>
  <si>
    <t>Location</t>
  </si>
  <si>
    <t>Mill_NO</t>
  </si>
  <si>
    <t>How to Edit the Mill Survey</t>
  </si>
  <si>
    <t>[Sheet Names]</t>
  </si>
  <si>
    <t>Updating Data for the Survey</t>
  </si>
  <si>
    <r>
      <t>3)</t>
    </r>
    <r>
      <rPr>
        <sz val="7"/>
        <color theme="1"/>
        <rFont val="Times New Roman"/>
        <family val="1"/>
      </rPr>
      <t xml:space="preserve">      </t>
    </r>
    <r>
      <rPr>
        <sz val="11"/>
        <color theme="1"/>
        <rFont val="Calibri"/>
        <family val="2"/>
        <scheme val="minor"/>
      </rPr>
      <t>If there are changes to be made please copy the data from [Full_Mill_List], and Special paste, only Values in row 3.</t>
    </r>
  </si>
  <si>
    <r>
      <t>4)</t>
    </r>
    <r>
      <rPr>
        <sz val="7"/>
        <color theme="1"/>
        <rFont val="Times New Roman"/>
        <family val="1"/>
      </rPr>
      <t xml:space="preserve">      </t>
    </r>
    <r>
      <rPr>
        <sz val="11"/>
        <color theme="1"/>
        <rFont val="Calibri"/>
        <family val="2"/>
        <scheme val="minor"/>
      </rPr>
      <t>Using the data you just pasted compare the Locations and Mill_NO fields with data from [LocationLookUp]. If there are changes to be made, go to [LocationLookUp] and make the required changes by adding or removing locations and mill number’s.</t>
    </r>
  </si>
  <si>
    <r>
      <t>5)</t>
    </r>
    <r>
      <rPr>
        <sz val="7"/>
        <color theme="1"/>
        <rFont val="Times New Roman"/>
        <family val="1"/>
      </rPr>
      <t xml:space="preserve">      </t>
    </r>
    <r>
      <rPr>
        <sz val="11"/>
        <color theme="1"/>
        <rFont val="Calibri"/>
        <family val="2"/>
        <scheme val="minor"/>
      </rPr>
      <t>When adding locations make sure to use “_” instead of spaces, and insure that all the mill numbers are given the appropriate mill name (Example: If I add a location named Williams_Lake and it has mills 107 and 977, I would highlight these two cells then click the name box left of the formula bar and type in “Williams_Lake” and press Enter.</t>
    </r>
  </si>
  <si>
    <r>
      <t>6)</t>
    </r>
    <r>
      <rPr>
        <sz val="7"/>
        <color theme="1"/>
        <rFont val="Times New Roman"/>
        <family val="1"/>
      </rPr>
      <t xml:space="preserve">      </t>
    </r>
    <r>
      <rPr>
        <sz val="11"/>
        <color theme="1"/>
        <rFont val="Calibri"/>
        <family val="2"/>
        <scheme val="minor"/>
      </rPr>
      <t>Adding a mill number to an already existing location is a bit more complicated, first add in the mill number then click Ctrl + F3, this will bring you to the “name manager,”  where you can adjust names. Find the location name which you added the mill number and select “Edit.”</t>
    </r>
  </si>
  <si>
    <r>
      <t>7)</t>
    </r>
    <r>
      <rPr>
        <sz val="7"/>
        <color theme="1"/>
        <rFont val="Times New Roman"/>
        <family val="1"/>
      </rPr>
      <t xml:space="preserve">      </t>
    </r>
    <r>
      <rPr>
        <sz val="11"/>
        <color theme="1"/>
        <rFont val="Calibri"/>
        <family val="2"/>
        <scheme val="minor"/>
      </rPr>
      <t xml:space="preserve">This will bring a window up called “Edit Name,” which you will then proceed by clicking the Reference to, too include your new entries.  </t>
    </r>
  </si>
  <si>
    <r>
      <t>8)</t>
    </r>
    <r>
      <rPr>
        <sz val="7"/>
        <color theme="1"/>
        <rFont val="Times New Roman"/>
        <family val="1"/>
      </rPr>
      <t xml:space="preserve">      </t>
    </r>
    <r>
      <rPr>
        <sz val="11"/>
        <color theme="1"/>
        <rFont val="Calibri"/>
        <family val="2"/>
        <scheme val="minor"/>
      </rPr>
      <t>Once finished editing the location and mill numbers, go back into the name manager and edit the name location1 to include new locations you added.</t>
    </r>
  </si>
</sst>
</file>

<file path=xl/styles.xml><?xml version="1.0" encoding="utf-8"?>
<styleSheet xmlns="http://schemas.openxmlformats.org/spreadsheetml/2006/main">
  <fonts count="55">
    <font>
      <sz val="11"/>
      <color theme="1"/>
      <name val="Calibri"/>
      <family val="2"/>
      <scheme val="minor"/>
    </font>
    <font>
      <sz val="11"/>
      <color rgb="FFFF0000"/>
      <name val="Calibri"/>
      <family val="2"/>
      <scheme val="minor"/>
    </font>
    <font>
      <b/>
      <sz val="11"/>
      <color theme="1"/>
      <name val="Calibri"/>
      <family val="2"/>
      <scheme val="minor"/>
    </font>
    <font>
      <sz val="11"/>
      <color theme="1"/>
      <name val="Times New Roman"/>
      <family val="1"/>
    </font>
    <font>
      <b/>
      <sz val="12"/>
      <color rgb="FF000000"/>
      <name val="Times New Roman"/>
      <family val="1"/>
    </font>
    <font>
      <u/>
      <sz val="11"/>
      <color theme="10"/>
      <name val="Calibri"/>
      <family val="2"/>
    </font>
    <font>
      <i/>
      <sz val="11"/>
      <color theme="1"/>
      <name val="Times New Roman"/>
      <family val="1"/>
    </font>
    <font>
      <sz val="10"/>
      <color theme="1"/>
      <name val="Times New Roman"/>
      <family val="1"/>
    </font>
    <font>
      <sz val="10"/>
      <color rgb="FF000000"/>
      <name val="Times New Roman"/>
      <family val="1"/>
    </font>
    <font>
      <b/>
      <sz val="10"/>
      <name val="Calibri"/>
      <family val="2"/>
      <scheme val="minor"/>
    </font>
    <font>
      <sz val="8"/>
      <name val="Calibri"/>
      <family val="2"/>
      <scheme val="minor"/>
    </font>
    <font>
      <i/>
      <sz val="8"/>
      <name val="Calibri"/>
      <family val="2"/>
      <scheme val="minor"/>
    </font>
    <font>
      <i/>
      <sz val="8"/>
      <color theme="1"/>
      <name val="Calibri"/>
      <family val="2"/>
      <scheme val="minor"/>
    </font>
    <font>
      <i/>
      <sz val="8"/>
      <color rgb="FF000000"/>
      <name val="Calibri"/>
      <family val="2"/>
      <scheme val="minor"/>
    </font>
    <font>
      <b/>
      <sz val="10"/>
      <color rgb="FF000000"/>
      <name val="Times New Roman"/>
      <family val="1"/>
    </font>
    <font>
      <b/>
      <sz val="11"/>
      <color rgb="FF000000"/>
      <name val="Calibri"/>
      <family val="2"/>
    </font>
    <font>
      <sz val="11"/>
      <color rgb="FF000000"/>
      <name val="Calibri"/>
      <family val="2"/>
    </font>
    <font>
      <sz val="11"/>
      <color rgb="FFFF0000"/>
      <name val="Calibri"/>
      <family val="2"/>
    </font>
    <font>
      <u/>
      <sz val="11"/>
      <color rgb="FFFF0000"/>
      <name val="Calibri"/>
      <family val="2"/>
    </font>
    <font>
      <u/>
      <sz val="10"/>
      <color theme="10"/>
      <name val="MS Sans Serif"/>
      <family val="2"/>
    </font>
    <font>
      <u/>
      <sz val="10"/>
      <color rgb="FFFF0000"/>
      <name val="MS Sans Serif"/>
      <family val="2"/>
    </font>
    <font>
      <sz val="11"/>
      <color theme="1"/>
      <name val="Calibri"/>
      <family val="2"/>
    </font>
    <font>
      <sz val="11"/>
      <color theme="5"/>
      <name val="Calibri"/>
      <family val="2"/>
    </font>
    <font>
      <b/>
      <u/>
      <sz val="11"/>
      <color rgb="FFFF0000"/>
      <name val="Calibri"/>
      <family val="2"/>
    </font>
    <font>
      <sz val="11"/>
      <color indexed="10"/>
      <name val="Calibri"/>
      <family val="2"/>
    </font>
    <font>
      <sz val="11"/>
      <name val="Calibri"/>
      <family val="2"/>
    </font>
    <font>
      <b/>
      <sz val="11"/>
      <color rgb="FFFF0000"/>
      <name val="Calibri"/>
      <family val="2"/>
    </font>
    <font>
      <sz val="11"/>
      <color indexed="8"/>
      <name val="Calibri"/>
      <family val="2"/>
    </font>
    <font>
      <sz val="10"/>
      <color rgb="FFFF0000"/>
      <name val="Calibri"/>
      <family val="2"/>
    </font>
    <font>
      <sz val="11"/>
      <name val="Calibri"/>
      <family val="2"/>
      <scheme val="minor"/>
    </font>
    <font>
      <b/>
      <sz val="11"/>
      <color rgb="FFFF0000"/>
      <name val="Calibri"/>
      <family val="2"/>
      <scheme val="minor"/>
    </font>
    <font>
      <b/>
      <sz val="11"/>
      <name val="Calibri"/>
      <family val="2"/>
    </font>
    <font>
      <sz val="12"/>
      <color rgb="FF1F497D"/>
      <name val="Calibri"/>
      <family val="2"/>
      <scheme val="minor"/>
    </font>
    <font>
      <sz val="11"/>
      <color rgb="FF000000"/>
      <name val="Calibri"/>
      <family val="2"/>
      <scheme val="minor"/>
    </font>
    <font>
      <b/>
      <sz val="9"/>
      <color indexed="81"/>
      <name val="Tahoma"/>
      <family val="2"/>
    </font>
    <font>
      <sz val="9"/>
      <color indexed="81"/>
      <name val="Tahoma"/>
      <family val="2"/>
    </font>
    <font>
      <u/>
      <sz val="11"/>
      <name val="Calibri"/>
      <family val="2"/>
    </font>
    <font>
      <u/>
      <sz val="10"/>
      <name val="MS Sans Serif"/>
      <family val="2"/>
    </font>
    <font>
      <sz val="10"/>
      <name val="Calibri"/>
      <family val="2"/>
      <scheme val="minor"/>
    </font>
    <font>
      <b/>
      <sz val="10"/>
      <name val="Times New Roman"/>
      <family val="1"/>
    </font>
    <font>
      <sz val="10"/>
      <name val="Times New Roman"/>
      <family val="1"/>
    </font>
    <font>
      <b/>
      <sz val="10"/>
      <color rgb="FF0070C0"/>
      <name val="Times New Roman"/>
      <family val="1"/>
    </font>
    <font>
      <u/>
      <sz val="10"/>
      <color theme="10"/>
      <name val="Calibri"/>
      <family val="2"/>
    </font>
    <font>
      <b/>
      <sz val="10"/>
      <color theme="1"/>
      <name val="Times New Roman"/>
      <family val="1"/>
    </font>
    <font>
      <i/>
      <sz val="10"/>
      <color theme="1"/>
      <name val="Times New Roman"/>
      <family val="1"/>
    </font>
    <font>
      <i/>
      <sz val="10"/>
      <color rgb="FF000000"/>
      <name val="Times New Roman"/>
      <family val="1"/>
    </font>
    <font>
      <b/>
      <i/>
      <sz val="10"/>
      <color rgb="FF000000"/>
      <name val="Times New Roman"/>
      <family val="1"/>
    </font>
    <font>
      <vertAlign val="superscript"/>
      <sz val="10"/>
      <color rgb="FF000000"/>
      <name val="Times New Roman"/>
      <family val="1"/>
    </font>
    <font>
      <sz val="12"/>
      <color theme="1"/>
      <name val="Times New Roman"/>
      <family val="1"/>
    </font>
    <font>
      <sz val="10"/>
      <color rgb="FFFF0000"/>
      <name val="Cambria"/>
      <family val="1"/>
      <scheme val="major"/>
    </font>
    <font>
      <i/>
      <sz val="10"/>
      <name val="Times New Roman"/>
      <family val="1"/>
    </font>
    <font>
      <b/>
      <sz val="20"/>
      <color rgb="FFFF0000"/>
      <name val="Times New Roman"/>
      <family val="1"/>
    </font>
    <font>
      <sz val="20"/>
      <color theme="1"/>
      <name val="Calibri"/>
      <family val="2"/>
      <scheme val="minor"/>
    </font>
    <font>
      <b/>
      <u/>
      <sz val="11"/>
      <color theme="1"/>
      <name val="Calibri"/>
      <family val="2"/>
      <scheme val="minor"/>
    </font>
    <font>
      <sz val="7"/>
      <color theme="1"/>
      <name val="Times New Roman"/>
      <family val="1"/>
    </font>
  </fonts>
  <fills count="12">
    <fill>
      <patternFill patternType="none"/>
    </fill>
    <fill>
      <patternFill patternType="gray125"/>
    </fill>
    <fill>
      <patternFill patternType="solid">
        <fgColor theme="3" tint="0.79998168889431442"/>
        <bgColor indexed="64"/>
      </patternFill>
    </fill>
    <fill>
      <patternFill patternType="solid">
        <fgColor theme="0" tint="-4.9989318521683403E-2"/>
        <bgColor indexed="64"/>
      </patternFill>
    </fill>
    <fill>
      <patternFill patternType="solid">
        <fgColor rgb="FFC0C0C0"/>
        <bgColor rgb="FFC0C0C0"/>
      </patternFill>
    </fill>
    <fill>
      <patternFill patternType="solid">
        <fgColor theme="0" tint="-0.249977111117893"/>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5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bottom/>
      <diagonal/>
    </border>
    <border>
      <left/>
      <right style="thin">
        <color rgb="FFD0D7E5"/>
      </right>
      <top/>
      <bottom/>
      <diagonal/>
    </border>
    <border>
      <left style="thin">
        <color rgb="FFD0D7E5"/>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rgb="FFD0D7E5"/>
      </left>
      <right style="thin">
        <color rgb="FFD0D7E5"/>
      </right>
      <top/>
      <bottom style="thin">
        <color rgb="FFD0D7E5"/>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s>
  <cellStyleXfs count="2">
    <xf numFmtId="0" fontId="0" fillId="0" borderId="0"/>
    <xf numFmtId="0" fontId="5" fillId="0" borderId="0" applyNumberFormat="0" applyFill="0" applyBorder="0" applyAlignment="0" applyProtection="0">
      <alignment vertical="top"/>
      <protection locked="0"/>
    </xf>
  </cellStyleXfs>
  <cellXfs count="331">
    <xf numFmtId="0" fontId="0" fillId="0" borderId="0" xfId="0"/>
    <xf numFmtId="0" fontId="3" fillId="0" borderId="0" xfId="0" applyFont="1"/>
    <xf numFmtId="0" fontId="6" fillId="0" borderId="0" xfId="0" applyFont="1"/>
    <xf numFmtId="0" fontId="12" fillId="0" borderId="11" xfId="0" applyFont="1" applyBorder="1" applyAlignment="1">
      <alignment horizontal="center" vertical="center" wrapText="1"/>
    </xf>
    <xf numFmtId="0" fontId="15" fillId="4" borderId="11" xfId="0" applyFont="1" applyFill="1" applyBorder="1" applyAlignment="1" applyProtection="1">
      <alignment horizontal="center" vertical="center" wrapText="1"/>
    </xf>
    <xf numFmtId="0" fontId="15" fillId="5" borderId="11" xfId="0" applyFont="1" applyFill="1" applyBorder="1" applyAlignment="1" applyProtection="1">
      <alignment horizontal="center" vertical="center" wrapText="1"/>
    </xf>
    <xf numFmtId="0" fontId="15" fillId="0" borderId="11" xfId="0" applyFont="1" applyFill="1" applyBorder="1" applyAlignment="1" applyProtection="1">
      <alignment horizontal="center" vertical="center" wrapText="1"/>
    </xf>
    <xf numFmtId="0" fontId="0" fillId="0" borderId="0" xfId="0" applyFill="1" applyAlignment="1">
      <alignment horizontal="left" wrapText="1"/>
    </xf>
    <xf numFmtId="0" fontId="16" fillId="0" borderId="13" xfId="0" applyFont="1" applyFill="1" applyBorder="1" applyAlignment="1" applyProtection="1">
      <alignment horizontal="right" vertical="center" wrapText="1"/>
    </xf>
    <xf numFmtId="0" fontId="16" fillId="0" borderId="13" xfId="0" applyFont="1" applyFill="1" applyBorder="1" applyAlignment="1" applyProtection="1">
      <alignment vertical="center" wrapText="1"/>
    </xf>
    <xf numFmtId="0" fontId="5" fillId="0" borderId="13" xfId="1" applyFill="1" applyBorder="1" applyAlignment="1" applyProtection="1">
      <alignment vertical="center" wrapText="1"/>
    </xf>
    <xf numFmtId="0" fontId="17" fillId="0" borderId="13" xfId="0" applyFont="1" applyFill="1" applyBorder="1" applyAlignment="1" applyProtection="1">
      <alignment horizontal="right" vertical="center" wrapText="1"/>
    </xf>
    <xf numFmtId="0" fontId="16" fillId="0" borderId="14" xfId="0" applyFont="1" applyFill="1" applyBorder="1" applyAlignment="1" applyProtection="1">
      <alignment vertical="center" wrapText="1"/>
    </xf>
    <xf numFmtId="0" fontId="0" fillId="0" borderId="0" xfId="0" applyFill="1" applyAlignment="1">
      <alignment horizontal="left"/>
    </xf>
    <xf numFmtId="0" fontId="18" fillId="0" borderId="13" xfId="1" applyFont="1" applyFill="1" applyBorder="1" applyAlignment="1" applyProtection="1">
      <alignment vertical="center" wrapText="1"/>
    </xf>
    <xf numFmtId="0" fontId="19" fillId="0" borderId="13" xfId="1" applyFont="1" applyFill="1" applyBorder="1" applyAlignment="1" applyProtection="1">
      <alignment vertical="center" wrapText="1"/>
    </xf>
    <xf numFmtId="0" fontId="17" fillId="0" borderId="14" xfId="0" applyFont="1" applyFill="1" applyBorder="1" applyAlignment="1" applyProtection="1">
      <alignment vertical="center" wrapText="1"/>
    </xf>
    <xf numFmtId="0" fontId="17" fillId="0" borderId="13" xfId="0" applyFont="1" applyFill="1" applyBorder="1" applyAlignment="1" applyProtection="1">
      <alignment vertical="center" wrapText="1"/>
    </xf>
    <xf numFmtId="0" fontId="20" fillId="0" borderId="13" xfId="1" applyFont="1" applyFill="1" applyBorder="1" applyAlignment="1" applyProtection="1">
      <alignment vertical="center" wrapText="1"/>
    </xf>
    <xf numFmtId="0" fontId="21" fillId="0" borderId="14" xfId="0" applyFont="1" applyFill="1" applyBorder="1" applyAlignment="1" applyProtection="1">
      <alignment vertical="center" wrapText="1"/>
    </xf>
    <xf numFmtId="0" fontId="16" fillId="0" borderId="0" xfId="0" applyFont="1" applyFill="1" applyBorder="1" applyAlignment="1" applyProtection="1">
      <alignment vertical="center" wrapText="1"/>
    </xf>
    <xf numFmtId="0" fontId="22" fillId="0" borderId="13" xfId="0" applyFont="1" applyFill="1" applyBorder="1" applyAlignment="1" applyProtection="1">
      <alignment vertical="center" wrapText="1"/>
    </xf>
    <xf numFmtId="0" fontId="5" fillId="0" borderId="13" xfId="1" applyFont="1" applyFill="1" applyBorder="1" applyAlignment="1" applyProtection="1">
      <alignment vertical="center" wrapText="1"/>
    </xf>
    <xf numFmtId="0" fontId="16" fillId="0" borderId="0" xfId="0" applyFont="1" applyFill="1" applyBorder="1" applyAlignment="1" applyProtection="1">
      <alignment horizontal="right" vertical="center" wrapText="1"/>
    </xf>
    <xf numFmtId="0" fontId="23" fillId="0" borderId="14" xfId="0" applyFont="1" applyFill="1" applyBorder="1" applyAlignment="1" applyProtection="1">
      <alignment vertical="center" wrapText="1"/>
    </xf>
    <xf numFmtId="0" fontId="25" fillId="0" borderId="14" xfId="0" applyFont="1" applyFill="1" applyBorder="1" applyAlignment="1" applyProtection="1">
      <alignment vertical="center" wrapText="1"/>
    </xf>
    <xf numFmtId="0" fontId="26" fillId="0" borderId="14" xfId="0" applyFont="1" applyFill="1" applyBorder="1" applyAlignment="1" applyProtection="1">
      <alignment vertical="center" wrapText="1"/>
    </xf>
    <xf numFmtId="0" fontId="26" fillId="0" borderId="13" xfId="0" applyFont="1" applyFill="1" applyBorder="1" applyAlignment="1" applyProtection="1">
      <alignment vertical="center" wrapText="1"/>
    </xf>
    <xf numFmtId="0" fontId="16" fillId="0" borderId="14" xfId="0" applyFont="1" applyFill="1" applyBorder="1" applyAlignment="1" applyProtection="1">
      <alignment horizontal="right" vertical="center" wrapText="1"/>
    </xf>
    <xf numFmtId="0" fontId="17" fillId="0" borderId="0" xfId="0" applyFont="1" applyFill="1" applyBorder="1" applyAlignment="1" applyProtection="1">
      <alignment vertical="center" wrapText="1"/>
    </xf>
    <xf numFmtId="0" fontId="5" fillId="0" borderId="0" xfId="1" applyFont="1" applyFill="1" applyBorder="1" applyAlignment="1" applyProtection="1">
      <alignment vertical="center" wrapText="1"/>
    </xf>
    <xf numFmtId="0" fontId="19" fillId="0" borderId="0" xfId="1" applyFont="1" applyFill="1" applyBorder="1" applyAlignment="1" applyProtection="1">
      <alignment vertical="center" wrapText="1"/>
    </xf>
    <xf numFmtId="0" fontId="16" fillId="0" borderId="15" xfId="0" applyFont="1" applyFill="1" applyBorder="1" applyAlignment="1" applyProtection="1">
      <alignment vertical="center" wrapText="1"/>
    </xf>
    <xf numFmtId="0" fontId="16" fillId="0" borderId="16" xfId="0" applyFont="1" applyFill="1" applyBorder="1" applyAlignment="1" applyProtection="1">
      <alignment vertical="center" wrapText="1"/>
    </xf>
    <xf numFmtId="0" fontId="25" fillId="0" borderId="13" xfId="0" applyFont="1" applyFill="1" applyBorder="1" applyAlignment="1" applyProtection="1">
      <alignment vertical="center" wrapText="1"/>
    </xf>
    <xf numFmtId="0" fontId="1" fillId="0" borderId="13" xfId="0" applyFont="1" applyFill="1" applyBorder="1"/>
    <xf numFmtId="0" fontId="29" fillId="0" borderId="13" xfId="0" applyFont="1" applyFill="1" applyBorder="1"/>
    <xf numFmtId="0" fontId="5" fillId="0" borderId="0" xfId="1" applyFill="1" applyBorder="1" applyAlignment="1" applyProtection="1">
      <alignment vertical="center" wrapText="1"/>
    </xf>
    <xf numFmtId="0" fontId="5" fillId="0" borderId="14" xfId="1" applyFill="1" applyBorder="1" applyAlignment="1" applyProtection="1">
      <alignment vertical="center" wrapText="1"/>
    </xf>
    <xf numFmtId="0" fontId="0" fillId="0" borderId="13" xfId="0" applyFill="1" applyBorder="1"/>
    <xf numFmtId="0" fontId="1" fillId="0" borderId="13" xfId="0" applyFont="1" applyFill="1" applyBorder="1" applyAlignment="1">
      <alignment vertical="center"/>
    </xf>
    <xf numFmtId="0" fontId="21" fillId="0" borderId="13" xfId="0" applyFont="1" applyFill="1" applyBorder="1" applyAlignment="1">
      <alignment vertical="center"/>
    </xf>
    <xf numFmtId="0" fontId="0" fillId="0" borderId="13" xfId="0" applyFill="1" applyBorder="1" applyAlignment="1">
      <alignment vertical="center"/>
    </xf>
    <xf numFmtId="0" fontId="26" fillId="0" borderId="0" xfId="0" applyFont="1" applyFill="1" applyBorder="1" applyAlignment="1">
      <alignment vertical="center"/>
    </xf>
    <xf numFmtId="0" fontId="30" fillId="0" borderId="0" xfId="0" applyFont="1" applyFill="1" applyBorder="1" applyAlignment="1">
      <alignment vertical="center"/>
    </xf>
    <xf numFmtId="0" fontId="26" fillId="0" borderId="0" xfId="0" applyFont="1" applyFill="1" applyBorder="1" applyAlignment="1" applyProtection="1">
      <alignment vertical="center" wrapText="1"/>
    </xf>
    <xf numFmtId="0" fontId="31" fillId="0" borderId="14" xfId="0" applyFont="1" applyFill="1" applyBorder="1" applyAlignment="1" applyProtection="1">
      <alignment vertical="center" wrapText="1"/>
    </xf>
    <xf numFmtId="0" fontId="26" fillId="0" borderId="13" xfId="0" applyFont="1" applyFill="1" applyBorder="1" applyAlignment="1">
      <alignment vertical="center"/>
    </xf>
    <xf numFmtId="0" fontId="30" fillId="0" borderId="13" xfId="0" applyFont="1" applyFill="1" applyBorder="1" applyAlignment="1">
      <alignment vertical="center"/>
    </xf>
    <xf numFmtId="0" fontId="25" fillId="0" borderId="13" xfId="0" applyFont="1" applyFill="1" applyBorder="1" applyAlignment="1" applyProtection="1">
      <alignment horizontal="right" vertical="center" wrapText="1"/>
    </xf>
    <xf numFmtId="0" fontId="36" fillId="0" borderId="13" xfId="1" applyFont="1" applyFill="1" applyBorder="1" applyAlignment="1" applyProtection="1">
      <alignment vertical="center" wrapText="1"/>
    </xf>
    <xf numFmtId="0" fontId="37" fillId="0" borderId="13" xfId="1" applyFont="1" applyFill="1" applyBorder="1" applyAlignment="1" applyProtection="1">
      <alignment vertical="center" wrapText="1"/>
    </xf>
    <xf numFmtId="0" fontId="2" fillId="5" borderId="0" xfId="0" applyFont="1" applyFill="1" applyAlignment="1">
      <alignment horizontal="left" vertical="center"/>
    </xf>
    <xf numFmtId="0" fontId="0" fillId="5" borderId="0" xfId="0" applyFill="1" applyAlignment="1">
      <alignment wrapText="1"/>
    </xf>
    <xf numFmtId="0" fontId="15" fillId="4" borderId="0" xfId="0" applyFont="1" applyFill="1" applyBorder="1" applyAlignment="1" applyProtection="1">
      <alignment horizontal="center" vertical="center" wrapText="1"/>
    </xf>
    <xf numFmtId="0" fontId="15" fillId="5" borderId="0"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wrapText="1"/>
    </xf>
    <xf numFmtId="0" fontId="12" fillId="0" borderId="0" xfId="0" applyFont="1" applyBorder="1" applyAlignment="1">
      <alignment horizontal="center" vertical="center" wrapText="1"/>
    </xf>
    <xf numFmtId="0" fontId="0" fillId="0" borderId="0" xfId="0" applyFill="1"/>
    <xf numFmtId="0" fontId="0" fillId="0" borderId="0" xfId="0" applyFill="1" applyBorder="1"/>
    <xf numFmtId="0" fontId="5" fillId="0" borderId="13" xfId="1" applyFont="1" applyFill="1" applyBorder="1" applyAlignment="1" applyProtection="1"/>
    <xf numFmtId="0" fontId="19" fillId="0" borderId="13" xfId="1" applyFont="1" applyFill="1" applyBorder="1" applyAlignment="1" applyProtection="1"/>
    <xf numFmtId="0" fontId="1" fillId="0" borderId="13" xfId="0" applyFont="1" applyFill="1" applyBorder="1" applyAlignment="1">
      <alignment horizontal="right" vertical="center"/>
    </xf>
    <xf numFmtId="0" fontId="28" fillId="0" borderId="13" xfId="0" applyFont="1" applyFill="1" applyBorder="1" applyAlignment="1" applyProtection="1">
      <alignment vertical="center" wrapText="1"/>
    </xf>
    <xf numFmtId="0" fontId="21" fillId="0" borderId="13" xfId="0" applyFont="1" applyFill="1" applyBorder="1"/>
    <xf numFmtId="0" fontId="0" fillId="0" borderId="14" xfId="0" applyFill="1" applyBorder="1"/>
    <xf numFmtId="0" fontId="32" fillId="0" borderId="13" xfId="0" applyFont="1" applyFill="1" applyBorder="1"/>
    <xf numFmtId="0" fontId="32" fillId="0" borderId="0" xfId="0" applyFont="1" applyFill="1" applyBorder="1"/>
    <xf numFmtId="0" fontId="33" fillId="0" borderId="0" xfId="0" applyFont="1" applyFill="1" applyBorder="1" applyAlignment="1">
      <alignment horizontal="right" wrapText="1"/>
    </xf>
    <xf numFmtId="0" fontId="33" fillId="0" borderId="0" xfId="0" applyFont="1" applyFill="1" applyBorder="1" applyAlignment="1">
      <alignment wrapText="1"/>
    </xf>
    <xf numFmtId="0" fontId="33" fillId="0" borderId="14" xfId="0" applyFont="1" applyFill="1" applyBorder="1" applyAlignment="1">
      <alignment wrapText="1"/>
    </xf>
    <xf numFmtId="0" fontId="5" fillId="0" borderId="0" xfId="1" applyFont="1" applyFill="1" applyBorder="1" applyAlignment="1" applyProtection="1">
      <alignment wrapText="1"/>
    </xf>
    <xf numFmtId="0" fontId="5" fillId="0" borderId="0" xfId="1" applyFill="1" applyBorder="1" applyAlignment="1" applyProtection="1">
      <alignment wrapText="1"/>
    </xf>
    <xf numFmtId="0" fontId="33" fillId="0" borderId="13" xfId="0" applyFont="1" applyFill="1" applyBorder="1" applyAlignment="1">
      <alignment wrapText="1"/>
    </xf>
    <xf numFmtId="0" fontId="5" fillId="0" borderId="13" xfId="1" applyFill="1" applyBorder="1" applyAlignment="1" applyProtection="1">
      <alignment wrapText="1"/>
    </xf>
    <xf numFmtId="0" fontId="1" fillId="0" borderId="14" xfId="0" applyFont="1" applyFill="1" applyBorder="1" applyAlignment="1">
      <alignment wrapText="1"/>
    </xf>
    <xf numFmtId="0" fontId="3" fillId="0" borderId="0" xfId="0" applyFont="1" applyFill="1"/>
    <xf numFmtId="0" fontId="3" fillId="0" borderId="2" xfId="0" applyFont="1" applyBorder="1" applyProtection="1"/>
    <xf numFmtId="0" fontId="7" fillId="0" borderId="0" xfId="0" applyFont="1" applyBorder="1" applyProtection="1"/>
    <xf numFmtId="0" fontId="43" fillId="0" borderId="0" xfId="0" applyFont="1" applyBorder="1" applyProtection="1"/>
    <xf numFmtId="0" fontId="14" fillId="0" borderId="0" xfId="0" applyFont="1" applyFill="1" applyBorder="1" applyAlignment="1" applyProtection="1">
      <alignment horizontal="right"/>
    </xf>
    <xf numFmtId="0" fontId="7" fillId="0" borderId="0" xfId="0" applyFont="1" applyProtection="1"/>
    <xf numFmtId="0" fontId="14" fillId="0" borderId="0" xfId="0" applyFont="1" applyBorder="1" applyAlignment="1" applyProtection="1">
      <alignment horizontal="right"/>
    </xf>
    <xf numFmtId="0" fontId="14" fillId="0" borderId="0" xfId="0" applyFont="1" applyBorder="1" applyProtection="1"/>
    <xf numFmtId="0" fontId="8" fillId="0" borderId="0" xfId="0" applyFont="1" applyBorder="1" applyProtection="1"/>
    <xf numFmtId="0" fontId="45" fillId="0" borderId="1" xfId="0" applyFont="1" applyBorder="1" applyProtection="1"/>
    <xf numFmtId="0" fontId="45" fillId="0" borderId="2" xfId="0" applyFont="1" applyBorder="1" applyProtection="1"/>
    <xf numFmtId="0" fontId="7" fillId="0" borderId="2" xfId="0" applyFont="1" applyBorder="1" applyProtection="1"/>
    <xf numFmtId="0" fontId="7" fillId="0" borderId="3" xfId="0" applyFont="1" applyBorder="1" applyProtection="1"/>
    <xf numFmtId="0" fontId="45" fillId="0" borderId="4" xfId="0" applyFont="1" applyBorder="1" applyProtection="1"/>
    <xf numFmtId="0" fontId="45" fillId="0" borderId="0" xfId="0" applyFont="1" applyBorder="1" applyProtection="1"/>
    <xf numFmtId="0" fontId="7" fillId="0" borderId="0" xfId="0" applyFont="1" applyBorder="1" applyAlignment="1" applyProtection="1">
      <alignment horizontal="center"/>
    </xf>
    <xf numFmtId="0" fontId="44" fillId="0" borderId="0" xfId="0" applyFont="1" applyBorder="1" applyProtection="1"/>
    <xf numFmtId="0" fontId="7" fillId="0" borderId="5" xfId="0" applyFont="1" applyBorder="1" applyProtection="1"/>
    <xf numFmtId="0" fontId="45" fillId="0" borderId="0" xfId="0" applyFont="1" applyBorder="1" applyAlignment="1" applyProtection="1">
      <alignment horizontal="right"/>
    </xf>
    <xf numFmtId="0" fontId="44" fillId="0" borderId="5" xfId="0" applyFont="1" applyBorder="1" applyProtection="1"/>
    <xf numFmtId="0" fontId="45" fillId="0" borderId="6" xfId="0" applyFont="1" applyBorder="1" applyProtection="1"/>
    <xf numFmtId="0" fontId="45" fillId="0" borderId="7" xfId="0" applyFont="1" applyBorder="1" applyProtection="1"/>
    <xf numFmtId="0" fontId="44" fillId="0" borderId="7" xfId="0" applyFont="1" applyBorder="1" applyProtection="1"/>
    <xf numFmtId="0" fontId="44" fillId="0" borderId="7" xfId="0" applyFont="1" applyBorder="1" applyAlignment="1" applyProtection="1">
      <alignment horizontal="right"/>
    </xf>
    <xf numFmtId="0" fontId="44" fillId="0" borderId="8" xfId="0" applyFont="1" applyBorder="1" applyProtection="1"/>
    <xf numFmtId="0" fontId="44" fillId="0" borderId="0" xfId="0" applyFont="1" applyFill="1" applyBorder="1" applyProtection="1"/>
    <xf numFmtId="0" fontId="46" fillId="0" borderId="0" xfId="0" applyFont="1" applyBorder="1" applyProtection="1"/>
    <xf numFmtId="0" fontId="7" fillId="2" borderId="9" xfId="0" applyFont="1" applyFill="1" applyBorder="1" applyProtection="1">
      <protection locked="0"/>
    </xf>
    <xf numFmtId="0" fontId="3" fillId="0" borderId="1" xfId="0" applyFont="1" applyBorder="1" applyProtection="1"/>
    <xf numFmtId="0" fontId="3" fillId="0" borderId="3" xfId="0" applyFont="1" applyBorder="1" applyProtection="1"/>
    <xf numFmtId="0" fontId="3" fillId="0" borderId="4" xfId="0" applyFont="1" applyBorder="1" applyProtection="1"/>
    <xf numFmtId="0" fontId="3" fillId="0" borderId="5" xfId="0" applyFont="1" applyBorder="1" applyProtection="1"/>
    <xf numFmtId="0" fontId="6" fillId="0" borderId="4" xfId="0" applyFont="1" applyBorder="1" applyProtection="1"/>
    <xf numFmtId="0" fontId="6" fillId="0" borderId="5" xfId="0" applyFont="1" applyBorder="1" applyProtection="1"/>
    <xf numFmtId="0" fontId="8" fillId="0" borderId="0" xfId="0" applyFont="1" applyFill="1" applyBorder="1" applyProtection="1"/>
    <xf numFmtId="0" fontId="40" fillId="0" borderId="0" xfId="0" applyFont="1" applyFill="1" applyBorder="1" applyProtection="1"/>
    <xf numFmtId="0" fontId="3" fillId="0" borderId="0" xfId="0" applyFont="1" applyProtection="1"/>
    <xf numFmtId="0" fontId="3" fillId="0" borderId="4" xfId="0" applyFont="1" applyFill="1" applyBorder="1" applyProtection="1"/>
    <xf numFmtId="0" fontId="8" fillId="3" borderId="0" xfId="0" applyFont="1" applyFill="1" applyBorder="1" applyAlignment="1" applyProtection="1">
      <alignment horizontal="right"/>
    </xf>
    <xf numFmtId="0" fontId="8" fillId="3" borderId="0" xfId="0" applyFont="1" applyFill="1" applyBorder="1" applyProtection="1"/>
    <xf numFmtId="0" fontId="3" fillId="0" borderId="5" xfId="0" applyFont="1" applyFill="1" applyBorder="1" applyProtection="1"/>
    <xf numFmtId="0" fontId="7" fillId="3" borderId="0" xfId="0" applyFont="1" applyFill="1" applyBorder="1" applyProtection="1"/>
    <xf numFmtId="0" fontId="14" fillId="3" borderId="0" xfId="0" applyFont="1" applyFill="1" applyBorder="1" applyProtection="1"/>
    <xf numFmtId="0" fontId="45" fillId="3" borderId="0" xfId="0" applyFont="1" applyFill="1" applyBorder="1" applyProtection="1"/>
    <xf numFmtId="0" fontId="14" fillId="3" borderId="0" xfId="0" applyFont="1" applyFill="1" applyBorder="1" applyAlignment="1" applyProtection="1">
      <alignment horizontal="right"/>
    </xf>
    <xf numFmtId="0" fontId="7" fillId="0" borderId="0" xfId="0" applyFont="1" applyBorder="1" applyAlignment="1" applyProtection="1">
      <alignment wrapText="1"/>
    </xf>
    <xf numFmtId="0" fontId="3" fillId="0" borderId="6" xfId="0" applyFont="1" applyBorder="1" applyProtection="1"/>
    <xf numFmtId="0" fontId="3" fillId="0" borderId="7" xfId="0" applyFont="1" applyBorder="1" applyProtection="1"/>
    <xf numFmtId="0" fontId="3" fillId="0" borderId="8" xfId="0" applyFont="1" applyBorder="1" applyProtection="1"/>
    <xf numFmtId="0" fontId="51" fillId="0" borderId="0" xfId="0" applyFont="1" applyFill="1" applyBorder="1" applyAlignment="1" applyProtection="1">
      <alignment horizontal="left"/>
    </xf>
    <xf numFmtId="0" fontId="40" fillId="6" borderId="11" xfId="1" applyFont="1" applyFill="1" applyBorder="1" applyAlignment="1" applyProtection="1">
      <alignment horizontal="center"/>
    </xf>
    <xf numFmtId="0" fontId="43" fillId="6" borderId="11" xfId="0" applyFont="1" applyFill="1" applyBorder="1" applyAlignment="1" applyProtection="1">
      <alignment horizontal="center"/>
    </xf>
    <xf numFmtId="0" fontId="8" fillId="0" borderId="0" xfId="0" applyFont="1" applyFill="1" applyBorder="1" applyAlignment="1" applyProtection="1">
      <alignment horizontal="right" vertical="center"/>
    </xf>
    <xf numFmtId="0" fontId="7" fillId="0" borderId="0" xfId="0" applyFont="1" applyFill="1" applyBorder="1" applyAlignment="1" applyProtection="1">
      <alignment vertical="center"/>
    </xf>
    <xf numFmtId="0" fontId="7" fillId="2" borderId="9" xfId="0" applyFont="1" applyFill="1" applyBorder="1" applyAlignment="1" applyProtection="1">
      <alignment horizontal="right" vertical="center"/>
      <protection locked="0"/>
    </xf>
    <xf numFmtId="0" fontId="8" fillId="0" borderId="0" xfId="0" applyFont="1" applyFill="1" applyBorder="1" applyAlignment="1" applyProtection="1">
      <alignment vertical="center"/>
    </xf>
    <xf numFmtId="0" fontId="14" fillId="6" borderId="11" xfId="0" applyFont="1" applyFill="1" applyBorder="1" applyProtection="1"/>
    <xf numFmtId="0" fontId="16" fillId="0" borderId="23" xfId="0" applyFont="1" applyFill="1" applyBorder="1" applyAlignment="1" applyProtection="1">
      <alignment vertical="center" wrapText="1"/>
    </xf>
    <xf numFmtId="0" fontId="0" fillId="0" borderId="0" xfId="0" applyAlignment="1"/>
    <xf numFmtId="0" fontId="49" fillId="0" borderId="0" xfId="0" applyFont="1" applyFill="1" applyBorder="1" applyAlignment="1" applyProtection="1">
      <alignment horizontal="center" vertical="center" wrapText="1"/>
    </xf>
    <xf numFmtId="0" fontId="7" fillId="0" borderId="0" xfId="0" applyFont="1" applyFill="1" applyAlignment="1" applyProtection="1">
      <alignment horizontal="right" vertical="center"/>
    </xf>
    <xf numFmtId="0" fontId="8" fillId="9" borderId="11" xfId="0" applyFont="1" applyFill="1" applyBorder="1" applyAlignment="1" applyProtection="1">
      <alignment horizontal="left" vertical="top"/>
      <protection locked="0"/>
    </xf>
    <xf numFmtId="0" fontId="14" fillId="9" borderId="10" xfId="0" applyFont="1" applyFill="1" applyBorder="1" applyAlignment="1" applyProtection="1">
      <alignment horizontal="left" vertical="top"/>
      <protection locked="0"/>
    </xf>
    <xf numFmtId="0" fontId="0" fillId="0" borderId="0" xfId="0" applyBorder="1" applyAlignment="1"/>
    <xf numFmtId="0" fontId="7" fillId="3" borderId="0" xfId="0" applyFont="1" applyFill="1" applyBorder="1" applyAlignment="1" applyProtection="1">
      <alignment horizontal="right" vertical="center"/>
    </xf>
    <xf numFmtId="0" fontId="14" fillId="3" borderId="12" xfId="0" applyFont="1" applyFill="1" applyBorder="1" applyProtection="1"/>
    <xf numFmtId="0" fontId="14" fillId="3" borderId="29" xfId="0" applyFont="1" applyFill="1" applyBorder="1" applyAlignment="1" applyProtection="1"/>
    <xf numFmtId="0" fontId="8" fillId="3" borderId="29" xfId="0" applyFont="1" applyFill="1" applyBorder="1" applyAlignment="1" applyProtection="1">
      <alignment horizontal="right"/>
    </xf>
    <xf numFmtId="0" fontId="7" fillId="3" borderId="29" xfId="0" applyFont="1" applyFill="1" applyBorder="1" applyProtection="1"/>
    <xf numFmtId="0" fontId="7" fillId="3" borderId="26" xfId="0" applyFont="1" applyFill="1" applyBorder="1" applyProtection="1"/>
    <xf numFmtId="0" fontId="51" fillId="3" borderId="19" xfId="0" applyFont="1" applyFill="1" applyBorder="1" applyAlignment="1" applyProtection="1">
      <alignment horizontal="left"/>
    </xf>
    <xf numFmtId="0" fontId="7" fillId="3" borderId="28" xfId="0" applyFont="1" applyFill="1" applyBorder="1" applyProtection="1"/>
    <xf numFmtId="0" fontId="7" fillId="3" borderId="19" xfId="0" applyFont="1" applyFill="1" applyBorder="1" applyProtection="1"/>
    <xf numFmtId="0" fontId="14" fillId="3" borderId="28" xfId="0" applyFont="1" applyFill="1" applyBorder="1" applyProtection="1"/>
    <xf numFmtId="0" fontId="45" fillId="3" borderId="28" xfId="0" applyFont="1" applyFill="1" applyBorder="1" applyAlignment="1" applyProtection="1">
      <alignment horizontal="left"/>
    </xf>
    <xf numFmtId="0" fontId="14" fillId="3" borderId="30" xfId="0" applyFont="1" applyFill="1" applyBorder="1" applyProtection="1"/>
    <xf numFmtId="0" fontId="14" fillId="3" borderId="31" xfId="0" applyFont="1" applyFill="1" applyBorder="1" applyProtection="1"/>
    <xf numFmtId="0" fontId="14" fillId="3" borderId="31" xfId="0" applyFont="1" applyFill="1" applyBorder="1" applyAlignment="1" applyProtection="1">
      <alignment horizontal="right"/>
    </xf>
    <xf numFmtId="0" fontId="8" fillId="3" borderId="31" xfId="0" applyFont="1" applyFill="1" applyBorder="1" applyProtection="1"/>
    <xf numFmtId="0" fontId="7" fillId="3" borderId="32" xfId="0" applyFont="1" applyFill="1" applyBorder="1" applyProtection="1"/>
    <xf numFmtId="0" fontId="7" fillId="2" borderId="31" xfId="0" applyFont="1" applyFill="1" applyBorder="1" applyProtection="1">
      <protection locked="0"/>
    </xf>
    <xf numFmtId="0" fontId="7" fillId="3" borderId="9" xfId="0" applyFont="1" applyFill="1" applyBorder="1" applyProtection="1"/>
    <xf numFmtId="0" fontId="7" fillId="3" borderId="31" xfId="0" applyFont="1" applyFill="1" applyBorder="1" applyProtection="1"/>
    <xf numFmtId="0" fontId="14" fillId="2" borderId="31" xfId="0" applyFont="1" applyFill="1" applyBorder="1" applyProtection="1">
      <protection locked="0"/>
    </xf>
    <xf numFmtId="0" fontId="44" fillId="0" borderId="0" xfId="0" applyFont="1" applyFill="1" applyBorder="1" applyAlignment="1" applyProtection="1">
      <alignment vertical="top"/>
    </xf>
    <xf numFmtId="0" fontId="3" fillId="0" borderId="0" xfId="0" applyFont="1" applyFill="1" applyProtection="1"/>
    <xf numFmtId="0" fontId="6" fillId="0" borderId="0" xfId="0" applyFont="1" applyProtection="1"/>
    <xf numFmtId="0" fontId="3" fillId="3" borderId="28" xfId="0" applyFont="1" applyFill="1" applyBorder="1" applyProtection="1"/>
    <xf numFmtId="0" fontId="3" fillId="3" borderId="0" xfId="0" applyFont="1" applyFill="1" applyBorder="1" applyProtection="1"/>
    <xf numFmtId="0" fontId="44" fillId="0" borderId="0" xfId="0" applyFont="1" applyFill="1" applyProtection="1"/>
    <xf numFmtId="0" fontId="40" fillId="7" borderId="20" xfId="1" applyFont="1" applyFill="1" applyBorder="1" applyAlignment="1" applyProtection="1">
      <protection locked="0"/>
    </xf>
    <xf numFmtId="0" fontId="40" fillId="7" borderId="21" xfId="1" applyFont="1" applyFill="1" applyBorder="1" applyAlignment="1" applyProtection="1">
      <protection locked="0"/>
    </xf>
    <xf numFmtId="0" fontId="40" fillId="7" borderId="21" xfId="0" applyFont="1" applyFill="1" applyBorder="1" applyProtection="1">
      <protection locked="0"/>
    </xf>
    <xf numFmtId="0" fontId="40" fillId="7" borderId="22" xfId="0" applyFont="1" applyFill="1" applyBorder="1" applyProtection="1">
      <protection locked="0"/>
    </xf>
    <xf numFmtId="0" fontId="44" fillId="7" borderId="20" xfId="0" applyFont="1" applyFill="1" applyBorder="1" applyAlignment="1" applyProtection="1">
      <alignment vertical="top"/>
      <protection locked="0"/>
    </xf>
    <xf numFmtId="0" fontId="44" fillId="7" borderId="22" xfId="0" applyFont="1" applyFill="1" applyBorder="1" applyAlignment="1" applyProtection="1">
      <alignment vertical="top"/>
      <protection locked="0"/>
    </xf>
    <xf numFmtId="0" fontId="8" fillId="7" borderId="11" xfId="0" applyFont="1" applyFill="1" applyBorder="1" applyProtection="1">
      <protection locked="0"/>
    </xf>
    <xf numFmtId="0" fontId="8" fillId="7" borderId="24" xfId="0" applyFont="1" applyFill="1" applyBorder="1" applyProtection="1">
      <protection locked="0"/>
    </xf>
    <xf numFmtId="0" fontId="8" fillId="7" borderId="25" xfId="0" applyFont="1" applyFill="1" applyBorder="1" applyProtection="1">
      <protection locked="0"/>
    </xf>
    <xf numFmtId="0" fontId="14" fillId="7" borderId="11" xfId="0" applyFont="1" applyFill="1" applyBorder="1" applyProtection="1">
      <protection locked="0"/>
    </xf>
    <xf numFmtId="0" fontId="7" fillId="7" borderId="11" xfId="0" applyFont="1" applyFill="1" applyBorder="1" applyProtection="1">
      <protection locked="0"/>
    </xf>
    <xf numFmtId="0" fontId="44" fillId="0" borderId="7" xfId="0" applyFont="1" applyFill="1" applyBorder="1" applyProtection="1"/>
    <xf numFmtId="0" fontId="43" fillId="0" borderId="7" xfId="0" applyFont="1" applyFill="1" applyBorder="1" applyAlignment="1" applyProtection="1">
      <alignment horizontal="center" wrapText="1"/>
    </xf>
    <xf numFmtId="0" fontId="14" fillId="0" borderId="7" xfId="0" applyFont="1" applyFill="1" applyBorder="1" applyAlignment="1" applyProtection="1">
      <alignment horizontal="center" wrapText="1"/>
    </xf>
    <xf numFmtId="0" fontId="14" fillId="0" borderId="7" xfId="0" applyFont="1" applyFill="1" applyBorder="1" applyAlignment="1" applyProtection="1">
      <alignment wrapText="1"/>
    </xf>
    <xf numFmtId="0" fontId="14" fillId="0" borderId="7" xfId="0" applyFont="1" applyFill="1" applyBorder="1" applyProtection="1"/>
    <xf numFmtId="0" fontId="7" fillId="0" borderId="7" xfId="0" applyFont="1" applyFill="1" applyBorder="1" applyProtection="1"/>
    <xf numFmtId="0" fontId="14" fillId="11" borderId="0" xfId="0" applyFont="1" applyFill="1" applyBorder="1" applyProtection="1"/>
    <xf numFmtId="0" fontId="14" fillId="11" borderId="0" xfId="0" applyFont="1" applyFill="1" applyBorder="1" applyAlignment="1" applyProtection="1">
      <alignment horizontal="right"/>
    </xf>
    <xf numFmtId="0" fontId="8" fillId="11" borderId="0" xfId="0" applyFont="1" applyFill="1" applyBorder="1" applyProtection="1"/>
    <xf numFmtId="0" fontId="7" fillId="11" borderId="0" xfId="0" applyFont="1" applyFill="1" applyBorder="1" applyProtection="1"/>
    <xf numFmtId="0" fontId="10" fillId="0" borderId="11" xfId="0" applyFont="1" applyFill="1" applyBorder="1" applyAlignment="1">
      <alignment horizontal="center" vertical="center" wrapText="1"/>
    </xf>
    <xf numFmtId="0" fontId="13" fillId="0" borderId="11" xfId="0" applyFont="1" applyBorder="1" applyAlignment="1">
      <alignment horizontal="center" vertical="center" wrapText="1"/>
    </xf>
    <xf numFmtId="0" fontId="13" fillId="0" borderId="11" xfId="0" applyFont="1" applyFill="1" applyBorder="1" applyAlignment="1">
      <alignment horizontal="center" vertical="center" wrapText="1"/>
    </xf>
    <xf numFmtId="0" fontId="38" fillId="2" borderId="38" xfId="0" applyFont="1" applyFill="1" applyBorder="1" applyAlignment="1">
      <alignment horizontal="left" vertical="center" wrapText="1"/>
    </xf>
    <xf numFmtId="0" fontId="38" fillId="2" borderId="18" xfId="0" applyFont="1" applyFill="1" applyBorder="1" applyAlignment="1">
      <alignment horizontal="left" vertical="center" wrapText="1"/>
    </xf>
    <xf numFmtId="0" fontId="40" fillId="2" borderId="18" xfId="0" applyFont="1" applyFill="1" applyBorder="1" applyAlignment="1">
      <alignment horizontal="left" vertical="center" wrapText="1"/>
    </xf>
    <xf numFmtId="0" fontId="0" fillId="2" borderId="18" xfId="0" applyFont="1" applyFill="1" applyBorder="1" applyAlignment="1">
      <alignment horizontal="left" vertical="center"/>
    </xf>
    <xf numFmtId="0" fontId="0" fillId="7" borderId="18" xfId="0" applyFill="1" applyBorder="1"/>
    <xf numFmtId="0" fontId="0" fillId="7" borderId="38" xfId="0" applyFill="1" applyBorder="1"/>
    <xf numFmtId="0" fontId="5" fillId="0" borderId="0" xfId="1" applyFill="1" applyBorder="1" applyAlignment="1" applyProtection="1">
      <alignment horizontal="center"/>
    </xf>
    <xf numFmtId="0" fontId="42" fillId="0" borderId="0" xfId="1" applyFont="1" applyFill="1" applyBorder="1" applyAlignment="1" applyProtection="1">
      <alignment horizontal="center"/>
    </xf>
    <xf numFmtId="0" fontId="11" fillId="0" borderId="11"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38" fillId="2" borderId="18" xfId="0" applyFont="1" applyFill="1" applyBorder="1" applyAlignment="1">
      <alignment horizontal="right" wrapText="1"/>
    </xf>
    <xf numFmtId="0" fontId="38" fillId="2" borderId="18" xfId="0" applyFont="1" applyFill="1" applyBorder="1" applyAlignment="1">
      <alignment wrapText="1"/>
    </xf>
    <xf numFmtId="0" fontId="40" fillId="2" borderId="18" xfId="0" applyFont="1" applyFill="1" applyBorder="1" applyAlignment="1">
      <alignment wrapText="1"/>
    </xf>
    <xf numFmtId="0" fontId="0" fillId="2" borderId="18" xfId="0" applyFont="1" applyFill="1" applyBorder="1"/>
    <xf numFmtId="0" fontId="0" fillId="2" borderId="35" xfId="0" applyFont="1" applyFill="1" applyBorder="1"/>
    <xf numFmtId="0" fontId="3" fillId="0" borderId="0" xfId="0" applyFont="1" applyFill="1" applyBorder="1" applyAlignment="1" applyProtection="1">
      <alignment horizontal="center"/>
    </xf>
    <xf numFmtId="0" fontId="51" fillId="0" borderId="0" xfId="0" applyFont="1" applyFill="1" applyBorder="1" applyAlignment="1" applyProtection="1">
      <alignment horizontal="right"/>
    </xf>
    <xf numFmtId="0" fontId="7" fillId="0" borderId="0" xfId="0" applyFont="1" applyBorder="1" applyAlignment="1" applyProtection="1">
      <alignment horizontal="right"/>
    </xf>
    <xf numFmtId="0" fontId="51" fillId="0" borderId="0" xfId="0" applyFont="1" applyFill="1" applyBorder="1" applyAlignment="1" applyProtection="1">
      <alignment horizontal="right" vertical="center"/>
    </xf>
    <xf numFmtId="0" fontId="48" fillId="0" borderId="0" xfId="0" applyFont="1" applyFill="1" applyBorder="1" applyAlignment="1" applyProtection="1">
      <alignment horizontal="left"/>
    </xf>
    <xf numFmtId="0" fontId="48" fillId="0" borderId="0" xfId="0" applyFont="1" applyFill="1" applyBorder="1" applyAlignment="1" applyProtection="1"/>
    <xf numFmtId="0" fontId="0" fillId="0" borderId="3" xfId="0" applyBorder="1"/>
    <xf numFmtId="0" fontId="9" fillId="0" borderId="37" xfId="0" applyFont="1" applyFill="1" applyBorder="1" applyAlignment="1">
      <alignment horizontal="center" vertical="center" wrapText="1"/>
    </xf>
    <xf numFmtId="0" fontId="12" fillId="0" borderId="9" xfId="0" applyFont="1" applyBorder="1" applyAlignment="1">
      <alignment horizontal="center" vertical="center" wrapText="1"/>
    </xf>
    <xf numFmtId="0" fontId="0" fillId="2" borderId="18" xfId="0" applyFill="1" applyBorder="1" applyAlignment="1">
      <alignment horizontal="left" vertical="center"/>
    </xf>
    <xf numFmtId="0" fontId="0" fillId="2" borderId="35" xfId="0" applyFont="1" applyFill="1" applyBorder="1" applyAlignment="1">
      <alignment horizontal="left" vertical="center"/>
    </xf>
    <xf numFmtId="0" fontId="48" fillId="0" borderId="39" xfId="0" applyFont="1" applyFill="1" applyBorder="1" applyAlignment="1" applyProtection="1">
      <alignment horizontal="left" vertical="center"/>
    </xf>
    <xf numFmtId="0" fontId="48" fillId="0" borderId="5" xfId="0" applyFont="1" applyFill="1" applyBorder="1" applyAlignment="1" applyProtection="1">
      <alignment horizontal="left" vertical="center"/>
    </xf>
    <xf numFmtId="0" fontId="48" fillId="0" borderId="40" xfId="0" applyFont="1" applyFill="1" applyBorder="1" applyAlignment="1" applyProtection="1">
      <alignment horizontal="left" vertical="center"/>
    </xf>
    <xf numFmtId="0" fontId="0" fillId="0" borderId="0" xfId="0" applyBorder="1"/>
    <xf numFmtId="0" fontId="0" fillId="2" borderId="11" xfId="0" applyFill="1" applyBorder="1"/>
    <xf numFmtId="0" fontId="52" fillId="2" borderId="10" xfId="0" applyFont="1" applyFill="1" applyBorder="1" applyAlignment="1">
      <alignment vertical="top" wrapText="1"/>
    </xf>
    <xf numFmtId="0" fontId="52" fillId="2" borderId="43" xfId="0" applyFont="1" applyFill="1" applyBorder="1" applyAlignment="1">
      <alignment vertical="top" wrapText="1"/>
    </xf>
    <xf numFmtId="0" fontId="0" fillId="2" borderId="10" xfId="0" applyFill="1" applyBorder="1"/>
    <xf numFmtId="0" fontId="0" fillId="2" borderId="43" xfId="0" applyFill="1" applyBorder="1"/>
    <xf numFmtId="0" fontId="44" fillId="8" borderId="20" xfId="0" applyFont="1" applyFill="1" applyBorder="1" applyProtection="1"/>
    <xf numFmtId="0" fontId="44" fillId="8" borderId="21" xfId="0" applyFont="1" applyFill="1" applyBorder="1" applyProtection="1"/>
    <xf numFmtId="0" fontId="44" fillId="8" borderId="22" xfId="0" applyFont="1" applyFill="1" applyBorder="1" applyProtection="1"/>
    <xf numFmtId="0" fontId="0" fillId="8" borderId="11" xfId="0" applyFill="1" applyBorder="1"/>
    <xf numFmtId="0" fontId="0" fillId="9" borderId="11" xfId="0" applyFill="1" applyBorder="1"/>
    <xf numFmtId="0" fontId="0" fillId="7" borderId="11" xfId="0" applyFill="1" applyBorder="1"/>
    <xf numFmtId="0" fontId="0" fillId="0" borderId="0" xfId="0" applyAlignment="1">
      <alignment horizontal="left" wrapText="1"/>
    </xf>
    <xf numFmtId="0" fontId="44" fillId="8" borderId="44" xfId="0" applyFont="1" applyFill="1" applyBorder="1" applyAlignment="1" applyProtection="1">
      <alignment vertical="top"/>
    </xf>
    <xf numFmtId="0" fontId="44" fillId="8" borderId="27" xfId="0" applyFont="1" applyFill="1" applyBorder="1" applyAlignment="1" applyProtection="1">
      <alignment vertical="top"/>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43" fillId="0" borderId="0" xfId="0" applyFont="1" applyProtection="1"/>
    <xf numFmtId="0" fontId="3" fillId="3" borderId="28" xfId="0" applyFont="1" applyFill="1" applyBorder="1" applyAlignment="1" applyProtection="1">
      <protection locked="0"/>
    </xf>
    <xf numFmtId="0" fontId="3" fillId="3" borderId="0" xfId="0" applyFont="1" applyFill="1" applyBorder="1" applyAlignment="1" applyProtection="1">
      <protection locked="0"/>
    </xf>
    <xf numFmtId="0" fontId="3" fillId="3" borderId="19" xfId="0" applyFont="1" applyFill="1" applyBorder="1" applyAlignment="1" applyProtection="1">
      <protection locked="0"/>
    </xf>
    <xf numFmtId="0" fontId="16" fillId="0" borderId="4" xfId="0" applyFont="1" applyFill="1" applyBorder="1" applyAlignment="1" applyProtection="1">
      <alignment horizontal="right" vertical="center" wrapText="1"/>
    </xf>
    <xf numFmtId="0" fontId="16" fillId="0" borderId="6" xfId="0" applyFont="1" applyFill="1" applyBorder="1" applyAlignment="1" applyProtection="1">
      <alignment horizontal="right" vertical="center" wrapText="1"/>
    </xf>
    <xf numFmtId="0" fontId="16" fillId="0" borderId="7" xfId="0" applyFont="1" applyFill="1" applyBorder="1" applyAlignment="1" applyProtection="1">
      <alignment horizontal="right" vertical="center" wrapText="1"/>
    </xf>
    <xf numFmtId="0" fontId="16" fillId="10" borderId="36" xfId="0" applyFont="1" applyFill="1" applyBorder="1" applyAlignment="1" applyProtection="1">
      <alignment vertical="center" wrapText="1"/>
    </xf>
    <xf numFmtId="0" fontId="16" fillId="10" borderId="17" xfId="0" applyFont="1" applyFill="1" applyBorder="1" applyAlignment="1" applyProtection="1">
      <alignment vertical="center" wrapText="1"/>
    </xf>
    <xf numFmtId="0" fontId="25" fillId="10" borderId="33" xfId="0" applyFont="1" applyFill="1" applyBorder="1" applyAlignment="1" applyProtection="1">
      <alignment horizontal="center" vertical="center" wrapText="1"/>
    </xf>
    <xf numFmtId="0" fontId="0" fillId="0" borderId="5" xfId="0" applyBorder="1" applyAlignment="1">
      <alignment horizontal="center" vertical="center"/>
    </xf>
    <xf numFmtId="0" fontId="0" fillId="3" borderId="45" xfId="0" applyFill="1" applyBorder="1"/>
    <xf numFmtId="0" fontId="0" fillId="3" borderId="46" xfId="0" applyFill="1" applyBorder="1"/>
    <xf numFmtId="0" fontId="0" fillId="3" borderId="48" xfId="0" applyFill="1" applyBorder="1"/>
    <xf numFmtId="0" fontId="0" fillId="3" borderId="49" xfId="0" applyFill="1" applyBorder="1"/>
    <xf numFmtId="0" fontId="0" fillId="0" borderId="0" xfId="0" applyAlignment="1">
      <alignment horizontal="center"/>
    </xf>
    <xf numFmtId="0" fontId="2" fillId="0" borderId="0" xfId="0" applyFont="1"/>
    <xf numFmtId="0" fontId="0" fillId="0" borderId="0" xfId="0" applyAlignment="1">
      <alignment horizontal="left" indent="5"/>
    </xf>
    <xf numFmtId="0" fontId="0" fillId="0" borderId="0" xfId="0" applyAlignment="1">
      <alignment horizontal="center" vertical="center"/>
    </xf>
    <xf numFmtId="0" fontId="0" fillId="0" borderId="0" xfId="0" applyAlignment="1">
      <alignment horizontal="left" vertical="top" wrapText="1"/>
    </xf>
    <xf numFmtId="0" fontId="0" fillId="0" borderId="0" xfId="0" applyAlignment="1">
      <alignment vertical="top" wrapText="1"/>
    </xf>
    <xf numFmtId="0" fontId="0" fillId="0" borderId="0" xfId="0" applyAlignment="1">
      <alignment horizontal="left" vertical="top"/>
    </xf>
    <xf numFmtId="0" fontId="0" fillId="0" borderId="0" xfId="0" applyAlignment="1">
      <alignment vertical="top"/>
    </xf>
    <xf numFmtId="0" fontId="14" fillId="0" borderId="0" xfId="0" applyFont="1" applyBorder="1" applyAlignment="1" applyProtection="1">
      <alignment wrapText="1"/>
    </xf>
    <xf numFmtId="0" fontId="45" fillId="0" borderId="0" xfId="0" applyFont="1" applyBorder="1" applyAlignment="1" applyProtection="1">
      <alignment wrapText="1"/>
    </xf>
    <xf numFmtId="0" fontId="49" fillId="0" borderId="1" xfId="0" applyFont="1" applyFill="1" applyBorder="1" applyAlignment="1" applyProtection="1">
      <alignment horizontal="center" vertical="center" wrapText="1"/>
    </xf>
    <xf numFmtId="0" fontId="49" fillId="0" borderId="3" xfId="0" applyFont="1" applyFill="1" applyBorder="1" applyAlignment="1" applyProtection="1">
      <alignment horizontal="center" vertical="center" wrapText="1"/>
    </xf>
    <xf numFmtId="0" fontId="49" fillId="0" borderId="6" xfId="0" applyFont="1" applyFill="1" applyBorder="1" applyAlignment="1" applyProtection="1">
      <alignment horizontal="center" vertical="center" wrapText="1"/>
    </xf>
    <xf numFmtId="0" fontId="49" fillId="0" borderId="8" xfId="0" applyFont="1" applyFill="1" applyBorder="1" applyAlignment="1" applyProtection="1">
      <alignment horizontal="center" vertical="center" wrapText="1"/>
    </xf>
    <xf numFmtId="0" fontId="43" fillId="0" borderId="0" xfId="0" applyFont="1" applyBorder="1" applyAlignment="1" applyProtection="1">
      <alignment horizontal="left"/>
    </xf>
    <xf numFmtId="0" fontId="2" fillId="0" borderId="0" xfId="0" applyFont="1" applyAlignment="1" applyProtection="1">
      <alignment horizontal="left"/>
    </xf>
    <xf numFmtId="0" fontId="4" fillId="0" borderId="0" xfId="0" applyFont="1" applyBorder="1" applyAlignment="1" applyProtection="1">
      <alignment horizontal="center" wrapText="1"/>
    </xf>
    <xf numFmtId="0" fontId="48" fillId="0" borderId="0" xfId="0" applyFont="1" applyBorder="1" applyAlignment="1" applyProtection="1">
      <alignment horizontal="center" wrapText="1"/>
    </xf>
    <xf numFmtId="0" fontId="14" fillId="0" borderId="0" xfId="0" applyFont="1" applyBorder="1" applyAlignment="1" applyProtection="1">
      <alignment horizontal="left" wrapText="1"/>
    </xf>
    <xf numFmtId="0" fontId="7" fillId="0" borderId="0" xfId="0" applyFont="1" applyBorder="1" applyAlignment="1" applyProtection="1">
      <alignment horizontal="left" wrapText="1"/>
    </xf>
    <xf numFmtId="0" fontId="5" fillId="0" borderId="0" xfId="1" applyFill="1" applyBorder="1" applyAlignment="1" applyProtection="1">
      <alignment horizontal="center"/>
    </xf>
    <xf numFmtId="0" fontId="42" fillId="0" borderId="0" xfId="1" applyFont="1" applyFill="1" applyBorder="1" applyAlignment="1" applyProtection="1">
      <alignment horizont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11" fillId="0" borderId="37"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38" fillId="0" borderId="17" xfId="0" applyFont="1" applyBorder="1" applyAlignment="1">
      <alignment horizontal="center" vertical="center" wrapText="1"/>
    </xf>
    <xf numFmtId="0" fontId="38" fillId="0" borderId="11" xfId="0" applyFont="1" applyBorder="1" applyAlignment="1">
      <alignment horizontal="center" vertical="center" wrapText="1"/>
    </xf>
    <xf numFmtId="0" fontId="38" fillId="0" borderId="33" xfId="0" applyFont="1" applyBorder="1" applyAlignment="1">
      <alignment horizontal="center" vertical="center" wrapText="1"/>
    </xf>
    <xf numFmtId="0" fontId="38" fillId="0" borderId="34" xfId="0" applyFont="1" applyBorder="1" applyAlignment="1">
      <alignment horizontal="center" vertical="center" wrapText="1"/>
    </xf>
    <xf numFmtId="0" fontId="9" fillId="0" borderId="17" xfId="0" applyFont="1" applyFill="1" applyBorder="1" applyAlignment="1">
      <alignment horizontal="center" vertical="center" wrapText="1"/>
    </xf>
    <xf numFmtId="0" fontId="9" fillId="0" borderId="36" xfId="0" applyFont="1" applyFill="1" applyBorder="1" applyAlignment="1">
      <alignment horizontal="center" vertical="center" wrapText="1"/>
    </xf>
    <xf numFmtId="0" fontId="0" fillId="0" borderId="36" xfId="0" applyBorder="1" applyAlignment="1">
      <alignment horizontal="center"/>
    </xf>
    <xf numFmtId="0" fontId="0" fillId="0" borderId="17" xfId="0" applyBorder="1" applyAlignment="1">
      <alignment horizontal="center"/>
    </xf>
    <xf numFmtId="0" fontId="8" fillId="0" borderId="11" xfId="0" applyFont="1" applyBorder="1" applyAlignment="1" applyProtection="1">
      <alignment horizontal="center" vertical="center"/>
    </xf>
    <xf numFmtId="0" fontId="0" fillId="0" borderId="5" xfId="0" applyBorder="1" applyAlignment="1">
      <alignment horizontal="center" vertical="center" wrapText="1"/>
    </xf>
    <xf numFmtId="0" fontId="0" fillId="0" borderId="0" xfId="0" applyAlignment="1">
      <alignment horizontal="left" vertical="top" wrapText="1"/>
    </xf>
    <xf numFmtId="0" fontId="53" fillId="0" borderId="0" xfId="0" applyFont="1" applyAlignment="1">
      <alignment horizontal="center"/>
    </xf>
    <xf numFmtId="0" fontId="0" fillId="0" borderId="0" xfId="0" applyAlignment="1">
      <alignment horizontal="left" vertical="center" wrapText="1"/>
    </xf>
    <xf numFmtId="0" fontId="0" fillId="0" borderId="12" xfId="0" applyBorder="1" applyAlignment="1">
      <alignment horizontal="left" vertical="center" wrapText="1"/>
    </xf>
    <xf numFmtId="0" fontId="0" fillId="0" borderId="29" xfId="0" applyBorder="1" applyAlignment="1">
      <alignment horizontal="left" vertical="center" wrapText="1"/>
    </xf>
    <xf numFmtId="0" fontId="0" fillId="0" borderId="26" xfId="0" applyBorder="1" applyAlignment="1">
      <alignment horizontal="left" vertical="center" wrapText="1"/>
    </xf>
    <xf numFmtId="0" fontId="0" fillId="0" borderId="30" xfId="0" applyBorder="1" applyAlignment="1">
      <alignment horizontal="left" vertical="center" wrapText="1"/>
    </xf>
    <xf numFmtId="0" fontId="0" fillId="0" borderId="31" xfId="0" applyBorder="1" applyAlignment="1">
      <alignment horizontal="left" vertical="center" wrapText="1"/>
    </xf>
    <xf numFmtId="0" fontId="0" fillId="0" borderId="32" xfId="0" applyBorder="1" applyAlignment="1">
      <alignment horizontal="left" vertical="center" wrapText="1"/>
    </xf>
    <xf numFmtId="0" fontId="0" fillId="0" borderId="28" xfId="0" applyBorder="1" applyAlignment="1">
      <alignment horizontal="left" vertical="center" wrapText="1"/>
    </xf>
    <xf numFmtId="0" fontId="0" fillId="0" borderId="0" xfId="0" applyBorder="1" applyAlignment="1">
      <alignment horizontal="left" vertical="center" wrapText="1"/>
    </xf>
    <xf numFmtId="0" fontId="0" fillId="0" borderId="19" xfId="0" applyBorder="1" applyAlignment="1">
      <alignment horizontal="left" vertical="center" wrapText="1"/>
    </xf>
    <xf numFmtId="0" fontId="0" fillId="0" borderId="28" xfId="0" applyBorder="1" applyAlignment="1">
      <alignment horizontal="left" wrapText="1"/>
    </xf>
    <xf numFmtId="0" fontId="0" fillId="0" borderId="0" xfId="0" applyAlignment="1">
      <alignment horizontal="left" wrapText="1"/>
    </xf>
    <xf numFmtId="0" fontId="52" fillId="0" borderId="29" xfId="0" applyFont="1" applyBorder="1" applyAlignment="1">
      <alignment horizontal="center" vertical="top" wrapText="1"/>
    </xf>
    <xf numFmtId="0" fontId="52" fillId="0" borderId="31" xfId="0" applyFont="1" applyBorder="1" applyAlignment="1">
      <alignment horizontal="center" vertical="top" wrapText="1"/>
    </xf>
    <xf numFmtId="0" fontId="11" fillId="0" borderId="17" xfId="0" applyFont="1" applyFill="1" applyBorder="1" applyAlignment="1">
      <alignment horizontal="center" vertical="center" wrapText="1"/>
    </xf>
    <xf numFmtId="0" fontId="9" fillId="0" borderId="37" xfId="0" applyFont="1" applyFill="1" applyBorder="1" applyAlignment="1">
      <alignment horizontal="center" vertical="center" wrapText="1"/>
    </xf>
    <xf numFmtId="0" fontId="38" fillId="0" borderId="38" xfId="0" applyFont="1" applyBorder="1" applyAlignment="1">
      <alignment horizontal="center" vertical="center" wrapText="1"/>
    </xf>
    <xf numFmtId="0" fontId="38" fillId="0" borderId="18" xfId="0" applyFont="1" applyBorder="1" applyAlignment="1">
      <alignment horizontal="center" vertical="center" wrapText="1"/>
    </xf>
    <xf numFmtId="0" fontId="38" fillId="0" borderId="37" xfId="0" applyFont="1" applyBorder="1" applyAlignment="1">
      <alignment horizontal="center" vertical="center" wrapText="1"/>
    </xf>
    <xf numFmtId="0" fontId="0" fillId="0" borderId="37" xfId="0" applyBorder="1" applyAlignment="1">
      <alignment horizontal="center"/>
    </xf>
    <xf numFmtId="0" fontId="0" fillId="0" borderId="11" xfId="0" applyBorder="1" applyAlignment="1">
      <alignment horizontal="center"/>
    </xf>
    <xf numFmtId="0" fontId="0" fillId="0" borderId="4" xfId="0" applyBorder="1" applyAlignment="1">
      <alignment wrapText="1"/>
    </xf>
    <xf numFmtId="0" fontId="0" fillId="0" borderId="0" xfId="0" applyBorder="1" applyAlignment="1">
      <alignment wrapText="1"/>
    </xf>
    <xf numFmtId="0" fontId="0" fillId="0" borderId="5" xfId="0" applyBorder="1" applyAlignment="1">
      <alignment wrapText="1"/>
    </xf>
    <xf numFmtId="0" fontId="0" fillId="0" borderId="0" xfId="0" applyAlignment="1">
      <alignment wrapText="1"/>
    </xf>
    <xf numFmtId="0" fontId="0" fillId="3" borderId="46" xfId="0" applyFill="1" applyBorder="1" applyAlignment="1">
      <alignment wrapText="1"/>
    </xf>
    <xf numFmtId="0" fontId="0" fillId="3" borderId="47" xfId="0" applyFill="1" applyBorder="1" applyAlignment="1">
      <alignment wrapText="1"/>
    </xf>
    <xf numFmtId="0" fontId="0" fillId="3" borderId="49" xfId="0" applyFill="1" applyBorder="1" applyAlignment="1">
      <alignment wrapText="1"/>
    </xf>
    <xf numFmtId="0" fontId="0" fillId="3" borderId="50" xfId="0" applyFill="1" applyBorder="1" applyAlignment="1">
      <alignment wrapText="1"/>
    </xf>
    <xf numFmtId="0" fontId="3" fillId="2" borderId="12" xfId="0" applyFont="1" applyFill="1" applyBorder="1" applyAlignment="1" applyProtection="1">
      <alignment horizontal="center" vertical="center"/>
      <protection locked="0"/>
    </xf>
    <xf numFmtId="0" fontId="3" fillId="2" borderId="29" xfId="0" applyFont="1" applyFill="1" applyBorder="1" applyAlignment="1" applyProtection="1">
      <alignment horizontal="center" vertical="center"/>
      <protection locked="0"/>
    </xf>
    <xf numFmtId="0" fontId="3" fillId="2" borderId="26" xfId="0" applyFont="1" applyFill="1" applyBorder="1" applyAlignment="1" applyProtection="1">
      <alignment horizontal="center" vertical="center"/>
      <protection locked="0"/>
    </xf>
    <xf numFmtId="0" fontId="3" fillId="2" borderId="28" xfId="0" applyFont="1" applyFill="1" applyBorder="1" applyAlignment="1" applyProtection="1">
      <alignment horizontal="center" vertical="center"/>
      <protection locked="0"/>
    </xf>
    <xf numFmtId="0" fontId="3" fillId="2" borderId="0" xfId="0" applyFont="1" applyFill="1" applyBorder="1" applyAlignment="1" applyProtection="1">
      <alignment horizontal="center" vertical="center"/>
      <protection locked="0"/>
    </xf>
    <xf numFmtId="0" fontId="3" fillId="2" borderId="19" xfId="0" applyFont="1" applyFill="1" applyBorder="1" applyAlignment="1" applyProtection="1">
      <alignment horizontal="center" vertical="center"/>
      <protection locked="0"/>
    </xf>
    <xf numFmtId="0" fontId="3" fillId="2" borderId="30" xfId="0" applyFont="1" applyFill="1" applyBorder="1" applyAlignment="1" applyProtection="1">
      <alignment horizontal="center" vertical="center"/>
      <protection locked="0"/>
    </xf>
    <xf numFmtId="0" fontId="3" fillId="2" borderId="31" xfId="0" applyFont="1" applyFill="1" applyBorder="1" applyAlignment="1" applyProtection="1">
      <alignment horizontal="center" vertical="center"/>
      <protection locked="0"/>
    </xf>
    <xf numFmtId="0" fontId="3" fillId="2" borderId="32" xfId="0" applyFont="1" applyFill="1" applyBorder="1" applyAlignment="1" applyProtection="1">
      <alignment horizontal="center" vertical="center"/>
      <protection locked="0"/>
    </xf>
  </cellXfs>
  <cellStyles count="2">
    <cellStyle name="Hyperlink" xfId="1" builtinId="8"/>
    <cellStyle name="Normal" xfId="0" builtinId="0"/>
  </cellStyles>
  <dxfs count="0"/>
  <tableStyles count="0" defaultTableStyle="TableStyleMedium9" defaultPivotStyle="PivotStyleLight16"/>
  <colors>
    <mruColors>
      <color rgb="FFE6D7B0"/>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523875</xdr:colOff>
      <xdr:row>10</xdr:row>
      <xdr:rowOff>0</xdr:rowOff>
    </xdr:from>
    <xdr:to>
      <xdr:col>11</xdr:col>
      <xdr:colOff>419100</xdr:colOff>
      <xdr:row>18</xdr:row>
      <xdr:rowOff>104775</xdr:rowOff>
    </xdr:to>
    <xdr:pic>
      <xdr:nvPicPr>
        <xdr:cNvPr id="9" name="Picture 8"/>
        <xdr:cNvPicPr/>
      </xdr:nvPicPr>
      <xdr:blipFill>
        <a:blip xmlns:r="http://schemas.openxmlformats.org/officeDocument/2006/relationships" r:embed="rId1" cstate="print"/>
        <a:srcRect l="-801" b="56154"/>
        <a:stretch>
          <a:fillRect/>
        </a:stretch>
      </xdr:blipFill>
      <xdr:spPr bwMode="auto">
        <a:xfrm>
          <a:off x="1133475" y="3019425"/>
          <a:ext cx="5991225" cy="1628775"/>
        </a:xfrm>
        <a:prstGeom prst="rect">
          <a:avLst/>
        </a:prstGeom>
        <a:noFill/>
        <a:ln w="9525">
          <a:noFill/>
          <a:miter lim="800000"/>
          <a:headEnd/>
          <a:tailEnd/>
        </a:ln>
      </xdr:spPr>
    </xdr:pic>
    <xdr:clientData/>
  </xdr:twoCellAnchor>
  <xdr:twoCellAnchor>
    <xdr:from>
      <xdr:col>10</xdr:col>
      <xdr:colOff>305802</xdr:colOff>
      <xdr:row>10</xdr:row>
      <xdr:rowOff>70184</xdr:rowOff>
    </xdr:from>
    <xdr:to>
      <xdr:col>11</xdr:col>
      <xdr:colOff>606592</xdr:colOff>
      <xdr:row>15</xdr:row>
      <xdr:rowOff>10026</xdr:rowOff>
    </xdr:to>
    <xdr:sp macro="" textlink="">
      <xdr:nvSpPr>
        <xdr:cNvPr id="10" name="Oval 9"/>
        <xdr:cNvSpPr/>
      </xdr:nvSpPr>
      <xdr:spPr>
        <a:xfrm>
          <a:off x="6421855" y="1975184"/>
          <a:ext cx="912395" cy="892342"/>
        </a:xfrm>
        <a:prstGeom prst="ellipse">
          <a:avLst/>
        </a:prstGeom>
        <a:noFill/>
        <a:ln>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rtlCol="0" anchor="ctr"/>
        <a:lstStyle/>
        <a:p>
          <a:pPr algn="ctr"/>
          <a:endParaRPr lang="en-CA" sz="1100">
            <a:solidFill>
              <a:schemeClr val="accent2">
                <a:lumMod val="75000"/>
              </a:schemeClr>
            </a:solidFill>
          </a:endParaRPr>
        </a:p>
      </xdr:txBody>
    </xdr:sp>
    <xdr:clientData/>
  </xdr:twoCellAnchor>
  <xdr:twoCellAnchor editAs="oneCell">
    <xdr:from>
      <xdr:col>2</xdr:col>
      <xdr:colOff>9525</xdr:colOff>
      <xdr:row>22</xdr:row>
      <xdr:rowOff>105276</xdr:rowOff>
    </xdr:from>
    <xdr:to>
      <xdr:col>11</xdr:col>
      <xdr:colOff>464853</xdr:colOff>
      <xdr:row>33</xdr:row>
      <xdr:rowOff>76425</xdr:rowOff>
    </xdr:to>
    <xdr:pic>
      <xdr:nvPicPr>
        <xdr:cNvPr id="11" name="Picture 10"/>
        <xdr:cNvPicPr/>
      </xdr:nvPicPr>
      <xdr:blipFill>
        <a:blip xmlns:r="http://schemas.openxmlformats.org/officeDocument/2006/relationships" r:embed="rId2" cstate="print"/>
        <a:srcRect t="13600" b="30711"/>
        <a:stretch>
          <a:fillRect/>
        </a:stretch>
      </xdr:blipFill>
      <xdr:spPr bwMode="auto">
        <a:xfrm>
          <a:off x="1232736" y="4296276"/>
          <a:ext cx="5959775" cy="2066649"/>
        </a:xfrm>
        <a:prstGeom prst="rect">
          <a:avLst/>
        </a:prstGeom>
        <a:noFill/>
        <a:ln w="9525">
          <a:noFill/>
          <a:miter lim="800000"/>
          <a:headEnd/>
          <a:tailEnd/>
        </a:ln>
      </xdr:spPr>
    </xdr:pic>
    <xdr:clientData/>
  </xdr:twoCellAnchor>
  <xdr:twoCellAnchor editAs="oneCell">
    <xdr:from>
      <xdr:col>2</xdr:col>
      <xdr:colOff>9525</xdr:colOff>
      <xdr:row>57</xdr:row>
      <xdr:rowOff>9525</xdr:rowOff>
    </xdr:from>
    <xdr:to>
      <xdr:col>11</xdr:col>
      <xdr:colOff>468681</xdr:colOff>
      <xdr:row>62</xdr:row>
      <xdr:rowOff>173306</xdr:rowOff>
    </xdr:to>
    <xdr:pic>
      <xdr:nvPicPr>
        <xdr:cNvPr id="12" name="Picture 11"/>
        <xdr:cNvPicPr/>
      </xdr:nvPicPr>
      <xdr:blipFill>
        <a:blip xmlns:r="http://schemas.openxmlformats.org/officeDocument/2006/relationships" r:embed="rId3" cstate="print"/>
        <a:srcRect r="-54" b="69920"/>
        <a:stretch>
          <a:fillRect/>
        </a:stretch>
      </xdr:blipFill>
      <xdr:spPr bwMode="auto">
        <a:xfrm>
          <a:off x="1232736" y="10868025"/>
          <a:ext cx="5963603" cy="1116281"/>
        </a:xfrm>
        <a:prstGeom prst="rect">
          <a:avLst/>
        </a:prstGeom>
        <a:noFill/>
        <a:ln w="9525">
          <a:noFill/>
          <a:miter lim="800000"/>
          <a:headEnd/>
          <a:tailEnd/>
        </a:ln>
      </xdr:spPr>
    </xdr:pic>
    <xdr:clientData/>
  </xdr:twoCellAnchor>
  <xdr:twoCellAnchor editAs="oneCell">
    <xdr:from>
      <xdr:col>2</xdr:col>
      <xdr:colOff>0</xdr:colOff>
      <xdr:row>73</xdr:row>
      <xdr:rowOff>0</xdr:rowOff>
    </xdr:from>
    <xdr:to>
      <xdr:col>11</xdr:col>
      <xdr:colOff>455963</xdr:colOff>
      <xdr:row>87</xdr:row>
      <xdr:rowOff>88075</xdr:rowOff>
    </xdr:to>
    <xdr:pic>
      <xdr:nvPicPr>
        <xdr:cNvPr id="13" name="Picture 12"/>
        <xdr:cNvPicPr/>
      </xdr:nvPicPr>
      <xdr:blipFill>
        <a:blip xmlns:r="http://schemas.openxmlformats.org/officeDocument/2006/relationships" r:embed="rId4" cstate="print"/>
        <a:srcRect b="25760"/>
        <a:stretch>
          <a:fillRect/>
        </a:stretch>
      </xdr:blipFill>
      <xdr:spPr bwMode="auto">
        <a:xfrm>
          <a:off x="1219200" y="10858500"/>
          <a:ext cx="5942363" cy="2755075"/>
        </a:xfrm>
        <a:prstGeom prst="rect">
          <a:avLst/>
        </a:prstGeom>
        <a:noFill/>
        <a:ln w="9525">
          <a:noFill/>
          <a:miter lim="800000"/>
          <a:headEnd/>
          <a:tailEnd/>
        </a:ln>
      </xdr:spPr>
    </xdr:pic>
    <xdr:clientData/>
  </xdr:twoCellAnchor>
  <xdr:twoCellAnchor editAs="oneCell">
    <xdr:from>
      <xdr:col>2</xdr:col>
      <xdr:colOff>0</xdr:colOff>
      <xdr:row>91</xdr:row>
      <xdr:rowOff>0</xdr:rowOff>
    </xdr:from>
    <xdr:to>
      <xdr:col>11</xdr:col>
      <xdr:colOff>457784</xdr:colOff>
      <xdr:row>101</xdr:row>
      <xdr:rowOff>159412</xdr:rowOff>
    </xdr:to>
    <xdr:pic>
      <xdr:nvPicPr>
        <xdr:cNvPr id="14" name="Picture 13"/>
        <xdr:cNvPicPr/>
      </xdr:nvPicPr>
      <xdr:blipFill>
        <a:blip xmlns:r="http://schemas.openxmlformats.org/officeDocument/2006/relationships" r:embed="rId5" cstate="print"/>
        <a:srcRect b="44411"/>
        <a:stretch>
          <a:fillRect/>
        </a:stretch>
      </xdr:blipFill>
      <xdr:spPr bwMode="auto">
        <a:xfrm>
          <a:off x="1223211" y="17335500"/>
          <a:ext cx="5962231" cy="2064412"/>
        </a:xfrm>
        <a:prstGeom prst="rect">
          <a:avLst/>
        </a:prstGeom>
        <a:noFill/>
        <a:ln w="9525">
          <a:noFill/>
          <a:miter lim="800000"/>
          <a:headEnd/>
          <a:tailEnd/>
        </a:ln>
      </xdr:spPr>
    </xdr:pic>
    <xdr:clientData/>
  </xdr:twoCellAnchor>
  <xdr:twoCellAnchor editAs="oneCell">
    <xdr:from>
      <xdr:col>2</xdr:col>
      <xdr:colOff>0</xdr:colOff>
      <xdr:row>36</xdr:row>
      <xdr:rowOff>0</xdr:rowOff>
    </xdr:from>
    <xdr:to>
      <xdr:col>11</xdr:col>
      <xdr:colOff>457784</xdr:colOff>
      <xdr:row>47</xdr:row>
      <xdr:rowOff>47450</xdr:rowOff>
    </xdr:to>
    <xdr:pic>
      <xdr:nvPicPr>
        <xdr:cNvPr id="15" name="Picture 14"/>
        <xdr:cNvPicPr/>
      </xdr:nvPicPr>
      <xdr:blipFill>
        <a:blip xmlns:r="http://schemas.openxmlformats.org/officeDocument/2006/relationships" r:embed="rId6" cstate="print"/>
        <a:srcRect b="42296"/>
        <a:stretch>
          <a:fillRect/>
        </a:stretch>
      </xdr:blipFill>
      <xdr:spPr bwMode="auto">
        <a:xfrm>
          <a:off x="1223211" y="6858000"/>
          <a:ext cx="5962231" cy="2142950"/>
        </a:xfrm>
        <a:prstGeom prst="rect">
          <a:avLst/>
        </a:prstGeom>
        <a:noFill/>
        <a:ln w="9525">
          <a:noFill/>
          <a:miter lim="800000"/>
          <a:headEnd/>
          <a:tailEnd/>
        </a:ln>
      </xdr:spPr>
    </xdr:pic>
    <xdr:clientData/>
  </xdr:twoCellAnchor>
  <xdr:twoCellAnchor editAs="oneCell">
    <xdr:from>
      <xdr:col>2</xdr:col>
      <xdr:colOff>0</xdr:colOff>
      <xdr:row>106</xdr:row>
      <xdr:rowOff>0</xdr:rowOff>
    </xdr:from>
    <xdr:to>
      <xdr:col>11</xdr:col>
      <xdr:colOff>470972</xdr:colOff>
      <xdr:row>114</xdr:row>
      <xdr:rowOff>153335</xdr:rowOff>
    </xdr:to>
    <xdr:pic>
      <xdr:nvPicPr>
        <xdr:cNvPr id="8" name="Picture 7"/>
        <xdr:cNvPicPr/>
      </xdr:nvPicPr>
      <xdr:blipFill>
        <a:blip xmlns:r="http://schemas.openxmlformats.org/officeDocument/2006/relationships" r:embed="rId7" cstate="print"/>
        <a:srcRect b="54834"/>
        <a:stretch>
          <a:fillRect/>
        </a:stretch>
      </xdr:blipFill>
      <xdr:spPr bwMode="auto">
        <a:xfrm>
          <a:off x="1223211" y="20193000"/>
          <a:ext cx="5975419" cy="1677335"/>
        </a:xfrm>
        <a:prstGeom prst="rect">
          <a:avLst/>
        </a:prstGeom>
        <a:noFill/>
        <a:ln w="9525">
          <a:noFill/>
          <a:miter lim="800000"/>
          <a:headEnd/>
          <a:tailEnd/>
        </a:ln>
      </xdr:spPr>
    </xdr:pic>
    <xdr:clientData/>
  </xdr:twoCellAnchor>
  <xdr:twoCellAnchor>
    <xdr:from>
      <xdr:col>5</xdr:col>
      <xdr:colOff>40106</xdr:colOff>
      <xdr:row>24</xdr:row>
      <xdr:rowOff>15040</xdr:rowOff>
    </xdr:from>
    <xdr:to>
      <xdr:col>7</xdr:col>
      <xdr:colOff>20052</xdr:colOff>
      <xdr:row>33</xdr:row>
      <xdr:rowOff>65171</xdr:rowOff>
    </xdr:to>
    <xdr:sp macro="" textlink="">
      <xdr:nvSpPr>
        <xdr:cNvPr id="16" name="Oval 15"/>
        <xdr:cNvSpPr/>
      </xdr:nvSpPr>
      <xdr:spPr>
        <a:xfrm>
          <a:off x="3098132" y="4587040"/>
          <a:ext cx="1203157" cy="1764631"/>
        </a:xfrm>
        <a:prstGeom prst="ellipse">
          <a:avLst/>
        </a:prstGeom>
        <a:noFill/>
        <a:ln>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rtlCol="0" anchor="ctr"/>
        <a:lstStyle/>
        <a:p>
          <a:pPr algn="ctr"/>
          <a:endParaRPr lang="en-CA" sz="1100">
            <a:solidFill>
              <a:schemeClr val="accent2">
                <a:lumMod val="75000"/>
              </a:schemeClr>
            </a:solidFill>
          </a:endParaRPr>
        </a:p>
      </xdr:txBody>
    </xdr:sp>
    <xdr:clientData/>
  </xdr:twoCellAnchor>
  <xdr:twoCellAnchor>
    <xdr:from>
      <xdr:col>4</xdr:col>
      <xdr:colOff>140368</xdr:colOff>
      <xdr:row>40</xdr:row>
      <xdr:rowOff>130341</xdr:rowOff>
    </xdr:from>
    <xdr:to>
      <xdr:col>4</xdr:col>
      <xdr:colOff>491290</xdr:colOff>
      <xdr:row>43</xdr:row>
      <xdr:rowOff>65170</xdr:rowOff>
    </xdr:to>
    <xdr:sp macro="" textlink="">
      <xdr:nvSpPr>
        <xdr:cNvPr id="17" name="Oval 16"/>
        <xdr:cNvSpPr/>
      </xdr:nvSpPr>
      <xdr:spPr>
        <a:xfrm>
          <a:off x="2586789" y="7750341"/>
          <a:ext cx="350922" cy="506329"/>
        </a:xfrm>
        <a:prstGeom prst="ellipse">
          <a:avLst/>
        </a:prstGeom>
        <a:noFill/>
        <a:ln>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rtlCol="0" anchor="ctr"/>
        <a:lstStyle/>
        <a:p>
          <a:pPr algn="ctr"/>
          <a:endParaRPr lang="en-CA" sz="1100">
            <a:solidFill>
              <a:schemeClr val="accent2">
                <a:lumMod val="75000"/>
              </a:schemeClr>
            </a:solidFill>
          </a:endParaRPr>
        </a:p>
      </xdr:txBody>
    </xdr:sp>
    <xdr:clientData/>
  </xdr:twoCellAnchor>
  <xdr:twoCellAnchor>
    <xdr:from>
      <xdr:col>1</xdr:col>
      <xdr:colOff>476252</xdr:colOff>
      <xdr:row>58</xdr:row>
      <xdr:rowOff>190499</xdr:rowOff>
    </xdr:from>
    <xdr:to>
      <xdr:col>3</xdr:col>
      <xdr:colOff>65171</xdr:colOff>
      <xdr:row>61</xdr:row>
      <xdr:rowOff>95248</xdr:rowOff>
    </xdr:to>
    <xdr:sp macro="" textlink="">
      <xdr:nvSpPr>
        <xdr:cNvPr id="18" name="Oval 17"/>
        <xdr:cNvSpPr/>
      </xdr:nvSpPr>
      <xdr:spPr>
        <a:xfrm>
          <a:off x="1087857" y="11239499"/>
          <a:ext cx="812130" cy="476249"/>
        </a:xfrm>
        <a:prstGeom prst="ellipse">
          <a:avLst/>
        </a:prstGeom>
        <a:noFill/>
        <a:ln>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rtlCol="0" anchor="ctr"/>
        <a:lstStyle/>
        <a:p>
          <a:pPr algn="ctr"/>
          <a:endParaRPr lang="en-CA" sz="1100">
            <a:solidFill>
              <a:schemeClr val="accent2">
                <a:lumMod val="75000"/>
              </a:schemeClr>
            </a:solidFill>
          </a:endParaRPr>
        </a:p>
      </xdr:txBody>
    </xdr:sp>
    <xdr:clientData/>
  </xdr:twoCellAnchor>
  <xdr:twoCellAnchor>
    <xdr:from>
      <xdr:col>7</xdr:col>
      <xdr:colOff>446171</xdr:colOff>
      <xdr:row>60</xdr:row>
      <xdr:rowOff>155408</xdr:rowOff>
    </xdr:from>
    <xdr:to>
      <xdr:col>9</xdr:col>
      <xdr:colOff>35091</xdr:colOff>
      <xdr:row>63</xdr:row>
      <xdr:rowOff>60157</xdr:rowOff>
    </xdr:to>
    <xdr:sp macro="" textlink="">
      <xdr:nvSpPr>
        <xdr:cNvPr id="19" name="Oval 18"/>
        <xdr:cNvSpPr/>
      </xdr:nvSpPr>
      <xdr:spPr>
        <a:xfrm>
          <a:off x="4727408" y="11585408"/>
          <a:ext cx="812130" cy="476249"/>
        </a:xfrm>
        <a:prstGeom prst="ellipse">
          <a:avLst/>
        </a:prstGeom>
        <a:noFill/>
        <a:ln>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rtlCol="0" anchor="ctr"/>
        <a:lstStyle/>
        <a:p>
          <a:pPr algn="ctr"/>
          <a:endParaRPr lang="en-CA" sz="1100">
            <a:solidFill>
              <a:schemeClr val="accent2">
                <a:lumMod val="75000"/>
              </a:schemeClr>
            </a:solidFill>
          </a:endParaRPr>
        </a:p>
      </xdr:txBody>
    </xdr:sp>
    <xdr:clientData/>
  </xdr:twoCellAnchor>
  <xdr:twoCellAnchor>
    <xdr:from>
      <xdr:col>8</xdr:col>
      <xdr:colOff>205540</xdr:colOff>
      <xdr:row>99</xdr:row>
      <xdr:rowOff>140368</xdr:rowOff>
    </xdr:from>
    <xdr:to>
      <xdr:col>8</xdr:col>
      <xdr:colOff>481263</xdr:colOff>
      <xdr:row>100</xdr:row>
      <xdr:rowOff>150395</xdr:rowOff>
    </xdr:to>
    <xdr:sp macro="" textlink="">
      <xdr:nvSpPr>
        <xdr:cNvPr id="20" name="Oval 19"/>
        <xdr:cNvSpPr/>
      </xdr:nvSpPr>
      <xdr:spPr>
        <a:xfrm>
          <a:off x="5098382" y="18999868"/>
          <a:ext cx="275723" cy="200527"/>
        </a:xfrm>
        <a:prstGeom prst="ellipse">
          <a:avLst/>
        </a:prstGeom>
        <a:noFill/>
        <a:ln>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rtlCol="0" anchor="ctr"/>
        <a:lstStyle/>
        <a:p>
          <a:pPr algn="ctr"/>
          <a:endParaRPr lang="en-CA" sz="1100">
            <a:solidFill>
              <a:schemeClr val="accent2">
                <a:lumMod val="75000"/>
              </a:schemeClr>
            </a:solidFill>
          </a:endParaRPr>
        </a:p>
      </xdr:txBody>
    </xdr:sp>
    <xdr:clientData/>
  </xdr:twoCellAnchor>
  <xdr:twoCellAnchor>
    <xdr:from>
      <xdr:col>6</xdr:col>
      <xdr:colOff>225590</xdr:colOff>
      <xdr:row>84</xdr:row>
      <xdr:rowOff>5014</xdr:rowOff>
    </xdr:from>
    <xdr:to>
      <xdr:col>9</xdr:col>
      <xdr:colOff>531394</xdr:colOff>
      <xdr:row>85</xdr:row>
      <xdr:rowOff>95251</xdr:rowOff>
    </xdr:to>
    <xdr:sp macro="" textlink="">
      <xdr:nvSpPr>
        <xdr:cNvPr id="21" name="Oval 20"/>
        <xdr:cNvSpPr/>
      </xdr:nvSpPr>
      <xdr:spPr>
        <a:xfrm>
          <a:off x="3895222" y="16007014"/>
          <a:ext cx="2140619" cy="280737"/>
        </a:xfrm>
        <a:prstGeom prst="ellipse">
          <a:avLst/>
        </a:prstGeom>
        <a:noFill/>
        <a:ln>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rtlCol="0" anchor="ctr"/>
        <a:lstStyle/>
        <a:p>
          <a:pPr algn="ctr"/>
          <a:endParaRPr lang="en-CA" sz="1100">
            <a:solidFill>
              <a:schemeClr val="accent2">
                <a:lumMod val="75000"/>
              </a:schemeClr>
            </a:solidFill>
          </a:endParaRPr>
        </a:p>
      </xdr:txBody>
    </xdr:sp>
    <xdr:clientData/>
  </xdr:twoCellAnchor>
  <xdr:twoCellAnchor>
    <xdr:from>
      <xdr:col>2</xdr:col>
      <xdr:colOff>295776</xdr:colOff>
      <xdr:row>109</xdr:row>
      <xdr:rowOff>120316</xdr:rowOff>
    </xdr:from>
    <xdr:to>
      <xdr:col>9</xdr:col>
      <xdr:colOff>501316</xdr:colOff>
      <xdr:row>110</xdr:row>
      <xdr:rowOff>140368</xdr:rowOff>
    </xdr:to>
    <xdr:sp macro="" textlink="">
      <xdr:nvSpPr>
        <xdr:cNvPr id="22" name="Oval 21"/>
        <xdr:cNvSpPr/>
      </xdr:nvSpPr>
      <xdr:spPr>
        <a:xfrm>
          <a:off x="1518987" y="20884816"/>
          <a:ext cx="4486776" cy="210552"/>
        </a:xfrm>
        <a:prstGeom prst="ellipse">
          <a:avLst/>
        </a:prstGeom>
        <a:noFill/>
        <a:ln>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rtlCol="0" anchor="ctr"/>
        <a:lstStyle/>
        <a:p>
          <a:pPr algn="ctr"/>
          <a:endParaRPr lang="en-CA" sz="1100">
            <a:solidFill>
              <a:schemeClr val="accent2">
                <a:lumMod val="75000"/>
              </a:schemeClr>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Judith.Elkins@gov.bc.ca" TargetMode="Externa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26" Type="http://schemas.openxmlformats.org/officeDocument/2006/relationships/hyperlink" Target="mailto:aaron.a.bergeron@gov.bc.ca" TargetMode="External"/><Relationship Id="rId21" Type="http://schemas.openxmlformats.org/officeDocument/2006/relationships/hyperlink" Target="mailto:operations@meadowcreekcedar.com" TargetMode="External"/><Relationship Id="rId34" Type="http://schemas.openxmlformats.org/officeDocument/2006/relationships/hyperlink" Target="mailto:striande@gmail.com" TargetMode="External"/><Relationship Id="rId42" Type="http://schemas.openxmlformats.org/officeDocument/2006/relationships/hyperlink" Target="mailto:luvena.bredick@tolko.com" TargetMode="External"/><Relationship Id="rId47" Type="http://schemas.openxmlformats.org/officeDocument/2006/relationships/hyperlink" Target="mailto:Patrick.Ellis@gov.bc.ca" TargetMode="External"/><Relationship Id="rId50" Type="http://schemas.openxmlformats.org/officeDocument/2006/relationships/hyperlink" Target="mailto:Brent.Paulsen@westfraser.com" TargetMode="External"/><Relationship Id="rId55" Type="http://schemas.openxmlformats.org/officeDocument/2006/relationships/hyperlink" Target="mailto:Dean.Draper@gov.bc.ca" TargetMode="External"/><Relationship Id="rId63" Type="http://schemas.openxmlformats.org/officeDocument/2006/relationships/hyperlink" Target="mailto:bearlumber@xplornet.com" TargetMode="External"/><Relationship Id="rId68" Type="http://schemas.openxmlformats.org/officeDocument/2006/relationships/hyperlink" Target="mailto:chip@xplornet.com" TargetMode="External"/><Relationship Id="rId76" Type="http://schemas.openxmlformats.org/officeDocument/2006/relationships/hyperlink" Target="mailto:goatlakebill@shaw.ca" TargetMode="External"/><Relationship Id="rId84" Type="http://schemas.openxmlformats.org/officeDocument/2006/relationships/hyperlink" Target="mailto:BettyJo.Weaver@gov.bc.ca" TargetMode="External"/><Relationship Id="rId89" Type="http://schemas.openxmlformats.org/officeDocument/2006/relationships/hyperlink" Target="mailto:Bryan.Juelfs@gov.bc.ca" TargetMode="External"/><Relationship Id="rId97" Type="http://schemas.openxmlformats.org/officeDocument/2006/relationships/hyperlink" Target="mailto:striande@gmail.com" TargetMode="External"/><Relationship Id="rId7" Type="http://schemas.openxmlformats.org/officeDocument/2006/relationships/hyperlink" Target="mailto:Val.Golley@gov.bc.ca" TargetMode="External"/><Relationship Id="rId71" Type="http://schemas.openxmlformats.org/officeDocument/2006/relationships/hyperlink" Target="mailto:Tori.Jones@gov.bc.ca" TargetMode="External"/><Relationship Id="rId92" Type="http://schemas.openxmlformats.org/officeDocument/2006/relationships/hyperlink" Target="mailto:rvan@newpro.ca" TargetMode="External"/><Relationship Id="rId2" Type="http://schemas.openxmlformats.org/officeDocument/2006/relationships/hyperlink" Target="mailto:Val.Golley@gov.bc.ca" TargetMode="External"/><Relationship Id="rId16" Type="http://schemas.openxmlformats.org/officeDocument/2006/relationships/hyperlink" Target="mailto:abfam@qcislands.net" TargetMode="External"/><Relationship Id="rId29" Type="http://schemas.openxmlformats.org/officeDocument/2006/relationships/hyperlink" Target="mailto:aaron.a.bergeron@gov.bc.ca" TargetMode="External"/><Relationship Id="rId11" Type="http://schemas.openxmlformats.org/officeDocument/2006/relationships/hyperlink" Target="mailto:hannu.harinen@atcowoodproducts.com" TargetMode="External"/><Relationship Id="rId24" Type="http://schemas.openxmlformats.org/officeDocument/2006/relationships/hyperlink" Target="mailto:aaron.a.bergeron@gov.bc.ca" TargetMode="External"/><Relationship Id="rId32" Type="http://schemas.openxmlformats.org/officeDocument/2006/relationships/hyperlink" Target="mailto:shingles@telus.net" TargetMode="External"/><Relationship Id="rId37" Type="http://schemas.openxmlformats.org/officeDocument/2006/relationships/hyperlink" Target="mailto:robertg2@cablerocket.com" TargetMode="External"/><Relationship Id="rId40" Type="http://schemas.openxmlformats.org/officeDocument/2006/relationships/hyperlink" Target="mailto:luvena.bredick@tolko.com" TargetMode="External"/><Relationship Id="rId45" Type="http://schemas.openxmlformats.org/officeDocument/2006/relationships/hyperlink" Target="mailto:cathy.ashcroft@gov.bc.ca" TargetMode="External"/><Relationship Id="rId53" Type="http://schemas.openxmlformats.org/officeDocument/2006/relationships/hyperlink" Target="mailto:Jenny.rubisch@westfraser.com" TargetMode="External"/><Relationship Id="rId58" Type="http://schemas.openxmlformats.org/officeDocument/2006/relationships/hyperlink" Target="mailto:darren.tamelin@canfor.com" TargetMode="External"/><Relationship Id="rId66" Type="http://schemas.openxmlformats.org/officeDocument/2006/relationships/hyperlink" Target="mailto:troy.hromadnik@tembec.com" TargetMode="External"/><Relationship Id="rId74" Type="http://schemas.openxmlformats.org/officeDocument/2006/relationships/hyperlink" Target="mailto:Tori.Jones@gov.bc.ca" TargetMode="External"/><Relationship Id="rId79" Type="http://schemas.openxmlformats.org/officeDocument/2006/relationships/hyperlink" Target="mailto:richard.dyson@hspp.ca" TargetMode="External"/><Relationship Id="rId87" Type="http://schemas.openxmlformats.org/officeDocument/2006/relationships/hyperlink" Target="mailto:BettyJo.Weaver@gov.bc.ca" TargetMode="External"/><Relationship Id="rId5" Type="http://schemas.openxmlformats.org/officeDocument/2006/relationships/hyperlink" Target="mailto:Val.Golley@gov.bc.ca" TargetMode="External"/><Relationship Id="rId61" Type="http://schemas.openxmlformats.org/officeDocument/2006/relationships/hyperlink" Target="mailto:canaloghomes@cyberlink.bc.ca" TargetMode="External"/><Relationship Id="rId82" Type="http://schemas.openxmlformats.org/officeDocument/2006/relationships/hyperlink" Target="mailto:BettyJo.Weaver@gov.bc.ca" TargetMode="External"/><Relationship Id="rId90" Type="http://schemas.openxmlformats.org/officeDocument/2006/relationships/hyperlink" Target="mailto:Bryan.Juelfs@gov.bc.ca" TargetMode="External"/><Relationship Id="rId95" Type="http://schemas.openxmlformats.org/officeDocument/2006/relationships/hyperlink" Target="mailto:Hal.Chambers@gov.bc.ca" TargetMode="External"/><Relationship Id="rId19" Type="http://schemas.openxmlformats.org/officeDocument/2006/relationships/hyperlink" Target="mailto:dwights@hamillcreek.com" TargetMode="External"/><Relationship Id="rId14" Type="http://schemas.openxmlformats.org/officeDocument/2006/relationships/hyperlink" Target="mailto:dave.crossley@gov.bc.ca" TargetMode="External"/><Relationship Id="rId22" Type="http://schemas.openxmlformats.org/officeDocument/2006/relationships/hyperlink" Target="mailto:aaron.a.bergeron@gov.bc.ca" TargetMode="External"/><Relationship Id="rId27" Type="http://schemas.openxmlformats.org/officeDocument/2006/relationships/hyperlink" Target="mailto:aaron.a.bergeron@gov.bc.ca" TargetMode="External"/><Relationship Id="rId30" Type="http://schemas.openxmlformats.org/officeDocument/2006/relationships/hyperlink" Target="mailto:mathew.parras@pinnaclepellet.com" TargetMode="External"/><Relationship Id="rId35" Type="http://schemas.openxmlformats.org/officeDocument/2006/relationships/hyperlink" Target="mailto:lorne.voysey@gov.bc.ca" TargetMode="External"/><Relationship Id="rId43" Type="http://schemas.openxmlformats.org/officeDocument/2006/relationships/hyperlink" Target="mailto:luvena.bredick@tolko.com" TargetMode="External"/><Relationship Id="rId48" Type="http://schemas.openxmlformats.org/officeDocument/2006/relationships/hyperlink" Target="mailto:Patrick.Ellis@gov.bc.ca" TargetMode="External"/><Relationship Id="rId56" Type="http://schemas.openxmlformats.org/officeDocument/2006/relationships/hyperlink" Target="mailto:bud@gallowaylumber.ca" TargetMode="External"/><Relationship Id="rId64" Type="http://schemas.openxmlformats.org/officeDocument/2006/relationships/hyperlink" Target="mailto:troy.hromadnik@tembec.com" TargetMode="External"/><Relationship Id="rId69" Type="http://schemas.openxmlformats.org/officeDocument/2006/relationships/hyperlink" Target="mailto:timber@sinkutwireless.ca" TargetMode="External"/><Relationship Id="rId77" Type="http://schemas.openxmlformats.org/officeDocument/2006/relationships/hyperlink" Target="mailto:alan.fougere@catalystpaper.com" TargetMode="External"/><Relationship Id="rId100" Type="http://schemas.openxmlformats.org/officeDocument/2006/relationships/comments" Target="../comments2.xml"/><Relationship Id="rId8" Type="http://schemas.openxmlformats.org/officeDocument/2006/relationships/hyperlink" Target="mailto:Val.Golley@gov.bc.ca" TargetMode="External"/><Relationship Id="rId51" Type="http://schemas.openxmlformats.org/officeDocument/2006/relationships/hyperlink" Target="mailto:mike.pagarut@westfraser.com" TargetMode="External"/><Relationship Id="rId72" Type="http://schemas.openxmlformats.org/officeDocument/2006/relationships/hyperlink" Target="mailto:mikegogo@shaw.ca" TargetMode="External"/><Relationship Id="rId80" Type="http://schemas.openxmlformats.org/officeDocument/2006/relationships/hyperlink" Target="mailto:richard.dyson@hspp.ca" TargetMode="External"/><Relationship Id="rId85" Type="http://schemas.openxmlformats.org/officeDocument/2006/relationships/hyperlink" Target="mailto:BettyJo.Weaver@gov.bc.ca" TargetMode="External"/><Relationship Id="rId93" Type="http://schemas.openxmlformats.org/officeDocument/2006/relationships/hyperlink" Target="mailto:mstarlund@pacificbioenergy.ca" TargetMode="External"/><Relationship Id="rId98" Type="http://schemas.openxmlformats.org/officeDocument/2006/relationships/hyperlink" Target="mailto:iross@terminalforest.com" TargetMode="External"/><Relationship Id="rId3" Type="http://schemas.openxmlformats.org/officeDocument/2006/relationships/hyperlink" Target="mailto:Val.Golley@gov.bc.ca" TargetMode="External"/><Relationship Id="rId12" Type="http://schemas.openxmlformats.org/officeDocument/2006/relationships/hyperlink" Target="mailto:yez.malloff@interfor.com" TargetMode="External"/><Relationship Id="rId17" Type="http://schemas.openxmlformats.org/officeDocument/2006/relationships/hyperlink" Target="mailto:dave.crossley@gov.bc.ca" TargetMode="External"/><Relationship Id="rId25" Type="http://schemas.openxmlformats.org/officeDocument/2006/relationships/hyperlink" Target="mailto:aaron.a.bergeron@gov.bc.ca" TargetMode="External"/><Relationship Id="rId33" Type="http://schemas.openxmlformats.org/officeDocument/2006/relationships/hyperlink" Target="mailto:spiketop.burgess@gmail.com" TargetMode="External"/><Relationship Id="rId38" Type="http://schemas.openxmlformats.org/officeDocument/2006/relationships/hyperlink" Target="mailto:Hal.Chambers@gov.bc.ca" TargetMode="External"/><Relationship Id="rId46" Type="http://schemas.openxmlformats.org/officeDocument/2006/relationships/hyperlink" Target="mailto:cathy.ashcroft@gov.bc.ca" TargetMode="External"/><Relationship Id="rId59" Type="http://schemas.openxmlformats.org/officeDocument/2006/relationships/hyperlink" Target="mailto:mrl@elkvalley.net" TargetMode="External"/><Relationship Id="rId67" Type="http://schemas.openxmlformats.org/officeDocument/2006/relationships/hyperlink" Target="mailto:briscowd@telus.net" TargetMode="External"/><Relationship Id="rId20" Type="http://schemas.openxmlformats.org/officeDocument/2006/relationships/hyperlink" Target="mailto:telling.g@shawcable.com" TargetMode="External"/><Relationship Id="rId41" Type="http://schemas.openxmlformats.org/officeDocument/2006/relationships/hyperlink" Target="mailto:luvena.bredick@tolko.com" TargetMode="External"/><Relationship Id="rId54" Type="http://schemas.openxmlformats.org/officeDocument/2006/relationships/hyperlink" Target="mailto:Uli.Schmidt@canfor.com" TargetMode="External"/><Relationship Id="rId62" Type="http://schemas.openxmlformats.org/officeDocument/2006/relationships/hyperlink" Target="mailto:chip@xplornet.com" TargetMode="External"/><Relationship Id="rId70" Type="http://schemas.openxmlformats.org/officeDocument/2006/relationships/hyperlink" Target="mailto:Jim.Magowan@westfraser.com" TargetMode="External"/><Relationship Id="rId75" Type="http://schemas.openxmlformats.org/officeDocument/2006/relationships/hyperlink" Target="mailto:goatlakewayne@shaw.ca" TargetMode="External"/><Relationship Id="rId83" Type="http://schemas.openxmlformats.org/officeDocument/2006/relationships/hyperlink" Target="mailto:BettyJo.Weaver@gov.bc.ca" TargetMode="External"/><Relationship Id="rId88" Type="http://schemas.openxmlformats.org/officeDocument/2006/relationships/hyperlink" Target="mailto:Gary.Newton@gov.bc.ca" TargetMode="External"/><Relationship Id="rId91" Type="http://schemas.openxmlformats.org/officeDocument/2006/relationships/hyperlink" Target="mailto:paul.anderson@westfraser.com" TargetMode="External"/><Relationship Id="rId96" Type="http://schemas.openxmlformats.org/officeDocument/2006/relationships/hyperlink" Target="mailto:Hal.Chambers@gov.bc.ca" TargetMode="External"/><Relationship Id="rId1" Type="http://schemas.openxmlformats.org/officeDocument/2006/relationships/hyperlink" Target="mailto:Val.Golley@gov.bc.ca" TargetMode="External"/><Relationship Id="rId6" Type="http://schemas.openxmlformats.org/officeDocument/2006/relationships/hyperlink" Target="mailto:Val.Golley@gov.bc.ca" TargetMode="External"/><Relationship Id="rId15" Type="http://schemas.openxmlformats.org/officeDocument/2006/relationships/hyperlink" Target="mailto:dave.crossley@gov.bc.ca" TargetMode="External"/><Relationship Id="rId23" Type="http://schemas.openxmlformats.org/officeDocument/2006/relationships/hyperlink" Target="mailto:richardvossen@hamptonaffiliates.com" TargetMode="External"/><Relationship Id="rId28" Type="http://schemas.openxmlformats.org/officeDocument/2006/relationships/hyperlink" Target="mailto:aaron.a.bergeron@gov.bc.ca" TargetMode="External"/><Relationship Id="rId36" Type="http://schemas.openxmlformats.org/officeDocument/2006/relationships/hyperlink" Target="mailto:robertg2@cablerocket.com" TargetMode="External"/><Relationship Id="rId49" Type="http://schemas.openxmlformats.org/officeDocument/2006/relationships/hyperlink" Target="mailto:Patrick.Ellis@gov.bc.ca" TargetMode="External"/><Relationship Id="rId57" Type="http://schemas.openxmlformats.org/officeDocument/2006/relationships/hyperlink" Target="mailto:swilliams@woodexind.com" TargetMode="External"/><Relationship Id="rId10" Type="http://schemas.openxmlformats.org/officeDocument/2006/relationships/hyperlink" Target="mailto:patpole@hotmail.com" TargetMode="External"/><Relationship Id="rId31" Type="http://schemas.openxmlformats.org/officeDocument/2006/relationships/hyperlink" Target="mailto:lorne.voysey@gov.bc.ca" TargetMode="External"/><Relationship Id="rId44" Type="http://schemas.openxmlformats.org/officeDocument/2006/relationships/hyperlink" Target="mailto:lumby@gormanbros.com" TargetMode="External"/><Relationship Id="rId52" Type="http://schemas.openxmlformats.org/officeDocument/2006/relationships/hyperlink" Target="mailto:tammy.ryley@westfraser.com" TargetMode="External"/><Relationship Id="rId60" Type="http://schemas.openxmlformats.org/officeDocument/2006/relationships/hyperlink" Target="mailto:nstarhw.britt@telus.net" TargetMode="External"/><Relationship Id="rId65" Type="http://schemas.openxmlformats.org/officeDocument/2006/relationships/hyperlink" Target="mailto:troy.hromadnik@tembec.com" TargetMode="External"/><Relationship Id="rId73" Type="http://schemas.openxmlformats.org/officeDocument/2006/relationships/hyperlink" Target="mailto:sbraiden-cyr@coastlandwood.com" TargetMode="External"/><Relationship Id="rId78" Type="http://schemas.openxmlformats.org/officeDocument/2006/relationships/hyperlink" Target="mailto:alan.fougere@catalystpaper.com" TargetMode="External"/><Relationship Id="rId81" Type="http://schemas.openxmlformats.org/officeDocument/2006/relationships/hyperlink" Target="mailto:BettyJo.Weaver@gov.bc.ca" TargetMode="External"/><Relationship Id="rId86" Type="http://schemas.openxmlformats.org/officeDocument/2006/relationships/hyperlink" Target="mailto:BettyJo.Weaver@gov.bc.ca" TargetMode="External"/><Relationship Id="rId94" Type="http://schemas.openxmlformats.org/officeDocument/2006/relationships/hyperlink" Target="mailto:luvena.bredick@tolko.com" TargetMode="External"/><Relationship Id="rId99" Type="http://schemas.openxmlformats.org/officeDocument/2006/relationships/vmlDrawing" Target="../drawings/vmlDrawing2.vml"/><Relationship Id="rId4" Type="http://schemas.openxmlformats.org/officeDocument/2006/relationships/hyperlink" Target="mailto:Val.Golley@gov.bc.ca" TargetMode="External"/><Relationship Id="rId9" Type="http://schemas.openxmlformats.org/officeDocument/2006/relationships/hyperlink" Target="mailto:Val.Golley@gov.bc.ca" TargetMode="External"/><Relationship Id="rId13" Type="http://schemas.openxmlformats.org/officeDocument/2006/relationships/hyperlink" Target="mailto:Benhoy@kdlgroup.net" TargetMode="External"/><Relationship Id="rId18" Type="http://schemas.openxmlformats.org/officeDocument/2006/relationships/hyperlink" Target="mailto:Brent.May@gov.bc.ca" TargetMode="External"/><Relationship Id="rId39" Type="http://schemas.openxmlformats.org/officeDocument/2006/relationships/hyperlink" Target="mailto:heather.goodman@tolko.com"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codeName="Sheet1">
    <pageSetUpPr fitToPage="1"/>
  </sheetPr>
  <dimension ref="A1:Y71"/>
  <sheetViews>
    <sheetView showGridLines="0" tabSelected="1" zoomScale="85" zoomScaleNormal="85" workbookViewId="0">
      <selection activeCell="F14" sqref="F14"/>
    </sheetView>
  </sheetViews>
  <sheetFormatPr defaultColWidth="9.140625" defaultRowHeight="15"/>
  <cols>
    <col min="1" max="1" width="1.28515625" style="1" customWidth="1"/>
    <col min="2" max="2" width="13" style="1" customWidth="1"/>
    <col min="3" max="3" width="27.28515625" style="1" customWidth="1"/>
    <col min="4" max="4" width="19" style="1" customWidth="1"/>
    <col min="5" max="5" width="20.7109375" style="1" customWidth="1"/>
    <col min="6" max="6" width="31.42578125" style="1" customWidth="1"/>
    <col min="7" max="7" width="21.140625" style="1" customWidth="1"/>
    <col min="8" max="8" width="3" style="1" customWidth="1"/>
    <col min="9" max="9" width="30.5703125" style="1" customWidth="1"/>
    <col min="10" max="10" width="11.7109375" style="1" customWidth="1"/>
    <col min="11" max="16384" width="9.140625" style="1"/>
  </cols>
  <sheetData>
    <row r="1" spans="1:14" ht="1.5" customHeight="1" thickBot="1"/>
    <row r="2" spans="1:14">
      <c r="A2" s="104"/>
      <c r="B2" s="77"/>
      <c r="C2" s="77"/>
      <c r="D2" s="77"/>
      <c r="E2" s="77"/>
      <c r="F2" s="77"/>
      <c r="G2" s="77"/>
      <c r="H2" s="105"/>
      <c r="I2" s="112"/>
      <c r="J2" s="112"/>
      <c r="K2" s="112"/>
      <c r="L2" s="112"/>
      <c r="M2" s="112"/>
      <c r="N2" s="112"/>
    </row>
    <row r="3" spans="1:14" ht="15.75" customHeight="1">
      <c r="A3" s="106"/>
      <c r="B3" s="270" t="s">
        <v>0</v>
      </c>
      <c r="C3" s="270"/>
      <c r="D3" s="271"/>
      <c r="E3" s="271"/>
      <c r="F3" s="271"/>
      <c r="G3" s="271"/>
      <c r="H3" s="107"/>
      <c r="I3" s="112"/>
      <c r="J3" s="112"/>
      <c r="K3" s="112"/>
      <c r="L3" s="112"/>
      <c r="M3" s="112"/>
      <c r="N3" s="112"/>
    </row>
    <row r="4" spans="1:14" ht="15.75" customHeight="1">
      <c r="A4" s="106"/>
      <c r="B4" s="270" t="s">
        <v>1</v>
      </c>
      <c r="C4" s="270"/>
      <c r="D4" s="271"/>
      <c r="E4" s="271"/>
      <c r="F4" s="271"/>
      <c r="G4" s="271"/>
      <c r="H4" s="107"/>
      <c r="I4" s="112"/>
      <c r="J4" s="112"/>
      <c r="K4" s="112"/>
      <c r="L4" s="112"/>
      <c r="M4" s="112"/>
      <c r="N4" s="112"/>
    </row>
    <row r="5" spans="1:14" ht="33.75" customHeight="1">
      <c r="A5" s="106"/>
      <c r="B5" s="272" t="s">
        <v>1995</v>
      </c>
      <c r="C5" s="273"/>
      <c r="D5" s="273"/>
      <c r="E5" s="273"/>
      <c r="F5" s="273"/>
      <c r="G5" s="273"/>
      <c r="H5" s="107"/>
      <c r="I5" s="112"/>
      <c r="J5" s="161"/>
      <c r="K5" s="112"/>
      <c r="L5" s="112"/>
      <c r="M5" s="112"/>
      <c r="N5" s="112"/>
    </row>
    <row r="6" spans="1:14" ht="15" customHeight="1">
      <c r="A6" s="106"/>
      <c r="B6" s="268" t="s">
        <v>2017</v>
      </c>
      <c r="C6" s="269"/>
      <c r="D6" s="269"/>
      <c r="E6" s="269"/>
      <c r="F6" s="269"/>
      <c r="G6" s="269"/>
      <c r="H6" s="107"/>
      <c r="I6" s="112"/>
      <c r="J6" s="161"/>
      <c r="K6" s="161"/>
      <c r="L6" s="161"/>
      <c r="M6" s="161"/>
      <c r="N6" s="112"/>
    </row>
    <row r="7" spans="1:14" ht="13.5" customHeight="1">
      <c r="A7" s="106"/>
      <c r="B7" s="78"/>
      <c r="C7" s="78"/>
      <c r="D7" s="274" t="s">
        <v>2016</v>
      </c>
      <c r="E7" s="275"/>
      <c r="F7" s="78"/>
      <c r="G7" s="78"/>
      <c r="H7" s="107"/>
      <c r="I7" s="112"/>
      <c r="J7" s="112"/>
      <c r="K7" s="112"/>
      <c r="L7" s="112"/>
      <c r="M7" s="112"/>
      <c r="N7" s="112"/>
    </row>
    <row r="8" spans="1:14">
      <c r="A8" s="106"/>
      <c r="B8" s="102" t="s">
        <v>19</v>
      </c>
      <c r="C8" s="90"/>
      <c r="D8" s="78"/>
      <c r="E8" s="78"/>
      <c r="G8" s="78"/>
      <c r="H8" s="107"/>
      <c r="I8" s="112"/>
      <c r="J8" s="112"/>
      <c r="K8" s="112"/>
      <c r="L8" s="112"/>
      <c r="M8" s="112"/>
      <c r="N8" s="112"/>
    </row>
    <row r="9" spans="1:14">
      <c r="A9" s="106"/>
      <c r="B9" s="83" t="s">
        <v>1993</v>
      </c>
      <c r="C9" s="90"/>
      <c r="D9" s="78"/>
      <c r="E9" s="78"/>
      <c r="F9" s="127" t="s">
        <v>2001</v>
      </c>
      <c r="G9" s="78"/>
      <c r="H9" s="107"/>
      <c r="I9" s="112"/>
      <c r="J9" s="112"/>
      <c r="K9" s="112"/>
      <c r="L9" s="112"/>
      <c r="M9" s="112"/>
      <c r="N9" s="112"/>
    </row>
    <row r="10" spans="1:14" ht="18" customHeight="1" thickBot="1">
      <c r="A10" s="106"/>
      <c r="C10" s="239" t="s">
        <v>22</v>
      </c>
      <c r="D10" s="206" t="str">
        <f>IF(E10="_","→"," ")</f>
        <v xml:space="preserve"> </v>
      </c>
      <c r="E10" s="137" t="s">
        <v>1989</v>
      </c>
      <c r="F10" s="172"/>
      <c r="G10" s="78"/>
      <c r="H10" s="107"/>
      <c r="I10" s="112" t="s">
        <v>2018</v>
      </c>
      <c r="J10" s="112"/>
      <c r="K10" s="112"/>
      <c r="L10" s="112"/>
      <c r="M10" s="112"/>
      <c r="N10" s="112"/>
    </row>
    <row r="11" spans="1:14" ht="11.25" customHeight="1">
      <c r="A11" s="106"/>
      <c r="B11" s="111"/>
      <c r="D11" s="207"/>
      <c r="E11" s="78"/>
      <c r="F11" s="110"/>
      <c r="G11" s="78"/>
      <c r="H11" s="107"/>
      <c r="I11" s="112"/>
      <c r="J11" s="264" t="str">
        <f>IF((chp_output_cap_bdu*chp_output_cap_gpu&gt;0),"1","0")</f>
        <v>0</v>
      </c>
      <c r="K11" s="265"/>
      <c r="L11" s="112"/>
      <c r="M11" s="112"/>
      <c r="N11" s="112"/>
    </row>
    <row r="12" spans="1:14" ht="16.5" customHeight="1" thickBot="1">
      <c r="A12" s="106"/>
      <c r="C12" s="83" t="s">
        <v>9</v>
      </c>
      <c r="D12" s="208" t="str">
        <f>IF(E12="","→"," ")</f>
        <v xml:space="preserve"> </v>
      </c>
      <c r="E12" s="138">
        <v>394</v>
      </c>
      <c r="F12" s="110"/>
      <c r="G12" s="78"/>
      <c r="H12" s="107"/>
      <c r="I12" s="112" t="s">
        <v>2019</v>
      </c>
      <c r="J12" s="266"/>
      <c r="K12" s="267"/>
      <c r="L12" s="112"/>
      <c r="M12" s="112"/>
      <c r="N12" s="112"/>
    </row>
    <row r="13" spans="1:14" ht="13.5" customHeight="1">
      <c r="A13" s="106"/>
      <c r="C13" s="83" t="s">
        <v>2002</v>
      </c>
      <c r="D13" s="78"/>
      <c r="E13" s="232">
        <f>IF($E$12="","",VLOOKUP($E$12,Chip_Mill_List!$A$3:$AN$100,24,FALSE))</f>
        <v>54.527650000000001</v>
      </c>
      <c r="F13" s="173"/>
      <c r="G13" s="78"/>
      <c r="H13" s="107"/>
      <c r="I13" s="112" t="s">
        <v>2050</v>
      </c>
      <c r="J13" s="135"/>
      <c r="K13" s="135"/>
      <c r="L13" s="112"/>
      <c r="M13" s="112"/>
      <c r="N13" s="112"/>
    </row>
    <row r="14" spans="1:14" ht="13.5" customHeight="1" thickBot="1">
      <c r="A14" s="106"/>
      <c r="C14" s="83" t="s">
        <v>2003</v>
      </c>
      <c r="D14" s="78"/>
      <c r="E14" s="233">
        <f>IF($E$12="","",VLOOKUP($E$12,Chip_Mill_List!$A$3:$AN$100,25,FALSE))</f>
        <v>-128.5958</v>
      </c>
      <c r="F14" s="174"/>
      <c r="G14" s="78"/>
      <c r="H14" s="107"/>
      <c r="I14" s="112" t="s">
        <v>2064</v>
      </c>
      <c r="J14" s="112"/>
      <c r="K14" s="112"/>
      <c r="L14" s="112"/>
      <c r="M14" s="112"/>
      <c r="N14" s="112"/>
    </row>
    <row r="15" spans="1:14" ht="24" customHeight="1">
      <c r="A15" s="106"/>
      <c r="B15" s="78"/>
      <c r="C15" s="78"/>
      <c r="D15" s="196"/>
      <c r="E15" s="197"/>
      <c r="F15" s="78"/>
      <c r="G15" s="78"/>
      <c r="H15" s="107"/>
      <c r="I15" s="112"/>
      <c r="J15" s="112"/>
      <c r="K15" s="112"/>
      <c r="L15" s="112"/>
      <c r="M15" s="112"/>
      <c r="N15" s="112"/>
    </row>
    <row r="16" spans="1:14">
      <c r="A16" s="106"/>
      <c r="B16" s="112"/>
      <c r="C16" s="78"/>
      <c r="D16" s="126" t="s">
        <v>2001</v>
      </c>
      <c r="E16" s="197"/>
      <c r="F16" s="78"/>
      <c r="G16" s="126" t="s">
        <v>2001</v>
      </c>
      <c r="H16" s="107"/>
      <c r="I16" s="112"/>
      <c r="J16" s="112"/>
      <c r="K16" s="112"/>
      <c r="L16" s="112"/>
      <c r="M16" s="112"/>
      <c r="N16" s="112"/>
    </row>
    <row r="17" spans="1:14">
      <c r="A17" s="106"/>
      <c r="B17" s="79" t="s">
        <v>1999</v>
      </c>
      <c r="C17" s="225" t="str">
        <f>IF($E$12="","",VLOOKUP($E$12,Chip_Mill_List!$A$3:$AN$100,7,FALSE))</f>
        <v>Natalie Young</v>
      </c>
      <c r="D17" s="166"/>
      <c r="E17" s="80" t="s">
        <v>6</v>
      </c>
      <c r="F17" s="225" t="str">
        <f>IF($E$12="","",VLOOKUP($E$12,Chip_Mill_List!$A$3:$AN$100,12,FALSE))</f>
        <v>Natalie.young@tolko.com</v>
      </c>
      <c r="G17" s="170"/>
      <c r="H17" s="116"/>
      <c r="I17" s="112"/>
      <c r="J17" s="112"/>
      <c r="K17" s="112"/>
      <c r="L17" s="112"/>
      <c r="M17" s="112"/>
      <c r="N17" s="112"/>
    </row>
    <row r="18" spans="1:14">
      <c r="A18" s="106"/>
      <c r="B18" s="81"/>
      <c r="C18" s="226" t="str">
        <f>IF($E$12="","",VLOOKUP($E$12,Chip_Mill_List!$A$3:$AN$100,3,FALSE))</f>
        <v>Tolko Industries Ltd.</v>
      </c>
      <c r="D18" s="167"/>
      <c r="E18" s="82" t="s">
        <v>8</v>
      </c>
      <c r="F18" s="227" t="str">
        <f>IF($E$12="","",VLOOKUP($E$12,Chip_Mill_List!$A$3:$AN$100,8,FALSE))</f>
        <v>(250) 578-7212</v>
      </c>
      <c r="G18" s="171"/>
      <c r="H18" s="116"/>
      <c r="I18" s="112"/>
      <c r="J18" s="112"/>
      <c r="K18" s="112"/>
      <c r="L18" s="112"/>
      <c r="M18" s="112"/>
      <c r="N18" s="112"/>
    </row>
    <row r="19" spans="1:14">
      <c r="A19" s="106"/>
      <c r="B19" s="81"/>
      <c r="C19" s="226" t="str">
        <f>IF($E$12="","",VLOOKUP($E$12,Chip_Mill_List!$A$3:$AN$100,6,FALSE))</f>
        <v>Heffley Creek</v>
      </c>
      <c r="D19" s="168"/>
      <c r="E19" s="80"/>
      <c r="F19" s="101"/>
      <c r="G19" s="160"/>
      <c r="H19" s="116"/>
      <c r="I19" s="112"/>
      <c r="J19" s="112"/>
      <c r="K19" s="112"/>
      <c r="L19" s="112"/>
      <c r="M19" s="112"/>
      <c r="N19" s="112"/>
    </row>
    <row r="20" spans="1:14">
      <c r="A20" s="106"/>
      <c r="B20" s="81"/>
      <c r="C20" s="226" t="str">
        <f>IF($E$12="","",VLOOKUP($E$12,Chip_Mill_List!$A$3:$AN$100,9,FALSE))</f>
        <v>6275 Yellowhead Hwy</v>
      </c>
      <c r="D20" s="168"/>
      <c r="E20" s="78"/>
      <c r="F20" s="78"/>
      <c r="G20" s="78"/>
      <c r="H20" s="107"/>
      <c r="I20" s="112"/>
      <c r="J20" s="112"/>
      <c r="K20" s="112"/>
      <c r="L20" s="112"/>
      <c r="M20" s="112"/>
      <c r="N20" s="112"/>
    </row>
    <row r="21" spans="1:14">
      <c r="A21" s="106"/>
      <c r="B21" s="81"/>
      <c r="C21" s="227" t="str">
        <f>IF($E$12="","",VLOOKUP($E$12,Chip_Mill_List!$A$3:$AN$100,10,FALSE))</f>
        <v>Kamloops, B.C.</v>
      </c>
      <c r="D21" s="169"/>
      <c r="E21" s="78"/>
      <c r="F21" s="78"/>
      <c r="G21" s="78"/>
      <c r="H21" s="107"/>
      <c r="I21" s="112"/>
      <c r="J21" s="112"/>
      <c r="K21" s="112"/>
      <c r="L21" s="112"/>
      <c r="M21" s="112"/>
      <c r="N21" s="112"/>
    </row>
    <row r="22" spans="1:14" ht="19.899999999999999" customHeight="1" thickBot="1">
      <c r="A22" s="106"/>
      <c r="B22" s="81"/>
      <c r="C22" s="81"/>
      <c r="D22" s="78"/>
      <c r="E22" s="83"/>
      <c r="F22" s="84"/>
      <c r="G22" s="83"/>
      <c r="H22" s="107"/>
      <c r="I22" s="112"/>
      <c r="J22" s="112"/>
      <c r="K22" s="112"/>
      <c r="L22" s="112"/>
      <c r="M22" s="112"/>
      <c r="N22" s="112"/>
    </row>
    <row r="23" spans="1:14">
      <c r="A23" s="106"/>
      <c r="B23" s="85" t="s">
        <v>10</v>
      </c>
      <c r="C23" s="86"/>
      <c r="D23" s="87"/>
      <c r="E23" s="87"/>
      <c r="F23" s="87"/>
      <c r="G23" s="88"/>
      <c r="H23" s="107"/>
      <c r="I23" s="112"/>
      <c r="J23" s="112"/>
      <c r="K23" s="112"/>
      <c r="L23" s="112"/>
      <c r="M23" s="112"/>
      <c r="N23" s="112"/>
    </row>
    <row r="24" spans="1:14">
      <c r="A24" s="106"/>
      <c r="B24" s="89" t="s">
        <v>11</v>
      </c>
      <c r="C24" s="90"/>
      <c r="D24" s="91" t="s">
        <v>12</v>
      </c>
      <c r="E24" s="101" t="str">
        <f>IF($E$12="","",VLOOKUP($E$12,Chip_Mill_List!$A$3:$AN$100,16,FALSE))</f>
        <v>Brent May</v>
      </c>
      <c r="F24" s="92" t="s">
        <v>14</v>
      </c>
      <c r="G24" s="93"/>
      <c r="H24" s="107"/>
      <c r="I24" s="112"/>
      <c r="J24" s="112"/>
      <c r="K24" s="112"/>
      <c r="L24" s="112"/>
      <c r="M24" s="112"/>
      <c r="N24" s="112"/>
    </row>
    <row r="25" spans="1:14" s="2" customFormat="1">
      <c r="A25" s="108"/>
      <c r="B25" s="89" t="s">
        <v>15</v>
      </c>
      <c r="C25" s="90"/>
      <c r="D25" s="92"/>
      <c r="E25" s="94" t="s">
        <v>16</v>
      </c>
      <c r="F25" s="92" t="str">
        <f>IF($E$12="","",VLOOKUP($E$12,Chip_Mill_List!$A$3:$AI$100,20,FALSE))</f>
        <v>(250) 638-5121</v>
      </c>
      <c r="G25" s="95"/>
      <c r="H25" s="109"/>
      <c r="I25" s="162"/>
      <c r="J25" s="162"/>
      <c r="K25" s="162"/>
      <c r="L25" s="162"/>
      <c r="M25" s="162"/>
      <c r="N25" s="162"/>
    </row>
    <row r="26" spans="1:14" s="2" customFormat="1" ht="15.75" thickBot="1">
      <c r="A26" s="108"/>
      <c r="B26" s="96" t="s">
        <v>17</v>
      </c>
      <c r="C26" s="97"/>
      <c r="D26" s="98"/>
      <c r="E26" s="99" t="s">
        <v>18</v>
      </c>
      <c r="F26" s="98" t="str">
        <f>IF($E$12="","",VLOOKUP($E$12,Chip_Mill_List!$A$3:$AI$13,22,FALSE))</f>
        <v>Brent.May@gov.bc.ca</v>
      </c>
      <c r="G26" s="100"/>
      <c r="H26" s="109"/>
      <c r="I26" s="162"/>
      <c r="J26" s="162"/>
      <c r="K26" s="162"/>
      <c r="L26" s="162"/>
      <c r="M26" s="162"/>
      <c r="N26" s="162"/>
    </row>
    <row r="27" spans="1:14" ht="7.5" customHeight="1" thickBot="1">
      <c r="A27" s="106"/>
      <c r="B27" s="90"/>
      <c r="C27" s="90"/>
      <c r="D27" s="78"/>
      <c r="E27" s="78"/>
      <c r="F27" s="90"/>
      <c r="G27" s="101"/>
      <c r="H27" s="107"/>
      <c r="I27" s="112"/>
      <c r="J27" s="112"/>
      <c r="K27" s="112"/>
      <c r="L27" s="112"/>
      <c r="M27" s="112"/>
      <c r="N27" s="112"/>
    </row>
    <row r="28" spans="1:14" ht="8.25" customHeight="1">
      <c r="A28" s="106"/>
      <c r="B28" s="83"/>
      <c r="C28" s="110"/>
      <c r="D28" s="78"/>
      <c r="E28" s="83"/>
      <c r="F28" s="110"/>
      <c r="G28" s="78"/>
      <c r="H28" s="107"/>
      <c r="I28" s="112"/>
      <c r="J28" s="264" t="str">
        <f>IF(((chp_prodn_bdu*chp_prodn_odt)+(chp_prodn_bdu*chp_prodn_gpu)+(chp_prodn_odt*chp_prodn_gpu))&gt;0,"1","0")</f>
        <v>0</v>
      </c>
      <c r="K28" s="265"/>
      <c r="L28" s="112"/>
      <c r="M28" s="112"/>
      <c r="N28" s="112"/>
    </row>
    <row r="29" spans="1:14" ht="21.75" customHeight="1" thickBot="1">
      <c r="A29" s="106"/>
      <c r="B29" s="83" t="s">
        <v>1996</v>
      </c>
      <c r="C29" s="78"/>
      <c r="D29" s="128" t="s">
        <v>29</v>
      </c>
      <c r="E29" s="112"/>
      <c r="F29" s="112"/>
      <c r="G29" s="112"/>
      <c r="H29" s="107"/>
      <c r="I29" s="112"/>
      <c r="J29" s="266"/>
      <c r="K29" s="267"/>
      <c r="L29" s="112"/>
      <c r="M29" s="112"/>
      <c r="N29" s="112"/>
    </row>
    <row r="30" spans="1:14" ht="21.75" customHeight="1">
      <c r="A30" s="106"/>
      <c r="B30" s="112"/>
      <c r="C30" s="112"/>
      <c r="D30" s="112"/>
      <c r="E30" s="130"/>
      <c r="F30" s="129" t="s">
        <v>2014</v>
      </c>
      <c r="G30" s="125" t="str">
        <f>IF(J11="1","←"," ")</f>
        <v xml:space="preserve"> </v>
      </c>
      <c r="H30" s="107"/>
      <c r="I30" s="112" t="s">
        <v>2020</v>
      </c>
      <c r="J30" s="135"/>
      <c r="K30" s="135"/>
      <c r="L30" s="112"/>
      <c r="M30" s="112"/>
      <c r="N30" s="112"/>
    </row>
    <row r="31" spans="1:14" ht="20.25" customHeight="1">
      <c r="A31" s="106"/>
      <c r="B31" s="112"/>
      <c r="C31" s="112"/>
      <c r="D31" s="136" t="s">
        <v>12</v>
      </c>
      <c r="E31" s="130"/>
      <c r="F31" s="131" t="s">
        <v>2015</v>
      </c>
      <c r="G31" s="125" t="str">
        <f>IF(J11="1","←"," ")</f>
        <v xml:space="preserve"> </v>
      </c>
      <c r="H31" s="107"/>
      <c r="I31" s="112" t="s">
        <v>2021</v>
      </c>
      <c r="J31" s="112"/>
      <c r="K31" s="112"/>
      <c r="L31" s="112"/>
      <c r="M31" s="112"/>
      <c r="N31" s="112"/>
    </row>
    <row r="32" spans="1:14" ht="6.75" customHeight="1">
      <c r="A32" s="106"/>
      <c r="B32" s="112"/>
      <c r="C32" s="112"/>
      <c r="D32" s="112"/>
      <c r="E32" s="78"/>
      <c r="F32" s="78"/>
      <c r="G32" s="78"/>
      <c r="H32" s="107"/>
      <c r="I32" s="112"/>
      <c r="J32" s="112"/>
      <c r="K32" s="112"/>
      <c r="L32" s="112"/>
      <c r="M32" s="112"/>
      <c r="N32" s="112"/>
    </row>
    <row r="33" spans="1:25" ht="50.25" customHeight="1">
      <c r="A33" s="106"/>
      <c r="B33" s="263" t="s">
        <v>2000</v>
      </c>
      <c r="C33" s="263"/>
      <c r="D33" s="263"/>
      <c r="E33" s="263"/>
      <c r="F33" s="263"/>
      <c r="G33" s="263"/>
      <c r="H33" s="107"/>
      <c r="I33" s="112"/>
      <c r="J33" s="112"/>
      <c r="K33" s="112"/>
      <c r="L33" s="112"/>
      <c r="M33" s="112"/>
      <c r="N33" s="112"/>
    </row>
    <row r="34" spans="1:25" ht="18.75" customHeight="1">
      <c r="A34" s="106"/>
      <c r="B34" s="90"/>
      <c r="C34" s="90"/>
      <c r="D34" s="78"/>
      <c r="E34" s="78"/>
      <c r="F34" s="78"/>
      <c r="G34" s="78"/>
      <c r="H34" s="107"/>
      <c r="I34" s="112"/>
      <c r="J34" s="112"/>
      <c r="K34" s="112"/>
      <c r="L34" s="112"/>
      <c r="M34" s="112"/>
      <c r="N34" s="112"/>
    </row>
    <row r="35" spans="1:25" ht="18.75" customHeight="1">
      <c r="A35" s="106"/>
      <c r="B35" s="90"/>
      <c r="C35" s="90"/>
      <c r="D35" s="78"/>
      <c r="E35" s="78"/>
      <c r="F35" s="78"/>
      <c r="G35" s="78"/>
      <c r="H35" s="107"/>
      <c r="I35" s="112"/>
      <c r="J35" s="112"/>
      <c r="K35" s="112"/>
      <c r="L35" s="112"/>
      <c r="M35" s="112"/>
      <c r="N35" s="112"/>
    </row>
    <row r="36" spans="1:25" ht="18.75" customHeight="1">
      <c r="A36" s="106"/>
      <c r="B36" s="141" t="s">
        <v>28</v>
      </c>
      <c r="C36" s="142"/>
      <c r="D36" s="143" t="s">
        <v>29</v>
      </c>
      <c r="E36" s="157"/>
      <c r="F36" s="144"/>
      <c r="G36" s="145"/>
      <c r="H36" s="107"/>
      <c r="I36" s="112"/>
      <c r="J36" s="112"/>
      <c r="K36" s="112"/>
      <c r="L36" s="112"/>
      <c r="M36" s="112"/>
      <c r="N36" s="112"/>
      <c r="X36" s="135"/>
      <c r="Y36" s="135"/>
    </row>
    <row r="37" spans="1:25" ht="19.5" customHeight="1">
      <c r="A37" s="106"/>
      <c r="B37" s="163"/>
      <c r="C37" s="164"/>
      <c r="D37" s="164"/>
      <c r="E37" s="156"/>
      <c r="F37" s="115" t="s">
        <v>30</v>
      </c>
      <c r="G37" s="146" t="str">
        <f>IF(J28="1","←"," ")</f>
        <v xml:space="preserve"> </v>
      </c>
      <c r="H37" s="107"/>
      <c r="I37" s="112" t="s">
        <v>2022</v>
      </c>
      <c r="J37" s="112"/>
      <c r="K37" s="112"/>
      <c r="L37" s="112"/>
      <c r="M37" s="112"/>
      <c r="N37" s="112"/>
    </row>
    <row r="38" spans="1:25" ht="21" customHeight="1">
      <c r="A38" s="113"/>
      <c r="B38" s="163"/>
      <c r="C38" s="164"/>
      <c r="D38" s="140" t="s">
        <v>12</v>
      </c>
      <c r="E38" s="103"/>
      <c r="F38" s="115" t="s">
        <v>2013</v>
      </c>
      <c r="G38" s="146" t="str">
        <f>IF(J28="1","←"," ")</f>
        <v xml:space="preserve"> </v>
      </c>
      <c r="H38" s="116"/>
      <c r="I38" s="112" t="s">
        <v>2023</v>
      </c>
      <c r="J38" s="112"/>
      <c r="K38" s="112"/>
      <c r="L38" s="112"/>
      <c r="M38" s="112"/>
      <c r="N38" s="112"/>
    </row>
    <row r="39" spans="1:25" ht="25.5">
      <c r="A39" s="106"/>
      <c r="B39" s="163"/>
      <c r="C39" s="164"/>
      <c r="D39" s="140" t="s">
        <v>12</v>
      </c>
      <c r="E39" s="103"/>
      <c r="F39" s="115" t="s">
        <v>32</v>
      </c>
      <c r="G39" s="146" t="str">
        <f>IF(J28="1","←"," ")</f>
        <v xml:space="preserve"> </v>
      </c>
      <c r="H39" s="107"/>
      <c r="I39" s="112" t="s">
        <v>2024</v>
      </c>
      <c r="J39" s="112"/>
      <c r="K39" s="112"/>
      <c r="L39" s="112"/>
      <c r="M39" s="112"/>
      <c r="N39" s="112"/>
    </row>
    <row r="40" spans="1:25" ht="5.25" customHeight="1">
      <c r="A40" s="106"/>
      <c r="B40" s="147"/>
      <c r="C40" s="117"/>
      <c r="D40" s="114"/>
      <c r="E40" s="117"/>
      <c r="F40" s="115"/>
      <c r="G40" s="148"/>
      <c r="H40" s="107"/>
      <c r="I40" s="112"/>
      <c r="J40" s="112"/>
      <c r="K40" s="112"/>
      <c r="L40" s="112"/>
      <c r="M40" s="112"/>
      <c r="N40" s="112"/>
    </row>
    <row r="41" spans="1:25">
      <c r="A41" s="106"/>
      <c r="B41" s="149" t="s">
        <v>33</v>
      </c>
      <c r="C41" s="118"/>
      <c r="D41" s="118"/>
      <c r="E41" s="118"/>
      <c r="F41" s="117"/>
      <c r="G41" s="148"/>
      <c r="H41" s="107"/>
      <c r="I41" s="112"/>
      <c r="J41" s="112"/>
      <c r="K41" s="112"/>
      <c r="L41" s="112"/>
      <c r="M41" s="112"/>
      <c r="N41" s="112"/>
    </row>
    <row r="42" spans="1:25">
      <c r="A42" s="106"/>
      <c r="B42" s="150" t="s">
        <v>34</v>
      </c>
      <c r="C42" s="119"/>
      <c r="D42" s="117"/>
      <c r="E42" s="158"/>
      <c r="F42" s="117"/>
      <c r="G42" s="148"/>
      <c r="H42" s="107"/>
      <c r="I42" s="112"/>
      <c r="J42" s="112"/>
      <c r="K42" s="112"/>
      <c r="L42" s="112"/>
      <c r="M42" s="112"/>
      <c r="N42" s="112"/>
    </row>
    <row r="43" spans="1:25">
      <c r="A43" s="106"/>
      <c r="B43" s="147"/>
      <c r="C43" s="117"/>
      <c r="D43" s="114" t="s">
        <v>35</v>
      </c>
      <c r="E43" s="156"/>
      <c r="F43" s="117" t="s">
        <v>36</v>
      </c>
      <c r="G43" s="148"/>
      <c r="H43" s="107"/>
      <c r="I43" s="112" t="s">
        <v>2025</v>
      </c>
      <c r="J43" s="112"/>
      <c r="K43" s="112"/>
      <c r="L43" s="112"/>
      <c r="M43" s="112"/>
      <c r="N43" s="112"/>
    </row>
    <row r="44" spans="1:25">
      <c r="A44" s="106"/>
      <c r="B44" s="147"/>
      <c r="C44" s="117"/>
      <c r="D44" s="114" t="s">
        <v>37</v>
      </c>
      <c r="E44" s="103"/>
      <c r="F44" s="117" t="s">
        <v>38</v>
      </c>
      <c r="G44" s="148"/>
      <c r="H44" s="107"/>
      <c r="I44" s="112" t="s">
        <v>2026</v>
      </c>
      <c r="J44" s="112"/>
      <c r="K44" s="112"/>
      <c r="L44" s="112"/>
      <c r="M44" s="112"/>
      <c r="N44" s="112"/>
    </row>
    <row r="45" spans="1:25" ht="7.5" customHeight="1">
      <c r="A45" s="106"/>
      <c r="B45" s="147"/>
      <c r="C45" s="117"/>
      <c r="D45" s="114"/>
      <c r="E45" s="157"/>
      <c r="F45" s="117"/>
      <c r="G45" s="148"/>
      <c r="H45" s="107"/>
      <c r="I45" s="112"/>
      <c r="J45" s="112"/>
      <c r="K45" s="112"/>
      <c r="L45" s="112"/>
      <c r="M45" s="112"/>
      <c r="N45" s="112"/>
    </row>
    <row r="46" spans="1:25" ht="16.5">
      <c r="A46" s="106"/>
      <c r="B46" s="149" t="s">
        <v>39</v>
      </c>
      <c r="C46" s="118"/>
      <c r="D46" s="120" t="s">
        <v>40</v>
      </c>
      <c r="E46" s="159"/>
      <c r="F46" s="115" t="s">
        <v>1997</v>
      </c>
      <c r="G46" s="148"/>
      <c r="H46" s="107"/>
      <c r="I46" s="112" t="s">
        <v>2027</v>
      </c>
      <c r="J46" s="112"/>
      <c r="K46" s="112"/>
      <c r="L46" s="112"/>
      <c r="M46" s="112"/>
      <c r="N46" s="112"/>
    </row>
    <row r="47" spans="1:25">
      <c r="A47" s="106"/>
      <c r="B47" s="149" t="s">
        <v>2048</v>
      </c>
      <c r="C47" s="118"/>
      <c r="D47" s="120"/>
      <c r="E47" s="118"/>
      <c r="F47" s="115"/>
      <c r="G47" s="148"/>
      <c r="H47" s="107"/>
      <c r="I47" s="112"/>
      <c r="J47" s="112"/>
      <c r="K47" s="112"/>
      <c r="L47" s="112"/>
      <c r="M47" s="112"/>
      <c r="N47" s="112"/>
    </row>
    <row r="48" spans="1:25">
      <c r="A48" s="106"/>
      <c r="B48" s="240"/>
      <c r="C48" s="241"/>
      <c r="D48" s="241"/>
      <c r="E48" s="241"/>
      <c r="F48" s="241"/>
      <c r="G48" s="242"/>
      <c r="H48" s="107"/>
      <c r="I48" s="112" t="s">
        <v>2051</v>
      </c>
      <c r="J48" s="112"/>
      <c r="K48" s="112"/>
      <c r="L48" s="112"/>
      <c r="M48" s="112"/>
      <c r="N48" s="112"/>
    </row>
    <row r="49" spans="1:14">
      <c r="A49" s="106"/>
      <c r="B49" s="240"/>
      <c r="C49" s="322"/>
      <c r="D49" s="323"/>
      <c r="E49" s="323"/>
      <c r="F49" s="324"/>
      <c r="G49" s="242"/>
      <c r="H49" s="107"/>
      <c r="I49" s="112"/>
      <c r="J49" s="112"/>
      <c r="K49" s="112"/>
      <c r="L49" s="112"/>
      <c r="M49" s="112"/>
      <c r="N49" s="112"/>
    </row>
    <row r="50" spans="1:14">
      <c r="A50" s="106"/>
      <c r="B50" s="240"/>
      <c r="C50" s="325"/>
      <c r="D50" s="326"/>
      <c r="E50" s="326"/>
      <c r="F50" s="327"/>
      <c r="G50" s="242"/>
      <c r="H50" s="107"/>
      <c r="I50" s="112"/>
      <c r="J50" s="112"/>
      <c r="K50" s="112"/>
      <c r="L50" s="112"/>
      <c r="M50" s="112"/>
      <c r="N50" s="112"/>
    </row>
    <row r="51" spans="1:14">
      <c r="A51" s="106"/>
      <c r="B51" s="240"/>
      <c r="C51" s="325"/>
      <c r="D51" s="326"/>
      <c r="E51" s="326"/>
      <c r="F51" s="327"/>
      <c r="G51" s="242"/>
      <c r="H51" s="107"/>
      <c r="I51" s="112"/>
      <c r="J51" s="112"/>
      <c r="K51" s="112"/>
      <c r="L51" s="112"/>
      <c r="M51" s="112"/>
      <c r="N51" s="112"/>
    </row>
    <row r="52" spans="1:14" s="76" customFormat="1">
      <c r="A52" s="113"/>
      <c r="B52" s="240"/>
      <c r="C52" s="328"/>
      <c r="D52" s="329"/>
      <c r="E52" s="329"/>
      <c r="F52" s="330"/>
      <c r="G52" s="242"/>
      <c r="H52" s="116"/>
      <c r="I52" s="161"/>
      <c r="J52" s="161"/>
      <c r="K52" s="161"/>
      <c r="L52" s="161"/>
      <c r="M52" s="161"/>
      <c r="N52" s="161"/>
    </row>
    <row r="53" spans="1:14" ht="4.5" customHeight="1">
      <c r="A53" s="106"/>
      <c r="B53" s="149"/>
      <c r="C53" s="118"/>
      <c r="D53" s="120"/>
      <c r="E53" s="118"/>
      <c r="F53" s="115"/>
      <c r="G53" s="148"/>
      <c r="H53" s="107"/>
      <c r="I53" s="112"/>
      <c r="J53" s="112"/>
      <c r="K53" s="112"/>
      <c r="L53" s="112"/>
      <c r="M53" s="112"/>
      <c r="N53" s="112"/>
    </row>
    <row r="54" spans="1:14">
      <c r="A54" s="106"/>
      <c r="B54" s="151"/>
      <c r="C54" s="152"/>
      <c r="D54" s="153"/>
      <c r="E54" s="152"/>
      <c r="F54" s="154"/>
      <c r="G54" s="155"/>
      <c r="H54" s="107"/>
      <c r="I54" s="112"/>
      <c r="J54" s="112"/>
      <c r="K54" s="112"/>
      <c r="L54" s="112"/>
      <c r="M54" s="112"/>
      <c r="N54" s="112"/>
    </row>
    <row r="55" spans="1:14">
      <c r="A55" s="106"/>
      <c r="B55" s="183"/>
      <c r="C55" s="183"/>
      <c r="D55" s="184"/>
      <c r="E55" s="183"/>
      <c r="F55" s="185"/>
      <c r="G55" s="186"/>
      <c r="H55" s="107"/>
      <c r="I55" s="112"/>
      <c r="J55" s="112"/>
      <c r="K55" s="112"/>
      <c r="L55" s="112"/>
      <c r="M55" s="112"/>
      <c r="N55" s="112"/>
    </row>
    <row r="56" spans="1:14" s="76" customFormat="1">
      <c r="A56" s="113"/>
      <c r="B56" s="205"/>
      <c r="C56" s="205"/>
      <c r="D56" s="205"/>
      <c r="E56" s="205"/>
      <c r="F56" s="205"/>
      <c r="G56" s="205"/>
      <c r="H56" s="116"/>
      <c r="I56" s="161"/>
      <c r="J56" s="161"/>
      <c r="K56" s="161"/>
      <c r="L56" s="161"/>
      <c r="M56" s="161"/>
      <c r="N56" s="161"/>
    </row>
    <row r="57" spans="1:14" ht="30.75" customHeight="1">
      <c r="A57" s="106"/>
      <c r="B57" s="262" t="s">
        <v>1998</v>
      </c>
      <c r="C57" s="262"/>
      <c r="D57" s="262"/>
      <c r="E57" s="262"/>
      <c r="F57" s="262"/>
      <c r="G57" s="262"/>
      <c r="H57" s="107"/>
      <c r="I57" s="112"/>
      <c r="J57" s="112"/>
      <c r="K57" s="112"/>
      <c r="L57" s="112"/>
      <c r="M57" s="112"/>
      <c r="N57" s="112"/>
    </row>
    <row r="58" spans="1:14" ht="13.5" customHeight="1">
      <c r="A58" s="106"/>
      <c r="B58" s="121"/>
      <c r="C58" s="101" t="str">
        <f>IF($E$12="","",VLOOKUP($E$12,Chip_Mill_List!$A$3:$AN$100,7,FALSE))</f>
        <v>Natalie Young</v>
      </c>
      <c r="D58" s="83" t="s">
        <v>41</v>
      </c>
      <c r="E58" s="101" t="str">
        <f>IF($E$12="","",VLOOKUP($E$12,Chip_Mill_List!$A$3:$AN$100,8,FALSE))</f>
        <v>(250) 578-7212</v>
      </c>
      <c r="F58" s="78"/>
      <c r="G58" s="78"/>
      <c r="H58" s="107"/>
      <c r="I58" s="112" t="s">
        <v>2028</v>
      </c>
      <c r="J58" s="112" t="s">
        <v>2029</v>
      </c>
      <c r="K58" s="112"/>
      <c r="L58" s="112"/>
      <c r="M58" s="112"/>
      <c r="N58" s="112"/>
    </row>
    <row r="59" spans="1:14" ht="5.25" customHeight="1">
      <c r="A59" s="106"/>
      <c r="B59" s="121"/>
      <c r="C59" s="165"/>
      <c r="D59" s="83"/>
      <c r="E59" s="165"/>
      <c r="F59" s="78"/>
      <c r="G59" s="78"/>
      <c r="H59" s="107"/>
      <c r="I59" s="112"/>
      <c r="J59" s="112"/>
      <c r="K59" s="112"/>
      <c r="L59" s="112"/>
      <c r="M59" s="112"/>
      <c r="N59" s="112"/>
    </row>
    <row r="60" spans="1:14">
      <c r="A60" s="106"/>
      <c r="B60" s="132" t="s">
        <v>2004</v>
      </c>
      <c r="C60" s="175"/>
      <c r="D60" s="83"/>
      <c r="E60" s="176"/>
      <c r="F60" s="78"/>
      <c r="G60" s="78"/>
      <c r="H60" s="107"/>
      <c r="I60" s="112"/>
      <c r="J60" s="112"/>
      <c r="K60" s="112"/>
      <c r="L60" s="112"/>
      <c r="M60" s="112"/>
      <c r="N60" s="112"/>
    </row>
    <row r="61" spans="1:14" ht="15.75" thickBot="1">
      <c r="A61" s="106"/>
      <c r="B61" s="181"/>
      <c r="C61" s="181"/>
      <c r="D61" s="181"/>
      <c r="E61" s="182"/>
      <c r="F61" s="182"/>
      <c r="G61" s="182"/>
      <c r="H61" s="107"/>
      <c r="I61" s="112"/>
      <c r="J61" s="112"/>
      <c r="K61" s="112"/>
      <c r="L61" s="112"/>
      <c r="M61" s="112"/>
      <c r="N61" s="112"/>
    </row>
    <row r="62" spans="1:14" ht="15.75" thickBot="1">
      <c r="A62" s="106"/>
      <c r="B62" s="178">
        <f>E12</f>
        <v>394</v>
      </c>
      <c r="C62" s="178" t="s">
        <v>21</v>
      </c>
      <c r="D62" s="179" t="s">
        <v>44</v>
      </c>
      <c r="E62" s="180" t="str">
        <f>E10</f>
        <v>Heffley_Creek</v>
      </c>
      <c r="F62" s="177" t="str">
        <f>IF($E$12="","",VLOOKUP($E$12,Chip_Mill_List!$A$3:$AN$100,10,FALSE))</f>
        <v>Kamloops, B.C.</v>
      </c>
      <c r="G62" s="177" t="str">
        <f>IF($E$12="","",VLOOKUP($E$12,Chip_Mill_List!$A$3:$AN$100,7,FALSE))</f>
        <v>Natalie Young</v>
      </c>
      <c r="H62" s="107"/>
      <c r="I62" s="112"/>
      <c r="J62" s="112"/>
      <c r="K62" s="112"/>
      <c r="L62" s="112"/>
      <c r="M62" s="112"/>
      <c r="N62" s="112"/>
    </row>
    <row r="63" spans="1:14" ht="7.5" customHeight="1">
      <c r="A63" s="106"/>
      <c r="B63" s="78"/>
      <c r="C63" s="78"/>
      <c r="D63" s="78"/>
      <c r="E63" s="78"/>
      <c r="F63" s="78"/>
      <c r="G63" s="78"/>
      <c r="H63" s="107"/>
      <c r="I63" s="112"/>
      <c r="J63" s="112"/>
      <c r="K63" s="112"/>
      <c r="L63" s="112"/>
      <c r="M63" s="112"/>
      <c r="N63" s="112"/>
    </row>
    <row r="64" spans="1:14">
      <c r="A64" s="106"/>
      <c r="B64" s="78" t="s">
        <v>45</v>
      </c>
      <c r="C64" s="78"/>
      <c r="D64" s="78"/>
      <c r="E64" s="78"/>
      <c r="F64" s="78"/>
      <c r="G64" s="78"/>
      <c r="H64" s="107"/>
      <c r="I64" s="112"/>
      <c r="J64" s="112"/>
      <c r="K64" s="112"/>
      <c r="L64" s="112"/>
      <c r="M64" s="112"/>
      <c r="N64" s="112"/>
    </row>
    <row r="65" spans="1:14">
      <c r="A65" s="106"/>
      <c r="B65" s="84" t="s">
        <v>46</v>
      </c>
      <c r="C65" s="84"/>
      <c r="D65" s="78"/>
      <c r="E65" s="78"/>
      <c r="F65" s="78"/>
      <c r="G65" s="78"/>
      <c r="H65" s="107"/>
      <c r="I65" s="112"/>
      <c r="J65" s="112"/>
      <c r="K65" s="112"/>
      <c r="L65" s="112"/>
      <c r="M65" s="112"/>
      <c r="N65" s="112"/>
    </row>
    <row r="66" spans="1:14">
      <c r="A66" s="106"/>
      <c r="B66" s="84" t="s">
        <v>47</v>
      </c>
      <c r="C66" s="84"/>
      <c r="D66" s="78"/>
      <c r="E66" s="78"/>
      <c r="F66" s="78"/>
      <c r="G66" s="78"/>
      <c r="H66" s="107"/>
      <c r="I66" s="112"/>
      <c r="J66" s="112"/>
      <c r="K66" s="112"/>
      <c r="L66" s="112"/>
      <c r="M66" s="112"/>
      <c r="N66" s="112"/>
    </row>
    <row r="67" spans="1:14">
      <c r="A67" s="106"/>
      <c r="B67" s="84" t="s">
        <v>0</v>
      </c>
      <c r="C67" s="84"/>
      <c r="D67" s="78"/>
      <c r="E67" s="78"/>
      <c r="F67" s="78"/>
      <c r="G67" s="78"/>
      <c r="H67" s="107"/>
      <c r="I67" s="112"/>
      <c r="J67" s="112"/>
      <c r="K67" s="112"/>
      <c r="L67" s="112"/>
      <c r="M67" s="112"/>
      <c r="N67" s="112"/>
    </row>
    <row r="68" spans="1:14">
      <c r="A68" s="106"/>
      <c r="B68" s="84" t="s">
        <v>48</v>
      </c>
      <c r="C68" s="84"/>
      <c r="D68" s="78"/>
      <c r="E68" s="78"/>
      <c r="F68" s="78"/>
      <c r="G68" s="78"/>
      <c r="H68" s="107"/>
      <c r="I68" s="112"/>
      <c r="J68" s="112"/>
      <c r="K68" s="112"/>
      <c r="L68" s="112"/>
      <c r="M68" s="112"/>
      <c r="N68" s="112"/>
    </row>
    <row r="69" spans="1:14">
      <c r="A69" s="106"/>
      <c r="B69" s="84" t="s">
        <v>49</v>
      </c>
      <c r="C69" s="84"/>
      <c r="D69" s="78"/>
      <c r="E69" s="78"/>
      <c r="F69" s="78"/>
      <c r="G69" s="78"/>
      <c r="H69" s="107"/>
      <c r="I69" s="112"/>
      <c r="J69" s="112"/>
      <c r="K69" s="112"/>
      <c r="L69" s="112"/>
      <c r="M69" s="112"/>
      <c r="N69" s="112"/>
    </row>
    <row r="70" spans="1:14" ht="6.75" customHeight="1" thickBot="1">
      <c r="A70" s="122"/>
      <c r="B70" s="123"/>
      <c r="C70" s="123"/>
      <c r="D70" s="123"/>
      <c r="E70" s="123"/>
      <c r="F70" s="123"/>
      <c r="G70" s="123"/>
      <c r="H70" s="124"/>
      <c r="I70" s="112"/>
      <c r="J70" s="112"/>
      <c r="K70" s="112"/>
      <c r="L70" s="112"/>
      <c r="M70" s="112"/>
      <c r="N70" s="112"/>
    </row>
    <row r="71" spans="1:14">
      <c r="A71" s="112"/>
      <c r="B71" s="112"/>
      <c r="C71" s="112"/>
      <c r="D71" s="112"/>
      <c r="E71" s="112"/>
      <c r="F71" s="112"/>
      <c r="G71" s="112"/>
      <c r="H71" s="112"/>
      <c r="I71" s="112"/>
      <c r="J71" s="112"/>
      <c r="K71" s="112"/>
      <c r="L71" s="112"/>
      <c r="M71" s="112"/>
      <c r="N71" s="112"/>
    </row>
  </sheetData>
  <sheetProtection sheet="1" objects="1" scenarios="1" selectLockedCells="1"/>
  <dataConsolidate/>
  <customSheetViews>
    <customSheetView guid="{5CF810EE-E19E-44A3-B917-AD27EBE07398}" showPageBreaks="1" fitToPage="1" printArea="1">
      <selection activeCell="B6" sqref="B6:G6"/>
      <pageMargins left="0.70866141732283472" right="0.70866141732283472" top="0.35433070866141736" bottom="0.35433070866141736" header="0.31496062992125984" footer="0.31496062992125984"/>
      <pageSetup paperSize="131" scale="85" fitToHeight="2" orientation="portrait" r:id="rId1"/>
    </customSheetView>
  </customSheetViews>
  <mergeCells count="10">
    <mergeCell ref="B3:G3"/>
    <mergeCell ref="B4:G4"/>
    <mergeCell ref="B5:G5"/>
    <mergeCell ref="D7:E7"/>
    <mergeCell ref="B57:G57"/>
    <mergeCell ref="B33:G33"/>
    <mergeCell ref="J11:K12"/>
    <mergeCell ref="J28:K29"/>
    <mergeCell ref="B6:G6"/>
    <mergeCell ref="C49:F52"/>
  </mergeCells>
  <dataValidations count="6">
    <dataValidation type="custom" errorStyle="warning" showInputMessage="1" showErrorMessage="1" errorTitle="Error in Output Capacity" error="Error, more then one unit of chips was  completed, please enter only one of the following fields. " sqref="E31">
      <formula1>E30*E31=0</formula1>
    </dataValidation>
    <dataValidation type="custom" errorStyle="warning" showInputMessage="1" showErrorMessage="1" errorTitle="Error in Output Capacity" error="Error, more then one unit of Chips has been entered, please enter only one of the following fields. " sqref="E30">
      <formula1>E30*E31=0</formula1>
    </dataValidation>
    <dataValidation type="custom" errorStyle="warning" showInputMessage="1" showErrorMessage="1" errorTitle="Error in Production" error="Error, more then one unit of chips was  completed, please enter only one of the following fields. " sqref="E39">
      <formula1>((chp_prodn_bdu*chp_prodn_odt)+(chp_prodn_bdu*chp_prodn_gpu)+(chp_prodn_odt*chp_prodn_gpu))=0</formula1>
    </dataValidation>
    <dataValidation type="custom" errorStyle="warning" showInputMessage="1" showErrorMessage="1" errorTitle="Error in Production " error="Error, more then one unit of chips was  completed, please enter only one of the following fields. " sqref="E37:E38">
      <formula1>((chp_prodn_bdu*chp_prodn_odt)+(chp_prodn_bdu*chp_prodn_gpu)+(chp_prodn_odt*chp_prodn_gpu))=0</formula1>
    </dataValidation>
    <dataValidation type="list" allowBlank="1" showInputMessage="1" showErrorMessage="1" sqref="E12">
      <formula1>INDIRECT(chp_mill_location)</formula1>
    </dataValidation>
    <dataValidation type="list" allowBlank="1" showInputMessage="1" showErrorMessage="1" sqref="E10">
      <formula1>location1</formula1>
    </dataValidation>
  </dataValidations>
  <hyperlinks>
    <hyperlink ref="D7" r:id="rId2"/>
  </hyperlinks>
  <pageMargins left="0.70866141732283472" right="0.70866141732283472" top="0.35433070866141736" bottom="0.35433070866141736" header="0.31496062992125984" footer="0.31496062992125984"/>
  <pageSetup scale="48" fitToHeight="2" orientation="portrait" r:id="rId3"/>
  <legacyDrawing r:id="rId4"/>
</worksheet>
</file>

<file path=xl/worksheets/sheet2.xml><?xml version="1.0" encoding="utf-8"?>
<worksheet xmlns="http://schemas.openxmlformats.org/spreadsheetml/2006/main" xmlns:r="http://schemas.openxmlformats.org/officeDocument/2006/relationships">
  <sheetPr codeName="Sheet2"/>
  <dimension ref="A1:DD5"/>
  <sheetViews>
    <sheetView workbookViewId="0">
      <selection activeCell="A29" sqref="A29"/>
    </sheetView>
  </sheetViews>
  <sheetFormatPr defaultColWidth="9.140625" defaultRowHeight="15"/>
  <cols>
    <col min="2" max="2" width="11" customWidth="1"/>
    <col min="3" max="3" width="16.7109375" customWidth="1"/>
    <col min="4" max="4" width="16.42578125" customWidth="1"/>
    <col min="5" max="5" width="17.7109375" customWidth="1"/>
    <col min="6" max="6" width="18.140625" customWidth="1"/>
    <col min="7" max="7" width="11.85546875" customWidth="1"/>
    <col min="8" max="9" width="16" customWidth="1"/>
    <col min="12" max="12" width="19.140625" customWidth="1"/>
    <col min="13" max="13" width="60.7109375" customWidth="1"/>
    <col min="14" max="14" width="19.140625" customWidth="1"/>
    <col min="15" max="15" width="23" customWidth="1"/>
  </cols>
  <sheetData>
    <row r="1" spans="1:108" ht="15.75" thickBot="1"/>
    <row r="2" spans="1:108" ht="56.25" customHeight="1">
      <c r="B2" s="286" t="s">
        <v>20</v>
      </c>
      <c r="C2" s="285"/>
      <c r="D2" s="285"/>
      <c r="E2" s="285" t="s">
        <v>50</v>
      </c>
      <c r="F2" s="285"/>
      <c r="G2" s="285" t="s">
        <v>28</v>
      </c>
      <c r="H2" s="285"/>
      <c r="I2" s="285"/>
      <c r="J2" s="285" t="s">
        <v>33</v>
      </c>
      <c r="K2" s="285"/>
      <c r="L2" s="199" t="s">
        <v>39</v>
      </c>
      <c r="M2" s="276" t="s">
        <v>2049</v>
      </c>
      <c r="N2" s="281" t="s">
        <v>51</v>
      </c>
      <c r="O2" s="283" t="s">
        <v>52</v>
      </c>
    </row>
    <row r="3" spans="1:108" ht="45">
      <c r="B3" s="279" t="s">
        <v>53</v>
      </c>
      <c r="C3" s="280" t="s">
        <v>22</v>
      </c>
      <c r="D3" s="280" t="s">
        <v>1994</v>
      </c>
      <c r="E3" s="187" t="s">
        <v>24</v>
      </c>
      <c r="F3" s="187" t="s">
        <v>26</v>
      </c>
      <c r="G3" s="187" t="s">
        <v>24</v>
      </c>
      <c r="H3" s="187" t="s">
        <v>26</v>
      </c>
      <c r="I3" s="187" t="s">
        <v>26</v>
      </c>
      <c r="J3" s="187" t="s">
        <v>35</v>
      </c>
      <c r="K3" s="187" t="s">
        <v>37</v>
      </c>
      <c r="L3" s="187"/>
      <c r="M3" s="277"/>
      <c r="N3" s="282"/>
      <c r="O3" s="284"/>
    </row>
    <row r="4" spans="1:108" s="3" customFormat="1" ht="15.75" customHeight="1">
      <c r="A4" s="213"/>
      <c r="B4" s="279"/>
      <c r="C4" s="280"/>
      <c r="D4" s="280"/>
      <c r="E4" s="3" t="s">
        <v>25</v>
      </c>
      <c r="F4" s="188" t="s">
        <v>27</v>
      </c>
      <c r="G4" s="189" t="s">
        <v>30</v>
      </c>
      <c r="H4" s="198" t="s">
        <v>31</v>
      </c>
      <c r="I4" s="198" t="s">
        <v>32</v>
      </c>
      <c r="J4" s="198" t="s">
        <v>36</v>
      </c>
      <c r="K4" s="198" t="s">
        <v>38</v>
      </c>
      <c r="L4" s="198" t="s">
        <v>54</v>
      </c>
      <c r="M4" s="278"/>
      <c r="N4" s="282"/>
      <c r="O4" s="284"/>
      <c r="P4" s="57"/>
      <c r="Q4" s="57"/>
      <c r="R4" s="57"/>
      <c r="S4" s="57"/>
      <c r="T4" s="57"/>
      <c r="U4" s="57"/>
      <c r="V4" s="57"/>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c r="BM4" s="57"/>
      <c r="BN4" s="57"/>
      <c r="BO4" s="57"/>
      <c r="BP4" s="57"/>
      <c r="BQ4" s="57"/>
      <c r="BR4" s="57"/>
      <c r="BS4" s="57"/>
      <c r="BT4" s="57"/>
      <c r="BU4" s="57"/>
      <c r="BV4" s="57"/>
      <c r="BW4" s="57"/>
      <c r="BX4" s="57"/>
      <c r="BY4" s="57"/>
      <c r="BZ4" s="57"/>
      <c r="CA4" s="57"/>
      <c r="CB4" s="57"/>
      <c r="CC4" s="57"/>
      <c r="CD4" s="57"/>
      <c r="CE4" s="57"/>
      <c r="CF4" s="57"/>
      <c r="CG4" s="57"/>
      <c r="CH4" s="57"/>
      <c r="CI4" s="57"/>
      <c r="CJ4" s="57"/>
      <c r="CK4" s="57"/>
      <c r="CL4" s="57"/>
      <c r="CM4" s="57"/>
      <c r="CN4" s="57"/>
      <c r="CO4" s="57"/>
      <c r="CP4" s="57"/>
      <c r="CQ4" s="57"/>
      <c r="CR4" s="57"/>
      <c r="CS4" s="57"/>
      <c r="CT4" s="57"/>
      <c r="CU4" s="57"/>
      <c r="CV4" s="57"/>
      <c r="CW4" s="57"/>
      <c r="CX4" s="57"/>
      <c r="CY4" s="57"/>
      <c r="CZ4" s="57"/>
      <c r="DA4" s="57"/>
      <c r="DB4" s="57"/>
      <c r="DC4" s="57"/>
      <c r="DD4" s="57"/>
    </row>
    <row r="5" spans="1:108" ht="109.5" customHeight="1" thickBot="1">
      <c r="B5" s="190" t="s">
        <v>21</v>
      </c>
      <c r="C5" s="191" t="str">
        <f>chp_mill_location</f>
        <v>Heffley_Creek</v>
      </c>
      <c r="D5" s="191">
        <f>chp_mill_number</f>
        <v>394</v>
      </c>
      <c r="E5" s="191">
        <f>chp_output_cap_bdu</f>
        <v>0</v>
      </c>
      <c r="F5" s="191">
        <f>chp_output_cap_gpu</f>
        <v>0</v>
      </c>
      <c r="G5" s="191">
        <f>chp_prodn_bdu</f>
        <v>0</v>
      </c>
      <c r="H5" s="191">
        <f>chp_prodn_odt</f>
        <v>0</v>
      </c>
      <c r="I5" s="191">
        <f>chp_prodn_gpu</f>
        <v>0</v>
      </c>
      <c r="J5" s="191">
        <f>chp_persons_employed</f>
        <v>0</v>
      </c>
      <c r="K5" s="191">
        <f>chp_operating_days</f>
        <v>0</v>
      </c>
      <c r="L5" s="192">
        <f>chp_input_log_volume_tcm</f>
        <v>0</v>
      </c>
      <c r="M5" s="214">
        <f>chp_comments</f>
        <v>0</v>
      </c>
      <c r="N5" s="193" t="str">
        <f>chp_signature_name</f>
        <v>Natalie Young</v>
      </c>
      <c r="O5" s="215" t="str">
        <f>chp_signature_telephone</f>
        <v>(250) 578-7212</v>
      </c>
    </row>
  </sheetData>
  <sheetProtection sheet="1" objects="1" scenarios="1" selectLockedCells="1"/>
  <customSheetViews>
    <customSheetView guid="{5CF810EE-E19E-44A3-B917-AD27EBE07398}">
      <selection sqref="A1:D4"/>
      <pageMargins left="0.7" right="0.7" top="0.75" bottom="0.75" header="0.3" footer="0.3"/>
      <pageSetup orientation="portrait" r:id="rId1"/>
    </customSheetView>
  </customSheetViews>
  <mergeCells count="10">
    <mergeCell ref="M2:M4"/>
    <mergeCell ref="B3:B4"/>
    <mergeCell ref="C3:C4"/>
    <mergeCell ref="N2:N4"/>
    <mergeCell ref="O2:O4"/>
    <mergeCell ref="D3:D4"/>
    <mergeCell ref="E2:F2"/>
    <mergeCell ref="G2:I2"/>
    <mergeCell ref="J2:K2"/>
    <mergeCell ref="B2:D2"/>
  </mergeCell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sheetPr codeName="Sheet6"/>
  <dimension ref="A1:DM5"/>
  <sheetViews>
    <sheetView zoomScale="85" zoomScaleNormal="85" workbookViewId="0">
      <selection activeCell="F30" sqref="F30"/>
    </sheetView>
  </sheetViews>
  <sheetFormatPr defaultColWidth="9.140625" defaultRowHeight="15"/>
  <cols>
    <col min="1" max="1" width="19.7109375" customWidth="1"/>
    <col min="2" max="2" width="31.140625" customWidth="1"/>
    <col min="3" max="3" width="28.28515625" customWidth="1"/>
    <col min="4" max="4" width="25.7109375" customWidth="1"/>
    <col min="5" max="5" width="24.140625" customWidth="1"/>
    <col min="6" max="6" width="27.85546875" customWidth="1"/>
    <col min="7" max="7" width="30.5703125" customWidth="1"/>
    <col min="8" max="8" width="28.28515625" customWidth="1"/>
    <col min="9" max="9" width="11" customWidth="1"/>
    <col min="10" max="10" width="15.140625" customWidth="1"/>
    <col min="11" max="13" width="16.42578125" customWidth="1"/>
    <col min="14" max="14" width="17.7109375" customWidth="1"/>
    <col min="15" max="15" width="18.140625" customWidth="1"/>
    <col min="16" max="16" width="11.85546875" customWidth="1"/>
    <col min="17" max="18" width="16" customWidth="1"/>
    <col min="21" max="22" width="19.140625" customWidth="1"/>
    <col min="23" max="23" width="23" customWidth="1"/>
  </cols>
  <sheetData>
    <row r="1" spans="1:117" ht="42.75" customHeight="1" thickBot="1"/>
    <row r="2" spans="1:117" ht="56.25" customHeight="1">
      <c r="A2" s="287" t="s">
        <v>2046</v>
      </c>
      <c r="B2" s="288"/>
      <c r="C2" s="288"/>
      <c r="D2" s="288"/>
      <c r="E2" s="288"/>
      <c r="F2" s="288"/>
      <c r="G2" s="288"/>
      <c r="H2" s="288"/>
      <c r="I2" s="285" t="s">
        <v>20</v>
      </c>
      <c r="J2" s="285"/>
      <c r="K2" s="285"/>
      <c r="L2" s="285"/>
      <c r="M2" s="285"/>
      <c r="N2" s="285" t="s">
        <v>50</v>
      </c>
      <c r="O2" s="285"/>
      <c r="P2" s="285" t="s">
        <v>28</v>
      </c>
      <c r="Q2" s="285"/>
      <c r="R2" s="285"/>
      <c r="S2" s="285" t="s">
        <v>33</v>
      </c>
      <c r="T2" s="285"/>
      <c r="U2" s="199" t="s">
        <v>39</v>
      </c>
      <c r="V2" s="281" t="s">
        <v>51</v>
      </c>
      <c r="W2" s="283" t="s">
        <v>52</v>
      </c>
    </row>
    <row r="3" spans="1:117" ht="45">
      <c r="A3" s="279" t="s">
        <v>2005</v>
      </c>
      <c r="B3" s="280" t="s">
        <v>2006</v>
      </c>
      <c r="C3" s="280" t="s">
        <v>2007</v>
      </c>
      <c r="D3" s="280" t="s">
        <v>2008</v>
      </c>
      <c r="E3" s="280" t="s">
        <v>2009</v>
      </c>
      <c r="F3" s="280" t="s">
        <v>2010</v>
      </c>
      <c r="G3" s="280" t="s">
        <v>2011</v>
      </c>
      <c r="H3" s="280" t="s">
        <v>2012</v>
      </c>
      <c r="I3" s="280" t="s">
        <v>53</v>
      </c>
      <c r="J3" s="280" t="s">
        <v>22</v>
      </c>
      <c r="K3" s="280" t="s">
        <v>1994</v>
      </c>
      <c r="L3" s="289" t="s">
        <v>2002</v>
      </c>
      <c r="M3" s="289" t="s">
        <v>2003</v>
      </c>
      <c r="N3" s="187" t="s">
        <v>24</v>
      </c>
      <c r="O3" s="187" t="s">
        <v>26</v>
      </c>
      <c r="P3" s="187" t="s">
        <v>24</v>
      </c>
      <c r="Q3" s="187" t="s">
        <v>26</v>
      </c>
      <c r="R3" s="187" t="s">
        <v>26</v>
      </c>
      <c r="S3" s="187" t="s">
        <v>35</v>
      </c>
      <c r="T3" s="187" t="s">
        <v>37</v>
      </c>
      <c r="U3" s="187"/>
      <c r="V3" s="282"/>
      <c r="W3" s="284"/>
    </row>
    <row r="4" spans="1:117" s="3" customFormat="1" ht="15.75" customHeight="1">
      <c r="A4" s="279"/>
      <c r="B4" s="280"/>
      <c r="C4" s="280"/>
      <c r="D4" s="280"/>
      <c r="E4" s="280"/>
      <c r="F4" s="280"/>
      <c r="G4" s="280"/>
      <c r="H4" s="280"/>
      <c r="I4" s="280"/>
      <c r="J4" s="280"/>
      <c r="K4" s="280"/>
      <c r="L4" s="289"/>
      <c r="M4" s="289"/>
      <c r="N4" s="3" t="s">
        <v>25</v>
      </c>
      <c r="O4" s="188" t="s">
        <v>27</v>
      </c>
      <c r="P4" s="189" t="s">
        <v>30</v>
      </c>
      <c r="Q4" s="198" t="s">
        <v>31</v>
      </c>
      <c r="R4" s="198" t="s">
        <v>32</v>
      </c>
      <c r="S4" s="198" t="s">
        <v>36</v>
      </c>
      <c r="T4" s="198" t="s">
        <v>38</v>
      </c>
      <c r="U4" s="198" t="s">
        <v>54</v>
      </c>
      <c r="V4" s="282"/>
      <c r="W4" s="284"/>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c r="BM4" s="57"/>
      <c r="BN4" s="57"/>
      <c r="BO4" s="57"/>
      <c r="BP4" s="57"/>
      <c r="BQ4" s="57"/>
      <c r="BR4" s="57"/>
      <c r="BS4" s="57"/>
      <c r="BT4" s="57"/>
      <c r="BU4" s="57"/>
      <c r="BV4" s="57"/>
      <c r="BW4" s="57"/>
      <c r="BX4" s="57"/>
      <c r="BY4" s="57"/>
      <c r="BZ4" s="57"/>
      <c r="CA4" s="57"/>
      <c r="CB4" s="57"/>
      <c r="CC4" s="57"/>
      <c r="CD4" s="57"/>
      <c r="CE4" s="57"/>
      <c r="CF4" s="57"/>
      <c r="CG4" s="57"/>
      <c r="CH4" s="57"/>
      <c r="CI4" s="57"/>
      <c r="CJ4" s="57"/>
      <c r="CK4" s="57"/>
      <c r="CL4" s="57"/>
      <c r="CM4" s="57"/>
      <c r="CN4" s="57"/>
      <c r="CO4" s="57"/>
      <c r="CP4" s="57"/>
      <c r="CQ4" s="57"/>
      <c r="CR4" s="57"/>
      <c r="CS4" s="57"/>
      <c r="CT4" s="57"/>
      <c r="CU4" s="57"/>
      <c r="CV4" s="57"/>
      <c r="CW4" s="57"/>
      <c r="CX4" s="57"/>
      <c r="CY4" s="57"/>
      <c r="CZ4" s="57"/>
      <c r="DA4" s="57"/>
      <c r="DB4" s="57"/>
      <c r="DC4" s="57"/>
      <c r="DD4" s="57"/>
      <c r="DE4" s="57"/>
      <c r="DF4" s="57"/>
      <c r="DG4" s="57"/>
      <c r="DH4" s="57"/>
      <c r="DI4" s="57"/>
      <c r="DJ4" s="57"/>
      <c r="DK4" s="57"/>
      <c r="DL4" s="57"/>
      <c r="DM4" s="57"/>
    </row>
    <row r="5" spans="1:117" ht="63.75" customHeight="1" thickBot="1">
      <c r="A5" s="195" t="str">
        <f>IF(Chip_MillQ!D17 = "", Chip_MillQ!C17, Chip_MillQ!D17)</f>
        <v>Natalie Young</v>
      </c>
      <c r="B5" s="194" t="str">
        <f>IF(Chip_MillQ!D18 = "", Chip_MillQ!C18, Chip_MillQ!D18)</f>
        <v>Tolko Industries Ltd.</v>
      </c>
      <c r="C5" s="194" t="str">
        <f>IF(Chip_MillQ!D19 = "", Chip_MillQ!C19, Chip_MillQ!D19)</f>
        <v>Heffley Creek</v>
      </c>
      <c r="D5" s="194" t="str">
        <f>IF(Chip_MillQ!D20 = "", Chip_MillQ!C20, Chip_MillQ!D20)</f>
        <v>6275 Yellowhead Hwy</v>
      </c>
      <c r="E5" s="194" t="str">
        <f>IF(Chip_MillQ!D21 = "", Chip_MillQ!C21, Chip_MillQ!D21)</f>
        <v>Kamloops, B.C.</v>
      </c>
      <c r="F5" s="194" t="str">
        <f>IF(Chip_MillQ!G17 ="", Chip_MillQ!F17,Chip_MillQ!G17)</f>
        <v>Natalie.young@tolko.com</v>
      </c>
      <c r="G5" s="194" t="str">
        <f>IF(Chip_MillQ!G18="", Chip_MillQ!F18,Chip_MillQ!G18)</f>
        <v>(250) 578-7212</v>
      </c>
      <c r="H5" s="194">
        <f>IF(Chip_MillQ!G19 ="", Chip_MillQ!F19, Chip_MillQ!G19)</f>
        <v>0</v>
      </c>
      <c r="I5" s="200" t="s">
        <v>21</v>
      </c>
      <c r="J5" s="200" t="str">
        <f>IF(Chip_MillQ!F10 ="", chp_mill_location,Chip_MillQ!F10 )</f>
        <v>Heffley_Creek</v>
      </c>
      <c r="K5" s="200">
        <f>chp_mill_number</f>
        <v>394</v>
      </c>
      <c r="L5" s="200">
        <f>IF(Chip_MillQ!F13="", chp_lat, Chip_MillQ!F13)</f>
        <v>54.527650000000001</v>
      </c>
      <c r="M5" s="200">
        <f>IF(Chip_MillQ!F14 = "", chp_long,Chip_MillQ!F14)</f>
        <v>-128.5958</v>
      </c>
      <c r="N5" s="200">
        <f>chp_output_cap_bdu</f>
        <v>0</v>
      </c>
      <c r="O5" s="200">
        <f>chp_output_cap_gpu</f>
        <v>0</v>
      </c>
      <c r="P5" s="201">
        <f>chp_prodn_bdu</f>
        <v>0</v>
      </c>
      <c r="Q5" s="201">
        <f>chp_prodn_odt</f>
        <v>0</v>
      </c>
      <c r="R5" s="201">
        <f>chp_prodn_gpu</f>
        <v>0</v>
      </c>
      <c r="S5" s="201">
        <f>chp_persons_employed</f>
        <v>0</v>
      </c>
      <c r="T5" s="201">
        <f>chp_operating_days</f>
        <v>0</v>
      </c>
      <c r="U5" s="202">
        <f>chp_input_log_volume_tcm</f>
        <v>0</v>
      </c>
      <c r="V5" s="203" t="str">
        <f>IF(Chip_MillQ!C60 ="", chp_signature_name,Chip_MillQ!C60)</f>
        <v>Natalie Young</v>
      </c>
      <c r="W5" s="204" t="str">
        <f>IF(Chip_MillQ!E60 ="", chp_signature_telephone,Chip_MillQ!E60)</f>
        <v>(250) 578-7212</v>
      </c>
    </row>
  </sheetData>
  <sheetProtection sheet="1" objects="1" scenarios="1" selectLockedCells="1"/>
  <mergeCells count="20">
    <mergeCell ref="W2:W4"/>
    <mergeCell ref="I2:M2"/>
    <mergeCell ref="N2:O2"/>
    <mergeCell ref="P2:R2"/>
    <mergeCell ref="S2:T2"/>
    <mergeCell ref="V2:V4"/>
    <mergeCell ref="I3:I4"/>
    <mergeCell ref="J3:J4"/>
    <mergeCell ref="K3:K4"/>
    <mergeCell ref="L3:L4"/>
    <mergeCell ref="M3:M4"/>
    <mergeCell ref="E3:E4"/>
    <mergeCell ref="F3:F4"/>
    <mergeCell ref="G3:G4"/>
    <mergeCell ref="H3:H4"/>
    <mergeCell ref="A2:H2"/>
    <mergeCell ref="A3:A4"/>
    <mergeCell ref="B3:B4"/>
    <mergeCell ref="C3:C4"/>
    <mergeCell ref="D3:D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sheetPr codeName="Sheet3"/>
  <dimension ref="A1:L12"/>
  <sheetViews>
    <sheetView workbookViewId="0">
      <selection activeCell="A2" sqref="A2"/>
    </sheetView>
  </sheetViews>
  <sheetFormatPr defaultRowHeight="15"/>
  <cols>
    <col min="1" max="1" width="14" customWidth="1"/>
    <col min="2" max="2" width="12.42578125" customWidth="1"/>
    <col min="3" max="3" width="17.28515625" customWidth="1"/>
    <col min="4" max="4" width="14.140625" customWidth="1"/>
    <col min="5" max="5" width="13.5703125" customWidth="1"/>
    <col min="6" max="6" width="12.5703125" customWidth="1"/>
    <col min="7" max="7" width="21" customWidth="1"/>
    <col min="8" max="8" width="13.7109375" customWidth="1"/>
    <col min="9" max="9" width="14.7109375" customWidth="1"/>
    <col min="10" max="10" width="12.140625" customWidth="1"/>
    <col min="11" max="11" width="18" customWidth="1"/>
    <col min="12" max="12" width="21.42578125" customWidth="1"/>
    <col min="13" max="13" width="12.7109375" customWidth="1"/>
    <col min="14" max="14" width="11.28515625" customWidth="1"/>
  </cols>
  <sheetData>
    <row r="1" spans="1:12" ht="15.75" thickBot="1"/>
    <row r="2" spans="1:12" ht="30">
      <c r="A2" s="257" t="s">
        <v>2068</v>
      </c>
      <c r="B2" s="246" t="s">
        <v>113</v>
      </c>
      <c r="C2" s="247" t="s">
        <v>1988</v>
      </c>
      <c r="D2" s="247" t="s">
        <v>23</v>
      </c>
      <c r="E2" s="247" t="s">
        <v>1989</v>
      </c>
      <c r="F2" s="247" t="s">
        <v>226</v>
      </c>
      <c r="G2" s="247" t="s">
        <v>1990</v>
      </c>
      <c r="H2" s="247" t="s">
        <v>170</v>
      </c>
      <c r="I2" s="247" t="s">
        <v>1991</v>
      </c>
      <c r="J2" s="247" t="s">
        <v>145</v>
      </c>
      <c r="K2" s="247" t="s">
        <v>1992</v>
      </c>
      <c r="L2" s="248" t="s">
        <v>2047</v>
      </c>
    </row>
    <row r="3" spans="1:12">
      <c r="A3" s="290" t="s">
        <v>2069</v>
      </c>
      <c r="B3" s="243">
        <v>68</v>
      </c>
      <c r="C3" s="23">
        <v>446</v>
      </c>
      <c r="D3" s="23">
        <v>345</v>
      </c>
      <c r="E3" s="23">
        <v>394</v>
      </c>
      <c r="F3" s="23">
        <v>952</v>
      </c>
      <c r="G3" s="23">
        <v>18</v>
      </c>
      <c r="H3" s="23">
        <v>356</v>
      </c>
      <c r="I3" s="23">
        <v>937</v>
      </c>
      <c r="J3" s="23">
        <v>183</v>
      </c>
      <c r="K3" s="23">
        <v>107</v>
      </c>
      <c r="L3" s="249"/>
    </row>
    <row r="4" spans="1:12" ht="15.75" thickBot="1">
      <c r="A4" s="290"/>
      <c r="B4" s="244"/>
      <c r="C4" s="237"/>
      <c r="D4" s="237"/>
      <c r="E4" s="237"/>
      <c r="F4" s="237"/>
      <c r="G4" s="237"/>
      <c r="H4" s="237"/>
      <c r="I4" s="237"/>
      <c r="J4" s="237"/>
      <c r="K4" s="245">
        <v>977</v>
      </c>
      <c r="L4" s="238"/>
    </row>
    <row r="5" spans="1:12">
      <c r="B5" s="133"/>
      <c r="F5" s="139"/>
    </row>
    <row r="6" spans="1:12">
      <c r="B6" s="9"/>
      <c r="F6" s="134"/>
    </row>
    <row r="7" spans="1:12">
      <c r="B7" s="9"/>
      <c r="F7" s="134"/>
    </row>
    <row r="8" spans="1:12">
      <c r="B8" s="9"/>
    </row>
    <row r="9" spans="1:12">
      <c r="B9" s="9"/>
    </row>
    <row r="10" spans="1:12" ht="22.5" customHeight="1">
      <c r="B10" s="9"/>
    </row>
    <row r="11" spans="1:12">
      <c r="B11" s="9"/>
    </row>
    <row r="12" spans="1:12">
      <c r="B12" s="9"/>
    </row>
  </sheetData>
  <sheetProtection sheet="1" objects="1" scenarios="1" selectLockedCells="1"/>
  <customSheetViews>
    <customSheetView guid="{5CF810EE-E19E-44A3-B917-AD27EBE07398}">
      <selection activeCell="K5" sqref="K5"/>
      <pageMargins left="0.7" right="0.7" top="0.75" bottom="0.75" header="0.3" footer="0.3"/>
    </customSheetView>
  </customSheetViews>
  <mergeCells count="1">
    <mergeCell ref="A3:A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sheetPr codeName="Sheet4"/>
  <dimension ref="A1:AN101"/>
  <sheetViews>
    <sheetView zoomScale="85" zoomScaleNormal="85" workbookViewId="0">
      <selection activeCell="F3" sqref="F3"/>
    </sheetView>
  </sheetViews>
  <sheetFormatPr defaultRowHeight="15"/>
  <cols>
    <col min="1" max="1" width="8.85546875" bestFit="1" customWidth="1"/>
    <col min="2" max="2" width="13.85546875" bestFit="1" customWidth="1"/>
    <col min="3" max="3" width="13.7109375" customWidth="1"/>
    <col min="5" max="5" width="20.85546875" customWidth="1"/>
    <col min="6" max="6" width="17.140625" customWidth="1"/>
    <col min="7" max="7" width="13.42578125" customWidth="1"/>
    <col min="8" max="8" width="16" customWidth="1"/>
    <col min="9" max="9" width="13.7109375" customWidth="1"/>
    <col min="10" max="10" width="14.140625" customWidth="1"/>
    <col min="11" max="11" width="9.140625" customWidth="1"/>
    <col min="12" max="12" width="25.7109375" customWidth="1"/>
    <col min="13" max="13" width="4.28515625" bestFit="1" customWidth="1"/>
    <col min="14" max="14" width="10.7109375" customWidth="1"/>
    <col min="15" max="15" width="13.140625" customWidth="1"/>
    <col min="16" max="16" width="14.7109375" customWidth="1"/>
    <col min="17" max="17" width="20" customWidth="1"/>
    <col min="19" max="19" width="13.5703125" customWidth="1"/>
    <col min="20" max="20" width="13" customWidth="1"/>
    <col min="22" max="22" width="11.140625" customWidth="1"/>
    <col min="23" max="23" width="15.140625" customWidth="1"/>
    <col min="24" max="24" width="11.7109375" bestFit="1" customWidth="1"/>
    <col min="25" max="25" width="12.42578125" bestFit="1" customWidth="1"/>
    <col min="26" max="26" width="15.7109375" bestFit="1" customWidth="1"/>
    <col min="27" max="27" width="5.7109375" bestFit="1" customWidth="1"/>
    <col min="28" max="28" width="5.140625" bestFit="1" customWidth="1"/>
    <col min="29" max="29" width="7.7109375" bestFit="1" customWidth="1"/>
    <col min="30" max="30" width="5.140625" bestFit="1" customWidth="1"/>
    <col min="31" max="31" width="6.85546875" customWidth="1"/>
    <col min="32" max="32" width="9.7109375" customWidth="1"/>
    <col min="34" max="34" width="6.7109375" bestFit="1" customWidth="1"/>
    <col min="35" max="35" width="13.7109375" customWidth="1"/>
    <col min="36" max="36" width="14.7109375" customWidth="1"/>
    <col min="37" max="37" width="14.28515625" customWidth="1"/>
    <col min="38" max="38" width="11.5703125" customWidth="1"/>
    <col min="39" max="39" width="8.7109375" customWidth="1"/>
    <col min="40" max="40" width="10.42578125" customWidth="1"/>
  </cols>
  <sheetData>
    <row r="1" spans="1:40" ht="28.5" customHeight="1">
      <c r="A1" s="250" t="s">
        <v>55</v>
      </c>
      <c r="B1" s="251" t="s">
        <v>56</v>
      </c>
      <c r="C1" s="251" t="s">
        <v>57</v>
      </c>
      <c r="D1" s="251" t="s">
        <v>59</v>
      </c>
      <c r="E1" s="251" t="s">
        <v>60</v>
      </c>
      <c r="F1" s="318" t="s">
        <v>61</v>
      </c>
      <c r="G1" s="318" t="s">
        <v>62</v>
      </c>
      <c r="H1" s="318" t="s">
        <v>63</v>
      </c>
      <c r="I1" s="318" t="s">
        <v>64</v>
      </c>
      <c r="J1" s="318" t="s">
        <v>65</v>
      </c>
      <c r="K1" s="318" t="s">
        <v>66</v>
      </c>
      <c r="L1" s="318" t="s">
        <v>67</v>
      </c>
      <c r="M1" s="318" t="s">
        <v>71</v>
      </c>
      <c r="N1" s="318" t="s">
        <v>2030</v>
      </c>
      <c r="O1" s="318" t="s">
        <v>2031</v>
      </c>
      <c r="P1" s="318" t="s">
        <v>77</v>
      </c>
      <c r="Q1" s="318" t="s">
        <v>78</v>
      </c>
      <c r="R1" s="318" t="s">
        <v>79</v>
      </c>
      <c r="S1" s="318" t="s">
        <v>80</v>
      </c>
      <c r="T1" s="318" t="s">
        <v>2044</v>
      </c>
      <c r="U1" s="318" t="s">
        <v>2045</v>
      </c>
      <c r="V1" s="318" t="s">
        <v>83</v>
      </c>
      <c r="W1" s="318" t="s">
        <v>2032</v>
      </c>
      <c r="X1" s="318" t="s">
        <v>2002</v>
      </c>
      <c r="Y1" s="318" t="s">
        <v>2003</v>
      </c>
      <c r="Z1" s="318" t="s">
        <v>2033</v>
      </c>
      <c r="AA1" s="318"/>
      <c r="AB1" s="318"/>
      <c r="AC1" s="318" t="s">
        <v>58</v>
      </c>
      <c r="AD1" s="318"/>
      <c r="AE1" s="318"/>
      <c r="AF1" s="318" t="s">
        <v>68</v>
      </c>
      <c r="AG1" s="318" t="s">
        <v>73</v>
      </c>
      <c r="AH1" s="318" t="s">
        <v>74</v>
      </c>
      <c r="AI1" s="318" t="s">
        <v>75</v>
      </c>
      <c r="AJ1" s="318" t="s">
        <v>76</v>
      </c>
      <c r="AK1" s="318" t="s">
        <v>69</v>
      </c>
      <c r="AL1" s="318" t="s">
        <v>70</v>
      </c>
      <c r="AM1" s="318" t="s">
        <v>72</v>
      </c>
      <c r="AN1" s="319" t="s">
        <v>2034</v>
      </c>
    </row>
    <row r="2" spans="1:40" ht="15.75" thickBot="1">
      <c r="A2" s="252"/>
      <c r="B2" s="253"/>
      <c r="C2" s="253"/>
      <c r="D2" s="253"/>
      <c r="E2" s="253"/>
      <c r="F2" s="320"/>
      <c r="G2" s="320"/>
      <c r="H2" s="320"/>
      <c r="I2" s="320"/>
      <c r="J2" s="320"/>
      <c r="K2" s="320"/>
      <c r="L2" s="320"/>
      <c r="M2" s="320"/>
      <c r="N2" s="320"/>
      <c r="O2" s="320"/>
      <c r="P2" s="320"/>
      <c r="Q2" s="320"/>
      <c r="R2" s="320"/>
      <c r="S2" s="320"/>
      <c r="T2" s="320"/>
      <c r="U2" s="320"/>
      <c r="V2" s="320"/>
      <c r="W2" s="320"/>
      <c r="X2" s="320"/>
      <c r="Y2" s="320"/>
      <c r="Z2" s="320">
        <v>2006</v>
      </c>
      <c r="AA2" s="320">
        <v>2008</v>
      </c>
      <c r="AB2" s="320">
        <v>2009</v>
      </c>
      <c r="AC2" s="320">
        <v>2010</v>
      </c>
      <c r="AD2" s="320">
        <v>2011</v>
      </c>
      <c r="AE2" s="320">
        <v>40909</v>
      </c>
      <c r="AF2" s="320"/>
      <c r="AG2" s="320"/>
      <c r="AH2" s="320"/>
      <c r="AI2" s="320"/>
      <c r="AJ2" s="320"/>
      <c r="AK2" s="320"/>
      <c r="AL2" s="320"/>
      <c r="AM2" s="320"/>
      <c r="AN2" s="321"/>
    </row>
    <row r="3" spans="1:40" s="317" customFormat="1" ht="50.1" customHeight="1">
      <c r="A3" s="314">
        <v>18</v>
      </c>
      <c r="B3" s="315" t="s">
        <v>86</v>
      </c>
      <c r="C3" s="315" t="s">
        <v>87</v>
      </c>
      <c r="D3" s="315" t="s">
        <v>43</v>
      </c>
      <c r="E3" s="315" t="s">
        <v>89</v>
      </c>
      <c r="F3" s="315" t="s">
        <v>90</v>
      </c>
      <c r="G3" s="315" t="s">
        <v>91</v>
      </c>
      <c r="H3" s="315" t="s">
        <v>92</v>
      </c>
      <c r="I3" s="315" t="s">
        <v>93</v>
      </c>
      <c r="J3" s="315" t="s">
        <v>94</v>
      </c>
      <c r="K3" s="315" t="s">
        <v>95</v>
      </c>
      <c r="L3" s="315" t="s">
        <v>96</v>
      </c>
      <c r="M3" s="315">
        <v>0</v>
      </c>
      <c r="N3" s="315" t="s">
        <v>2040</v>
      </c>
      <c r="O3" s="315" t="s">
        <v>170</v>
      </c>
      <c r="P3" s="315" t="s">
        <v>177</v>
      </c>
      <c r="Q3" s="315" t="s">
        <v>178</v>
      </c>
      <c r="R3" s="315" t="s">
        <v>179</v>
      </c>
      <c r="S3" s="315" t="s">
        <v>180</v>
      </c>
      <c r="T3" s="315" t="s">
        <v>181</v>
      </c>
      <c r="U3" s="315" t="s">
        <v>182</v>
      </c>
      <c r="V3" s="315" t="s">
        <v>183</v>
      </c>
      <c r="W3" s="315" t="s">
        <v>21</v>
      </c>
      <c r="X3" s="315">
        <v>55.333100000000002</v>
      </c>
      <c r="Y3" s="315">
        <v>-123.09910000000001</v>
      </c>
      <c r="Z3" s="315"/>
      <c r="AA3" s="315">
        <v>240</v>
      </c>
      <c r="AB3" s="315"/>
      <c r="AC3" s="315"/>
      <c r="AD3" s="315"/>
      <c r="AE3" s="315"/>
      <c r="AF3" s="315">
        <v>1</v>
      </c>
      <c r="AG3" s="315">
        <v>1</v>
      </c>
      <c r="AH3" s="315"/>
      <c r="AI3" s="315">
        <v>1</v>
      </c>
      <c r="AJ3" s="315"/>
      <c r="AK3" s="315"/>
      <c r="AL3" s="315"/>
      <c r="AM3" s="315"/>
      <c r="AN3" s="316"/>
    </row>
    <row r="4" spans="1:40" s="317" customFormat="1" ht="50.1" customHeight="1">
      <c r="A4" s="314">
        <v>68</v>
      </c>
      <c r="B4" s="315" t="s">
        <v>109</v>
      </c>
      <c r="C4" s="315" t="s">
        <v>110</v>
      </c>
      <c r="D4" s="315" t="s">
        <v>43</v>
      </c>
      <c r="E4" s="315" t="s">
        <v>112</v>
      </c>
      <c r="F4" s="315" t="s">
        <v>113</v>
      </c>
      <c r="G4" s="315" t="s">
        <v>114</v>
      </c>
      <c r="H4" s="315" t="s">
        <v>115</v>
      </c>
      <c r="I4" s="315" t="s">
        <v>116</v>
      </c>
      <c r="J4" s="315" t="s">
        <v>117</v>
      </c>
      <c r="K4" s="315" t="s">
        <v>118</v>
      </c>
      <c r="L4" s="315" t="s">
        <v>119</v>
      </c>
      <c r="M4" s="315">
        <v>22</v>
      </c>
      <c r="N4" s="315" t="s">
        <v>2035</v>
      </c>
      <c r="O4" s="315" t="s">
        <v>2036</v>
      </c>
      <c r="P4" s="315" t="s">
        <v>97</v>
      </c>
      <c r="Q4" s="315" t="s">
        <v>98</v>
      </c>
      <c r="R4" s="315" t="s">
        <v>99</v>
      </c>
      <c r="S4" s="315" t="s">
        <v>100</v>
      </c>
      <c r="T4" s="315" t="s">
        <v>101</v>
      </c>
      <c r="U4" s="315" t="s">
        <v>102</v>
      </c>
      <c r="V4" s="315" t="s">
        <v>103</v>
      </c>
      <c r="W4" s="315" t="s">
        <v>21</v>
      </c>
      <c r="X4" s="315">
        <v>49.433333330000004</v>
      </c>
      <c r="Y4" s="315">
        <v>-123.4666667</v>
      </c>
      <c r="Z4" s="315"/>
      <c r="AA4" s="315">
        <v>91.2</v>
      </c>
      <c r="AB4" s="315"/>
      <c r="AC4" s="315"/>
      <c r="AD4" s="315"/>
      <c r="AE4" s="315"/>
      <c r="AF4" s="315">
        <v>1</v>
      </c>
      <c r="AG4" s="315"/>
      <c r="AH4" s="315"/>
      <c r="AI4" s="315"/>
      <c r="AJ4" s="315"/>
      <c r="AK4" s="315"/>
      <c r="AL4" s="315"/>
      <c r="AM4" s="315"/>
      <c r="AN4" s="316"/>
    </row>
    <row r="5" spans="1:40" s="317" customFormat="1" ht="50.1" customHeight="1">
      <c r="A5" s="314">
        <v>107</v>
      </c>
      <c r="B5" s="315" t="s">
        <v>126</v>
      </c>
      <c r="C5" s="315" t="s">
        <v>110</v>
      </c>
      <c r="D5" s="315" t="s">
        <v>43</v>
      </c>
      <c r="E5" s="315" t="s">
        <v>127</v>
      </c>
      <c r="F5" s="315" t="s">
        <v>128</v>
      </c>
      <c r="G5" s="315" t="s">
        <v>129</v>
      </c>
      <c r="H5" s="315" t="s">
        <v>130</v>
      </c>
      <c r="I5" s="315" t="s">
        <v>131</v>
      </c>
      <c r="J5" s="315" t="s">
        <v>132</v>
      </c>
      <c r="K5" s="315" t="s">
        <v>133</v>
      </c>
      <c r="L5" s="315" t="s">
        <v>134</v>
      </c>
      <c r="M5" s="315">
        <v>29</v>
      </c>
      <c r="N5" s="315" t="s">
        <v>2035</v>
      </c>
      <c r="O5" s="315" t="s">
        <v>200</v>
      </c>
      <c r="P5" s="315" t="s">
        <v>192</v>
      </c>
      <c r="Q5" s="315" t="s">
        <v>193</v>
      </c>
      <c r="R5" s="315" t="s">
        <v>189</v>
      </c>
      <c r="S5" s="315" t="s">
        <v>194</v>
      </c>
      <c r="T5" s="315" t="s">
        <v>195</v>
      </c>
      <c r="U5" s="315" t="s">
        <v>196</v>
      </c>
      <c r="V5" s="315" t="s">
        <v>197</v>
      </c>
      <c r="W5" s="315" t="s">
        <v>21</v>
      </c>
      <c r="X5" s="315">
        <v>49.892310000000002</v>
      </c>
      <c r="Y5" s="315">
        <v>-125.1532</v>
      </c>
      <c r="Z5" s="315"/>
      <c r="AA5" s="315">
        <v>110.4</v>
      </c>
      <c r="AB5" s="315"/>
      <c r="AC5" s="315"/>
      <c r="AD5" s="315"/>
      <c r="AE5" s="315"/>
      <c r="AF5" s="315">
        <v>1</v>
      </c>
      <c r="AG5" s="315">
        <v>1</v>
      </c>
      <c r="AH5" s="315"/>
      <c r="AI5" s="315">
        <v>1</v>
      </c>
      <c r="AJ5" s="315"/>
      <c r="AK5" s="315"/>
      <c r="AL5" s="315"/>
      <c r="AM5" s="315"/>
      <c r="AN5" s="316"/>
    </row>
    <row r="6" spans="1:40" s="317" customFormat="1" ht="50.1" customHeight="1">
      <c r="A6" s="314">
        <v>183</v>
      </c>
      <c r="B6" s="315" t="s">
        <v>141</v>
      </c>
      <c r="C6" s="315" t="s">
        <v>142</v>
      </c>
      <c r="D6" s="315" t="s">
        <v>43</v>
      </c>
      <c r="E6" s="315" t="s">
        <v>144</v>
      </c>
      <c r="F6" s="315" t="s">
        <v>145</v>
      </c>
      <c r="G6" s="315" t="s">
        <v>146</v>
      </c>
      <c r="H6" s="315" t="s">
        <v>147</v>
      </c>
      <c r="I6" s="315" t="s">
        <v>148</v>
      </c>
      <c r="J6" s="315" t="s">
        <v>149</v>
      </c>
      <c r="K6" s="315" t="s">
        <v>150</v>
      </c>
      <c r="L6" s="315" t="s">
        <v>151</v>
      </c>
      <c r="M6" s="315">
        <v>10</v>
      </c>
      <c r="N6" s="315" t="s">
        <v>2035</v>
      </c>
      <c r="O6" s="315" t="s">
        <v>2043</v>
      </c>
      <c r="P6" s="315" t="s">
        <v>97</v>
      </c>
      <c r="Q6" s="315" t="s">
        <v>98</v>
      </c>
      <c r="R6" s="315" t="s">
        <v>99</v>
      </c>
      <c r="S6" s="315" t="s">
        <v>100</v>
      </c>
      <c r="T6" s="315" t="s">
        <v>101</v>
      </c>
      <c r="U6" s="315" t="s">
        <v>102</v>
      </c>
      <c r="V6" s="315" t="s">
        <v>103</v>
      </c>
      <c r="W6" s="315" t="s">
        <v>21</v>
      </c>
      <c r="X6" s="315">
        <v>49.216732533699997</v>
      </c>
      <c r="Y6" s="315">
        <v>-123.08684465</v>
      </c>
      <c r="Z6" s="315"/>
      <c r="AA6" s="315">
        <v>264</v>
      </c>
      <c r="AB6" s="315"/>
      <c r="AC6" s="315"/>
      <c r="AD6" s="315"/>
      <c r="AE6" s="315"/>
      <c r="AF6" s="315">
        <v>1</v>
      </c>
      <c r="AG6" s="315">
        <v>1</v>
      </c>
      <c r="AH6" s="315"/>
      <c r="AI6" s="315">
        <v>1</v>
      </c>
      <c r="AJ6" s="315"/>
      <c r="AK6" s="315"/>
      <c r="AL6" s="315"/>
      <c r="AM6" s="315"/>
      <c r="AN6" s="316"/>
    </row>
    <row r="7" spans="1:40" s="317" customFormat="1" ht="50.1" customHeight="1">
      <c r="A7" s="314">
        <v>345</v>
      </c>
      <c r="B7" s="315" t="s">
        <v>159</v>
      </c>
      <c r="C7" s="315" t="s">
        <v>3</v>
      </c>
      <c r="D7" s="315" t="s">
        <v>43</v>
      </c>
      <c r="E7" s="315" t="s">
        <v>160</v>
      </c>
      <c r="F7" s="315" t="s">
        <v>23</v>
      </c>
      <c r="G7" s="315" t="s">
        <v>2</v>
      </c>
      <c r="H7" s="315" t="s">
        <v>42</v>
      </c>
      <c r="I7" s="315" t="s">
        <v>4</v>
      </c>
      <c r="J7" s="315" t="s">
        <v>5</v>
      </c>
      <c r="K7" s="315" t="s">
        <v>161</v>
      </c>
      <c r="L7" s="315" t="s">
        <v>7</v>
      </c>
      <c r="M7" s="315">
        <v>38</v>
      </c>
      <c r="N7" s="315" t="s">
        <v>2037</v>
      </c>
      <c r="O7" s="315" t="s">
        <v>2039</v>
      </c>
      <c r="P7" s="315" t="s">
        <v>135</v>
      </c>
      <c r="Q7" s="315" t="s">
        <v>136</v>
      </c>
      <c r="R7" s="315" t="s">
        <v>132</v>
      </c>
      <c r="S7" s="315" t="s">
        <v>137</v>
      </c>
      <c r="T7" s="315" t="s">
        <v>138</v>
      </c>
      <c r="U7" s="315" t="s">
        <v>139</v>
      </c>
      <c r="V7" s="315" t="s">
        <v>140</v>
      </c>
      <c r="W7" s="315" t="s">
        <v>21</v>
      </c>
      <c r="X7" s="315">
        <v>52.00103</v>
      </c>
      <c r="Y7" s="315">
        <v>-121.9188</v>
      </c>
      <c r="Z7" s="315"/>
      <c r="AA7" s="315">
        <v>57.6</v>
      </c>
      <c r="AB7" s="315"/>
      <c r="AC7" s="315"/>
      <c r="AD7" s="315"/>
      <c r="AE7" s="315"/>
      <c r="AF7" s="315">
        <v>1</v>
      </c>
      <c r="AG7" s="315"/>
      <c r="AH7" s="315"/>
      <c r="AI7" s="315"/>
      <c r="AJ7" s="315"/>
      <c r="AK7" s="315"/>
      <c r="AL7" s="315"/>
      <c r="AM7" s="315"/>
      <c r="AN7" s="316"/>
    </row>
    <row r="8" spans="1:40" s="317" customFormat="1" ht="50.1" customHeight="1">
      <c r="A8" s="314">
        <v>356</v>
      </c>
      <c r="B8" s="315" t="s">
        <v>168</v>
      </c>
      <c r="C8" s="315" t="s">
        <v>169</v>
      </c>
      <c r="D8" s="315" t="s">
        <v>43</v>
      </c>
      <c r="E8" s="315" t="s">
        <v>89</v>
      </c>
      <c r="F8" s="315" t="s">
        <v>170</v>
      </c>
      <c r="G8" s="315" t="s">
        <v>171</v>
      </c>
      <c r="H8" s="315" t="s">
        <v>172</v>
      </c>
      <c r="I8" s="315" t="s">
        <v>173</v>
      </c>
      <c r="J8" s="315" t="s">
        <v>174</v>
      </c>
      <c r="K8" s="315" t="s">
        <v>175</v>
      </c>
      <c r="L8" s="315" t="s">
        <v>176</v>
      </c>
      <c r="M8" s="315">
        <v>16</v>
      </c>
      <c r="N8" s="315" t="s">
        <v>2037</v>
      </c>
      <c r="O8" s="315" t="s">
        <v>226</v>
      </c>
      <c r="P8" s="315" t="s">
        <v>192</v>
      </c>
      <c r="Q8" s="315" t="s">
        <v>193</v>
      </c>
      <c r="R8" s="315" t="s">
        <v>189</v>
      </c>
      <c r="S8" s="315" t="s">
        <v>194</v>
      </c>
      <c r="T8" s="315" t="s">
        <v>195</v>
      </c>
      <c r="U8" s="315" t="s">
        <v>196</v>
      </c>
      <c r="V8" s="315" t="s">
        <v>197</v>
      </c>
      <c r="W8" s="315" t="s">
        <v>21</v>
      </c>
      <c r="X8" s="315">
        <v>50.851260000000003</v>
      </c>
      <c r="Y8" s="315">
        <v>-120.2705</v>
      </c>
      <c r="Z8" s="315"/>
      <c r="AA8" s="315">
        <v>81.599999999999994</v>
      </c>
      <c r="AB8" s="315"/>
      <c r="AC8" s="315"/>
      <c r="AD8" s="315"/>
      <c r="AE8" s="315"/>
      <c r="AF8" s="315">
        <v>1</v>
      </c>
      <c r="AG8" s="315"/>
      <c r="AH8" s="315"/>
      <c r="AI8" s="315"/>
      <c r="AJ8" s="315"/>
      <c r="AK8" s="315"/>
      <c r="AL8" s="315"/>
      <c r="AM8" s="315"/>
      <c r="AN8" s="316"/>
    </row>
    <row r="9" spans="1:40" s="317" customFormat="1" ht="50.1" customHeight="1">
      <c r="A9" s="314">
        <v>394</v>
      </c>
      <c r="B9" s="315" t="s">
        <v>184</v>
      </c>
      <c r="C9" s="315" t="s">
        <v>110</v>
      </c>
      <c r="D9" s="315" t="s">
        <v>43</v>
      </c>
      <c r="E9" s="315" t="s">
        <v>89</v>
      </c>
      <c r="F9" s="315" t="s">
        <v>185</v>
      </c>
      <c r="G9" s="315" t="s">
        <v>186</v>
      </c>
      <c r="H9" s="315" t="s">
        <v>187</v>
      </c>
      <c r="I9" s="315" t="s">
        <v>188</v>
      </c>
      <c r="J9" s="315" t="s">
        <v>189</v>
      </c>
      <c r="K9" s="315" t="s">
        <v>190</v>
      </c>
      <c r="L9" s="315" t="s">
        <v>191</v>
      </c>
      <c r="M9" s="315">
        <v>11</v>
      </c>
      <c r="N9" s="315" t="s">
        <v>2040</v>
      </c>
      <c r="O9" s="315" t="s">
        <v>2041</v>
      </c>
      <c r="P9" s="315" t="s">
        <v>153</v>
      </c>
      <c r="Q9" s="315" t="s">
        <v>154</v>
      </c>
      <c r="R9" s="315" t="s">
        <v>149</v>
      </c>
      <c r="S9" s="315" t="s">
        <v>155</v>
      </c>
      <c r="T9" s="315" t="s">
        <v>156</v>
      </c>
      <c r="U9" s="315" t="s">
        <v>157</v>
      </c>
      <c r="V9" s="315" t="s">
        <v>158</v>
      </c>
      <c r="W9" s="315" t="s">
        <v>21</v>
      </c>
      <c r="X9" s="315">
        <v>54.527650000000001</v>
      </c>
      <c r="Y9" s="315">
        <v>-128.5958</v>
      </c>
      <c r="Z9" s="315"/>
      <c r="AA9" s="315">
        <v>480</v>
      </c>
      <c r="AB9" s="315"/>
      <c r="AC9" s="315"/>
      <c r="AD9" s="315"/>
      <c r="AE9" s="315"/>
      <c r="AF9" s="315">
        <v>1</v>
      </c>
      <c r="AG9" s="315">
        <v>1</v>
      </c>
      <c r="AH9" s="315"/>
      <c r="AI9" s="315">
        <v>1</v>
      </c>
      <c r="AJ9" s="315"/>
      <c r="AK9" s="315"/>
      <c r="AL9" s="315"/>
      <c r="AM9" s="315"/>
      <c r="AN9" s="316"/>
    </row>
    <row r="10" spans="1:40" s="317" customFormat="1" ht="50.1" customHeight="1">
      <c r="A10" s="314">
        <v>446</v>
      </c>
      <c r="B10" s="315" t="s">
        <v>198</v>
      </c>
      <c r="C10" s="315" t="s">
        <v>199</v>
      </c>
      <c r="D10" s="315" t="s">
        <v>43</v>
      </c>
      <c r="E10" s="315" t="s">
        <v>89</v>
      </c>
      <c r="F10" s="315" t="s">
        <v>200</v>
      </c>
      <c r="G10" s="315" t="s">
        <v>201</v>
      </c>
      <c r="H10" s="315" t="s">
        <v>202</v>
      </c>
      <c r="I10" s="315" t="s">
        <v>203</v>
      </c>
      <c r="J10" s="315" t="s">
        <v>204</v>
      </c>
      <c r="K10" s="315" t="s">
        <v>205</v>
      </c>
      <c r="L10" s="315" t="s">
        <v>206</v>
      </c>
      <c r="M10" s="315">
        <v>37</v>
      </c>
      <c r="N10" s="315" t="s">
        <v>2037</v>
      </c>
      <c r="O10" s="315" t="s">
        <v>2038</v>
      </c>
      <c r="P10" s="315" t="s">
        <v>120</v>
      </c>
      <c r="Q10" s="315" t="s">
        <v>121</v>
      </c>
      <c r="R10" s="315" t="s">
        <v>5</v>
      </c>
      <c r="S10" s="315" t="s">
        <v>122</v>
      </c>
      <c r="T10" s="315" t="s">
        <v>123</v>
      </c>
      <c r="U10" s="315" t="s">
        <v>124</v>
      </c>
      <c r="V10" s="315" t="s">
        <v>125</v>
      </c>
      <c r="W10" s="315" t="s">
        <v>21</v>
      </c>
      <c r="X10" s="315">
        <v>50.44914</v>
      </c>
      <c r="Y10" s="315">
        <v>-119.20189999999999</v>
      </c>
      <c r="Z10" s="315"/>
      <c r="AA10" s="315">
        <v>96</v>
      </c>
      <c r="AB10" s="315"/>
      <c r="AC10" s="315"/>
      <c r="AD10" s="315"/>
      <c r="AE10" s="315"/>
      <c r="AF10" s="315">
        <v>1</v>
      </c>
      <c r="AG10" s="315"/>
      <c r="AH10" s="315"/>
      <c r="AI10" s="315"/>
      <c r="AJ10" s="315"/>
      <c r="AK10" s="315"/>
      <c r="AL10" s="315"/>
      <c r="AM10" s="315"/>
      <c r="AN10" s="316"/>
    </row>
    <row r="11" spans="1:40" s="317" customFormat="1" ht="50.1" customHeight="1">
      <c r="A11" s="314">
        <v>937</v>
      </c>
      <c r="B11" s="315" t="s">
        <v>213</v>
      </c>
      <c r="C11" s="315" t="s">
        <v>214</v>
      </c>
      <c r="D11" s="315" t="s">
        <v>43</v>
      </c>
      <c r="E11" s="315" t="s">
        <v>89</v>
      </c>
      <c r="F11" s="315" t="s">
        <v>215</v>
      </c>
      <c r="G11" s="315" t="s">
        <v>216</v>
      </c>
      <c r="H11" s="315" t="s">
        <v>217</v>
      </c>
      <c r="I11" s="315" t="s">
        <v>218</v>
      </c>
      <c r="J11" s="315" t="s">
        <v>219</v>
      </c>
      <c r="K11" s="315" t="s">
        <v>220</v>
      </c>
      <c r="L11" s="315" t="s">
        <v>221</v>
      </c>
      <c r="M11" s="315">
        <v>39</v>
      </c>
      <c r="N11" s="315" t="s">
        <v>2035</v>
      </c>
      <c r="O11" s="315" t="s">
        <v>2042</v>
      </c>
      <c r="P11" s="315" t="s">
        <v>207</v>
      </c>
      <c r="Q11" s="315" t="s">
        <v>208</v>
      </c>
      <c r="R11" s="315" t="s">
        <v>204</v>
      </c>
      <c r="S11" s="315" t="s">
        <v>209</v>
      </c>
      <c r="T11" s="315" t="s">
        <v>210</v>
      </c>
      <c r="U11" s="315" t="s">
        <v>211</v>
      </c>
      <c r="V11" s="315" t="s">
        <v>212</v>
      </c>
      <c r="W11" s="315" t="s">
        <v>21</v>
      </c>
      <c r="X11" s="315">
        <v>49.145139999999998</v>
      </c>
      <c r="Y11" s="315">
        <v>-123.87820000000001</v>
      </c>
      <c r="Z11" s="315"/>
      <c r="AA11" s="315">
        <v>0</v>
      </c>
      <c r="AB11" s="315"/>
      <c r="AC11" s="315"/>
      <c r="AD11" s="315"/>
      <c r="AE11" s="315"/>
      <c r="AF11" s="315">
        <v>1</v>
      </c>
      <c r="AG11" s="315">
        <v>1</v>
      </c>
      <c r="AH11" s="315"/>
      <c r="AI11" s="315">
        <v>1</v>
      </c>
      <c r="AJ11" s="315"/>
      <c r="AK11" s="315"/>
      <c r="AL11" s="315"/>
      <c r="AM11" s="315"/>
      <c r="AN11" s="316"/>
    </row>
    <row r="12" spans="1:40" s="317" customFormat="1" ht="50.1" customHeight="1">
      <c r="A12" s="314">
        <v>952</v>
      </c>
      <c r="B12" s="315" t="s">
        <v>223</v>
      </c>
      <c r="C12" s="315" t="s">
        <v>224</v>
      </c>
      <c r="D12" s="315" t="s">
        <v>43</v>
      </c>
      <c r="E12" s="315" t="s">
        <v>225</v>
      </c>
      <c r="F12" s="315" t="s">
        <v>226</v>
      </c>
      <c r="G12" s="315" t="s">
        <v>227</v>
      </c>
      <c r="H12" s="315" t="s">
        <v>228</v>
      </c>
      <c r="I12" s="315" t="s">
        <v>229</v>
      </c>
      <c r="J12" s="315" t="s">
        <v>230</v>
      </c>
      <c r="K12" s="315" t="s">
        <v>231</v>
      </c>
      <c r="L12" s="315" t="s">
        <v>232</v>
      </c>
      <c r="M12" s="315">
        <v>11</v>
      </c>
      <c r="N12" s="315" t="s">
        <v>2035</v>
      </c>
      <c r="O12" s="315" t="s">
        <v>2042</v>
      </c>
      <c r="P12" s="315" t="s">
        <v>13</v>
      </c>
      <c r="Q12" s="315" t="s">
        <v>162</v>
      </c>
      <c r="R12" s="315" t="s">
        <v>163</v>
      </c>
      <c r="S12" s="315" t="s">
        <v>164</v>
      </c>
      <c r="T12" s="315" t="s">
        <v>165</v>
      </c>
      <c r="U12" s="315" t="s">
        <v>166</v>
      </c>
      <c r="V12" s="315" t="s">
        <v>167</v>
      </c>
      <c r="W12" s="315" t="s">
        <v>21</v>
      </c>
      <c r="X12" s="315">
        <v>48.924873669299998</v>
      </c>
      <c r="Y12" s="315">
        <v>-123.75825083300001</v>
      </c>
      <c r="Z12" s="315"/>
      <c r="AA12" s="315">
        <v>249.6</v>
      </c>
      <c r="AB12" s="315"/>
      <c r="AC12" s="315"/>
      <c r="AD12" s="315"/>
      <c r="AE12" s="315"/>
      <c r="AF12" s="315">
        <v>1</v>
      </c>
      <c r="AG12" s="315"/>
      <c r="AH12" s="315"/>
      <c r="AI12" s="315"/>
      <c r="AJ12" s="315"/>
      <c r="AK12" s="315"/>
      <c r="AL12" s="315"/>
      <c r="AM12" s="315"/>
      <c r="AN12" s="316"/>
    </row>
    <row r="13" spans="1:40" s="317" customFormat="1" ht="50.1" customHeight="1">
      <c r="A13" s="314">
        <v>977</v>
      </c>
      <c r="B13" s="315" t="s">
        <v>233</v>
      </c>
      <c r="C13" s="315" t="s">
        <v>234</v>
      </c>
      <c r="D13" s="315" t="s">
        <v>43</v>
      </c>
      <c r="E13" s="315" t="s">
        <v>235</v>
      </c>
      <c r="F13" s="315" t="s">
        <v>128</v>
      </c>
      <c r="G13" s="315" t="s">
        <v>236</v>
      </c>
      <c r="H13" s="315" t="s">
        <v>237</v>
      </c>
      <c r="I13" s="315" t="s">
        <v>238</v>
      </c>
      <c r="J13" s="315" t="s">
        <v>239</v>
      </c>
      <c r="K13" s="315" t="s">
        <v>240</v>
      </c>
      <c r="L13" s="315" t="s">
        <v>241</v>
      </c>
      <c r="M13" s="315">
        <v>29</v>
      </c>
      <c r="N13" s="315" t="s">
        <v>2035</v>
      </c>
      <c r="O13" s="315" t="s">
        <v>2043</v>
      </c>
      <c r="P13" s="315" t="s">
        <v>135</v>
      </c>
      <c r="Q13" s="315" t="s">
        <v>136</v>
      </c>
      <c r="R13" s="315" t="s">
        <v>132</v>
      </c>
      <c r="S13" s="315" t="s">
        <v>137</v>
      </c>
      <c r="T13" s="315" t="s">
        <v>138</v>
      </c>
      <c r="U13" s="315" t="s">
        <v>139</v>
      </c>
      <c r="V13" s="315" t="s">
        <v>140</v>
      </c>
      <c r="W13" s="315" t="s">
        <v>21</v>
      </c>
      <c r="X13" s="315">
        <v>49.181289999999997</v>
      </c>
      <c r="Y13" s="315">
        <v>-122.8852</v>
      </c>
      <c r="Z13" s="315"/>
      <c r="AA13" s="315"/>
      <c r="AB13" s="315"/>
      <c r="AC13" s="315"/>
      <c r="AD13" s="315"/>
      <c r="AE13" s="315"/>
      <c r="AF13" s="315"/>
      <c r="AG13" s="315"/>
      <c r="AH13" s="315"/>
      <c r="AI13" s="315"/>
      <c r="AJ13" s="315"/>
      <c r="AK13" s="315"/>
      <c r="AL13" s="315"/>
      <c r="AM13" s="315"/>
      <c r="AN13" s="316"/>
    </row>
    <row r="14" spans="1:40">
      <c r="A14" s="234"/>
      <c r="B14" s="219"/>
      <c r="C14" s="219"/>
      <c r="D14" s="219"/>
      <c r="E14" s="219"/>
      <c r="F14" s="219"/>
      <c r="G14" s="219"/>
      <c r="H14" s="219"/>
      <c r="I14" s="219"/>
      <c r="J14" s="219"/>
      <c r="K14" s="219"/>
      <c r="L14" s="219"/>
      <c r="M14" s="219"/>
      <c r="N14" s="219"/>
      <c r="O14" s="219"/>
      <c r="P14" s="219"/>
      <c r="Q14" s="219"/>
      <c r="R14" s="219"/>
      <c r="S14" s="219"/>
      <c r="T14" s="219"/>
      <c r="U14" s="219"/>
      <c r="V14" s="219"/>
      <c r="W14" s="219"/>
      <c r="X14" s="219"/>
      <c r="Y14" s="219"/>
      <c r="Z14" s="219"/>
      <c r="AA14" s="219"/>
      <c r="AB14" s="219"/>
      <c r="AC14" s="219"/>
      <c r="AD14" s="219"/>
      <c r="AE14" s="219"/>
      <c r="AF14" s="219"/>
      <c r="AG14" s="219"/>
      <c r="AH14" s="219"/>
      <c r="AI14" s="219"/>
      <c r="AJ14" s="219"/>
      <c r="AK14" s="219"/>
      <c r="AL14" s="219"/>
      <c r="AM14" s="219"/>
      <c r="AN14" s="235"/>
    </row>
    <row r="15" spans="1:40">
      <c r="A15" s="234"/>
      <c r="B15" s="219"/>
      <c r="C15" s="219"/>
      <c r="D15" s="219"/>
      <c r="E15" s="219"/>
      <c r="F15" s="219"/>
      <c r="G15" s="219"/>
      <c r="H15" s="219"/>
      <c r="I15" s="219"/>
      <c r="J15" s="219"/>
      <c r="K15" s="219"/>
      <c r="L15" s="219"/>
      <c r="M15" s="219"/>
      <c r="N15" s="219"/>
      <c r="O15" s="219"/>
      <c r="P15" s="219"/>
      <c r="Q15" s="219"/>
      <c r="R15" s="219"/>
      <c r="S15" s="219"/>
      <c r="T15" s="219"/>
      <c r="U15" s="219"/>
      <c r="V15" s="219"/>
      <c r="W15" s="219"/>
      <c r="X15" s="219"/>
      <c r="Y15" s="219"/>
      <c r="Z15" s="219"/>
      <c r="AA15" s="219"/>
      <c r="AB15" s="219"/>
      <c r="AC15" s="219"/>
      <c r="AD15" s="219"/>
      <c r="AE15" s="219"/>
      <c r="AF15" s="219"/>
      <c r="AG15" s="219"/>
      <c r="AH15" s="219"/>
      <c r="AI15" s="219"/>
      <c r="AJ15" s="219"/>
      <c r="AK15" s="219"/>
      <c r="AL15" s="219"/>
      <c r="AM15" s="219"/>
      <c r="AN15" s="235"/>
    </row>
    <row r="16" spans="1:40">
      <c r="A16" s="234"/>
      <c r="B16" s="219"/>
      <c r="C16" s="219"/>
      <c r="D16" s="219"/>
      <c r="E16" s="219"/>
      <c r="F16" s="219"/>
      <c r="G16" s="219"/>
      <c r="H16" s="219"/>
      <c r="I16" s="219"/>
      <c r="J16" s="219"/>
      <c r="K16" s="219"/>
      <c r="L16" s="219"/>
      <c r="M16" s="219"/>
      <c r="N16" s="219"/>
      <c r="O16" s="219"/>
      <c r="P16" s="219"/>
      <c r="Q16" s="219"/>
      <c r="R16" s="219"/>
      <c r="S16" s="219"/>
      <c r="T16" s="219"/>
      <c r="U16" s="219"/>
      <c r="V16" s="219"/>
      <c r="W16" s="219"/>
      <c r="X16" s="219"/>
      <c r="Y16" s="219"/>
      <c r="Z16" s="219"/>
      <c r="AA16" s="219"/>
      <c r="AB16" s="219"/>
      <c r="AC16" s="219"/>
      <c r="AD16" s="219"/>
      <c r="AE16" s="219"/>
      <c r="AF16" s="219"/>
      <c r="AG16" s="219"/>
      <c r="AH16" s="219"/>
      <c r="AI16" s="219"/>
      <c r="AJ16" s="219"/>
      <c r="AK16" s="219"/>
      <c r="AL16" s="219"/>
      <c r="AM16" s="219"/>
      <c r="AN16" s="235"/>
    </row>
    <row r="17" spans="1:40">
      <c r="A17" s="234"/>
      <c r="B17" s="219"/>
      <c r="C17" s="219"/>
      <c r="D17" s="219"/>
      <c r="E17" s="219"/>
      <c r="F17" s="219"/>
      <c r="G17" s="219"/>
      <c r="H17" s="219"/>
      <c r="I17" s="219"/>
      <c r="J17" s="219"/>
      <c r="K17" s="219"/>
      <c r="L17" s="219"/>
      <c r="M17" s="219"/>
      <c r="N17" s="219"/>
      <c r="O17" s="219"/>
      <c r="P17" s="219"/>
      <c r="Q17" s="219"/>
      <c r="R17" s="219"/>
      <c r="S17" s="219"/>
      <c r="T17" s="219"/>
      <c r="U17" s="219"/>
      <c r="V17" s="219"/>
      <c r="W17" s="219"/>
      <c r="X17" s="219"/>
      <c r="Y17" s="219"/>
      <c r="Z17" s="219"/>
      <c r="AA17" s="219"/>
      <c r="AB17" s="219"/>
      <c r="AC17" s="219"/>
      <c r="AD17" s="219"/>
      <c r="AE17" s="219"/>
      <c r="AF17" s="219"/>
      <c r="AG17" s="219"/>
      <c r="AH17" s="219"/>
      <c r="AI17" s="219"/>
      <c r="AJ17" s="219"/>
      <c r="AK17" s="219"/>
      <c r="AL17" s="219"/>
      <c r="AM17" s="219"/>
      <c r="AN17" s="235"/>
    </row>
    <row r="18" spans="1:40">
      <c r="A18" s="234"/>
      <c r="B18" s="219"/>
      <c r="C18" s="219"/>
      <c r="D18" s="219"/>
      <c r="E18" s="219"/>
      <c r="F18" s="219"/>
      <c r="G18" s="219"/>
      <c r="H18" s="219"/>
      <c r="I18" s="219"/>
      <c r="J18" s="219"/>
      <c r="K18" s="219"/>
      <c r="L18" s="219"/>
      <c r="M18" s="219"/>
      <c r="N18" s="219"/>
      <c r="O18" s="219"/>
      <c r="P18" s="219"/>
      <c r="Q18" s="219"/>
      <c r="R18" s="219"/>
      <c r="S18" s="219"/>
      <c r="T18" s="219"/>
      <c r="U18" s="219"/>
      <c r="V18" s="219"/>
      <c r="W18" s="219"/>
      <c r="X18" s="219"/>
      <c r="Y18" s="219"/>
      <c r="Z18" s="219"/>
      <c r="AA18" s="219"/>
      <c r="AB18" s="219"/>
      <c r="AC18" s="219"/>
      <c r="AD18" s="219"/>
      <c r="AE18" s="219"/>
      <c r="AF18" s="219"/>
      <c r="AG18" s="219"/>
      <c r="AH18" s="219"/>
      <c r="AI18" s="219"/>
      <c r="AJ18" s="219"/>
      <c r="AK18" s="219"/>
      <c r="AL18" s="219"/>
      <c r="AM18" s="219"/>
      <c r="AN18" s="235"/>
    </row>
    <row r="19" spans="1:40">
      <c r="A19" s="234"/>
      <c r="B19" s="219"/>
      <c r="C19" s="219"/>
      <c r="D19" s="219"/>
      <c r="E19" s="219"/>
      <c r="F19" s="219"/>
      <c r="G19" s="219"/>
      <c r="H19" s="219"/>
      <c r="I19" s="219"/>
      <c r="J19" s="219"/>
      <c r="K19" s="219"/>
      <c r="L19" s="219"/>
      <c r="M19" s="219"/>
      <c r="N19" s="219"/>
      <c r="O19" s="219"/>
      <c r="P19" s="219"/>
      <c r="Q19" s="219"/>
      <c r="R19" s="219"/>
      <c r="S19" s="219"/>
      <c r="T19" s="219"/>
      <c r="U19" s="219"/>
      <c r="V19" s="219"/>
      <c r="W19" s="219"/>
      <c r="X19" s="219"/>
      <c r="Y19" s="219"/>
      <c r="Z19" s="219"/>
      <c r="AA19" s="219"/>
      <c r="AB19" s="219"/>
      <c r="AC19" s="219"/>
      <c r="AD19" s="219"/>
      <c r="AE19" s="219"/>
      <c r="AF19" s="219"/>
      <c r="AG19" s="219"/>
      <c r="AH19" s="219"/>
      <c r="AI19" s="219"/>
      <c r="AJ19" s="219"/>
      <c r="AK19" s="219"/>
      <c r="AL19" s="219"/>
      <c r="AM19" s="219"/>
      <c r="AN19" s="235"/>
    </row>
    <row r="20" spans="1:40">
      <c r="A20" s="234"/>
      <c r="B20" s="219"/>
      <c r="C20" s="219"/>
      <c r="D20" s="219"/>
      <c r="E20" s="219"/>
      <c r="F20" s="219"/>
      <c r="G20" s="219"/>
      <c r="H20" s="219"/>
      <c r="I20" s="219"/>
      <c r="J20" s="219"/>
      <c r="K20" s="219"/>
      <c r="L20" s="219"/>
      <c r="M20" s="219"/>
      <c r="N20" s="219"/>
      <c r="O20" s="219"/>
      <c r="P20" s="219"/>
      <c r="Q20" s="219"/>
      <c r="R20" s="219"/>
      <c r="S20" s="219"/>
      <c r="T20" s="219"/>
      <c r="U20" s="219"/>
      <c r="V20" s="219"/>
      <c r="W20" s="219"/>
      <c r="X20" s="219"/>
      <c r="Y20" s="219"/>
      <c r="Z20" s="219"/>
      <c r="AA20" s="219"/>
      <c r="AB20" s="219"/>
      <c r="AC20" s="219"/>
      <c r="AD20" s="219"/>
      <c r="AE20" s="219"/>
      <c r="AF20" s="219"/>
      <c r="AG20" s="219"/>
      <c r="AH20" s="219"/>
      <c r="AI20" s="219"/>
      <c r="AJ20" s="219"/>
      <c r="AK20" s="219"/>
      <c r="AL20" s="219"/>
      <c r="AM20" s="219"/>
      <c r="AN20" s="235"/>
    </row>
    <row r="21" spans="1:40">
      <c r="A21" s="234"/>
      <c r="B21" s="219"/>
      <c r="C21" s="219"/>
      <c r="D21" s="219"/>
      <c r="E21" s="219"/>
      <c r="F21" s="219"/>
      <c r="G21" s="219"/>
      <c r="H21" s="219"/>
      <c r="I21" s="219"/>
      <c r="J21" s="219"/>
      <c r="K21" s="219"/>
      <c r="L21" s="219"/>
      <c r="M21" s="219"/>
      <c r="N21" s="219"/>
      <c r="O21" s="219"/>
      <c r="P21" s="219"/>
      <c r="Q21" s="219"/>
      <c r="R21" s="219"/>
      <c r="S21" s="219"/>
      <c r="T21" s="219"/>
      <c r="U21" s="219"/>
      <c r="V21" s="219"/>
      <c r="W21" s="219"/>
      <c r="X21" s="219"/>
      <c r="Y21" s="219"/>
      <c r="Z21" s="219"/>
      <c r="AA21" s="219"/>
      <c r="AB21" s="219"/>
      <c r="AC21" s="219"/>
      <c r="AD21" s="219"/>
      <c r="AE21" s="219"/>
      <c r="AF21" s="219"/>
      <c r="AG21" s="219"/>
      <c r="AH21" s="219"/>
      <c r="AI21" s="219"/>
      <c r="AJ21" s="219"/>
      <c r="AK21" s="219"/>
      <c r="AL21" s="219"/>
      <c r="AM21" s="219"/>
      <c r="AN21" s="235"/>
    </row>
    <row r="22" spans="1:40">
      <c r="A22" s="234"/>
      <c r="B22" s="219"/>
      <c r="C22" s="219"/>
      <c r="D22" s="219"/>
      <c r="E22" s="219"/>
      <c r="F22" s="219"/>
      <c r="G22" s="219"/>
      <c r="H22" s="219"/>
      <c r="I22" s="219"/>
      <c r="J22" s="219"/>
      <c r="K22" s="219"/>
      <c r="L22" s="219"/>
      <c r="M22" s="219"/>
      <c r="N22" s="219"/>
      <c r="O22" s="219"/>
      <c r="P22" s="219"/>
      <c r="Q22" s="219"/>
      <c r="R22" s="219"/>
      <c r="S22" s="219"/>
      <c r="T22" s="219"/>
      <c r="U22" s="219"/>
      <c r="V22" s="219"/>
      <c r="W22" s="219"/>
      <c r="X22" s="219"/>
      <c r="Y22" s="219"/>
      <c r="Z22" s="219"/>
      <c r="AA22" s="219"/>
      <c r="AB22" s="219"/>
      <c r="AC22" s="219"/>
      <c r="AD22" s="219"/>
      <c r="AE22" s="219"/>
      <c r="AF22" s="219"/>
      <c r="AG22" s="219"/>
      <c r="AH22" s="219"/>
      <c r="AI22" s="219"/>
      <c r="AJ22" s="219"/>
      <c r="AK22" s="219"/>
      <c r="AL22" s="219"/>
      <c r="AM22" s="219"/>
      <c r="AN22" s="235"/>
    </row>
    <row r="23" spans="1:40">
      <c r="A23" s="234"/>
      <c r="B23" s="219"/>
      <c r="C23" s="219"/>
      <c r="D23" s="219"/>
      <c r="E23" s="219"/>
      <c r="F23" s="219"/>
      <c r="G23" s="219"/>
      <c r="H23" s="219"/>
      <c r="I23" s="219"/>
      <c r="J23" s="219"/>
      <c r="K23" s="219"/>
      <c r="L23" s="219"/>
      <c r="M23" s="219"/>
      <c r="N23" s="219"/>
      <c r="O23" s="219"/>
      <c r="P23" s="219"/>
      <c r="Q23" s="219"/>
      <c r="R23" s="219"/>
      <c r="S23" s="219"/>
      <c r="T23" s="219"/>
      <c r="U23" s="219"/>
      <c r="V23" s="219"/>
      <c r="W23" s="219"/>
      <c r="X23" s="219"/>
      <c r="Y23" s="219"/>
      <c r="Z23" s="219"/>
      <c r="AA23" s="219"/>
      <c r="AB23" s="219"/>
      <c r="AC23" s="219"/>
      <c r="AD23" s="219"/>
      <c r="AE23" s="219"/>
      <c r="AF23" s="219"/>
      <c r="AG23" s="219"/>
      <c r="AH23" s="219"/>
      <c r="AI23" s="219"/>
      <c r="AJ23" s="219"/>
      <c r="AK23" s="219"/>
      <c r="AL23" s="219"/>
      <c r="AM23" s="219"/>
      <c r="AN23" s="235"/>
    </row>
    <row r="24" spans="1:40">
      <c r="A24" s="234"/>
      <c r="B24" s="219"/>
      <c r="C24" s="219"/>
      <c r="D24" s="219"/>
      <c r="E24" s="219"/>
      <c r="F24" s="219"/>
      <c r="G24" s="219"/>
      <c r="H24" s="219"/>
      <c r="I24" s="219"/>
      <c r="J24" s="219"/>
      <c r="K24" s="219"/>
      <c r="L24" s="219"/>
      <c r="M24" s="219"/>
      <c r="N24" s="219"/>
      <c r="O24" s="219"/>
      <c r="P24" s="219"/>
      <c r="Q24" s="219"/>
      <c r="R24" s="219"/>
      <c r="S24" s="219"/>
      <c r="T24" s="219"/>
      <c r="U24" s="219"/>
      <c r="V24" s="219"/>
      <c r="W24" s="219"/>
      <c r="X24" s="219"/>
      <c r="Y24" s="219"/>
      <c r="Z24" s="219"/>
      <c r="AA24" s="219"/>
      <c r="AB24" s="219"/>
      <c r="AC24" s="219"/>
      <c r="AD24" s="219"/>
      <c r="AE24" s="219"/>
      <c r="AF24" s="219"/>
      <c r="AG24" s="219"/>
      <c r="AH24" s="219"/>
      <c r="AI24" s="219"/>
      <c r="AJ24" s="219"/>
      <c r="AK24" s="219"/>
      <c r="AL24" s="219"/>
      <c r="AM24" s="219"/>
      <c r="AN24" s="235"/>
    </row>
    <row r="25" spans="1:40">
      <c r="A25" s="234"/>
      <c r="B25" s="219"/>
      <c r="C25" s="219"/>
      <c r="D25" s="219"/>
      <c r="E25" s="219"/>
      <c r="F25" s="219"/>
      <c r="G25" s="219"/>
      <c r="H25" s="219"/>
      <c r="I25" s="219"/>
      <c r="J25" s="219"/>
      <c r="K25" s="219"/>
      <c r="L25" s="219"/>
      <c r="M25" s="219"/>
      <c r="N25" s="219"/>
      <c r="O25" s="219"/>
      <c r="P25" s="219"/>
      <c r="Q25" s="219"/>
      <c r="R25" s="219"/>
      <c r="S25" s="219"/>
      <c r="T25" s="219"/>
      <c r="U25" s="219"/>
      <c r="V25" s="219"/>
      <c r="W25" s="219"/>
      <c r="X25" s="219"/>
      <c r="Y25" s="219"/>
      <c r="Z25" s="219"/>
      <c r="AA25" s="219"/>
      <c r="AB25" s="219"/>
      <c r="AC25" s="219"/>
      <c r="AD25" s="219"/>
      <c r="AE25" s="219"/>
      <c r="AF25" s="219"/>
      <c r="AG25" s="219"/>
      <c r="AH25" s="219"/>
      <c r="AI25" s="219"/>
      <c r="AJ25" s="219"/>
      <c r="AK25" s="219"/>
      <c r="AL25" s="219"/>
      <c r="AM25" s="219"/>
      <c r="AN25" s="235"/>
    </row>
    <row r="26" spans="1:40">
      <c r="A26" s="234"/>
      <c r="B26" s="219"/>
      <c r="C26" s="219"/>
      <c r="D26" s="219"/>
      <c r="E26" s="219"/>
      <c r="F26" s="219"/>
      <c r="G26" s="219"/>
      <c r="H26" s="219"/>
      <c r="I26" s="219"/>
      <c r="J26" s="219"/>
      <c r="K26" s="219"/>
      <c r="L26" s="219"/>
      <c r="M26" s="219"/>
      <c r="N26" s="219"/>
      <c r="O26" s="219"/>
      <c r="P26" s="219"/>
      <c r="Q26" s="219"/>
      <c r="R26" s="219"/>
      <c r="S26" s="219"/>
      <c r="T26" s="219"/>
      <c r="U26" s="219"/>
      <c r="V26" s="219"/>
      <c r="W26" s="219"/>
      <c r="X26" s="219"/>
      <c r="Y26" s="219"/>
      <c r="Z26" s="219"/>
      <c r="AA26" s="219"/>
      <c r="AB26" s="219"/>
      <c r="AC26" s="219"/>
      <c r="AD26" s="219"/>
      <c r="AE26" s="219"/>
      <c r="AF26" s="219"/>
      <c r="AG26" s="219"/>
      <c r="AH26" s="219"/>
      <c r="AI26" s="219"/>
      <c r="AJ26" s="219"/>
      <c r="AK26" s="219"/>
      <c r="AL26" s="219"/>
      <c r="AM26" s="219"/>
      <c r="AN26" s="235"/>
    </row>
    <row r="27" spans="1:40">
      <c r="A27" s="234"/>
      <c r="B27" s="219"/>
      <c r="C27" s="219"/>
      <c r="D27" s="219"/>
      <c r="E27" s="219"/>
      <c r="F27" s="219"/>
      <c r="G27" s="219"/>
      <c r="H27" s="219"/>
      <c r="I27" s="219"/>
      <c r="J27" s="219"/>
      <c r="K27" s="219"/>
      <c r="L27" s="219"/>
      <c r="M27" s="219"/>
      <c r="N27" s="219"/>
      <c r="O27" s="219"/>
      <c r="P27" s="219"/>
      <c r="Q27" s="219"/>
      <c r="R27" s="219"/>
      <c r="S27" s="219"/>
      <c r="T27" s="219"/>
      <c r="U27" s="219"/>
      <c r="V27" s="219"/>
      <c r="W27" s="219"/>
      <c r="X27" s="219"/>
      <c r="Y27" s="219"/>
      <c r="Z27" s="219"/>
      <c r="AA27" s="219"/>
      <c r="AB27" s="219"/>
      <c r="AC27" s="219"/>
      <c r="AD27" s="219"/>
      <c r="AE27" s="219"/>
      <c r="AF27" s="219"/>
      <c r="AG27" s="219"/>
      <c r="AH27" s="219"/>
      <c r="AI27" s="219"/>
      <c r="AJ27" s="219"/>
      <c r="AK27" s="219"/>
      <c r="AL27" s="219"/>
      <c r="AM27" s="219"/>
      <c r="AN27" s="235"/>
    </row>
    <row r="28" spans="1:40">
      <c r="A28" s="234"/>
      <c r="B28" s="219"/>
      <c r="C28" s="219"/>
      <c r="D28" s="219"/>
      <c r="E28" s="219"/>
      <c r="F28" s="219"/>
      <c r="G28" s="219"/>
      <c r="H28" s="219"/>
      <c r="I28" s="219"/>
      <c r="J28" s="219"/>
      <c r="K28" s="219"/>
      <c r="L28" s="219"/>
      <c r="M28" s="219"/>
      <c r="N28" s="219"/>
      <c r="O28" s="219"/>
      <c r="P28" s="219"/>
      <c r="Q28" s="219"/>
      <c r="R28" s="219"/>
      <c r="S28" s="219"/>
      <c r="T28" s="219"/>
      <c r="U28" s="219"/>
      <c r="V28" s="219"/>
      <c r="W28" s="219"/>
      <c r="X28" s="219"/>
      <c r="Y28" s="219"/>
      <c r="Z28" s="219"/>
      <c r="AA28" s="219"/>
      <c r="AB28" s="219"/>
      <c r="AC28" s="219"/>
      <c r="AD28" s="219"/>
      <c r="AE28" s="219"/>
      <c r="AF28" s="219"/>
      <c r="AG28" s="219"/>
      <c r="AH28" s="219"/>
      <c r="AI28" s="219"/>
      <c r="AJ28" s="219"/>
      <c r="AK28" s="219"/>
      <c r="AL28" s="219"/>
      <c r="AM28" s="219"/>
      <c r="AN28" s="235"/>
    </row>
    <row r="29" spans="1:40">
      <c r="A29" s="234"/>
      <c r="B29" s="219"/>
      <c r="C29" s="219"/>
      <c r="D29" s="219"/>
      <c r="E29" s="219"/>
      <c r="F29" s="219"/>
      <c r="G29" s="219"/>
      <c r="H29" s="219"/>
      <c r="I29" s="219"/>
      <c r="J29" s="219"/>
      <c r="K29" s="219"/>
      <c r="L29" s="219"/>
      <c r="M29" s="219"/>
      <c r="N29" s="219"/>
      <c r="O29" s="219"/>
      <c r="P29" s="219"/>
      <c r="Q29" s="219"/>
      <c r="R29" s="219"/>
      <c r="S29" s="219"/>
      <c r="T29" s="219"/>
      <c r="U29" s="219"/>
      <c r="V29" s="219"/>
      <c r="W29" s="219"/>
      <c r="X29" s="219"/>
      <c r="Y29" s="219"/>
      <c r="Z29" s="219"/>
      <c r="AA29" s="219"/>
      <c r="AB29" s="219"/>
      <c r="AC29" s="219"/>
      <c r="AD29" s="219"/>
      <c r="AE29" s="219"/>
      <c r="AF29" s="219"/>
      <c r="AG29" s="219"/>
      <c r="AH29" s="219"/>
      <c r="AI29" s="219"/>
      <c r="AJ29" s="219"/>
      <c r="AK29" s="219"/>
      <c r="AL29" s="219"/>
      <c r="AM29" s="219"/>
      <c r="AN29" s="235"/>
    </row>
    <row r="30" spans="1:40">
      <c r="A30" s="234"/>
      <c r="B30" s="219"/>
      <c r="C30" s="219"/>
      <c r="D30" s="219"/>
      <c r="E30" s="219"/>
      <c r="F30" s="219"/>
      <c r="G30" s="219"/>
      <c r="H30" s="219"/>
      <c r="I30" s="219"/>
      <c r="J30" s="219"/>
      <c r="K30" s="219"/>
      <c r="L30" s="219"/>
      <c r="M30" s="219"/>
      <c r="N30" s="219"/>
      <c r="O30" s="219"/>
      <c r="P30" s="219"/>
      <c r="Q30" s="219"/>
      <c r="R30" s="219"/>
      <c r="S30" s="219"/>
      <c r="T30" s="219"/>
      <c r="U30" s="219"/>
      <c r="V30" s="219"/>
      <c r="W30" s="219"/>
      <c r="X30" s="219"/>
      <c r="Y30" s="219"/>
      <c r="Z30" s="219"/>
      <c r="AA30" s="219"/>
      <c r="AB30" s="219"/>
      <c r="AC30" s="219"/>
      <c r="AD30" s="219"/>
      <c r="AE30" s="219"/>
      <c r="AF30" s="219"/>
      <c r="AG30" s="219"/>
      <c r="AH30" s="219"/>
      <c r="AI30" s="219"/>
      <c r="AJ30" s="219"/>
      <c r="AK30" s="219"/>
      <c r="AL30" s="219"/>
      <c r="AM30" s="219"/>
      <c r="AN30" s="235"/>
    </row>
    <row r="31" spans="1:40">
      <c r="A31" s="234"/>
      <c r="B31" s="219"/>
      <c r="C31" s="219"/>
      <c r="D31" s="219"/>
      <c r="E31" s="219"/>
      <c r="F31" s="219"/>
      <c r="G31" s="219"/>
      <c r="H31" s="219"/>
      <c r="I31" s="219"/>
      <c r="J31" s="219"/>
      <c r="K31" s="219"/>
      <c r="L31" s="219"/>
      <c r="M31" s="219"/>
      <c r="N31" s="219"/>
      <c r="O31" s="219"/>
      <c r="P31" s="219"/>
      <c r="Q31" s="219"/>
      <c r="R31" s="219"/>
      <c r="S31" s="219"/>
      <c r="T31" s="219"/>
      <c r="U31" s="219"/>
      <c r="V31" s="219"/>
      <c r="W31" s="219"/>
      <c r="X31" s="219"/>
      <c r="Y31" s="219"/>
      <c r="Z31" s="219"/>
      <c r="AA31" s="219"/>
      <c r="AB31" s="219"/>
      <c r="AC31" s="219"/>
      <c r="AD31" s="219"/>
      <c r="AE31" s="219"/>
      <c r="AF31" s="219"/>
      <c r="AG31" s="219"/>
      <c r="AH31" s="219"/>
      <c r="AI31" s="219"/>
      <c r="AJ31" s="219"/>
      <c r="AK31" s="219"/>
      <c r="AL31" s="219"/>
      <c r="AM31" s="219"/>
      <c r="AN31" s="235"/>
    </row>
    <row r="32" spans="1:40">
      <c r="A32" s="234"/>
      <c r="B32" s="219"/>
      <c r="C32" s="219"/>
      <c r="D32" s="219"/>
      <c r="E32" s="219"/>
      <c r="F32" s="219"/>
      <c r="G32" s="219"/>
      <c r="H32" s="219"/>
      <c r="I32" s="219"/>
      <c r="J32" s="219"/>
      <c r="K32" s="219"/>
      <c r="L32" s="219"/>
      <c r="M32" s="219"/>
      <c r="N32" s="219"/>
      <c r="O32" s="219"/>
      <c r="P32" s="219"/>
      <c r="Q32" s="219"/>
      <c r="R32" s="219"/>
      <c r="S32" s="219"/>
      <c r="T32" s="219"/>
      <c r="U32" s="219"/>
      <c r="V32" s="219"/>
      <c r="W32" s="219"/>
      <c r="X32" s="219"/>
      <c r="Y32" s="219"/>
      <c r="Z32" s="219"/>
      <c r="AA32" s="219"/>
      <c r="AB32" s="219"/>
      <c r="AC32" s="219"/>
      <c r="AD32" s="219"/>
      <c r="AE32" s="219"/>
      <c r="AF32" s="219"/>
      <c r="AG32" s="219"/>
      <c r="AH32" s="219"/>
      <c r="AI32" s="219"/>
      <c r="AJ32" s="219"/>
      <c r="AK32" s="219"/>
      <c r="AL32" s="219"/>
      <c r="AM32" s="219"/>
      <c r="AN32" s="235"/>
    </row>
    <row r="33" spans="1:40">
      <c r="A33" s="234"/>
      <c r="B33" s="219"/>
      <c r="C33" s="219"/>
      <c r="D33" s="219"/>
      <c r="E33" s="219"/>
      <c r="F33" s="219"/>
      <c r="G33" s="219"/>
      <c r="H33" s="219"/>
      <c r="I33" s="219"/>
      <c r="J33" s="219"/>
      <c r="K33" s="219"/>
      <c r="L33" s="219"/>
      <c r="M33" s="219"/>
      <c r="N33" s="219"/>
      <c r="O33" s="219"/>
      <c r="P33" s="219"/>
      <c r="Q33" s="219"/>
      <c r="R33" s="219"/>
      <c r="S33" s="219"/>
      <c r="T33" s="219"/>
      <c r="U33" s="219"/>
      <c r="V33" s="219"/>
      <c r="W33" s="219"/>
      <c r="X33" s="219"/>
      <c r="Y33" s="219"/>
      <c r="Z33" s="219"/>
      <c r="AA33" s="219"/>
      <c r="AB33" s="219"/>
      <c r="AC33" s="219"/>
      <c r="AD33" s="219"/>
      <c r="AE33" s="219"/>
      <c r="AF33" s="219"/>
      <c r="AG33" s="219"/>
      <c r="AH33" s="219"/>
      <c r="AI33" s="219"/>
      <c r="AJ33" s="219"/>
      <c r="AK33" s="219"/>
      <c r="AL33" s="219"/>
      <c r="AM33" s="219"/>
      <c r="AN33" s="235"/>
    </row>
    <row r="34" spans="1:40">
      <c r="A34" s="234"/>
      <c r="B34" s="219"/>
      <c r="C34" s="219"/>
      <c r="D34" s="219"/>
      <c r="E34" s="219"/>
      <c r="F34" s="219"/>
      <c r="G34" s="219"/>
      <c r="H34" s="219"/>
      <c r="I34" s="219"/>
      <c r="J34" s="219"/>
      <c r="K34" s="219"/>
      <c r="L34" s="219"/>
      <c r="M34" s="219"/>
      <c r="N34" s="219"/>
      <c r="O34" s="219"/>
      <c r="P34" s="219"/>
      <c r="Q34" s="219"/>
      <c r="R34" s="219"/>
      <c r="S34" s="219"/>
      <c r="T34" s="219"/>
      <c r="U34" s="219"/>
      <c r="V34" s="219"/>
      <c r="W34" s="219"/>
      <c r="X34" s="219"/>
      <c r="Y34" s="219"/>
      <c r="Z34" s="219"/>
      <c r="AA34" s="219"/>
      <c r="AB34" s="219"/>
      <c r="AC34" s="219"/>
      <c r="AD34" s="219"/>
      <c r="AE34" s="219"/>
      <c r="AF34" s="219"/>
      <c r="AG34" s="219"/>
      <c r="AH34" s="219"/>
      <c r="AI34" s="219"/>
      <c r="AJ34" s="219"/>
      <c r="AK34" s="219"/>
      <c r="AL34" s="219"/>
      <c r="AM34" s="219"/>
      <c r="AN34" s="235"/>
    </row>
    <row r="35" spans="1:40">
      <c r="A35" s="234"/>
      <c r="B35" s="219"/>
      <c r="C35" s="219"/>
      <c r="D35" s="219"/>
      <c r="E35" s="219"/>
      <c r="F35" s="219"/>
      <c r="G35" s="219"/>
      <c r="H35" s="219"/>
      <c r="I35" s="219"/>
      <c r="J35" s="219"/>
      <c r="K35" s="219"/>
      <c r="L35" s="219"/>
      <c r="M35" s="219"/>
      <c r="N35" s="219"/>
      <c r="O35" s="219"/>
      <c r="P35" s="219"/>
      <c r="Q35" s="219"/>
      <c r="R35" s="219"/>
      <c r="S35" s="219"/>
      <c r="T35" s="219"/>
      <c r="U35" s="219"/>
      <c r="V35" s="219"/>
      <c r="W35" s="219"/>
      <c r="X35" s="219"/>
      <c r="Y35" s="219"/>
      <c r="Z35" s="219"/>
      <c r="AA35" s="219"/>
      <c r="AB35" s="219"/>
      <c r="AC35" s="219"/>
      <c r="AD35" s="219"/>
      <c r="AE35" s="219"/>
      <c r="AF35" s="219"/>
      <c r="AG35" s="219"/>
      <c r="AH35" s="219"/>
      <c r="AI35" s="219"/>
      <c r="AJ35" s="219"/>
      <c r="AK35" s="219"/>
      <c r="AL35" s="219"/>
      <c r="AM35" s="219"/>
      <c r="AN35" s="235"/>
    </row>
    <row r="36" spans="1:40">
      <c r="A36" s="234"/>
      <c r="B36" s="219"/>
      <c r="C36" s="219"/>
      <c r="D36" s="219"/>
      <c r="E36" s="219"/>
      <c r="F36" s="219"/>
      <c r="G36" s="219"/>
      <c r="H36" s="219"/>
      <c r="I36" s="219"/>
      <c r="J36" s="219"/>
      <c r="K36" s="219"/>
      <c r="L36" s="219"/>
      <c r="M36" s="219"/>
      <c r="N36" s="219"/>
      <c r="O36" s="219"/>
      <c r="P36" s="219"/>
      <c r="Q36" s="219"/>
      <c r="R36" s="219"/>
      <c r="S36" s="219"/>
      <c r="T36" s="219"/>
      <c r="U36" s="219"/>
      <c r="V36" s="219"/>
      <c r="W36" s="219"/>
      <c r="X36" s="219"/>
      <c r="Y36" s="219"/>
      <c r="Z36" s="219"/>
      <c r="AA36" s="219"/>
      <c r="AB36" s="219"/>
      <c r="AC36" s="219"/>
      <c r="AD36" s="219"/>
      <c r="AE36" s="219"/>
      <c r="AF36" s="219"/>
      <c r="AG36" s="219"/>
      <c r="AH36" s="219"/>
      <c r="AI36" s="219"/>
      <c r="AJ36" s="219"/>
      <c r="AK36" s="219"/>
      <c r="AL36" s="219"/>
      <c r="AM36" s="219"/>
      <c r="AN36" s="235"/>
    </row>
    <row r="37" spans="1:40">
      <c r="A37" s="234"/>
      <c r="B37" s="219"/>
      <c r="C37" s="219"/>
      <c r="D37" s="219"/>
      <c r="E37" s="219"/>
      <c r="F37" s="219"/>
      <c r="G37" s="219"/>
      <c r="H37" s="219"/>
      <c r="I37" s="219"/>
      <c r="J37" s="219"/>
      <c r="K37" s="219"/>
      <c r="L37" s="219"/>
      <c r="M37" s="219"/>
      <c r="N37" s="219"/>
      <c r="O37" s="219"/>
      <c r="P37" s="219"/>
      <c r="Q37" s="219"/>
      <c r="R37" s="219"/>
      <c r="S37" s="219"/>
      <c r="T37" s="219"/>
      <c r="U37" s="219"/>
      <c r="V37" s="219"/>
      <c r="W37" s="219"/>
      <c r="X37" s="219"/>
      <c r="Y37" s="219"/>
      <c r="Z37" s="219"/>
      <c r="AA37" s="219"/>
      <c r="AB37" s="219"/>
      <c r="AC37" s="219"/>
      <c r="AD37" s="219"/>
      <c r="AE37" s="219"/>
      <c r="AF37" s="219"/>
      <c r="AG37" s="219"/>
      <c r="AH37" s="219"/>
      <c r="AI37" s="219"/>
      <c r="AJ37" s="219"/>
      <c r="AK37" s="219"/>
      <c r="AL37" s="219"/>
      <c r="AM37" s="219"/>
      <c r="AN37" s="235"/>
    </row>
    <row r="38" spans="1:40">
      <c r="A38" s="234"/>
      <c r="B38" s="219"/>
      <c r="C38" s="219"/>
      <c r="D38" s="219"/>
      <c r="E38" s="219"/>
      <c r="F38" s="219"/>
      <c r="G38" s="219"/>
      <c r="H38" s="219"/>
      <c r="I38" s="219"/>
      <c r="J38" s="219"/>
      <c r="K38" s="219"/>
      <c r="L38" s="219"/>
      <c r="M38" s="219"/>
      <c r="N38" s="219"/>
      <c r="O38" s="219"/>
      <c r="P38" s="219"/>
      <c r="Q38" s="219"/>
      <c r="R38" s="219"/>
      <c r="S38" s="219"/>
      <c r="T38" s="219"/>
      <c r="U38" s="219"/>
      <c r="V38" s="219"/>
      <c r="W38" s="219"/>
      <c r="X38" s="219"/>
      <c r="Y38" s="219"/>
      <c r="Z38" s="219"/>
      <c r="AA38" s="219"/>
      <c r="AB38" s="219"/>
      <c r="AC38" s="219"/>
      <c r="AD38" s="219"/>
      <c r="AE38" s="219"/>
      <c r="AF38" s="219"/>
      <c r="AG38" s="219"/>
      <c r="AH38" s="219"/>
      <c r="AI38" s="219"/>
      <c r="AJ38" s="219"/>
      <c r="AK38" s="219"/>
      <c r="AL38" s="219"/>
      <c r="AM38" s="219"/>
      <c r="AN38" s="235"/>
    </row>
    <row r="39" spans="1:40">
      <c r="A39" s="234"/>
      <c r="B39" s="219"/>
      <c r="C39" s="219"/>
      <c r="D39" s="219"/>
      <c r="E39" s="219"/>
      <c r="F39" s="219"/>
      <c r="G39" s="219"/>
      <c r="H39" s="219"/>
      <c r="I39" s="219"/>
      <c r="J39" s="219"/>
      <c r="K39" s="219"/>
      <c r="L39" s="219"/>
      <c r="M39" s="219"/>
      <c r="N39" s="219"/>
      <c r="O39" s="219"/>
      <c r="P39" s="219"/>
      <c r="Q39" s="219"/>
      <c r="R39" s="219"/>
      <c r="S39" s="219"/>
      <c r="T39" s="219"/>
      <c r="U39" s="219"/>
      <c r="V39" s="219"/>
      <c r="W39" s="219"/>
      <c r="X39" s="219"/>
      <c r="Y39" s="219"/>
      <c r="Z39" s="219"/>
      <c r="AA39" s="219"/>
      <c r="AB39" s="219"/>
      <c r="AC39" s="219"/>
      <c r="AD39" s="219"/>
      <c r="AE39" s="219"/>
      <c r="AF39" s="219"/>
      <c r="AG39" s="219"/>
      <c r="AH39" s="219"/>
      <c r="AI39" s="219"/>
      <c r="AJ39" s="219"/>
      <c r="AK39" s="219"/>
      <c r="AL39" s="219"/>
      <c r="AM39" s="219"/>
      <c r="AN39" s="235"/>
    </row>
    <row r="40" spans="1:40">
      <c r="A40" s="234"/>
      <c r="B40" s="219"/>
      <c r="C40" s="219"/>
      <c r="D40" s="219"/>
      <c r="E40" s="219"/>
      <c r="F40" s="219"/>
      <c r="G40" s="219"/>
      <c r="H40" s="219"/>
      <c r="I40" s="219"/>
      <c r="J40" s="219"/>
      <c r="K40" s="219"/>
      <c r="L40" s="219"/>
      <c r="M40" s="219"/>
      <c r="N40" s="219"/>
      <c r="O40" s="219"/>
      <c r="P40" s="219"/>
      <c r="Q40" s="219"/>
      <c r="R40" s="219"/>
      <c r="S40" s="219"/>
      <c r="T40" s="219"/>
      <c r="U40" s="219"/>
      <c r="V40" s="219"/>
      <c r="W40" s="219"/>
      <c r="X40" s="219"/>
      <c r="Y40" s="219"/>
      <c r="Z40" s="219"/>
      <c r="AA40" s="219"/>
      <c r="AB40" s="219"/>
      <c r="AC40" s="219"/>
      <c r="AD40" s="219"/>
      <c r="AE40" s="219"/>
      <c r="AF40" s="219"/>
      <c r="AG40" s="219"/>
      <c r="AH40" s="219"/>
      <c r="AI40" s="219"/>
      <c r="AJ40" s="219"/>
      <c r="AK40" s="219"/>
      <c r="AL40" s="219"/>
      <c r="AM40" s="219"/>
      <c r="AN40" s="235"/>
    </row>
    <row r="41" spans="1:40">
      <c r="A41" s="234"/>
      <c r="B41" s="219"/>
      <c r="C41" s="219"/>
      <c r="D41" s="219"/>
      <c r="E41" s="219"/>
      <c r="F41" s="219"/>
      <c r="G41" s="219"/>
      <c r="H41" s="219"/>
      <c r="I41" s="219"/>
      <c r="J41" s="219"/>
      <c r="K41" s="219"/>
      <c r="L41" s="219"/>
      <c r="M41" s="219"/>
      <c r="N41" s="219"/>
      <c r="O41" s="219"/>
      <c r="P41" s="219"/>
      <c r="Q41" s="219"/>
      <c r="R41" s="219"/>
      <c r="S41" s="219"/>
      <c r="T41" s="219"/>
      <c r="U41" s="219"/>
      <c r="V41" s="219"/>
      <c r="W41" s="219"/>
      <c r="X41" s="219"/>
      <c r="Y41" s="219"/>
      <c r="Z41" s="219"/>
      <c r="AA41" s="219"/>
      <c r="AB41" s="219"/>
      <c r="AC41" s="219"/>
      <c r="AD41" s="219"/>
      <c r="AE41" s="219"/>
      <c r="AF41" s="219"/>
      <c r="AG41" s="219"/>
      <c r="AH41" s="219"/>
      <c r="AI41" s="219"/>
      <c r="AJ41" s="219"/>
      <c r="AK41" s="219"/>
      <c r="AL41" s="219"/>
      <c r="AM41" s="219"/>
      <c r="AN41" s="235"/>
    </row>
    <row r="42" spans="1:40">
      <c r="A42" s="234"/>
      <c r="B42" s="219"/>
      <c r="C42" s="219"/>
      <c r="D42" s="219"/>
      <c r="E42" s="219"/>
      <c r="F42" s="219"/>
      <c r="G42" s="219"/>
      <c r="H42" s="219"/>
      <c r="I42" s="219"/>
      <c r="J42" s="219"/>
      <c r="K42" s="219"/>
      <c r="L42" s="219"/>
      <c r="M42" s="219"/>
      <c r="N42" s="219"/>
      <c r="O42" s="219"/>
      <c r="P42" s="219"/>
      <c r="Q42" s="219"/>
      <c r="R42" s="219"/>
      <c r="S42" s="219"/>
      <c r="T42" s="219"/>
      <c r="U42" s="219"/>
      <c r="V42" s="219"/>
      <c r="W42" s="219"/>
      <c r="X42" s="219"/>
      <c r="Y42" s="219"/>
      <c r="Z42" s="219"/>
      <c r="AA42" s="219"/>
      <c r="AB42" s="219"/>
      <c r="AC42" s="219"/>
      <c r="AD42" s="219"/>
      <c r="AE42" s="219"/>
      <c r="AF42" s="219"/>
      <c r="AG42" s="219"/>
      <c r="AH42" s="219"/>
      <c r="AI42" s="219"/>
      <c r="AJ42" s="219"/>
      <c r="AK42" s="219"/>
      <c r="AL42" s="219"/>
      <c r="AM42" s="219"/>
      <c r="AN42" s="235"/>
    </row>
    <row r="43" spans="1:40">
      <c r="A43" s="234"/>
      <c r="B43" s="219"/>
      <c r="C43" s="219"/>
      <c r="D43" s="219"/>
      <c r="E43" s="219"/>
      <c r="F43" s="219"/>
      <c r="G43" s="219"/>
      <c r="H43" s="219"/>
      <c r="I43" s="219"/>
      <c r="J43" s="219"/>
      <c r="K43" s="219"/>
      <c r="L43" s="219"/>
      <c r="M43" s="219"/>
      <c r="N43" s="219"/>
      <c r="O43" s="219"/>
      <c r="P43" s="219"/>
      <c r="Q43" s="219"/>
      <c r="R43" s="219"/>
      <c r="S43" s="219"/>
      <c r="T43" s="219"/>
      <c r="U43" s="219"/>
      <c r="V43" s="219"/>
      <c r="W43" s="219"/>
      <c r="X43" s="219"/>
      <c r="Y43" s="219"/>
      <c r="Z43" s="219"/>
      <c r="AA43" s="219"/>
      <c r="AB43" s="219"/>
      <c r="AC43" s="219"/>
      <c r="AD43" s="219"/>
      <c r="AE43" s="219"/>
      <c r="AF43" s="219"/>
      <c r="AG43" s="219"/>
      <c r="AH43" s="219"/>
      <c r="AI43" s="219"/>
      <c r="AJ43" s="219"/>
      <c r="AK43" s="219"/>
      <c r="AL43" s="219"/>
      <c r="AM43" s="219"/>
      <c r="AN43" s="235"/>
    </row>
    <row r="44" spans="1:40">
      <c r="A44" s="234"/>
      <c r="B44" s="219"/>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35"/>
    </row>
    <row r="45" spans="1:40">
      <c r="A45" s="234"/>
      <c r="B45" s="219"/>
      <c r="C45" s="219"/>
      <c r="D45" s="219"/>
      <c r="E45" s="219"/>
      <c r="F45" s="219"/>
      <c r="G45" s="219"/>
      <c r="H45" s="219"/>
      <c r="I45" s="219"/>
      <c r="J45" s="219"/>
      <c r="K45" s="219"/>
      <c r="L45" s="219"/>
      <c r="M45" s="219"/>
      <c r="N45" s="219"/>
      <c r="O45" s="219"/>
      <c r="P45" s="219"/>
      <c r="Q45" s="219"/>
      <c r="R45" s="219"/>
      <c r="S45" s="219"/>
      <c r="T45" s="219"/>
      <c r="U45" s="219"/>
      <c r="V45" s="219"/>
      <c r="W45" s="219"/>
      <c r="X45" s="219"/>
      <c r="Y45" s="219"/>
      <c r="Z45" s="219"/>
      <c r="AA45" s="219"/>
      <c r="AB45" s="219"/>
      <c r="AC45" s="219"/>
      <c r="AD45" s="219"/>
      <c r="AE45" s="219"/>
      <c r="AF45" s="219"/>
      <c r="AG45" s="219"/>
      <c r="AH45" s="219"/>
      <c r="AI45" s="219"/>
      <c r="AJ45" s="219"/>
      <c r="AK45" s="219"/>
      <c r="AL45" s="219"/>
      <c r="AM45" s="219"/>
      <c r="AN45" s="235"/>
    </row>
    <row r="46" spans="1:40">
      <c r="A46" s="234"/>
      <c r="B46" s="219"/>
      <c r="C46" s="219"/>
      <c r="D46" s="219"/>
      <c r="E46" s="219"/>
      <c r="F46" s="219"/>
      <c r="G46" s="219"/>
      <c r="H46" s="219"/>
      <c r="I46" s="219"/>
      <c r="J46" s="219"/>
      <c r="K46" s="219"/>
      <c r="L46" s="219"/>
      <c r="M46" s="219"/>
      <c r="N46" s="219"/>
      <c r="O46" s="219"/>
      <c r="P46" s="219"/>
      <c r="Q46" s="219"/>
      <c r="R46" s="219"/>
      <c r="S46" s="219"/>
      <c r="T46" s="219"/>
      <c r="U46" s="219"/>
      <c r="V46" s="219"/>
      <c r="W46" s="219"/>
      <c r="X46" s="219"/>
      <c r="Y46" s="219"/>
      <c r="Z46" s="219"/>
      <c r="AA46" s="219"/>
      <c r="AB46" s="219"/>
      <c r="AC46" s="219"/>
      <c r="AD46" s="219"/>
      <c r="AE46" s="219"/>
      <c r="AF46" s="219"/>
      <c r="AG46" s="219"/>
      <c r="AH46" s="219"/>
      <c r="AI46" s="219"/>
      <c r="AJ46" s="219"/>
      <c r="AK46" s="219"/>
      <c r="AL46" s="219"/>
      <c r="AM46" s="219"/>
      <c r="AN46" s="235"/>
    </row>
    <row r="47" spans="1:40">
      <c r="A47" s="234"/>
      <c r="B47" s="219"/>
      <c r="C47" s="219"/>
      <c r="D47" s="219"/>
      <c r="E47" s="219"/>
      <c r="F47" s="219"/>
      <c r="G47" s="219"/>
      <c r="H47" s="219"/>
      <c r="I47" s="219"/>
      <c r="J47" s="219"/>
      <c r="K47" s="219"/>
      <c r="L47" s="219"/>
      <c r="M47" s="219"/>
      <c r="N47" s="219"/>
      <c r="O47" s="219"/>
      <c r="P47" s="219"/>
      <c r="Q47" s="219"/>
      <c r="R47" s="219"/>
      <c r="S47" s="219"/>
      <c r="T47" s="219"/>
      <c r="U47" s="219"/>
      <c r="V47" s="219"/>
      <c r="W47" s="219"/>
      <c r="X47" s="219"/>
      <c r="Y47" s="219"/>
      <c r="Z47" s="219"/>
      <c r="AA47" s="219"/>
      <c r="AB47" s="219"/>
      <c r="AC47" s="219"/>
      <c r="AD47" s="219"/>
      <c r="AE47" s="219"/>
      <c r="AF47" s="219"/>
      <c r="AG47" s="219"/>
      <c r="AH47" s="219"/>
      <c r="AI47" s="219"/>
      <c r="AJ47" s="219"/>
      <c r="AK47" s="219"/>
      <c r="AL47" s="219"/>
      <c r="AM47" s="219"/>
      <c r="AN47" s="235"/>
    </row>
    <row r="48" spans="1:40">
      <c r="A48" s="234"/>
      <c r="B48" s="219"/>
      <c r="C48" s="219"/>
      <c r="D48" s="219"/>
      <c r="E48" s="219"/>
      <c r="F48" s="219"/>
      <c r="G48" s="219"/>
      <c r="H48" s="219"/>
      <c r="I48" s="219"/>
      <c r="J48" s="219"/>
      <c r="K48" s="219"/>
      <c r="L48" s="219"/>
      <c r="M48" s="219"/>
      <c r="N48" s="219"/>
      <c r="O48" s="219"/>
      <c r="P48" s="219"/>
      <c r="Q48" s="219"/>
      <c r="R48" s="219"/>
      <c r="S48" s="219"/>
      <c r="T48" s="219"/>
      <c r="U48" s="219"/>
      <c r="V48" s="219"/>
      <c r="W48" s="219"/>
      <c r="X48" s="219"/>
      <c r="Y48" s="219"/>
      <c r="Z48" s="219"/>
      <c r="AA48" s="219"/>
      <c r="AB48" s="219"/>
      <c r="AC48" s="219"/>
      <c r="AD48" s="219"/>
      <c r="AE48" s="219"/>
      <c r="AF48" s="219"/>
      <c r="AG48" s="219"/>
      <c r="AH48" s="219"/>
      <c r="AI48" s="219"/>
      <c r="AJ48" s="219"/>
      <c r="AK48" s="219"/>
      <c r="AL48" s="219"/>
      <c r="AM48" s="219"/>
      <c r="AN48" s="235"/>
    </row>
    <row r="49" spans="1:40">
      <c r="A49" s="234"/>
      <c r="B49" s="219"/>
      <c r="C49" s="219"/>
      <c r="D49" s="219"/>
      <c r="E49" s="219"/>
      <c r="F49" s="219"/>
      <c r="G49" s="219"/>
      <c r="H49" s="219"/>
      <c r="I49" s="219"/>
      <c r="J49" s="219"/>
      <c r="K49" s="219"/>
      <c r="L49" s="219"/>
      <c r="M49" s="219"/>
      <c r="N49" s="219"/>
      <c r="O49" s="219"/>
      <c r="P49" s="219"/>
      <c r="Q49" s="219"/>
      <c r="R49" s="219"/>
      <c r="S49" s="219"/>
      <c r="T49" s="219"/>
      <c r="U49" s="219"/>
      <c r="V49" s="219"/>
      <c r="W49" s="219"/>
      <c r="X49" s="219"/>
      <c r="Y49" s="219"/>
      <c r="Z49" s="219"/>
      <c r="AA49" s="219"/>
      <c r="AB49" s="219"/>
      <c r="AC49" s="219"/>
      <c r="AD49" s="219"/>
      <c r="AE49" s="219"/>
      <c r="AF49" s="219"/>
      <c r="AG49" s="219"/>
      <c r="AH49" s="219"/>
      <c r="AI49" s="219"/>
      <c r="AJ49" s="219"/>
      <c r="AK49" s="219"/>
      <c r="AL49" s="219"/>
      <c r="AM49" s="219"/>
      <c r="AN49" s="235"/>
    </row>
    <row r="50" spans="1:40">
      <c r="A50" s="234"/>
      <c r="B50" s="219"/>
      <c r="C50" s="219"/>
      <c r="D50" s="219"/>
      <c r="E50" s="219"/>
      <c r="F50" s="219"/>
      <c r="G50" s="219"/>
      <c r="H50" s="219"/>
      <c r="I50" s="219"/>
      <c r="J50" s="219"/>
      <c r="K50" s="219"/>
      <c r="L50" s="219"/>
      <c r="M50" s="219"/>
      <c r="N50" s="219"/>
      <c r="O50" s="219"/>
      <c r="P50" s="219"/>
      <c r="Q50" s="219"/>
      <c r="R50" s="219"/>
      <c r="S50" s="219"/>
      <c r="T50" s="219"/>
      <c r="U50" s="219"/>
      <c r="V50" s="219"/>
      <c r="W50" s="219"/>
      <c r="X50" s="219"/>
      <c r="Y50" s="219"/>
      <c r="Z50" s="219"/>
      <c r="AA50" s="219"/>
      <c r="AB50" s="219"/>
      <c r="AC50" s="219"/>
      <c r="AD50" s="219"/>
      <c r="AE50" s="219"/>
      <c r="AF50" s="219"/>
      <c r="AG50" s="219"/>
      <c r="AH50" s="219"/>
      <c r="AI50" s="219"/>
      <c r="AJ50" s="219"/>
      <c r="AK50" s="219"/>
      <c r="AL50" s="219"/>
      <c r="AM50" s="219"/>
      <c r="AN50" s="235"/>
    </row>
    <row r="51" spans="1:40">
      <c r="A51" s="234"/>
      <c r="B51" s="219"/>
      <c r="C51" s="219"/>
      <c r="D51" s="219"/>
      <c r="E51" s="219"/>
      <c r="F51" s="219"/>
      <c r="G51" s="219"/>
      <c r="H51" s="219"/>
      <c r="I51" s="219"/>
      <c r="J51" s="219"/>
      <c r="K51" s="219"/>
      <c r="L51" s="219"/>
      <c r="M51" s="219"/>
      <c r="N51" s="219"/>
      <c r="O51" s="219"/>
      <c r="P51" s="219"/>
      <c r="Q51" s="219"/>
      <c r="R51" s="219"/>
      <c r="S51" s="219"/>
      <c r="T51" s="219"/>
      <c r="U51" s="219"/>
      <c r="V51" s="219"/>
      <c r="W51" s="219"/>
      <c r="X51" s="219"/>
      <c r="Y51" s="219"/>
      <c r="Z51" s="219"/>
      <c r="AA51" s="219"/>
      <c r="AB51" s="219"/>
      <c r="AC51" s="219"/>
      <c r="AD51" s="219"/>
      <c r="AE51" s="219"/>
      <c r="AF51" s="219"/>
      <c r="AG51" s="219"/>
      <c r="AH51" s="219"/>
      <c r="AI51" s="219"/>
      <c r="AJ51" s="219"/>
      <c r="AK51" s="219"/>
      <c r="AL51" s="219"/>
      <c r="AM51" s="219"/>
      <c r="AN51" s="235"/>
    </row>
    <row r="52" spans="1:40">
      <c r="A52" s="234"/>
      <c r="B52" s="219"/>
      <c r="C52" s="219"/>
      <c r="D52" s="219"/>
      <c r="E52" s="219"/>
      <c r="F52" s="219"/>
      <c r="G52" s="219"/>
      <c r="H52" s="219"/>
      <c r="I52" s="219"/>
      <c r="J52" s="219"/>
      <c r="K52" s="219"/>
      <c r="L52" s="219"/>
      <c r="M52" s="219"/>
      <c r="N52" s="219"/>
      <c r="O52" s="219"/>
      <c r="P52" s="219"/>
      <c r="Q52" s="219"/>
      <c r="R52" s="219"/>
      <c r="S52" s="219"/>
      <c r="T52" s="219"/>
      <c r="U52" s="219"/>
      <c r="V52" s="219"/>
      <c r="W52" s="219"/>
      <c r="X52" s="219"/>
      <c r="Y52" s="219"/>
      <c r="Z52" s="219"/>
      <c r="AA52" s="219"/>
      <c r="AB52" s="219"/>
      <c r="AC52" s="219"/>
      <c r="AD52" s="219"/>
      <c r="AE52" s="219"/>
      <c r="AF52" s="219"/>
      <c r="AG52" s="219"/>
      <c r="AH52" s="219"/>
      <c r="AI52" s="219"/>
      <c r="AJ52" s="219"/>
      <c r="AK52" s="219"/>
      <c r="AL52" s="219"/>
      <c r="AM52" s="219"/>
      <c r="AN52" s="235"/>
    </row>
    <row r="53" spans="1:40">
      <c r="A53" s="234"/>
      <c r="B53" s="219"/>
      <c r="C53" s="219"/>
      <c r="D53" s="219"/>
      <c r="E53" s="219"/>
      <c r="F53" s="219"/>
      <c r="G53" s="219"/>
      <c r="H53" s="219"/>
      <c r="I53" s="219"/>
      <c r="J53" s="219"/>
      <c r="K53" s="219"/>
      <c r="L53" s="219"/>
      <c r="M53" s="219"/>
      <c r="N53" s="219"/>
      <c r="O53" s="219"/>
      <c r="P53" s="219"/>
      <c r="Q53" s="219"/>
      <c r="R53" s="219"/>
      <c r="S53" s="219"/>
      <c r="T53" s="219"/>
      <c r="U53" s="219"/>
      <c r="V53" s="219"/>
      <c r="W53" s="219"/>
      <c r="X53" s="219"/>
      <c r="Y53" s="219"/>
      <c r="Z53" s="219"/>
      <c r="AA53" s="219"/>
      <c r="AB53" s="219"/>
      <c r="AC53" s="219"/>
      <c r="AD53" s="219"/>
      <c r="AE53" s="219"/>
      <c r="AF53" s="219"/>
      <c r="AG53" s="219"/>
      <c r="AH53" s="219"/>
      <c r="AI53" s="219"/>
      <c r="AJ53" s="219"/>
      <c r="AK53" s="219"/>
      <c r="AL53" s="219"/>
      <c r="AM53" s="219"/>
      <c r="AN53" s="235"/>
    </row>
    <row r="54" spans="1:40">
      <c r="A54" s="234"/>
      <c r="B54" s="219"/>
      <c r="C54" s="219"/>
      <c r="D54" s="219"/>
      <c r="E54" s="219"/>
      <c r="F54" s="219"/>
      <c r="G54" s="219"/>
      <c r="H54" s="219"/>
      <c r="I54" s="219"/>
      <c r="J54" s="219"/>
      <c r="K54" s="219"/>
      <c r="L54" s="219"/>
      <c r="M54" s="219"/>
      <c r="N54" s="219"/>
      <c r="O54" s="219"/>
      <c r="P54" s="219"/>
      <c r="Q54" s="219"/>
      <c r="R54" s="219"/>
      <c r="S54" s="219"/>
      <c r="T54" s="219"/>
      <c r="U54" s="219"/>
      <c r="V54" s="219"/>
      <c r="W54" s="219"/>
      <c r="X54" s="219"/>
      <c r="Y54" s="219"/>
      <c r="Z54" s="219"/>
      <c r="AA54" s="219"/>
      <c r="AB54" s="219"/>
      <c r="AC54" s="219"/>
      <c r="AD54" s="219"/>
      <c r="AE54" s="219"/>
      <c r="AF54" s="219"/>
      <c r="AG54" s="219"/>
      <c r="AH54" s="219"/>
      <c r="AI54" s="219"/>
      <c r="AJ54" s="219"/>
      <c r="AK54" s="219"/>
      <c r="AL54" s="219"/>
      <c r="AM54" s="219"/>
      <c r="AN54" s="235"/>
    </row>
    <row r="55" spans="1:40">
      <c r="A55" s="234"/>
      <c r="B55" s="219"/>
      <c r="C55" s="219"/>
      <c r="D55" s="219"/>
      <c r="E55" s="219"/>
      <c r="F55" s="219"/>
      <c r="G55" s="219"/>
      <c r="H55" s="219"/>
      <c r="I55" s="219"/>
      <c r="J55" s="219"/>
      <c r="K55" s="219"/>
      <c r="L55" s="219"/>
      <c r="M55" s="219"/>
      <c r="N55" s="219"/>
      <c r="O55" s="219"/>
      <c r="P55" s="219"/>
      <c r="Q55" s="219"/>
      <c r="R55" s="219"/>
      <c r="S55" s="219"/>
      <c r="T55" s="219"/>
      <c r="U55" s="219"/>
      <c r="V55" s="219"/>
      <c r="W55" s="219"/>
      <c r="X55" s="219"/>
      <c r="Y55" s="219"/>
      <c r="Z55" s="219"/>
      <c r="AA55" s="219"/>
      <c r="AB55" s="219"/>
      <c r="AC55" s="219"/>
      <c r="AD55" s="219"/>
      <c r="AE55" s="219"/>
      <c r="AF55" s="219"/>
      <c r="AG55" s="219"/>
      <c r="AH55" s="219"/>
      <c r="AI55" s="219"/>
      <c r="AJ55" s="219"/>
      <c r="AK55" s="219"/>
      <c r="AL55" s="219"/>
      <c r="AM55" s="219"/>
      <c r="AN55" s="235"/>
    </row>
    <row r="56" spans="1:40">
      <c r="A56" s="234"/>
      <c r="B56" s="219"/>
      <c r="C56" s="219"/>
      <c r="D56" s="219"/>
      <c r="E56" s="219"/>
      <c r="F56" s="219"/>
      <c r="G56" s="219"/>
      <c r="H56" s="219"/>
      <c r="I56" s="219"/>
      <c r="J56" s="219"/>
      <c r="K56" s="219"/>
      <c r="L56" s="219"/>
      <c r="M56" s="219"/>
      <c r="N56" s="219"/>
      <c r="O56" s="219"/>
      <c r="P56" s="219"/>
      <c r="Q56" s="219"/>
      <c r="R56" s="219"/>
      <c r="S56" s="219"/>
      <c r="T56" s="219"/>
      <c r="U56" s="219"/>
      <c r="V56" s="219"/>
      <c r="W56" s="219"/>
      <c r="X56" s="219"/>
      <c r="Y56" s="219"/>
      <c r="Z56" s="219"/>
      <c r="AA56" s="219"/>
      <c r="AB56" s="219"/>
      <c r="AC56" s="219"/>
      <c r="AD56" s="219"/>
      <c r="AE56" s="219"/>
      <c r="AF56" s="219"/>
      <c r="AG56" s="219"/>
      <c r="AH56" s="219"/>
      <c r="AI56" s="219"/>
      <c r="AJ56" s="219"/>
      <c r="AK56" s="219"/>
      <c r="AL56" s="219"/>
      <c r="AM56" s="219"/>
      <c r="AN56" s="235"/>
    </row>
    <row r="57" spans="1:40">
      <c r="A57" s="234"/>
      <c r="B57" s="219"/>
      <c r="C57" s="219"/>
      <c r="D57" s="219"/>
      <c r="E57" s="219"/>
      <c r="F57" s="219"/>
      <c r="G57" s="219"/>
      <c r="H57" s="219"/>
      <c r="I57" s="219"/>
      <c r="J57" s="219"/>
      <c r="K57" s="219"/>
      <c r="L57" s="219"/>
      <c r="M57" s="219"/>
      <c r="N57" s="219"/>
      <c r="O57" s="219"/>
      <c r="P57" s="219"/>
      <c r="Q57" s="219"/>
      <c r="R57" s="219"/>
      <c r="S57" s="219"/>
      <c r="T57" s="219"/>
      <c r="U57" s="219"/>
      <c r="V57" s="219"/>
      <c r="W57" s="219"/>
      <c r="X57" s="219"/>
      <c r="Y57" s="219"/>
      <c r="Z57" s="219"/>
      <c r="AA57" s="219"/>
      <c r="AB57" s="219"/>
      <c r="AC57" s="219"/>
      <c r="AD57" s="219"/>
      <c r="AE57" s="219"/>
      <c r="AF57" s="219"/>
      <c r="AG57" s="219"/>
      <c r="AH57" s="219"/>
      <c r="AI57" s="219"/>
      <c r="AJ57" s="219"/>
      <c r="AK57" s="219"/>
      <c r="AL57" s="219"/>
      <c r="AM57" s="219"/>
      <c r="AN57" s="235"/>
    </row>
    <row r="58" spans="1:40">
      <c r="A58" s="234"/>
      <c r="B58" s="219"/>
      <c r="C58" s="219"/>
      <c r="D58" s="219"/>
      <c r="E58" s="219"/>
      <c r="F58" s="219"/>
      <c r="G58" s="219"/>
      <c r="H58" s="219"/>
      <c r="I58" s="219"/>
      <c r="J58" s="219"/>
      <c r="K58" s="219"/>
      <c r="L58" s="219"/>
      <c r="M58" s="219"/>
      <c r="N58" s="219"/>
      <c r="O58" s="219"/>
      <c r="P58" s="219"/>
      <c r="Q58" s="219"/>
      <c r="R58" s="219"/>
      <c r="S58" s="219"/>
      <c r="T58" s="219"/>
      <c r="U58" s="219"/>
      <c r="V58" s="219"/>
      <c r="W58" s="219"/>
      <c r="X58" s="219"/>
      <c r="Y58" s="219"/>
      <c r="Z58" s="219"/>
      <c r="AA58" s="219"/>
      <c r="AB58" s="219"/>
      <c r="AC58" s="219"/>
      <c r="AD58" s="219"/>
      <c r="AE58" s="219"/>
      <c r="AF58" s="219"/>
      <c r="AG58" s="219"/>
      <c r="AH58" s="219"/>
      <c r="AI58" s="219"/>
      <c r="AJ58" s="219"/>
      <c r="AK58" s="219"/>
      <c r="AL58" s="219"/>
      <c r="AM58" s="219"/>
      <c r="AN58" s="235"/>
    </row>
    <row r="59" spans="1:40">
      <c r="A59" s="234"/>
      <c r="B59" s="219"/>
      <c r="C59" s="219"/>
      <c r="D59" s="219"/>
      <c r="E59" s="219"/>
      <c r="F59" s="219"/>
      <c r="G59" s="219"/>
      <c r="H59" s="219"/>
      <c r="I59" s="219"/>
      <c r="J59" s="219"/>
      <c r="K59" s="219"/>
      <c r="L59" s="219"/>
      <c r="M59" s="219"/>
      <c r="N59" s="219"/>
      <c r="O59" s="219"/>
      <c r="P59" s="219"/>
      <c r="Q59" s="219"/>
      <c r="R59" s="219"/>
      <c r="S59" s="219"/>
      <c r="T59" s="219"/>
      <c r="U59" s="219"/>
      <c r="V59" s="219"/>
      <c r="W59" s="219"/>
      <c r="X59" s="219"/>
      <c r="Y59" s="219"/>
      <c r="Z59" s="219"/>
      <c r="AA59" s="219"/>
      <c r="AB59" s="219"/>
      <c r="AC59" s="219"/>
      <c r="AD59" s="219"/>
      <c r="AE59" s="219"/>
      <c r="AF59" s="219"/>
      <c r="AG59" s="219"/>
      <c r="AH59" s="219"/>
      <c r="AI59" s="219"/>
      <c r="AJ59" s="219"/>
      <c r="AK59" s="219"/>
      <c r="AL59" s="219"/>
      <c r="AM59" s="219"/>
      <c r="AN59" s="235"/>
    </row>
    <row r="60" spans="1:40">
      <c r="A60" s="234"/>
      <c r="B60" s="219"/>
      <c r="C60" s="219"/>
      <c r="D60" s="219"/>
      <c r="E60" s="219"/>
      <c r="F60" s="219"/>
      <c r="G60" s="219"/>
      <c r="H60" s="219"/>
      <c r="I60" s="219"/>
      <c r="J60" s="219"/>
      <c r="K60" s="219"/>
      <c r="L60" s="219"/>
      <c r="M60" s="219"/>
      <c r="N60" s="219"/>
      <c r="O60" s="219"/>
      <c r="P60" s="219"/>
      <c r="Q60" s="219"/>
      <c r="R60" s="219"/>
      <c r="S60" s="219"/>
      <c r="T60" s="219"/>
      <c r="U60" s="219"/>
      <c r="V60" s="219"/>
      <c r="W60" s="219"/>
      <c r="X60" s="219"/>
      <c r="Y60" s="219"/>
      <c r="Z60" s="219"/>
      <c r="AA60" s="219"/>
      <c r="AB60" s="219"/>
      <c r="AC60" s="219"/>
      <c r="AD60" s="219"/>
      <c r="AE60" s="219"/>
      <c r="AF60" s="219"/>
      <c r="AG60" s="219"/>
      <c r="AH60" s="219"/>
      <c r="AI60" s="219"/>
      <c r="AJ60" s="219"/>
      <c r="AK60" s="219"/>
      <c r="AL60" s="219"/>
      <c r="AM60" s="219"/>
      <c r="AN60" s="235"/>
    </row>
    <row r="61" spans="1:40">
      <c r="A61" s="234"/>
      <c r="B61" s="219"/>
      <c r="C61" s="219"/>
      <c r="D61" s="219"/>
      <c r="E61" s="219"/>
      <c r="F61" s="219"/>
      <c r="G61" s="219"/>
      <c r="H61" s="219"/>
      <c r="I61" s="219"/>
      <c r="J61" s="219"/>
      <c r="K61" s="219"/>
      <c r="L61" s="219"/>
      <c r="M61" s="219"/>
      <c r="N61" s="219"/>
      <c r="O61" s="219"/>
      <c r="P61" s="219"/>
      <c r="Q61" s="219"/>
      <c r="R61" s="219"/>
      <c r="S61" s="219"/>
      <c r="T61" s="219"/>
      <c r="U61" s="219"/>
      <c r="V61" s="219"/>
      <c r="W61" s="219"/>
      <c r="X61" s="219"/>
      <c r="Y61" s="219"/>
      <c r="Z61" s="219"/>
      <c r="AA61" s="219"/>
      <c r="AB61" s="219"/>
      <c r="AC61" s="219"/>
      <c r="AD61" s="219"/>
      <c r="AE61" s="219"/>
      <c r="AF61" s="219"/>
      <c r="AG61" s="219"/>
      <c r="AH61" s="219"/>
      <c r="AI61" s="219"/>
      <c r="AJ61" s="219"/>
      <c r="AK61" s="219"/>
      <c r="AL61" s="219"/>
      <c r="AM61" s="219"/>
      <c r="AN61" s="235"/>
    </row>
    <row r="62" spans="1:40">
      <c r="A62" s="234"/>
      <c r="B62" s="219"/>
      <c r="C62" s="219"/>
      <c r="D62" s="219"/>
      <c r="E62" s="219"/>
      <c r="F62" s="219"/>
      <c r="G62" s="219"/>
      <c r="H62" s="219"/>
      <c r="I62" s="219"/>
      <c r="J62" s="219"/>
      <c r="K62" s="219"/>
      <c r="L62" s="219"/>
      <c r="M62" s="219"/>
      <c r="N62" s="219"/>
      <c r="O62" s="219"/>
      <c r="P62" s="219"/>
      <c r="Q62" s="219"/>
      <c r="R62" s="219"/>
      <c r="S62" s="219"/>
      <c r="T62" s="219"/>
      <c r="U62" s="219"/>
      <c r="V62" s="219"/>
      <c r="W62" s="219"/>
      <c r="X62" s="219"/>
      <c r="Y62" s="219"/>
      <c r="Z62" s="219"/>
      <c r="AA62" s="219"/>
      <c r="AB62" s="219"/>
      <c r="AC62" s="219"/>
      <c r="AD62" s="219"/>
      <c r="AE62" s="219"/>
      <c r="AF62" s="219"/>
      <c r="AG62" s="219"/>
      <c r="AH62" s="219"/>
      <c r="AI62" s="219"/>
      <c r="AJ62" s="219"/>
      <c r="AK62" s="219"/>
      <c r="AL62" s="219"/>
      <c r="AM62" s="219"/>
      <c r="AN62" s="235"/>
    </row>
    <row r="63" spans="1:40">
      <c r="A63" s="234"/>
      <c r="B63" s="219"/>
      <c r="C63" s="219"/>
      <c r="D63" s="219"/>
      <c r="E63" s="219"/>
      <c r="F63" s="219"/>
      <c r="G63" s="219"/>
      <c r="H63" s="219"/>
      <c r="I63" s="219"/>
      <c r="J63" s="219"/>
      <c r="K63" s="219"/>
      <c r="L63" s="219"/>
      <c r="M63" s="219"/>
      <c r="N63" s="219"/>
      <c r="O63" s="219"/>
      <c r="P63" s="219"/>
      <c r="Q63" s="219"/>
      <c r="R63" s="219"/>
      <c r="S63" s="219"/>
      <c r="T63" s="219"/>
      <c r="U63" s="219"/>
      <c r="V63" s="219"/>
      <c r="W63" s="219"/>
      <c r="X63" s="219"/>
      <c r="Y63" s="219"/>
      <c r="Z63" s="219"/>
      <c r="AA63" s="219"/>
      <c r="AB63" s="219"/>
      <c r="AC63" s="219"/>
      <c r="AD63" s="219"/>
      <c r="AE63" s="219"/>
      <c r="AF63" s="219"/>
      <c r="AG63" s="219"/>
      <c r="AH63" s="219"/>
      <c r="AI63" s="219"/>
      <c r="AJ63" s="219"/>
      <c r="AK63" s="219"/>
      <c r="AL63" s="219"/>
      <c r="AM63" s="219"/>
      <c r="AN63" s="235"/>
    </row>
    <row r="64" spans="1:40">
      <c r="A64" s="234"/>
      <c r="B64" s="219"/>
      <c r="C64" s="219"/>
      <c r="D64" s="219"/>
      <c r="E64" s="219"/>
      <c r="F64" s="219"/>
      <c r="G64" s="219"/>
      <c r="H64" s="219"/>
      <c r="I64" s="219"/>
      <c r="J64" s="219"/>
      <c r="K64" s="219"/>
      <c r="L64" s="219"/>
      <c r="M64" s="219"/>
      <c r="N64" s="219"/>
      <c r="O64" s="219"/>
      <c r="P64" s="219"/>
      <c r="Q64" s="219"/>
      <c r="R64" s="219"/>
      <c r="S64" s="219"/>
      <c r="T64" s="219"/>
      <c r="U64" s="219"/>
      <c r="V64" s="219"/>
      <c r="W64" s="219"/>
      <c r="X64" s="219"/>
      <c r="Y64" s="219"/>
      <c r="Z64" s="219"/>
      <c r="AA64" s="219"/>
      <c r="AB64" s="219"/>
      <c r="AC64" s="219"/>
      <c r="AD64" s="219"/>
      <c r="AE64" s="219"/>
      <c r="AF64" s="219"/>
      <c r="AG64" s="219"/>
      <c r="AH64" s="219"/>
      <c r="AI64" s="219"/>
      <c r="AJ64" s="219"/>
      <c r="AK64" s="219"/>
      <c r="AL64" s="219"/>
      <c r="AM64" s="219"/>
      <c r="AN64" s="235"/>
    </row>
    <row r="65" spans="1:40">
      <c r="A65" s="234"/>
      <c r="B65" s="219"/>
      <c r="C65" s="219"/>
      <c r="D65" s="219"/>
      <c r="E65" s="219"/>
      <c r="F65" s="219"/>
      <c r="G65" s="219"/>
      <c r="H65" s="219"/>
      <c r="I65" s="219"/>
      <c r="J65" s="219"/>
      <c r="K65" s="219"/>
      <c r="L65" s="219"/>
      <c r="M65" s="219"/>
      <c r="N65" s="219"/>
      <c r="O65" s="219"/>
      <c r="P65" s="219"/>
      <c r="Q65" s="219"/>
      <c r="R65" s="219"/>
      <c r="S65" s="219"/>
      <c r="T65" s="219"/>
      <c r="U65" s="219"/>
      <c r="V65" s="219"/>
      <c r="W65" s="219"/>
      <c r="X65" s="219"/>
      <c r="Y65" s="219"/>
      <c r="Z65" s="219"/>
      <c r="AA65" s="219"/>
      <c r="AB65" s="219"/>
      <c r="AC65" s="219"/>
      <c r="AD65" s="219"/>
      <c r="AE65" s="219"/>
      <c r="AF65" s="219"/>
      <c r="AG65" s="219"/>
      <c r="AH65" s="219"/>
      <c r="AI65" s="219"/>
      <c r="AJ65" s="219"/>
      <c r="AK65" s="219"/>
      <c r="AL65" s="219"/>
      <c r="AM65" s="219"/>
      <c r="AN65" s="235"/>
    </row>
    <row r="66" spans="1:40">
      <c r="A66" s="234"/>
      <c r="B66" s="219"/>
      <c r="C66" s="219"/>
      <c r="D66" s="219"/>
      <c r="E66" s="219"/>
      <c r="F66" s="219"/>
      <c r="G66" s="219"/>
      <c r="H66" s="219"/>
      <c r="I66" s="219"/>
      <c r="J66" s="219"/>
      <c r="K66" s="219"/>
      <c r="L66" s="219"/>
      <c r="M66" s="219"/>
      <c r="N66" s="219"/>
      <c r="O66" s="219"/>
      <c r="P66" s="219"/>
      <c r="Q66" s="219"/>
      <c r="R66" s="219"/>
      <c r="S66" s="219"/>
      <c r="T66" s="219"/>
      <c r="U66" s="219"/>
      <c r="V66" s="219"/>
      <c r="W66" s="219"/>
      <c r="X66" s="219"/>
      <c r="Y66" s="219"/>
      <c r="Z66" s="219"/>
      <c r="AA66" s="219"/>
      <c r="AB66" s="219"/>
      <c r="AC66" s="219"/>
      <c r="AD66" s="219"/>
      <c r="AE66" s="219"/>
      <c r="AF66" s="219"/>
      <c r="AG66" s="219"/>
      <c r="AH66" s="219"/>
      <c r="AI66" s="219"/>
      <c r="AJ66" s="219"/>
      <c r="AK66" s="219"/>
      <c r="AL66" s="219"/>
      <c r="AM66" s="219"/>
      <c r="AN66" s="235"/>
    </row>
    <row r="67" spans="1:40">
      <c r="A67" s="234"/>
      <c r="B67" s="219"/>
      <c r="C67" s="219"/>
      <c r="D67" s="219"/>
      <c r="E67" s="219"/>
      <c r="F67" s="219"/>
      <c r="G67" s="219"/>
      <c r="H67" s="219"/>
      <c r="I67" s="219"/>
      <c r="J67" s="219"/>
      <c r="K67" s="219"/>
      <c r="L67" s="219"/>
      <c r="M67" s="219"/>
      <c r="N67" s="219"/>
      <c r="O67" s="219"/>
      <c r="P67" s="219"/>
      <c r="Q67" s="219"/>
      <c r="R67" s="219"/>
      <c r="S67" s="219"/>
      <c r="T67" s="219"/>
      <c r="U67" s="219"/>
      <c r="V67" s="219"/>
      <c r="W67" s="219"/>
      <c r="X67" s="219"/>
      <c r="Y67" s="219"/>
      <c r="Z67" s="219"/>
      <c r="AA67" s="219"/>
      <c r="AB67" s="219"/>
      <c r="AC67" s="219"/>
      <c r="AD67" s="219"/>
      <c r="AE67" s="219"/>
      <c r="AF67" s="219"/>
      <c r="AG67" s="219"/>
      <c r="AH67" s="219"/>
      <c r="AI67" s="219"/>
      <c r="AJ67" s="219"/>
      <c r="AK67" s="219"/>
      <c r="AL67" s="219"/>
      <c r="AM67" s="219"/>
      <c r="AN67" s="235"/>
    </row>
    <row r="68" spans="1:40">
      <c r="A68" s="234"/>
      <c r="B68" s="219"/>
      <c r="C68" s="219"/>
      <c r="D68" s="219"/>
      <c r="E68" s="219"/>
      <c r="F68" s="219"/>
      <c r="G68" s="219"/>
      <c r="H68" s="219"/>
      <c r="I68" s="219"/>
      <c r="J68" s="219"/>
      <c r="K68" s="219"/>
      <c r="L68" s="219"/>
      <c r="M68" s="219"/>
      <c r="N68" s="219"/>
      <c r="O68" s="219"/>
      <c r="P68" s="219"/>
      <c r="Q68" s="219"/>
      <c r="R68" s="219"/>
      <c r="S68" s="219"/>
      <c r="T68" s="219"/>
      <c r="U68" s="219"/>
      <c r="V68" s="219"/>
      <c r="W68" s="219"/>
      <c r="X68" s="219"/>
      <c r="Y68" s="219"/>
      <c r="Z68" s="219"/>
      <c r="AA68" s="219"/>
      <c r="AB68" s="219"/>
      <c r="AC68" s="219"/>
      <c r="AD68" s="219"/>
      <c r="AE68" s="219"/>
      <c r="AF68" s="219"/>
      <c r="AG68" s="219"/>
      <c r="AH68" s="219"/>
      <c r="AI68" s="219"/>
      <c r="AJ68" s="219"/>
      <c r="AK68" s="219"/>
      <c r="AL68" s="219"/>
      <c r="AM68" s="219"/>
      <c r="AN68" s="235"/>
    </row>
    <row r="69" spans="1:40">
      <c r="A69" s="234"/>
      <c r="B69" s="219"/>
      <c r="C69" s="219"/>
      <c r="D69" s="219"/>
      <c r="E69" s="219"/>
      <c r="F69" s="219"/>
      <c r="G69" s="219"/>
      <c r="H69" s="219"/>
      <c r="I69" s="219"/>
      <c r="J69" s="219"/>
      <c r="K69" s="219"/>
      <c r="L69" s="219"/>
      <c r="M69" s="219"/>
      <c r="N69" s="219"/>
      <c r="O69" s="219"/>
      <c r="P69" s="219"/>
      <c r="Q69" s="219"/>
      <c r="R69" s="219"/>
      <c r="S69" s="219"/>
      <c r="T69" s="219"/>
      <c r="U69" s="219"/>
      <c r="V69" s="219"/>
      <c r="W69" s="219"/>
      <c r="X69" s="219"/>
      <c r="Y69" s="219"/>
      <c r="Z69" s="219"/>
      <c r="AA69" s="219"/>
      <c r="AB69" s="219"/>
      <c r="AC69" s="219"/>
      <c r="AD69" s="219"/>
      <c r="AE69" s="219"/>
      <c r="AF69" s="219"/>
      <c r="AG69" s="219"/>
      <c r="AH69" s="219"/>
      <c r="AI69" s="219"/>
      <c r="AJ69" s="219"/>
      <c r="AK69" s="219"/>
      <c r="AL69" s="219"/>
      <c r="AM69" s="219"/>
      <c r="AN69" s="235"/>
    </row>
    <row r="70" spans="1:40">
      <c r="A70" s="234"/>
      <c r="B70" s="219"/>
      <c r="C70" s="219"/>
      <c r="D70" s="219"/>
      <c r="E70" s="219"/>
      <c r="F70" s="219"/>
      <c r="G70" s="219"/>
      <c r="H70" s="219"/>
      <c r="I70" s="219"/>
      <c r="J70" s="219"/>
      <c r="K70" s="219"/>
      <c r="L70" s="219"/>
      <c r="M70" s="219"/>
      <c r="N70" s="219"/>
      <c r="O70" s="219"/>
      <c r="P70" s="219"/>
      <c r="Q70" s="219"/>
      <c r="R70" s="219"/>
      <c r="S70" s="219"/>
      <c r="T70" s="219"/>
      <c r="U70" s="219"/>
      <c r="V70" s="219"/>
      <c r="W70" s="219"/>
      <c r="X70" s="219"/>
      <c r="Y70" s="219"/>
      <c r="Z70" s="219"/>
      <c r="AA70" s="219"/>
      <c r="AB70" s="219"/>
      <c r="AC70" s="219"/>
      <c r="AD70" s="219"/>
      <c r="AE70" s="219"/>
      <c r="AF70" s="219"/>
      <c r="AG70" s="219"/>
      <c r="AH70" s="219"/>
      <c r="AI70" s="219"/>
      <c r="AJ70" s="219"/>
      <c r="AK70" s="219"/>
      <c r="AL70" s="219"/>
      <c r="AM70" s="219"/>
      <c r="AN70" s="235"/>
    </row>
    <row r="71" spans="1:40">
      <c r="A71" s="234"/>
      <c r="B71" s="219"/>
      <c r="C71" s="219"/>
      <c r="D71" s="219"/>
      <c r="E71" s="219"/>
      <c r="F71" s="219"/>
      <c r="G71" s="219"/>
      <c r="H71" s="219"/>
      <c r="I71" s="219"/>
      <c r="J71" s="219"/>
      <c r="K71" s="219"/>
      <c r="L71" s="219"/>
      <c r="M71" s="219"/>
      <c r="N71" s="219"/>
      <c r="O71" s="219"/>
      <c r="P71" s="219"/>
      <c r="Q71" s="219"/>
      <c r="R71" s="219"/>
      <c r="S71" s="219"/>
      <c r="T71" s="219"/>
      <c r="U71" s="219"/>
      <c r="V71" s="219"/>
      <c r="W71" s="219"/>
      <c r="X71" s="219"/>
      <c r="Y71" s="219"/>
      <c r="Z71" s="219"/>
      <c r="AA71" s="219"/>
      <c r="AB71" s="219"/>
      <c r="AC71" s="219"/>
      <c r="AD71" s="219"/>
      <c r="AE71" s="219"/>
      <c r="AF71" s="219"/>
      <c r="AG71" s="219"/>
      <c r="AH71" s="219"/>
      <c r="AI71" s="219"/>
      <c r="AJ71" s="219"/>
      <c r="AK71" s="219"/>
      <c r="AL71" s="219"/>
      <c r="AM71" s="219"/>
      <c r="AN71" s="235"/>
    </row>
    <row r="72" spans="1:40">
      <c r="A72" s="234"/>
      <c r="B72" s="219"/>
      <c r="C72" s="219"/>
      <c r="D72" s="219"/>
      <c r="E72" s="219"/>
      <c r="F72" s="219"/>
      <c r="G72" s="219"/>
      <c r="H72" s="219"/>
      <c r="I72" s="219"/>
      <c r="J72" s="219"/>
      <c r="K72" s="219"/>
      <c r="L72" s="219"/>
      <c r="M72" s="219"/>
      <c r="N72" s="219"/>
      <c r="O72" s="219"/>
      <c r="P72" s="219"/>
      <c r="Q72" s="219"/>
      <c r="R72" s="219"/>
      <c r="S72" s="219"/>
      <c r="T72" s="219"/>
      <c r="U72" s="219"/>
      <c r="V72" s="219"/>
      <c r="W72" s="219"/>
      <c r="X72" s="219"/>
      <c r="Y72" s="219"/>
      <c r="Z72" s="219"/>
      <c r="AA72" s="219"/>
      <c r="AB72" s="219"/>
      <c r="AC72" s="219"/>
      <c r="AD72" s="219"/>
      <c r="AE72" s="219"/>
      <c r="AF72" s="219"/>
      <c r="AG72" s="219"/>
      <c r="AH72" s="219"/>
      <c r="AI72" s="219"/>
      <c r="AJ72" s="219"/>
      <c r="AK72" s="219"/>
      <c r="AL72" s="219"/>
      <c r="AM72" s="219"/>
      <c r="AN72" s="235"/>
    </row>
    <row r="73" spans="1:40">
      <c r="A73" s="234"/>
      <c r="B73" s="219"/>
      <c r="C73" s="219"/>
      <c r="D73" s="219"/>
      <c r="E73" s="219"/>
      <c r="F73" s="219"/>
      <c r="G73" s="219"/>
      <c r="H73" s="219"/>
      <c r="I73" s="219"/>
      <c r="J73" s="219"/>
      <c r="K73" s="219"/>
      <c r="L73" s="219"/>
      <c r="M73" s="219"/>
      <c r="N73" s="219"/>
      <c r="O73" s="219"/>
      <c r="P73" s="219"/>
      <c r="Q73" s="219"/>
      <c r="R73" s="219"/>
      <c r="S73" s="219"/>
      <c r="T73" s="219"/>
      <c r="U73" s="219"/>
      <c r="V73" s="219"/>
      <c r="W73" s="219"/>
      <c r="X73" s="219"/>
      <c r="Y73" s="219"/>
      <c r="Z73" s="219"/>
      <c r="AA73" s="219"/>
      <c r="AB73" s="219"/>
      <c r="AC73" s="219"/>
      <c r="AD73" s="219"/>
      <c r="AE73" s="219"/>
      <c r="AF73" s="219"/>
      <c r="AG73" s="219"/>
      <c r="AH73" s="219"/>
      <c r="AI73" s="219"/>
      <c r="AJ73" s="219"/>
      <c r="AK73" s="219"/>
      <c r="AL73" s="219"/>
      <c r="AM73" s="219"/>
      <c r="AN73" s="235"/>
    </row>
    <row r="74" spans="1:40">
      <c r="A74" s="234"/>
      <c r="B74" s="219"/>
      <c r="C74" s="219"/>
      <c r="D74" s="219"/>
      <c r="E74" s="219"/>
      <c r="F74" s="219"/>
      <c r="G74" s="219"/>
      <c r="H74" s="219"/>
      <c r="I74" s="219"/>
      <c r="J74" s="219"/>
      <c r="K74" s="219"/>
      <c r="L74" s="219"/>
      <c r="M74" s="219"/>
      <c r="N74" s="219"/>
      <c r="O74" s="219"/>
      <c r="P74" s="219"/>
      <c r="Q74" s="219"/>
      <c r="R74" s="219"/>
      <c r="S74" s="219"/>
      <c r="T74" s="219"/>
      <c r="U74" s="219"/>
      <c r="V74" s="219"/>
      <c r="W74" s="219"/>
      <c r="X74" s="219"/>
      <c r="Y74" s="219"/>
      <c r="Z74" s="219"/>
      <c r="AA74" s="219"/>
      <c r="AB74" s="219"/>
      <c r="AC74" s="219"/>
      <c r="AD74" s="219"/>
      <c r="AE74" s="219"/>
      <c r="AF74" s="219"/>
      <c r="AG74" s="219"/>
      <c r="AH74" s="219"/>
      <c r="AI74" s="219"/>
      <c r="AJ74" s="219"/>
      <c r="AK74" s="219"/>
      <c r="AL74" s="219"/>
      <c r="AM74" s="219"/>
      <c r="AN74" s="235"/>
    </row>
    <row r="75" spans="1:40">
      <c r="A75" s="234"/>
      <c r="B75" s="219"/>
      <c r="C75" s="219"/>
      <c r="D75" s="219"/>
      <c r="E75" s="219"/>
      <c r="F75" s="219"/>
      <c r="G75" s="219"/>
      <c r="H75" s="219"/>
      <c r="I75" s="219"/>
      <c r="J75" s="219"/>
      <c r="K75" s="219"/>
      <c r="L75" s="219"/>
      <c r="M75" s="219"/>
      <c r="N75" s="219"/>
      <c r="O75" s="219"/>
      <c r="P75" s="219"/>
      <c r="Q75" s="219"/>
      <c r="R75" s="219"/>
      <c r="S75" s="219"/>
      <c r="T75" s="219"/>
      <c r="U75" s="219"/>
      <c r="V75" s="219"/>
      <c r="W75" s="219"/>
      <c r="X75" s="219"/>
      <c r="Y75" s="219"/>
      <c r="Z75" s="219"/>
      <c r="AA75" s="219"/>
      <c r="AB75" s="219"/>
      <c r="AC75" s="219"/>
      <c r="AD75" s="219"/>
      <c r="AE75" s="219"/>
      <c r="AF75" s="219"/>
      <c r="AG75" s="219"/>
      <c r="AH75" s="219"/>
      <c r="AI75" s="219"/>
      <c r="AJ75" s="219"/>
      <c r="AK75" s="219"/>
      <c r="AL75" s="219"/>
      <c r="AM75" s="219"/>
      <c r="AN75" s="235"/>
    </row>
    <row r="76" spans="1:40">
      <c r="A76" s="234"/>
      <c r="B76" s="219"/>
      <c r="C76" s="219"/>
      <c r="D76" s="219"/>
      <c r="E76" s="219"/>
      <c r="F76" s="219"/>
      <c r="G76" s="219"/>
      <c r="H76" s="219"/>
      <c r="I76" s="219"/>
      <c r="J76" s="219"/>
      <c r="K76" s="219"/>
      <c r="L76" s="219"/>
      <c r="M76" s="219"/>
      <c r="N76" s="219"/>
      <c r="O76" s="219"/>
      <c r="P76" s="219"/>
      <c r="Q76" s="219"/>
      <c r="R76" s="219"/>
      <c r="S76" s="219"/>
      <c r="T76" s="219"/>
      <c r="U76" s="219"/>
      <c r="V76" s="219"/>
      <c r="W76" s="219"/>
      <c r="X76" s="219"/>
      <c r="Y76" s="219"/>
      <c r="Z76" s="219"/>
      <c r="AA76" s="219"/>
      <c r="AB76" s="219"/>
      <c r="AC76" s="219"/>
      <c r="AD76" s="219"/>
      <c r="AE76" s="219"/>
      <c r="AF76" s="219"/>
      <c r="AG76" s="219"/>
      <c r="AH76" s="219"/>
      <c r="AI76" s="219"/>
      <c r="AJ76" s="219"/>
      <c r="AK76" s="219"/>
      <c r="AL76" s="219"/>
      <c r="AM76" s="219"/>
      <c r="AN76" s="235"/>
    </row>
    <row r="77" spans="1:40">
      <c r="A77" s="234"/>
      <c r="B77" s="219"/>
      <c r="C77" s="219"/>
      <c r="D77" s="219"/>
      <c r="E77" s="219"/>
      <c r="F77" s="219"/>
      <c r="G77" s="219"/>
      <c r="H77" s="219"/>
      <c r="I77" s="219"/>
      <c r="J77" s="219"/>
      <c r="K77" s="219"/>
      <c r="L77" s="219"/>
      <c r="M77" s="219"/>
      <c r="N77" s="219"/>
      <c r="O77" s="219"/>
      <c r="P77" s="219"/>
      <c r="Q77" s="219"/>
      <c r="R77" s="219"/>
      <c r="S77" s="219"/>
      <c r="T77" s="219"/>
      <c r="U77" s="219"/>
      <c r="V77" s="219"/>
      <c r="W77" s="219"/>
      <c r="X77" s="219"/>
      <c r="Y77" s="219"/>
      <c r="Z77" s="219"/>
      <c r="AA77" s="219"/>
      <c r="AB77" s="219"/>
      <c r="AC77" s="219"/>
      <c r="AD77" s="219"/>
      <c r="AE77" s="219"/>
      <c r="AF77" s="219"/>
      <c r="AG77" s="219"/>
      <c r="AH77" s="219"/>
      <c r="AI77" s="219"/>
      <c r="AJ77" s="219"/>
      <c r="AK77" s="219"/>
      <c r="AL77" s="219"/>
      <c r="AM77" s="219"/>
      <c r="AN77" s="235"/>
    </row>
    <row r="78" spans="1:40">
      <c r="A78" s="234"/>
      <c r="B78" s="219"/>
      <c r="C78" s="219"/>
      <c r="D78" s="219"/>
      <c r="E78" s="219"/>
      <c r="F78" s="219"/>
      <c r="G78" s="219"/>
      <c r="H78" s="219"/>
      <c r="I78" s="219"/>
      <c r="J78" s="219"/>
      <c r="K78" s="219"/>
      <c r="L78" s="219"/>
      <c r="M78" s="219"/>
      <c r="N78" s="219"/>
      <c r="O78" s="219"/>
      <c r="P78" s="219"/>
      <c r="Q78" s="219"/>
      <c r="R78" s="219"/>
      <c r="S78" s="219"/>
      <c r="T78" s="219"/>
      <c r="U78" s="219"/>
      <c r="V78" s="219"/>
      <c r="W78" s="219"/>
      <c r="X78" s="219"/>
      <c r="Y78" s="219"/>
      <c r="Z78" s="219"/>
      <c r="AA78" s="219"/>
      <c r="AB78" s="219"/>
      <c r="AC78" s="219"/>
      <c r="AD78" s="219"/>
      <c r="AE78" s="219"/>
      <c r="AF78" s="219"/>
      <c r="AG78" s="219"/>
      <c r="AH78" s="219"/>
      <c r="AI78" s="219"/>
      <c r="AJ78" s="219"/>
      <c r="AK78" s="219"/>
      <c r="AL78" s="219"/>
      <c r="AM78" s="219"/>
      <c r="AN78" s="235"/>
    </row>
    <row r="79" spans="1:40">
      <c r="A79" s="234"/>
      <c r="B79" s="219"/>
      <c r="C79" s="219"/>
      <c r="D79" s="219"/>
      <c r="E79" s="219"/>
      <c r="F79" s="219"/>
      <c r="G79" s="219"/>
      <c r="H79" s="219"/>
      <c r="I79" s="219"/>
      <c r="J79" s="219"/>
      <c r="K79" s="219"/>
      <c r="L79" s="219"/>
      <c r="M79" s="219"/>
      <c r="N79" s="219"/>
      <c r="O79" s="219"/>
      <c r="P79" s="219"/>
      <c r="Q79" s="219"/>
      <c r="R79" s="219"/>
      <c r="S79" s="219"/>
      <c r="T79" s="219"/>
      <c r="U79" s="219"/>
      <c r="V79" s="219"/>
      <c r="W79" s="219"/>
      <c r="X79" s="219"/>
      <c r="Y79" s="219"/>
      <c r="Z79" s="219"/>
      <c r="AA79" s="219"/>
      <c r="AB79" s="219"/>
      <c r="AC79" s="219"/>
      <c r="AD79" s="219"/>
      <c r="AE79" s="219"/>
      <c r="AF79" s="219"/>
      <c r="AG79" s="219"/>
      <c r="AH79" s="219"/>
      <c r="AI79" s="219"/>
      <c r="AJ79" s="219"/>
      <c r="AK79" s="219"/>
      <c r="AL79" s="219"/>
      <c r="AM79" s="219"/>
      <c r="AN79" s="235"/>
    </row>
    <row r="80" spans="1:40">
      <c r="A80" s="234"/>
      <c r="B80" s="219"/>
      <c r="C80" s="219"/>
      <c r="D80" s="219"/>
      <c r="E80" s="219"/>
      <c r="F80" s="219"/>
      <c r="G80" s="219"/>
      <c r="H80" s="219"/>
      <c r="I80" s="219"/>
      <c r="J80" s="219"/>
      <c r="K80" s="219"/>
      <c r="L80" s="219"/>
      <c r="M80" s="219"/>
      <c r="N80" s="219"/>
      <c r="O80" s="219"/>
      <c r="P80" s="219"/>
      <c r="Q80" s="219"/>
      <c r="R80" s="219"/>
      <c r="S80" s="219"/>
      <c r="T80" s="219"/>
      <c r="U80" s="219"/>
      <c r="V80" s="219"/>
      <c r="W80" s="219"/>
      <c r="X80" s="219"/>
      <c r="Y80" s="219"/>
      <c r="Z80" s="219"/>
      <c r="AA80" s="219"/>
      <c r="AB80" s="219"/>
      <c r="AC80" s="219"/>
      <c r="AD80" s="219"/>
      <c r="AE80" s="219"/>
      <c r="AF80" s="219"/>
      <c r="AG80" s="219"/>
      <c r="AH80" s="219"/>
      <c r="AI80" s="219"/>
      <c r="AJ80" s="219"/>
      <c r="AK80" s="219"/>
      <c r="AL80" s="219"/>
      <c r="AM80" s="219"/>
      <c r="AN80" s="235"/>
    </row>
    <row r="81" spans="1:40">
      <c r="A81" s="234"/>
      <c r="B81" s="219"/>
      <c r="C81" s="219"/>
      <c r="D81" s="219"/>
      <c r="E81" s="219"/>
      <c r="F81" s="219"/>
      <c r="G81" s="219"/>
      <c r="H81" s="219"/>
      <c r="I81" s="219"/>
      <c r="J81" s="219"/>
      <c r="K81" s="219"/>
      <c r="L81" s="219"/>
      <c r="M81" s="219"/>
      <c r="N81" s="219"/>
      <c r="O81" s="219"/>
      <c r="P81" s="219"/>
      <c r="Q81" s="219"/>
      <c r="R81" s="219"/>
      <c r="S81" s="219"/>
      <c r="T81" s="219"/>
      <c r="U81" s="219"/>
      <c r="V81" s="219"/>
      <c r="W81" s="219"/>
      <c r="X81" s="219"/>
      <c r="Y81" s="219"/>
      <c r="Z81" s="219"/>
      <c r="AA81" s="219"/>
      <c r="AB81" s="219"/>
      <c r="AC81" s="219"/>
      <c r="AD81" s="219"/>
      <c r="AE81" s="219"/>
      <c r="AF81" s="219"/>
      <c r="AG81" s="219"/>
      <c r="AH81" s="219"/>
      <c r="AI81" s="219"/>
      <c r="AJ81" s="219"/>
      <c r="AK81" s="219"/>
      <c r="AL81" s="219"/>
      <c r="AM81" s="219"/>
      <c r="AN81" s="235"/>
    </row>
    <row r="82" spans="1:40">
      <c r="A82" s="234"/>
      <c r="B82" s="219"/>
      <c r="C82" s="219"/>
      <c r="D82" s="219"/>
      <c r="E82" s="219"/>
      <c r="F82" s="219"/>
      <c r="G82" s="219"/>
      <c r="H82" s="219"/>
      <c r="I82" s="219"/>
      <c r="J82" s="219"/>
      <c r="K82" s="219"/>
      <c r="L82" s="219"/>
      <c r="M82" s="219"/>
      <c r="N82" s="219"/>
      <c r="O82" s="219"/>
      <c r="P82" s="219"/>
      <c r="Q82" s="219"/>
      <c r="R82" s="219"/>
      <c r="S82" s="219"/>
      <c r="T82" s="219"/>
      <c r="U82" s="219"/>
      <c r="V82" s="219"/>
      <c r="W82" s="219"/>
      <c r="X82" s="219"/>
      <c r="Y82" s="219"/>
      <c r="Z82" s="219"/>
      <c r="AA82" s="219"/>
      <c r="AB82" s="219"/>
      <c r="AC82" s="219"/>
      <c r="AD82" s="219"/>
      <c r="AE82" s="219"/>
      <c r="AF82" s="219"/>
      <c r="AG82" s="219"/>
      <c r="AH82" s="219"/>
      <c r="AI82" s="219"/>
      <c r="AJ82" s="219"/>
      <c r="AK82" s="219"/>
      <c r="AL82" s="219"/>
      <c r="AM82" s="219"/>
      <c r="AN82" s="235"/>
    </row>
    <row r="83" spans="1:40">
      <c r="A83" s="234"/>
      <c r="B83" s="219"/>
      <c r="C83" s="219"/>
      <c r="D83" s="219"/>
      <c r="E83" s="219"/>
      <c r="F83" s="219"/>
      <c r="G83" s="219"/>
      <c r="H83" s="219"/>
      <c r="I83" s="219"/>
      <c r="J83" s="219"/>
      <c r="K83" s="219"/>
      <c r="L83" s="219"/>
      <c r="M83" s="219"/>
      <c r="N83" s="219"/>
      <c r="O83" s="219"/>
      <c r="P83" s="219"/>
      <c r="Q83" s="219"/>
      <c r="R83" s="219"/>
      <c r="S83" s="219"/>
      <c r="T83" s="219"/>
      <c r="U83" s="219"/>
      <c r="V83" s="219"/>
      <c r="W83" s="219"/>
      <c r="X83" s="219"/>
      <c r="Y83" s="219"/>
      <c r="Z83" s="219"/>
      <c r="AA83" s="219"/>
      <c r="AB83" s="219"/>
      <c r="AC83" s="219"/>
      <c r="AD83" s="219"/>
      <c r="AE83" s="219"/>
      <c r="AF83" s="219"/>
      <c r="AG83" s="219"/>
      <c r="AH83" s="219"/>
      <c r="AI83" s="219"/>
      <c r="AJ83" s="219"/>
      <c r="AK83" s="219"/>
      <c r="AL83" s="219"/>
      <c r="AM83" s="219"/>
      <c r="AN83" s="235"/>
    </row>
    <row r="84" spans="1:40">
      <c r="A84" s="234"/>
      <c r="B84" s="219"/>
      <c r="C84" s="219"/>
      <c r="D84" s="219"/>
      <c r="E84" s="219"/>
      <c r="F84" s="219"/>
      <c r="G84" s="219"/>
      <c r="H84" s="219"/>
      <c r="I84" s="219"/>
      <c r="J84" s="219"/>
      <c r="K84" s="219"/>
      <c r="L84" s="219"/>
      <c r="M84" s="219"/>
      <c r="N84" s="219"/>
      <c r="O84" s="219"/>
      <c r="P84" s="219"/>
      <c r="Q84" s="219"/>
      <c r="R84" s="219"/>
      <c r="S84" s="219"/>
      <c r="T84" s="219"/>
      <c r="U84" s="219"/>
      <c r="V84" s="219"/>
      <c r="W84" s="219"/>
      <c r="X84" s="219"/>
      <c r="Y84" s="219"/>
      <c r="Z84" s="219"/>
      <c r="AA84" s="219"/>
      <c r="AB84" s="219"/>
      <c r="AC84" s="219"/>
      <c r="AD84" s="219"/>
      <c r="AE84" s="219"/>
      <c r="AF84" s="219"/>
      <c r="AG84" s="219"/>
      <c r="AH84" s="219"/>
      <c r="AI84" s="219"/>
      <c r="AJ84" s="219"/>
      <c r="AK84" s="219"/>
      <c r="AL84" s="219"/>
      <c r="AM84" s="219"/>
      <c r="AN84" s="235"/>
    </row>
    <row r="85" spans="1:40">
      <c r="A85" s="234"/>
      <c r="B85" s="219"/>
      <c r="C85" s="219"/>
      <c r="D85" s="219"/>
      <c r="E85" s="219"/>
      <c r="F85" s="219"/>
      <c r="G85" s="219"/>
      <c r="H85" s="219"/>
      <c r="I85" s="219"/>
      <c r="J85" s="219"/>
      <c r="K85" s="219"/>
      <c r="L85" s="219"/>
      <c r="M85" s="219"/>
      <c r="N85" s="219"/>
      <c r="O85" s="219"/>
      <c r="P85" s="219"/>
      <c r="Q85" s="219"/>
      <c r="R85" s="219"/>
      <c r="S85" s="219"/>
      <c r="T85" s="219"/>
      <c r="U85" s="219"/>
      <c r="V85" s="219"/>
      <c r="W85" s="219"/>
      <c r="X85" s="219"/>
      <c r="Y85" s="219"/>
      <c r="Z85" s="219"/>
      <c r="AA85" s="219"/>
      <c r="AB85" s="219"/>
      <c r="AC85" s="219"/>
      <c r="AD85" s="219"/>
      <c r="AE85" s="219"/>
      <c r="AF85" s="219"/>
      <c r="AG85" s="219"/>
      <c r="AH85" s="219"/>
      <c r="AI85" s="219"/>
      <c r="AJ85" s="219"/>
      <c r="AK85" s="219"/>
      <c r="AL85" s="219"/>
      <c r="AM85" s="219"/>
      <c r="AN85" s="235"/>
    </row>
    <row r="86" spans="1:40">
      <c r="A86" s="234"/>
      <c r="B86" s="219"/>
      <c r="C86" s="219"/>
      <c r="D86" s="219"/>
      <c r="E86" s="219"/>
      <c r="F86" s="219"/>
      <c r="G86" s="219"/>
      <c r="H86" s="219"/>
      <c r="I86" s="219"/>
      <c r="J86" s="219"/>
      <c r="K86" s="219"/>
      <c r="L86" s="219"/>
      <c r="M86" s="219"/>
      <c r="N86" s="219"/>
      <c r="O86" s="219"/>
      <c r="P86" s="219"/>
      <c r="Q86" s="219"/>
      <c r="R86" s="219"/>
      <c r="S86" s="219"/>
      <c r="T86" s="219"/>
      <c r="U86" s="219"/>
      <c r="V86" s="219"/>
      <c r="W86" s="219"/>
      <c r="X86" s="219"/>
      <c r="Y86" s="219"/>
      <c r="Z86" s="219"/>
      <c r="AA86" s="219"/>
      <c r="AB86" s="219"/>
      <c r="AC86" s="219"/>
      <c r="AD86" s="219"/>
      <c r="AE86" s="219"/>
      <c r="AF86" s="219"/>
      <c r="AG86" s="219"/>
      <c r="AH86" s="219"/>
      <c r="AI86" s="219"/>
      <c r="AJ86" s="219"/>
      <c r="AK86" s="219"/>
      <c r="AL86" s="219"/>
      <c r="AM86" s="219"/>
      <c r="AN86" s="235"/>
    </row>
    <row r="87" spans="1:40">
      <c r="A87" s="234"/>
      <c r="B87" s="219"/>
      <c r="C87" s="219"/>
      <c r="D87" s="219"/>
      <c r="E87" s="219"/>
      <c r="F87" s="219"/>
      <c r="G87" s="219"/>
      <c r="H87" s="219"/>
      <c r="I87" s="219"/>
      <c r="J87" s="219"/>
      <c r="K87" s="219"/>
      <c r="L87" s="219"/>
      <c r="M87" s="219"/>
      <c r="N87" s="219"/>
      <c r="O87" s="219"/>
      <c r="P87" s="219"/>
      <c r="Q87" s="219"/>
      <c r="R87" s="219"/>
      <c r="S87" s="219"/>
      <c r="T87" s="219"/>
      <c r="U87" s="219"/>
      <c r="V87" s="219"/>
      <c r="W87" s="219"/>
      <c r="X87" s="219"/>
      <c r="Y87" s="219"/>
      <c r="Z87" s="219"/>
      <c r="AA87" s="219"/>
      <c r="AB87" s="219"/>
      <c r="AC87" s="219"/>
      <c r="AD87" s="219"/>
      <c r="AE87" s="219"/>
      <c r="AF87" s="219"/>
      <c r="AG87" s="219"/>
      <c r="AH87" s="219"/>
      <c r="AI87" s="219"/>
      <c r="AJ87" s="219"/>
      <c r="AK87" s="219"/>
      <c r="AL87" s="219"/>
      <c r="AM87" s="219"/>
      <c r="AN87" s="235"/>
    </row>
    <row r="88" spans="1:40">
      <c r="A88" s="234"/>
      <c r="B88" s="219"/>
      <c r="C88" s="219"/>
      <c r="D88" s="219"/>
      <c r="E88" s="219"/>
      <c r="F88" s="219"/>
      <c r="G88" s="219"/>
      <c r="H88" s="219"/>
      <c r="I88" s="219"/>
      <c r="J88" s="219"/>
      <c r="K88" s="219"/>
      <c r="L88" s="219"/>
      <c r="M88" s="219"/>
      <c r="N88" s="219"/>
      <c r="O88" s="219"/>
      <c r="P88" s="219"/>
      <c r="Q88" s="219"/>
      <c r="R88" s="219"/>
      <c r="S88" s="219"/>
      <c r="T88" s="219"/>
      <c r="U88" s="219"/>
      <c r="V88" s="219"/>
      <c r="W88" s="219"/>
      <c r="X88" s="219"/>
      <c r="Y88" s="219"/>
      <c r="Z88" s="219"/>
      <c r="AA88" s="219"/>
      <c r="AB88" s="219"/>
      <c r="AC88" s="219"/>
      <c r="AD88" s="219"/>
      <c r="AE88" s="219"/>
      <c r="AF88" s="219"/>
      <c r="AG88" s="219"/>
      <c r="AH88" s="219"/>
      <c r="AI88" s="219"/>
      <c r="AJ88" s="219"/>
      <c r="AK88" s="219"/>
      <c r="AL88" s="219"/>
      <c r="AM88" s="219"/>
      <c r="AN88" s="235"/>
    </row>
    <row r="89" spans="1:40">
      <c r="A89" s="234"/>
      <c r="B89" s="219"/>
      <c r="C89" s="219"/>
      <c r="D89" s="219"/>
      <c r="E89" s="219"/>
      <c r="F89" s="219"/>
      <c r="G89" s="219"/>
      <c r="H89" s="219"/>
      <c r="I89" s="219"/>
      <c r="J89" s="219"/>
      <c r="K89" s="219"/>
      <c r="L89" s="219"/>
      <c r="M89" s="219"/>
      <c r="N89" s="219"/>
      <c r="O89" s="219"/>
      <c r="P89" s="219"/>
      <c r="Q89" s="219"/>
      <c r="R89" s="219"/>
      <c r="S89" s="219"/>
      <c r="T89" s="219"/>
      <c r="U89" s="219"/>
      <c r="V89" s="219"/>
      <c r="W89" s="219"/>
      <c r="X89" s="219"/>
      <c r="Y89" s="219"/>
      <c r="Z89" s="219"/>
      <c r="AA89" s="219"/>
      <c r="AB89" s="219"/>
      <c r="AC89" s="219"/>
      <c r="AD89" s="219"/>
      <c r="AE89" s="219"/>
      <c r="AF89" s="219"/>
      <c r="AG89" s="219"/>
      <c r="AH89" s="219"/>
      <c r="AI89" s="219"/>
      <c r="AJ89" s="219"/>
      <c r="AK89" s="219"/>
      <c r="AL89" s="219"/>
      <c r="AM89" s="219"/>
      <c r="AN89" s="235"/>
    </row>
    <row r="90" spans="1:40">
      <c r="A90" s="234"/>
      <c r="B90" s="219"/>
      <c r="C90" s="219"/>
      <c r="D90" s="219"/>
      <c r="E90" s="219"/>
      <c r="F90" s="219"/>
      <c r="G90" s="219"/>
      <c r="H90" s="219"/>
      <c r="I90" s="219"/>
      <c r="J90" s="219"/>
      <c r="K90" s="219"/>
      <c r="L90" s="219"/>
      <c r="M90" s="219"/>
      <c r="N90" s="219"/>
      <c r="O90" s="219"/>
      <c r="P90" s="219"/>
      <c r="Q90" s="219"/>
      <c r="R90" s="219"/>
      <c r="S90" s="219"/>
      <c r="T90" s="219"/>
      <c r="U90" s="219"/>
      <c r="V90" s="219"/>
      <c r="W90" s="219"/>
      <c r="X90" s="219"/>
      <c r="Y90" s="219"/>
      <c r="Z90" s="219"/>
      <c r="AA90" s="219"/>
      <c r="AB90" s="219"/>
      <c r="AC90" s="219"/>
      <c r="AD90" s="219"/>
      <c r="AE90" s="219"/>
      <c r="AF90" s="219"/>
      <c r="AG90" s="219"/>
      <c r="AH90" s="219"/>
      <c r="AI90" s="219"/>
      <c r="AJ90" s="219"/>
      <c r="AK90" s="219"/>
      <c r="AL90" s="219"/>
      <c r="AM90" s="219"/>
      <c r="AN90" s="235"/>
    </row>
    <row r="91" spans="1:40">
      <c r="A91" s="234"/>
      <c r="B91" s="219"/>
      <c r="C91" s="219"/>
      <c r="D91" s="219"/>
      <c r="E91" s="219"/>
      <c r="F91" s="219"/>
      <c r="G91" s="219"/>
      <c r="H91" s="219"/>
      <c r="I91" s="219"/>
      <c r="J91" s="219"/>
      <c r="K91" s="219"/>
      <c r="L91" s="219"/>
      <c r="M91" s="219"/>
      <c r="N91" s="219"/>
      <c r="O91" s="219"/>
      <c r="P91" s="219"/>
      <c r="Q91" s="219"/>
      <c r="R91" s="219"/>
      <c r="S91" s="219"/>
      <c r="T91" s="219"/>
      <c r="U91" s="219"/>
      <c r="V91" s="219"/>
      <c r="W91" s="219"/>
      <c r="X91" s="219"/>
      <c r="Y91" s="219"/>
      <c r="Z91" s="219"/>
      <c r="AA91" s="219"/>
      <c r="AB91" s="219"/>
      <c r="AC91" s="219"/>
      <c r="AD91" s="219"/>
      <c r="AE91" s="219"/>
      <c r="AF91" s="219"/>
      <c r="AG91" s="219"/>
      <c r="AH91" s="219"/>
      <c r="AI91" s="219"/>
      <c r="AJ91" s="219"/>
      <c r="AK91" s="219"/>
      <c r="AL91" s="219"/>
      <c r="AM91" s="219"/>
      <c r="AN91" s="235"/>
    </row>
    <row r="92" spans="1:40">
      <c r="A92" s="234"/>
      <c r="B92" s="219"/>
      <c r="C92" s="219"/>
      <c r="D92" s="219"/>
      <c r="E92" s="219"/>
      <c r="F92" s="219"/>
      <c r="G92" s="219"/>
      <c r="H92" s="219"/>
      <c r="I92" s="219"/>
      <c r="J92" s="219"/>
      <c r="K92" s="219"/>
      <c r="L92" s="219"/>
      <c r="M92" s="219"/>
      <c r="N92" s="219"/>
      <c r="O92" s="219"/>
      <c r="P92" s="219"/>
      <c r="Q92" s="219"/>
      <c r="R92" s="219"/>
      <c r="S92" s="219"/>
      <c r="T92" s="219"/>
      <c r="U92" s="219"/>
      <c r="V92" s="219"/>
      <c r="W92" s="219"/>
      <c r="X92" s="219"/>
      <c r="Y92" s="219"/>
      <c r="Z92" s="219"/>
      <c r="AA92" s="219"/>
      <c r="AB92" s="219"/>
      <c r="AC92" s="219"/>
      <c r="AD92" s="219"/>
      <c r="AE92" s="219"/>
      <c r="AF92" s="219"/>
      <c r="AG92" s="219"/>
      <c r="AH92" s="219"/>
      <c r="AI92" s="219"/>
      <c r="AJ92" s="219"/>
      <c r="AK92" s="219"/>
      <c r="AL92" s="219"/>
      <c r="AM92" s="219"/>
      <c r="AN92" s="235"/>
    </row>
    <row r="93" spans="1:40">
      <c r="A93" s="234"/>
      <c r="B93" s="219"/>
      <c r="C93" s="219"/>
      <c r="D93" s="219"/>
      <c r="E93" s="219"/>
      <c r="F93" s="219"/>
      <c r="G93" s="219"/>
      <c r="H93" s="219"/>
      <c r="I93" s="219"/>
      <c r="J93" s="219"/>
      <c r="K93" s="219"/>
      <c r="L93" s="219"/>
      <c r="M93" s="219"/>
      <c r="N93" s="219"/>
      <c r="O93" s="219"/>
      <c r="P93" s="219"/>
      <c r="Q93" s="219"/>
      <c r="R93" s="219"/>
      <c r="S93" s="219"/>
      <c r="T93" s="219"/>
      <c r="U93" s="219"/>
      <c r="V93" s="219"/>
      <c r="W93" s="219"/>
      <c r="X93" s="219"/>
      <c r="Y93" s="219"/>
      <c r="Z93" s="219"/>
      <c r="AA93" s="219"/>
      <c r="AB93" s="219"/>
      <c r="AC93" s="219"/>
      <c r="AD93" s="219"/>
      <c r="AE93" s="219"/>
      <c r="AF93" s="219"/>
      <c r="AG93" s="219"/>
      <c r="AH93" s="219"/>
      <c r="AI93" s="219"/>
      <c r="AJ93" s="219"/>
      <c r="AK93" s="219"/>
      <c r="AL93" s="219"/>
      <c r="AM93" s="219"/>
      <c r="AN93" s="235"/>
    </row>
    <row r="94" spans="1:40">
      <c r="A94" s="234"/>
      <c r="B94" s="219"/>
      <c r="C94" s="219"/>
      <c r="D94" s="219"/>
      <c r="E94" s="219"/>
      <c r="F94" s="219"/>
      <c r="G94" s="219"/>
      <c r="H94" s="219"/>
      <c r="I94" s="219"/>
      <c r="J94" s="219"/>
      <c r="K94" s="219"/>
      <c r="L94" s="219"/>
      <c r="M94" s="219"/>
      <c r="N94" s="219"/>
      <c r="O94" s="219"/>
      <c r="P94" s="219"/>
      <c r="Q94" s="219"/>
      <c r="R94" s="219"/>
      <c r="S94" s="219"/>
      <c r="T94" s="219"/>
      <c r="U94" s="219"/>
      <c r="V94" s="219"/>
      <c r="W94" s="219"/>
      <c r="X94" s="219"/>
      <c r="Y94" s="219"/>
      <c r="Z94" s="219"/>
      <c r="AA94" s="219"/>
      <c r="AB94" s="219"/>
      <c r="AC94" s="219"/>
      <c r="AD94" s="219"/>
      <c r="AE94" s="219"/>
      <c r="AF94" s="219"/>
      <c r="AG94" s="219"/>
      <c r="AH94" s="219"/>
      <c r="AI94" s="219"/>
      <c r="AJ94" s="219"/>
      <c r="AK94" s="219"/>
      <c r="AL94" s="219"/>
      <c r="AM94" s="219"/>
      <c r="AN94" s="235"/>
    </row>
    <row r="95" spans="1:40">
      <c r="A95" s="234"/>
      <c r="B95" s="219"/>
      <c r="C95" s="219"/>
      <c r="D95" s="219"/>
      <c r="E95" s="219"/>
      <c r="F95" s="219"/>
      <c r="G95" s="219"/>
      <c r="H95" s="219"/>
      <c r="I95" s="219"/>
      <c r="J95" s="219"/>
      <c r="K95" s="219"/>
      <c r="L95" s="219"/>
      <c r="M95" s="219"/>
      <c r="N95" s="219"/>
      <c r="O95" s="219"/>
      <c r="P95" s="219"/>
      <c r="Q95" s="219"/>
      <c r="R95" s="219"/>
      <c r="S95" s="219"/>
      <c r="T95" s="219"/>
      <c r="U95" s="219"/>
      <c r="V95" s="219"/>
      <c r="W95" s="219"/>
      <c r="X95" s="219"/>
      <c r="Y95" s="219"/>
      <c r="Z95" s="219"/>
      <c r="AA95" s="219"/>
      <c r="AB95" s="219"/>
      <c r="AC95" s="219"/>
      <c r="AD95" s="219"/>
      <c r="AE95" s="219"/>
      <c r="AF95" s="219"/>
      <c r="AG95" s="219"/>
      <c r="AH95" s="219"/>
      <c r="AI95" s="219"/>
      <c r="AJ95" s="219"/>
      <c r="AK95" s="219"/>
      <c r="AL95" s="219"/>
      <c r="AM95" s="219"/>
      <c r="AN95" s="235"/>
    </row>
    <row r="96" spans="1:40">
      <c r="A96" s="234"/>
      <c r="B96" s="219"/>
      <c r="C96" s="219"/>
      <c r="D96" s="219"/>
      <c r="E96" s="219"/>
      <c r="F96" s="219"/>
      <c r="G96" s="219"/>
      <c r="H96" s="219"/>
      <c r="I96" s="219"/>
      <c r="J96" s="219"/>
      <c r="K96" s="219"/>
      <c r="L96" s="219"/>
      <c r="M96" s="219"/>
      <c r="N96" s="219"/>
      <c r="O96" s="219"/>
      <c r="P96" s="219"/>
      <c r="Q96" s="219"/>
      <c r="R96" s="219"/>
      <c r="S96" s="219"/>
      <c r="T96" s="219"/>
      <c r="U96" s="219"/>
      <c r="V96" s="219"/>
      <c r="W96" s="219"/>
      <c r="X96" s="219"/>
      <c r="Y96" s="219"/>
      <c r="Z96" s="219"/>
      <c r="AA96" s="219"/>
      <c r="AB96" s="219"/>
      <c r="AC96" s="219"/>
      <c r="AD96" s="219"/>
      <c r="AE96" s="219"/>
      <c r="AF96" s="219"/>
      <c r="AG96" s="219"/>
      <c r="AH96" s="219"/>
      <c r="AI96" s="219"/>
      <c r="AJ96" s="219"/>
      <c r="AK96" s="219"/>
      <c r="AL96" s="219"/>
      <c r="AM96" s="219"/>
      <c r="AN96" s="235"/>
    </row>
    <row r="97" spans="1:40">
      <c r="A97" s="234"/>
      <c r="B97" s="219"/>
      <c r="C97" s="219"/>
      <c r="D97" s="219"/>
      <c r="E97" s="219"/>
      <c r="F97" s="219"/>
      <c r="G97" s="219"/>
      <c r="H97" s="219"/>
      <c r="I97" s="219"/>
      <c r="J97" s="219"/>
      <c r="K97" s="219"/>
      <c r="L97" s="219"/>
      <c r="M97" s="219"/>
      <c r="N97" s="219"/>
      <c r="O97" s="219"/>
      <c r="P97" s="219"/>
      <c r="Q97" s="219"/>
      <c r="R97" s="219"/>
      <c r="S97" s="219"/>
      <c r="T97" s="219"/>
      <c r="U97" s="219"/>
      <c r="V97" s="219"/>
      <c r="W97" s="219"/>
      <c r="X97" s="219"/>
      <c r="Y97" s="219"/>
      <c r="Z97" s="219"/>
      <c r="AA97" s="219"/>
      <c r="AB97" s="219"/>
      <c r="AC97" s="219"/>
      <c r="AD97" s="219"/>
      <c r="AE97" s="219"/>
      <c r="AF97" s="219"/>
      <c r="AG97" s="219"/>
      <c r="AH97" s="219"/>
      <c r="AI97" s="219"/>
      <c r="AJ97" s="219"/>
      <c r="AK97" s="219"/>
      <c r="AL97" s="219"/>
      <c r="AM97" s="219"/>
      <c r="AN97" s="235"/>
    </row>
    <row r="98" spans="1:40">
      <c r="A98" s="234"/>
      <c r="B98" s="219"/>
      <c r="C98" s="219"/>
      <c r="D98" s="219"/>
      <c r="E98" s="219"/>
      <c r="F98" s="219"/>
      <c r="G98" s="219"/>
      <c r="H98" s="219"/>
      <c r="I98" s="219"/>
      <c r="J98" s="219"/>
      <c r="K98" s="219"/>
      <c r="L98" s="219"/>
      <c r="M98" s="219"/>
      <c r="N98" s="219"/>
      <c r="O98" s="219"/>
      <c r="P98" s="219"/>
      <c r="Q98" s="219"/>
      <c r="R98" s="219"/>
      <c r="S98" s="219"/>
      <c r="T98" s="219"/>
      <c r="U98" s="219"/>
      <c r="V98" s="219"/>
      <c r="W98" s="219"/>
      <c r="X98" s="219"/>
      <c r="Y98" s="219"/>
      <c r="Z98" s="219"/>
      <c r="AA98" s="219"/>
      <c r="AB98" s="219"/>
      <c r="AC98" s="219"/>
      <c r="AD98" s="219"/>
      <c r="AE98" s="219"/>
      <c r="AF98" s="219"/>
      <c r="AG98" s="219"/>
      <c r="AH98" s="219"/>
      <c r="AI98" s="219"/>
      <c r="AJ98" s="219"/>
      <c r="AK98" s="219"/>
      <c r="AL98" s="219"/>
      <c r="AM98" s="219"/>
      <c r="AN98" s="235"/>
    </row>
    <row r="99" spans="1:40">
      <c r="A99" s="234"/>
      <c r="B99" s="219"/>
      <c r="C99" s="219"/>
      <c r="D99" s="219"/>
      <c r="E99" s="219"/>
      <c r="F99" s="219"/>
      <c r="G99" s="219"/>
      <c r="H99" s="219"/>
      <c r="I99" s="219"/>
      <c r="J99" s="219"/>
      <c r="K99" s="219"/>
      <c r="L99" s="219"/>
      <c r="M99" s="219"/>
      <c r="N99" s="219"/>
      <c r="O99" s="219"/>
      <c r="P99" s="219"/>
      <c r="Q99" s="219"/>
      <c r="R99" s="219"/>
      <c r="S99" s="219"/>
      <c r="T99" s="219"/>
      <c r="U99" s="219"/>
      <c r="V99" s="219"/>
      <c r="W99" s="219"/>
      <c r="X99" s="219"/>
      <c r="Y99" s="219"/>
      <c r="Z99" s="219"/>
      <c r="AA99" s="219"/>
      <c r="AB99" s="219"/>
      <c r="AC99" s="219"/>
      <c r="AD99" s="219"/>
      <c r="AE99" s="219"/>
      <c r="AF99" s="219"/>
      <c r="AG99" s="219"/>
      <c r="AH99" s="219"/>
      <c r="AI99" s="219"/>
      <c r="AJ99" s="219"/>
      <c r="AK99" s="219"/>
      <c r="AL99" s="219"/>
      <c r="AM99" s="219"/>
      <c r="AN99" s="235"/>
    </row>
    <row r="100" spans="1:40" ht="15.75" thickBot="1">
      <c r="A100" s="236"/>
      <c r="B100" s="237"/>
      <c r="C100" s="237"/>
      <c r="D100" s="237"/>
      <c r="E100" s="237"/>
      <c r="F100" s="237"/>
      <c r="G100" s="237"/>
      <c r="H100" s="237"/>
      <c r="I100" s="237"/>
      <c r="J100" s="237"/>
      <c r="K100" s="237"/>
      <c r="L100" s="237"/>
      <c r="M100" s="237"/>
      <c r="N100" s="237"/>
      <c r="O100" s="237"/>
      <c r="P100" s="237"/>
      <c r="Q100" s="237"/>
      <c r="R100" s="237"/>
      <c r="S100" s="237"/>
      <c r="T100" s="237"/>
      <c r="U100" s="237"/>
      <c r="V100" s="237"/>
      <c r="W100" s="237"/>
      <c r="X100" s="237"/>
      <c r="Y100" s="237"/>
      <c r="Z100" s="237"/>
      <c r="AA100" s="237"/>
      <c r="AB100" s="237"/>
      <c r="AC100" s="237"/>
      <c r="AD100" s="237"/>
      <c r="AE100" s="237"/>
      <c r="AF100" s="237"/>
      <c r="AG100" s="237"/>
      <c r="AH100" s="237"/>
      <c r="AI100" s="237"/>
      <c r="AJ100" s="237"/>
      <c r="AK100" s="237"/>
      <c r="AL100" s="237"/>
      <c r="AM100" s="237"/>
      <c r="AN100" s="238"/>
    </row>
    <row r="101" spans="1:40">
      <c r="A101">
        <v>1</v>
      </c>
      <c r="B101">
        <f>1+A101</f>
        <v>2</v>
      </c>
      <c r="C101">
        <f t="shared" ref="C101:AN101" si="0">1+B101</f>
        <v>3</v>
      </c>
      <c r="D101">
        <f t="shared" si="0"/>
        <v>4</v>
      </c>
      <c r="E101">
        <f t="shared" si="0"/>
        <v>5</v>
      </c>
      <c r="F101">
        <f t="shared" si="0"/>
        <v>6</v>
      </c>
      <c r="G101">
        <f t="shared" si="0"/>
        <v>7</v>
      </c>
      <c r="H101">
        <f t="shared" si="0"/>
        <v>8</v>
      </c>
      <c r="I101">
        <f t="shared" si="0"/>
        <v>9</v>
      </c>
      <c r="J101">
        <f t="shared" si="0"/>
        <v>10</v>
      </c>
      <c r="K101">
        <f t="shared" si="0"/>
        <v>11</v>
      </c>
      <c r="L101">
        <f t="shared" si="0"/>
        <v>12</v>
      </c>
      <c r="M101">
        <f t="shared" si="0"/>
        <v>13</v>
      </c>
      <c r="N101">
        <f t="shared" si="0"/>
        <v>14</v>
      </c>
      <c r="O101">
        <f t="shared" si="0"/>
        <v>15</v>
      </c>
      <c r="P101">
        <f t="shared" si="0"/>
        <v>16</v>
      </c>
      <c r="Q101">
        <f t="shared" si="0"/>
        <v>17</v>
      </c>
      <c r="R101">
        <f t="shared" si="0"/>
        <v>18</v>
      </c>
      <c r="S101">
        <f t="shared" si="0"/>
        <v>19</v>
      </c>
      <c r="T101">
        <f t="shared" si="0"/>
        <v>20</v>
      </c>
      <c r="U101">
        <f t="shared" si="0"/>
        <v>21</v>
      </c>
      <c r="V101">
        <f t="shared" si="0"/>
        <v>22</v>
      </c>
      <c r="W101">
        <f t="shared" si="0"/>
        <v>23</v>
      </c>
      <c r="X101">
        <f t="shared" si="0"/>
        <v>24</v>
      </c>
      <c r="Y101">
        <f t="shared" si="0"/>
        <v>25</v>
      </c>
      <c r="Z101">
        <f t="shared" si="0"/>
        <v>26</v>
      </c>
      <c r="AA101">
        <f t="shared" si="0"/>
        <v>27</v>
      </c>
      <c r="AB101">
        <f t="shared" si="0"/>
        <v>28</v>
      </c>
      <c r="AC101">
        <f t="shared" si="0"/>
        <v>29</v>
      </c>
      <c r="AD101">
        <f t="shared" si="0"/>
        <v>30</v>
      </c>
      <c r="AE101">
        <f t="shared" si="0"/>
        <v>31</v>
      </c>
      <c r="AF101">
        <f t="shared" si="0"/>
        <v>32</v>
      </c>
      <c r="AG101">
        <f t="shared" si="0"/>
        <v>33</v>
      </c>
      <c r="AH101">
        <f t="shared" si="0"/>
        <v>34</v>
      </c>
      <c r="AI101">
        <f t="shared" si="0"/>
        <v>35</v>
      </c>
      <c r="AJ101">
        <f t="shared" si="0"/>
        <v>36</v>
      </c>
      <c r="AK101">
        <f t="shared" si="0"/>
        <v>37</v>
      </c>
      <c r="AL101">
        <f t="shared" si="0"/>
        <v>38</v>
      </c>
      <c r="AM101">
        <f t="shared" si="0"/>
        <v>39</v>
      </c>
      <c r="AN101">
        <f t="shared" si="0"/>
        <v>40</v>
      </c>
    </row>
  </sheetData>
  <sheetProtection sheet="1" objects="1" scenarios="1" selectLockedCells="1"/>
  <sortState ref="A1:AN14">
    <sortCondition ref="A1"/>
  </sortState>
  <customSheetViews>
    <customSheetView guid="{5CF810EE-E19E-44A3-B917-AD27EBE07398}" scale="85">
      <selection activeCell="A5" sqref="A5"/>
      <pageMargins left="0.7" right="0.7" top="0.75" bottom="0.75" header="0.3" footer="0.3"/>
    </customSheetView>
  </customSheetViews>
  <pageMargins left="0.70866141732283472" right="0.70866141732283472" top="0.74803149606299213" bottom="0.74803149606299213" header="0.31496062992125984" footer="0.31496062992125984"/>
  <pageSetup orientation="landscape" r:id="rId1"/>
</worksheet>
</file>

<file path=xl/worksheets/sheet6.xml><?xml version="1.0" encoding="utf-8"?>
<worksheet xmlns="http://schemas.openxmlformats.org/spreadsheetml/2006/main" xmlns:r="http://schemas.openxmlformats.org/officeDocument/2006/relationships">
  <sheetPr codeName="Sheet5" filterMode="1"/>
  <dimension ref="A1:AJ261"/>
  <sheetViews>
    <sheetView zoomScale="175" zoomScaleNormal="175" workbookViewId="0">
      <selection activeCell="D13" sqref="D13"/>
    </sheetView>
  </sheetViews>
  <sheetFormatPr defaultRowHeight="15"/>
  <cols>
    <col min="3" max="3" width="25.7109375" customWidth="1"/>
    <col min="6" max="6" width="23.42578125" customWidth="1"/>
    <col min="7" max="7" width="19.7109375" customWidth="1"/>
    <col min="8" max="8" width="17.7109375" customWidth="1"/>
    <col min="9" max="9" width="16.28515625" customWidth="1"/>
    <col min="10" max="10" width="28.5703125" customWidth="1"/>
    <col min="11" max="11" width="11.7109375" customWidth="1"/>
    <col min="13" max="13" width="28.7109375" customWidth="1"/>
    <col min="15" max="15" width="14.5703125" customWidth="1"/>
    <col min="16" max="16" width="19.140625" customWidth="1"/>
    <col min="20" max="20" width="14.7109375" customWidth="1"/>
    <col min="22" max="22" width="12.28515625" customWidth="1"/>
    <col min="23" max="23" width="15.5703125" customWidth="1"/>
    <col min="24" max="24" width="19.28515625" customWidth="1"/>
    <col min="25" max="25" width="25.28515625" customWidth="1"/>
    <col min="26" max="26" width="18.42578125" customWidth="1"/>
    <col min="27" max="27" width="10.7109375" customWidth="1"/>
    <col min="28" max="28" width="15.5703125" customWidth="1"/>
    <col min="29" max="29" width="14.85546875" customWidth="1"/>
    <col min="30" max="30" width="29.28515625" customWidth="1"/>
    <col min="259" max="259" width="25.7109375" customWidth="1"/>
    <col min="262" max="262" width="23.42578125" customWidth="1"/>
    <col min="263" max="263" width="19.7109375" customWidth="1"/>
    <col min="264" max="264" width="17.7109375" customWidth="1"/>
    <col min="265" max="265" width="16.28515625" customWidth="1"/>
    <col min="266" max="266" width="28.5703125" customWidth="1"/>
    <col min="267" max="267" width="11.7109375" customWidth="1"/>
    <col min="269" max="269" width="28.7109375" customWidth="1"/>
    <col min="271" max="271" width="14.5703125" customWidth="1"/>
    <col min="272" max="272" width="19.140625" customWidth="1"/>
    <col min="276" max="276" width="14.7109375" customWidth="1"/>
    <col min="278" max="278" width="12.28515625" customWidth="1"/>
    <col min="279" max="279" width="15.5703125" customWidth="1"/>
    <col min="280" max="280" width="19.28515625" customWidth="1"/>
    <col min="281" max="281" width="25.28515625" customWidth="1"/>
    <col min="282" max="282" width="18.42578125" customWidth="1"/>
    <col min="284" max="284" width="15.5703125" customWidth="1"/>
    <col min="285" max="285" width="14.85546875" customWidth="1"/>
    <col min="286" max="286" width="29.28515625" customWidth="1"/>
    <col min="515" max="515" width="25.7109375" customWidth="1"/>
    <col min="518" max="518" width="23.42578125" customWidth="1"/>
    <col min="519" max="519" width="19.7109375" customWidth="1"/>
    <col min="520" max="520" width="17.7109375" customWidth="1"/>
    <col min="521" max="521" width="16.28515625" customWidth="1"/>
    <col min="522" max="522" width="28.5703125" customWidth="1"/>
    <col min="523" max="523" width="11.7109375" customWidth="1"/>
    <col min="525" max="525" width="28.7109375" customWidth="1"/>
    <col min="527" max="527" width="14.5703125" customWidth="1"/>
    <col min="528" max="528" width="19.140625" customWidth="1"/>
    <col min="532" max="532" width="14.7109375" customWidth="1"/>
    <col min="534" max="534" width="12.28515625" customWidth="1"/>
    <col min="535" max="535" width="15.5703125" customWidth="1"/>
    <col min="536" max="536" width="19.28515625" customWidth="1"/>
    <col min="537" max="537" width="25.28515625" customWidth="1"/>
    <col min="538" max="538" width="18.42578125" customWidth="1"/>
    <col min="540" max="540" width="15.5703125" customWidth="1"/>
    <col min="541" max="541" width="14.85546875" customWidth="1"/>
    <col min="542" max="542" width="29.28515625" customWidth="1"/>
    <col min="771" max="771" width="25.7109375" customWidth="1"/>
    <col min="774" max="774" width="23.42578125" customWidth="1"/>
    <col min="775" max="775" width="19.7109375" customWidth="1"/>
    <col min="776" max="776" width="17.7109375" customWidth="1"/>
    <col min="777" max="777" width="16.28515625" customWidth="1"/>
    <col min="778" max="778" width="28.5703125" customWidth="1"/>
    <col min="779" max="779" width="11.7109375" customWidth="1"/>
    <col min="781" max="781" width="28.7109375" customWidth="1"/>
    <col min="783" max="783" width="14.5703125" customWidth="1"/>
    <col min="784" max="784" width="19.140625" customWidth="1"/>
    <col min="788" max="788" width="14.7109375" customWidth="1"/>
    <col min="790" max="790" width="12.28515625" customWidth="1"/>
    <col min="791" max="791" width="15.5703125" customWidth="1"/>
    <col min="792" max="792" width="19.28515625" customWidth="1"/>
    <col min="793" max="793" width="25.28515625" customWidth="1"/>
    <col min="794" max="794" width="18.42578125" customWidth="1"/>
    <col min="796" max="796" width="15.5703125" customWidth="1"/>
    <col min="797" max="797" width="14.85546875" customWidth="1"/>
    <col min="798" max="798" width="29.28515625" customWidth="1"/>
    <col min="1027" max="1027" width="25.7109375" customWidth="1"/>
    <col min="1030" max="1030" width="23.42578125" customWidth="1"/>
    <col min="1031" max="1031" width="19.7109375" customWidth="1"/>
    <col min="1032" max="1032" width="17.7109375" customWidth="1"/>
    <col min="1033" max="1033" width="16.28515625" customWidth="1"/>
    <col min="1034" max="1034" width="28.5703125" customWidth="1"/>
    <col min="1035" max="1035" width="11.7109375" customWidth="1"/>
    <col min="1037" max="1037" width="28.7109375" customWidth="1"/>
    <col min="1039" max="1039" width="14.5703125" customWidth="1"/>
    <col min="1040" max="1040" width="19.140625" customWidth="1"/>
    <col min="1044" max="1044" width="14.7109375" customWidth="1"/>
    <col min="1046" max="1046" width="12.28515625" customWidth="1"/>
    <col min="1047" max="1047" width="15.5703125" customWidth="1"/>
    <col min="1048" max="1048" width="19.28515625" customWidth="1"/>
    <col min="1049" max="1049" width="25.28515625" customWidth="1"/>
    <col min="1050" max="1050" width="18.42578125" customWidth="1"/>
    <col min="1052" max="1052" width="15.5703125" customWidth="1"/>
    <col min="1053" max="1053" width="14.85546875" customWidth="1"/>
    <col min="1054" max="1054" width="29.28515625" customWidth="1"/>
    <col min="1283" max="1283" width="25.7109375" customWidth="1"/>
    <col min="1286" max="1286" width="23.42578125" customWidth="1"/>
    <col min="1287" max="1287" width="19.7109375" customWidth="1"/>
    <col min="1288" max="1288" width="17.7109375" customWidth="1"/>
    <col min="1289" max="1289" width="16.28515625" customWidth="1"/>
    <col min="1290" max="1290" width="28.5703125" customWidth="1"/>
    <col min="1291" max="1291" width="11.7109375" customWidth="1"/>
    <col min="1293" max="1293" width="28.7109375" customWidth="1"/>
    <col min="1295" max="1295" width="14.5703125" customWidth="1"/>
    <col min="1296" max="1296" width="19.140625" customWidth="1"/>
    <col min="1300" max="1300" width="14.7109375" customWidth="1"/>
    <col min="1302" max="1302" width="12.28515625" customWidth="1"/>
    <col min="1303" max="1303" width="15.5703125" customWidth="1"/>
    <col min="1304" max="1304" width="19.28515625" customWidth="1"/>
    <col min="1305" max="1305" width="25.28515625" customWidth="1"/>
    <col min="1306" max="1306" width="18.42578125" customWidth="1"/>
    <col min="1308" max="1308" width="15.5703125" customWidth="1"/>
    <col min="1309" max="1309" width="14.85546875" customWidth="1"/>
    <col min="1310" max="1310" width="29.28515625" customWidth="1"/>
    <col min="1539" max="1539" width="25.7109375" customWidth="1"/>
    <col min="1542" max="1542" width="23.42578125" customWidth="1"/>
    <col min="1543" max="1543" width="19.7109375" customWidth="1"/>
    <col min="1544" max="1544" width="17.7109375" customWidth="1"/>
    <col min="1545" max="1545" width="16.28515625" customWidth="1"/>
    <col min="1546" max="1546" width="28.5703125" customWidth="1"/>
    <col min="1547" max="1547" width="11.7109375" customWidth="1"/>
    <col min="1549" max="1549" width="28.7109375" customWidth="1"/>
    <col min="1551" max="1551" width="14.5703125" customWidth="1"/>
    <col min="1552" max="1552" width="19.140625" customWidth="1"/>
    <col min="1556" max="1556" width="14.7109375" customWidth="1"/>
    <col min="1558" max="1558" width="12.28515625" customWidth="1"/>
    <col min="1559" max="1559" width="15.5703125" customWidth="1"/>
    <col min="1560" max="1560" width="19.28515625" customWidth="1"/>
    <col min="1561" max="1561" width="25.28515625" customWidth="1"/>
    <col min="1562" max="1562" width="18.42578125" customWidth="1"/>
    <col min="1564" max="1564" width="15.5703125" customWidth="1"/>
    <col min="1565" max="1565" width="14.85546875" customWidth="1"/>
    <col min="1566" max="1566" width="29.28515625" customWidth="1"/>
    <col min="1795" max="1795" width="25.7109375" customWidth="1"/>
    <col min="1798" max="1798" width="23.42578125" customWidth="1"/>
    <col min="1799" max="1799" width="19.7109375" customWidth="1"/>
    <col min="1800" max="1800" width="17.7109375" customWidth="1"/>
    <col min="1801" max="1801" width="16.28515625" customWidth="1"/>
    <col min="1802" max="1802" width="28.5703125" customWidth="1"/>
    <col min="1803" max="1803" width="11.7109375" customWidth="1"/>
    <col min="1805" max="1805" width="28.7109375" customWidth="1"/>
    <col min="1807" max="1807" width="14.5703125" customWidth="1"/>
    <col min="1808" max="1808" width="19.140625" customWidth="1"/>
    <col min="1812" max="1812" width="14.7109375" customWidth="1"/>
    <col min="1814" max="1814" width="12.28515625" customWidth="1"/>
    <col min="1815" max="1815" width="15.5703125" customWidth="1"/>
    <col min="1816" max="1816" width="19.28515625" customWidth="1"/>
    <col min="1817" max="1817" width="25.28515625" customWidth="1"/>
    <col min="1818" max="1818" width="18.42578125" customWidth="1"/>
    <col min="1820" max="1820" width="15.5703125" customWidth="1"/>
    <col min="1821" max="1821" width="14.85546875" customWidth="1"/>
    <col min="1822" max="1822" width="29.28515625" customWidth="1"/>
    <col min="2051" max="2051" width="25.7109375" customWidth="1"/>
    <col min="2054" max="2054" width="23.42578125" customWidth="1"/>
    <col min="2055" max="2055" width="19.7109375" customWidth="1"/>
    <col min="2056" max="2056" width="17.7109375" customWidth="1"/>
    <col min="2057" max="2057" width="16.28515625" customWidth="1"/>
    <col min="2058" max="2058" width="28.5703125" customWidth="1"/>
    <col min="2059" max="2059" width="11.7109375" customWidth="1"/>
    <col min="2061" max="2061" width="28.7109375" customWidth="1"/>
    <col min="2063" max="2063" width="14.5703125" customWidth="1"/>
    <col min="2064" max="2064" width="19.140625" customWidth="1"/>
    <col min="2068" max="2068" width="14.7109375" customWidth="1"/>
    <col min="2070" max="2070" width="12.28515625" customWidth="1"/>
    <col min="2071" max="2071" width="15.5703125" customWidth="1"/>
    <col min="2072" max="2072" width="19.28515625" customWidth="1"/>
    <col min="2073" max="2073" width="25.28515625" customWidth="1"/>
    <col min="2074" max="2074" width="18.42578125" customWidth="1"/>
    <col min="2076" max="2076" width="15.5703125" customWidth="1"/>
    <col min="2077" max="2077" width="14.85546875" customWidth="1"/>
    <col min="2078" max="2078" width="29.28515625" customWidth="1"/>
    <col min="2307" max="2307" width="25.7109375" customWidth="1"/>
    <col min="2310" max="2310" width="23.42578125" customWidth="1"/>
    <col min="2311" max="2311" width="19.7109375" customWidth="1"/>
    <col min="2312" max="2312" width="17.7109375" customWidth="1"/>
    <col min="2313" max="2313" width="16.28515625" customWidth="1"/>
    <col min="2314" max="2314" width="28.5703125" customWidth="1"/>
    <col min="2315" max="2315" width="11.7109375" customWidth="1"/>
    <col min="2317" max="2317" width="28.7109375" customWidth="1"/>
    <col min="2319" max="2319" width="14.5703125" customWidth="1"/>
    <col min="2320" max="2320" width="19.140625" customWidth="1"/>
    <col min="2324" max="2324" width="14.7109375" customWidth="1"/>
    <col min="2326" max="2326" width="12.28515625" customWidth="1"/>
    <col min="2327" max="2327" width="15.5703125" customWidth="1"/>
    <col min="2328" max="2328" width="19.28515625" customWidth="1"/>
    <col min="2329" max="2329" width="25.28515625" customWidth="1"/>
    <col min="2330" max="2330" width="18.42578125" customWidth="1"/>
    <col min="2332" max="2332" width="15.5703125" customWidth="1"/>
    <col min="2333" max="2333" width="14.85546875" customWidth="1"/>
    <col min="2334" max="2334" width="29.28515625" customWidth="1"/>
    <col min="2563" max="2563" width="25.7109375" customWidth="1"/>
    <col min="2566" max="2566" width="23.42578125" customWidth="1"/>
    <col min="2567" max="2567" width="19.7109375" customWidth="1"/>
    <col min="2568" max="2568" width="17.7109375" customWidth="1"/>
    <col min="2569" max="2569" width="16.28515625" customWidth="1"/>
    <col min="2570" max="2570" width="28.5703125" customWidth="1"/>
    <col min="2571" max="2571" width="11.7109375" customWidth="1"/>
    <col min="2573" max="2573" width="28.7109375" customWidth="1"/>
    <col min="2575" max="2575" width="14.5703125" customWidth="1"/>
    <col min="2576" max="2576" width="19.140625" customWidth="1"/>
    <col min="2580" max="2580" width="14.7109375" customWidth="1"/>
    <col min="2582" max="2582" width="12.28515625" customWidth="1"/>
    <col min="2583" max="2583" width="15.5703125" customWidth="1"/>
    <col min="2584" max="2584" width="19.28515625" customWidth="1"/>
    <col min="2585" max="2585" width="25.28515625" customWidth="1"/>
    <col min="2586" max="2586" width="18.42578125" customWidth="1"/>
    <col min="2588" max="2588" width="15.5703125" customWidth="1"/>
    <col min="2589" max="2589" width="14.85546875" customWidth="1"/>
    <col min="2590" max="2590" width="29.28515625" customWidth="1"/>
    <col min="2819" max="2819" width="25.7109375" customWidth="1"/>
    <col min="2822" max="2822" width="23.42578125" customWidth="1"/>
    <col min="2823" max="2823" width="19.7109375" customWidth="1"/>
    <col min="2824" max="2824" width="17.7109375" customWidth="1"/>
    <col min="2825" max="2825" width="16.28515625" customWidth="1"/>
    <col min="2826" max="2826" width="28.5703125" customWidth="1"/>
    <col min="2827" max="2827" width="11.7109375" customWidth="1"/>
    <col min="2829" max="2829" width="28.7109375" customWidth="1"/>
    <col min="2831" max="2831" width="14.5703125" customWidth="1"/>
    <col min="2832" max="2832" width="19.140625" customWidth="1"/>
    <col min="2836" max="2836" width="14.7109375" customWidth="1"/>
    <col min="2838" max="2838" width="12.28515625" customWidth="1"/>
    <col min="2839" max="2839" width="15.5703125" customWidth="1"/>
    <col min="2840" max="2840" width="19.28515625" customWidth="1"/>
    <col min="2841" max="2841" width="25.28515625" customWidth="1"/>
    <col min="2842" max="2842" width="18.42578125" customWidth="1"/>
    <col min="2844" max="2844" width="15.5703125" customWidth="1"/>
    <col min="2845" max="2845" width="14.85546875" customWidth="1"/>
    <col min="2846" max="2846" width="29.28515625" customWidth="1"/>
    <col min="3075" max="3075" width="25.7109375" customWidth="1"/>
    <col min="3078" max="3078" width="23.42578125" customWidth="1"/>
    <col min="3079" max="3079" width="19.7109375" customWidth="1"/>
    <col min="3080" max="3080" width="17.7109375" customWidth="1"/>
    <col min="3081" max="3081" width="16.28515625" customWidth="1"/>
    <col min="3082" max="3082" width="28.5703125" customWidth="1"/>
    <col min="3083" max="3083" width="11.7109375" customWidth="1"/>
    <col min="3085" max="3085" width="28.7109375" customWidth="1"/>
    <col min="3087" max="3087" width="14.5703125" customWidth="1"/>
    <col min="3088" max="3088" width="19.140625" customWidth="1"/>
    <col min="3092" max="3092" width="14.7109375" customWidth="1"/>
    <col min="3094" max="3094" width="12.28515625" customWidth="1"/>
    <col min="3095" max="3095" width="15.5703125" customWidth="1"/>
    <col min="3096" max="3096" width="19.28515625" customWidth="1"/>
    <col min="3097" max="3097" width="25.28515625" customWidth="1"/>
    <col min="3098" max="3098" width="18.42578125" customWidth="1"/>
    <col min="3100" max="3100" width="15.5703125" customWidth="1"/>
    <col min="3101" max="3101" width="14.85546875" customWidth="1"/>
    <col min="3102" max="3102" width="29.28515625" customWidth="1"/>
    <col min="3331" max="3331" width="25.7109375" customWidth="1"/>
    <col min="3334" max="3334" width="23.42578125" customWidth="1"/>
    <col min="3335" max="3335" width="19.7109375" customWidth="1"/>
    <col min="3336" max="3336" width="17.7109375" customWidth="1"/>
    <col min="3337" max="3337" width="16.28515625" customWidth="1"/>
    <col min="3338" max="3338" width="28.5703125" customWidth="1"/>
    <col min="3339" max="3339" width="11.7109375" customWidth="1"/>
    <col min="3341" max="3341" width="28.7109375" customWidth="1"/>
    <col min="3343" max="3343" width="14.5703125" customWidth="1"/>
    <col min="3344" max="3344" width="19.140625" customWidth="1"/>
    <col min="3348" max="3348" width="14.7109375" customWidth="1"/>
    <col min="3350" max="3350" width="12.28515625" customWidth="1"/>
    <col min="3351" max="3351" width="15.5703125" customWidth="1"/>
    <col min="3352" max="3352" width="19.28515625" customWidth="1"/>
    <col min="3353" max="3353" width="25.28515625" customWidth="1"/>
    <col min="3354" max="3354" width="18.42578125" customWidth="1"/>
    <col min="3356" max="3356" width="15.5703125" customWidth="1"/>
    <col min="3357" max="3357" width="14.85546875" customWidth="1"/>
    <col min="3358" max="3358" width="29.28515625" customWidth="1"/>
    <col min="3587" max="3587" width="25.7109375" customWidth="1"/>
    <col min="3590" max="3590" width="23.42578125" customWidth="1"/>
    <col min="3591" max="3591" width="19.7109375" customWidth="1"/>
    <col min="3592" max="3592" width="17.7109375" customWidth="1"/>
    <col min="3593" max="3593" width="16.28515625" customWidth="1"/>
    <col min="3594" max="3594" width="28.5703125" customWidth="1"/>
    <col min="3595" max="3595" width="11.7109375" customWidth="1"/>
    <col min="3597" max="3597" width="28.7109375" customWidth="1"/>
    <col min="3599" max="3599" width="14.5703125" customWidth="1"/>
    <col min="3600" max="3600" width="19.140625" customWidth="1"/>
    <col min="3604" max="3604" width="14.7109375" customWidth="1"/>
    <col min="3606" max="3606" width="12.28515625" customWidth="1"/>
    <col min="3607" max="3607" width="15.5703125" customWidth="1"/>
    <col min="3608" max="3608" width="19.28515625" customWidth="1"/>
    <col min="3609" max="3609" width="25.28515625" customWidth="1"/>
    <col min="3610" max="3610" width="18.42578125" customWidth="1"/>
    <col min="3612" max="3612" width="15.5703125" customWidth="1"/>
    <col min="3613" max="3613" width="14.85546875" customWidth="1"/>
    <col min="3614" max="3614" width="29.28515625" customWidth="1"/>
    <col min="3843" max="3843" width="25.7109375" customWidth="1"/>
    <col min="3846" max="3846" width="23.42578125" customWidth="1"/>
    <col min="3847" max="3847" width="19.7109375" customWidth="1"/>
    <col min="3848" max="3848" width="17.7109375" customWidth="1"/>
    <col min="3849" max="3849" width="16.28515625" customWidth="1"/>
    <col min="3850" max="3850" width="28.5703125" customWidth="1"/>
    <col min="3851" max="3851" width="11.7109375" customWidth="1"/>
    <col min="3853" max="3853" width="28.7109375" customWidth="1"/>
    <col min="3855" max="3855" width="14.5703125" customWidth="1"/>
    <col min="3856" max="3856" width="19.140625" customWidth="1"/>
    <col min="3860" max="3860" width="14.7109375" customWidth="1"/>
    <col min="3862" max="3862" width="12.28515625" customWidth="1"/>
    <col min="3863" max="3863" width="15.5703125" customWidth="1"/>
    <col min="3864" max="3864" width="19.28515625" customWidth="1"/>
    <col min="3865" max="3865" width="25.28515625" customWidth="1"/>
    <col min="3866" max="3866" width="18.42578125" customWidth="1"/>
    <col min="3868" max="3868" width="15.5703125" customWidth="1"/>
    <col min="3869" max="3869" width="14.85546875" customWidth="1"/>
    <col min="3870" max="3870" width="29.28515625" customWidth="1"/>
    <col min="4099" max="4099" width="25.7109375" customWidth="1"/>
    <col min="4102" max="4102" width="23.42578125" customWidth="1"/>
    <col min="4103" max="4103" width="19.7109375" customWidth="1"/>
    <col min="4104" max="4104" width="17.7109375" customWidth="1"/>
    <col min="4105" max="4105" width="16.28515625" customWidth="1"/>
    <col min="4106" max="4106" width="28.5703125" customWidth="1"/>
    <col min="4107" max="4107" width="11.7109375" customWidth="1"/>
    <col min="4109" max="4109" width="28.7109375" customWidth="1"/>
    <col min="4111" max="4111" width="14.5703125" customWidth="1"/>
    <col min="4112" max="4112" width="19.140625" customWidth="1"/>
    <col min="4116" max="4116" width="14.7109375" customWidth="1"/>
    <col min="4118" max="4118" width="12.28515625" customWidth="1"/>
    <col min="4119" max="4119" width="15.5703125" customWidth="1"/>
    <col min="4120" max="4120" width="19.28515625" customWidth="1"/>
    <col min="4121" max="4121" width="25.28515625" customWidth="1"/>
    <col min="4122" max="4122" width="18.42578125" customWidth="1"/>
    <col min="4124" max="4124" width="15.5703125" customWidth="1"/>
    <col min="4125" max="4125" width="14.85546875" customWidth="1"/>
    <col min="4126" max="4126" width="29.28515625" customWidth="1"/>
    <col min="4355" max="4355" width="25.7109375" customWidth="1"/>
    <col min="4358" max="4358" width="23.42578125" customWidth="1"/>
    <col min="4359" max="4359" width="19.7109375" customWidth="1"/>
    <col min="4360" max="4360" width="17.7109375" customWidth="1"/>
    <col min="4361" max="4361" width="16.28515625" customWidth="1"/>
    <col min="4362" max="4362" width="28.5703125" customWidth="1"/>
    <col min="4363" max="4363" width="11.7109375" customWidth="1"/>
    <col min="4365" max="4365" width="28.7109375" customWidth="1"/>
    <col min="4367" max="4367" width="14.5703125" customWidth="1"/>
    <col min="4368" max="4368" width="19.140625" customWidth="1"/>
    <col min="4372" max="4372" width="14.7109375" customWidth="1"/>
    <col min="4374" max="4374" width="12.28515625" customWidth="1"/>
    <col min="4375" max="4375" width="15.5703125" customWidth="1"/>
    <col min="4376" max="4376" width="19.28515625" customWidth="1"/>
    <col min="4377" max="4377" width="25.28515625" customWidth="1"/>
    <col min="4378" max="4378" width="18.42578125" customWidth="1"/>
    <col min="4380" max="4380" width="15.5703125" customWidth="1"/>
    <col min="4381" max="4381" width="14.85546875" customWidth="1"/>
    <col min="4382" max="4382" width="29.28515625" customWidth="1"/>
    <col min="4611" max="4611" width="25.7109375" customWidth="1"/>
    <col min="4614" max="4614" width="23.42578125" customWidth="1"/>
    <col min="4615" max="4615" width="19.7109375" customWidth="1"/>
    <col min="4616" max="4616" width="17.7109375" customWidth="1"/>
    <col min="4617" max="4617" width="16.28515625" customWidth="1"/>
    <col min="4618" max="4618" width="28.5703125" customWidth="1"/>
    <col min="4619" max="4619" width="11.7109375" customWidth="1"/>
    <col min="4621" max="4621" width="28.7109375" customWidth="1"/>
    <col min="4623" max="4623" width="14.5703125" customWidth="1"/>
    <col min="4624" max="4624" width="19.140625" customWidth="1"/>
    <col min="4628" max="4628" width="14.7109375" customWidth="1"/>
    <col min="4630" max="4630" width="12.28515625" customWidth="1"/>
    <col min="4631" max="4631" width="15.5703125" customWidth="1"/>
    <col min="4632" max="4632" width="19.28515625" customWidth="1"/>
    <col min="4633" max="4633" width="25.28515625" customWidth="1"/>
    <col min="4634" max="4634" width="18.42578125" customWidth="1"/>
    <col min="4636" max="4636" width="15.5703125" customWidth="1"/>
    <col min="4637" max="4637" width="14.85546875" customWidth="1"/>
    <col min="4638" max="4638" width="29.28515625" customWidth="1"/>
    <col min="4867" max="4867" width="25.7109375" customWidth="1"/>
    <col min="4870" max="4870" width="23.42578125" customWidth="1"/>
    <col min="4871" max="4871" width="19.7109375" customWidth="1"/>
    <col min="4872" max="4872" width="17.7109375" customWidth="1"/>
    <col min="4873" max="4873" width="16.28515625" customWidth="1"/>
    <col min="4874" max="4874" width="28.5703125" customWidth="1"/>
    <col min="4875" max="4875" width="11.7109375" customWidth="1"/>
    <col min="4877" max="4877" width="28.7109375" customWidth="1"/>
    <col min="4879" max="4879" width="14.5703125" customWidth="1"/>
    <col min="4880" max="4880" width="19.140625" customWidth="1"/>
    <col min="4884" max="4884" width="14.7109375" customWidth="1"/>
    <col min="4886" max="4886" width="12.28515625" customWidth="1"/>
    <col min="4887" max="4887" width="15.5703125" customWidth="1"/>
    <col min="4888" max="4888" width="19.28515625" customWidth="1"/>
    <col min="4889" max="4889" width="25.28515625" customWidth="1"/>
    <col min="4890" max="4890" width="18.42578125" customWidth="1"/>
    <col min="4892" max="4892" width="15.5703125" customWidth="1"/>
    <col min="4893" max="4893" width="14.85546875" customWidth="1"/>
    <col min="4894" max="4894" width="29.28515625" customWidth="1"/>
    <col min="5123" max="5123" width="25.7109375" customWidth="1"/>
    <col min="5126" max="5126" width="23.42578125" customWidth="1"/>
    <col min="5127" max="5127" width="19.7109375" customWidth="1"/>
    <col min="5128" max="5128" width="17.7109375" customWidth="1"/>
    <col min="5129" max="5129" width="16.28515625" customWidth="1"/>
    <col min="5130" max="5130" width="28.5703125" customWidth="1"/>
    <col min="5131" max="5131" width="11.7109375" customWidth="1"/>
    <col min="5133" max="5133" width="28.7109375" customWidth="1"/>
    <col min="5135" max="5135" width="14.5703125" customWidth="1"/>
    <col min="5136" max="5136" width="19.140625" customWidth="1"/>
    <col min="5140" max="5140" width="14.7109375" customWidth="1"/>
    <col min="5142" max="5142" width="12.28515625" customWidth="1"/>
    <col min="5143" max="5143" width="15.5703125" customWidth="1"/>
    <col min="5144" max="5144" width="19.28515625" customWidth="1"/>
    <col min="5145" max="5145" width="25.28515625" customWidth="1"/>
    <col min="5146" max="5146" width="18.42578125" customWidth="1"/>
    <col min="5148" max="5148" width="15.5703125" customWidth="1"/>
    <col min="5149" max="5149" width="14.85546875" customWidth="1"/>
    <col min="5150" max="5150" width="29.28515625" customWidth="1"/>
    <col min="5379" max="5379" width="25.7109375" customWidth="1"/>
    <col min="5382" max="5382" width="23.42578125" customWidth="1"/>
    <col min="5383" max="5383" width="19.7109375" customWidth="1"/>
    <col min="5384" max="5384" width="17.7109375" customWidth="1"/>
    <col min="5385" max="5385" width="16.28515625" customWidth="1"/>
    <col min="5386" max="5386" width="28.5703125" customWidth="1"/>
    <col min="5387" max="5387" width="11.7109375" customWidth="1"/>
    <col min="5389" max="5389" width="28.7109375" customWidth="1"/>
    <col min="5391" max="5391" width="14.5703125" customWidth="1"/>
    <col min="5392" max="5392" width="19.140625" customWidth="1"/>
    <col min="5396" max="5396" width="14.7109375" customWidth="1"/>
    <col min="5398" max="5398" width="12.28515625" customWidth="1"/>
    <col min="5399" max="5399" width="15.5703125" customWidth="1"/>
    <col min="5400" max="5400" width="19.28515625" customWidth="1"/>
    <col min="5401" max="5401" width="25.28515625" customWidth="1"/>
    <col min="5402" max="5402" width="18.42578125" customWidth="1"/>
    <col min="5404" max="5404" width="15.5703125" customWidth="1"/>
    <col min="5405" max="5405" width="14.85546875" customWidth="1"/>
    <col min="5406" max="5406" width="29.28515625" customWidth="1"/>
    <col min="5635" max="5635" width="25.7109375" customWidth="1"/>
    <col min="5638" max="5638" width="23.42578125" customWidth="1"/>
    <col min="5639" max="5639" width="19.7109375" customWidth="1"/>
    <col min="5640" max="5640" width="17.7109375" customWidth="1"/>
    <col min="5641" max="5641" width="16.28515625" customWidth="1"/>
    <col min="5642" max="5642" width="28.5703125" customWidth="1"/>
    <col min="5643" max="5643" width="11.7109375" customWidth="1"/>
    <col min="5645" max="5645" width="28.7109375" customWidth="1"/>
    <col min="5647" max="5647" width="14.5703125" customWidth="1"/>
    <col min="5648" max="5648" width="19.140625" customWidth="1"/>
    <col min="5652" max="5652" width="14.7109375" customWidth="1"/>
    <col min="5654" max="5654" width="12.28515625" customWidth="1"/>
    <col min="5655" max="5655" width="15.5703125" customWidth="1"/>
    <col min="5656" max="5656" width="19.28515625" customWidth="1"/>
    <col min="5657" max="5657" width="25.28515625" customWidth="1"/>
    <col min="5658" max="5658" width="18.42578125" customWidth="1"/>
    <col min="5660" max="5660" width="15.5703125" customWidth="1"/>
    <col min="5661" max="5661" width="14.85546875" customWidth="1"/>
    <col min="5662" max="5662" width="29.28515625" customWidth="1"/>
    <col min="5891" max="5891" width="25.7109375" customWidth="1"/>
    <col min="5894" max="5894" width="23.42578125" customWidth="1"/>
    <col min="5895" max="5895" width="19.7109375" customWidth="1"/>
    <col min="5896" max="5896" width="17.7109375" customWidth="1"/>
    <col min="5897" max="5897" width="16.28515625" customWidth="1"/>
    <col min="5898" max="5898" width="28.5703125" customWidth="1"/>
    <col min="5899" max="5899" width="11.7109375" customWidth="1"/>
    <col min="5901" max="5901" width="28.7109375" customWidth="1"/>
    <col min="5903" max="5903" width="14.5703125" customWidth="1"/>
    <col min="5904" max="5904" width="19.140625" customWidth="1"/>
    <col min="5908" max="5908" width="14.7109375" customWidth="1"/>
    <col min="5910" max="5910" width="12.28515625" customWidth="1"/>
    <col min="5911" max="5911" width="15.5703125" customWidth="1"/>
    <col min="5912" max="5912" width="19.28515625" customWidth="1"/>
    <col min="5913" max="5913" width="25.28515625" customWidth="1"/>
    <col min="5914" max="5914" width="18.42578125" customWidth="1"/>
    <col min="5916" max="5916" width="15.5703125" customWidth="1"/>
    <col min="5917" max="5917" width="14.85546875" customWidth="1"/>
    <col min="5918" max="5918" width="29.28515625" customWidth="1"/>
    <col min="6147" max="6147" width="25.7109375" customWidth="1"/>
    <col min="6150" max="6150" width="23.42578125" customWidth="1"/>
    <col min="6151" max="6151" width="19.7109375" customWidth="1"/>
    <col min="6152" max="6152" width="17.7109375" customWidth="1"/>
    <col min="6153" max="6153" width="16.28515625" customWidth="1"/>
    <col min="6154" max="6154" width="28.5703125" customWidth="1"/>
    <col min="6155" max="6155" width="11.7109375" customWidth="1"/>
    <col min="6157" max="6157" width="28.7109375" customWidth="1"/>
    <col min="6159" max="6159" width="14.5703125" customWidth="1"/>
    <col min="6160" max="6160" width="19.140625" customWidth="1"/>
    <col min="6164" max="6164" width="14.7109375" customWidth="1"/>
    <col min="6166" max="6166" width="12.28515625" customWidth="1"/>
    <col min="6167" max="6167" width="15.5703125" customWidth="1"/>
    <col min="6168" max="6168" width="19.28515625" customWidth="1"/>
    <col min="6169" max="6169" width="25.28515625" customWidth="1"/>
    <col min="6170" max="6170" width="18.42578125" customWidth="1"/>
    <col min="6172" max="6172" width="15.5703125" customWidth="1"/>
    <col min="6173" max="6173" width="14.85546875" customWidth="1"/>
    <col min="6174" max="6174" width="29.28515625" customWidth="1"/>
    <col min="6403" max="6403" width="25.7109375" customWidth="1"/>
    <col min="6406" max="6406" width="23.42578125" customWidth="1"/>
    <col min="6407" max="6407" width="19.7109375" customWidth="1"/>
    <col min="6408" max="6408" width="17.7109375" customWidth="1"/>
    <col min="6409" max="6409" width="16.28515625" customWidth="1"/>
    <col min="6410" max="6410" width="28.5703125" customWidth="1"/>
    <col min="6411" max="6411" width="11.7109375" customWidth="1"/>
    <col min="6413" max="6413" width="28.7109375" customWidth="1"/>
    <col min="6415" max="6415" width="14.5703125" customWidth="1"/>
    <col min="6416" max="6416" width="19.140625" customWidth="1"/>
    <col min="6420" max="6420" width="14.7109375" customWidth="1"/>
    <col min="6422" max="6422" width="12.28515625" customWidth="1"/>
    <col min="6423" max="6423" width="15.5703125" customWidth="1"/>
    <col min="6424" max="6424" width="19.28515625" customWidth="1"/>
    <col min="6425" max="6425" width="25.28515625" customWidth="1"/>
    <col min="6426" max="6426" width="18.42578125" customWidth="1"/>
    <col min="6428" max="6428" width="15.5703125" customWidth="1"/>
    <col min="6429" max="6429" width="14.85546875" customWidth="1"/>
    <col min="6430" max="6430" width="29.28515625" customWidth="1"/>
    <col min="6659" max="6659" width="25.7109375" customWidth="1"/>
    <col min="6662" max="6662" width="23.42578125" customWidth="1"/>
    <col min="6663" max="6663" width="19.7109375" customWidth="1"/>
    <col min="6664" max="6664" width="17.7109375" customWidth="1"/>
    <col min="6665" max="6665" width="16.28515625" customWidth="1"/>
    <col min="6666" max="6666" width="28.5703125" customWidth="1"/>
    <col min="6667" max="6667" width="11.7109375" customWidth="1"/>
    <col min="6669" max="6669" width="28.7109375" customWidth="1"/>
    <col min="6671" max="6671" width="14.5703125" customWidth="1"/>
    <col min="6672" max="6672" width="19.140625" customWidth="1"/>
    <col min="6676" max="6676" width="14.7109375" customWidth="1"/>
    <col min="6678" max="6678" width="12.28515625" customWidth="1"/>
    <col min="6679" max="6679" width="15.5703125" customWidth="1"/>
    <col min="6680" max="6680" width="19.28515625" customWidth="1"/>
    <col min="6681" max="6681" width="25.28515625" customWidth="1"/>
    <col min="6682" max="6682" width="18.42578125" customWidth="1"/>
    <col min="6684" max="6684" width="15.5703125" customWidth="1"/>
    <col min="6685" max="6685" width="14.85546875" customWidth="1"/>
    <col min="6686" max="6686" width="29.28515625" customWidth="1"/>
    <col min="6915" max="6915" width="25.7109375" customWidth="1"/>
    <col min="6918" max="6918" width="23.42578125" customWidth="1"/>
    <col min="6919" max="6919" width="19.7109375" customWidth="1"/>
    <col min="6920" max="6920" width="17.7109375" customWidth="1"/>
    <col min="6921" max="6921" width="16.28515625" customWidth="1"/>
    <col min="6922" max="6922" width="28.5703125" customWidth="1"/>
    <col min="6923" max="6923" width="11.7109375" customWidth="1"/>
    <col min="6925" max="6925" width="28.7109375" customWidth="1"/>
    <col min="6927" max="6927" width="14.5703125" customWidth="1"/>
    <col min="6928" max="6928" width="19.140625" customWidth="1"/>
    <col min="6932" max="6932" width="14.7109375" customWidth="1"/>
    <col min="6934" max="6934" width="12.28515625" customWidth="1"/>
    <col min="6935" max="6935" width="15.5703125" customWidth="1"/>
    <col min="6936" max="6936" width="19.28515625" customWidth="1"/>
    <col min="6937" max="6937" width="25.28515625" customWidth="1"/>
    <col min="6938" max="6938" width="18.42578125" customWidth="1"/>
    <col min="6940" max="6940" width="15.5703125" customWidth="1"/>
    <col min="6941" max="6941" width="14.85546875" customWidth="1"/>
    <col min="6942" max="6942" width="29.28515625" customWidth="1"/>
    <col min="7171" max="7171" width="25.7109375" customWidth="1"/>
    <col min="7174" max="7174" width="23.42578125" customWidth="1"/>
    <col min="7175" max="7175" width="19.7109375" customWidth="1"/>
    <col min="7176" max="7176" width="17.7109375" customWidth="1"/>
    <col min="7177" max="7177" width="16.28515625" customWidth="1"/>
    <col min="7178" max="7178" width="28.5703125" customWidth="1"/>
    <col min="7179" max="7179" width="11.7109375" customWidth="1"/>
    <col min="7181" max="7181" width="28.7109375" customWidth="1"/>
    <col min="7183" max="7183" width="14.5703125" customWidth="1"/>
    <col min="7184" max="7184" width="19.140625" customWidth="1"/>
    <col min="7188" max="7188" width="14.7109375" customWidth="1"/>
    <col min="7190" max="7190" width="12.28515625" customWidth="1"/>
    <col min="7191" max="7191" width="15.5703125" customWidth="1"/>
    <col min="7192" max="7192" width="19.28515625" customWidth="1"/>
    <col min="7193" max="7193" width="25.28515625" customWidth="1"/>
    <col min="7194" max="7194" width="18.42578125" customWidth="1"/>
    <col min="7196" max="7196" width="15.5703125" customWidth="1"/>
    <col min="7197" max="7197" width="14.85546875" customWidth="1"/>
    <col min="7198" max="7198" width="29.28515625" customWidth="1"/>
    <col min="7427" max="7427" width="25.7109375" customWidth="1"/>
    <col min="7430" max="7430" width="23.42578125" customWidth="1"/>
    <col min="7431" max="7431" width="19.7109375" customWidth="1"/>
    <col min="7432" max="7432" width="17.7109375" customWidth="1"/>
    <col min="7433" max="7433" width="16.28515625" customWidth="1"/>
    <col min="7434" max="7434" width="28.5703125" customWidth="1"/>
    <col min="7435" max="7435" width="11.7109375" customWidth="1"/>
    <col min="7437" max="7437" width="28.7109375" customWidth="1"/>
    <col min="7439" max="7439" width="14.5703125" customWidth="1"/>
    <col min="7440" max="7440" width="19.140625" customWidth="1"/>
    <col min="7444" max="7444" width="14.7109375" customWidth="1"/>
    <col min="7446" max="7446" width="12.28515625" customWidth="1"/>
    <col min="7447" max="7447" width="15.5703125" customWidth="1"/>
    <col min="7448" max="7448" width="19.28515625" customWidth="1"/>
    <col min="7449" max="7449" width="25.28515625" customWidth="1"/>
    <col min="7450" max="7450" width="18.42578125" customWidth="1"/>
    <col min="7452" max="7452" width="15.5703125" customWidth="1"/>
    <col min="7453" max="7453" width="14.85546875" customWidth="1"/>
    <col min="7454" max="7454" width="29.28515625" customWidth="1"/>
    <col min="7683" max="7683" width="25.7109375" customWidth="1"/>
    <col min="7686" max="7686" width="23.42578125" customWidth="1"/>
    <col min="7687" max="7687" width="19.7109375" customWidth="1"/>
    <col min="7688" max="7688" width="17.7109375" customWidth="1"/>
    <col min="7689" max="7689" width="16.28515625" customWidth="1"/>
    <col min="7690" max="7690" width="28.5703125" customWidth="1"/>
    <col min="7691" max="7691" width="11.7109375" customWidth="1"/>
    <col min="7693" max="7693" width="28.7109375" customWidth="1"/>
    <col min="7695" max="7695" width="14.5703125" customWidth="1"/>
    <col min="7696" max="7696" width="19.140625" customWidth="1"/>
    <col min="7700" max="7700" width="14.7109375" customWidth="1"/>
    <col min="7702" max="7702" width="12.28515625" customWidth="1"/>
    <col min="7703" max="7703" width="15.5703125" customWidth="1"/>
    <col min="7704" max="7704" width="19.28515625" customWidth="1"/>
    <col min="7705" max="7705" width="25.28515625" customWidth="1"/>
    <col min="7706" max="7706" width="18.42578125" customWidth="1"/>
    <col min="7708" max="7708" width="15.5703125" customWidth="1"/>
    <col min="7709" max="7709" width="14.85546875" customWidth="1"/>
    <col min="7710" max="7710" width="29.28515625" customWidth="1"/>
    <col min="7939" max="7939" width="25.7109375" customWidth="1"/>
    <col min="7942" max="7942" width="23.42578125" customWidth="1"/>
    <col min="7943" max="7943" width="19.7109375" customWidth="1"/>
    <col min="7944" max="7944" width="17.7109375" customWidth="1"/>
    <col min="7945" max="7945" width="16.28515625" customWidth="1"/>
    <col min="7946" max="7946" width="28.5703125" customWidth="1"/>
    <col min="7947" max="7947" width="11.7109375" customWidth="1"/>
    <col min="7949" max="7949" width="28.7109375" customWidth="1"/>
    <col min="7951" max="7951" width="14.5703125" customWidth="1"/>
    <col min="7952" max="7952" width="19.140625" customWidth="1"/>
    <col min="7956" max="7956" width="14.7109375" customWidth="1"/>
    <col min="7958" max="7958" width="12.28515625" customWidth="1"/>
    <col min="7959" max="7959" width="15.5703125" customWidth="1"/>
    <col min="7960" max="7960" width="19.28515625" customWidth="1"/>
    <col min="7961" max="7961" width="25.28515625" customWidth="1"/>
    <col min="7962" max="7962" width="18.42578125" customWidth="1"/>
    <col min="7964" max="7964" width="15.5703125" customWidth="1"/>
    <col min="7965" max="7965" width="14.85546875" customWidth="1"/>
    <col min="7966" max="7966" width="29.28515625" customWidth="1"/>
    <col min="8195" max="8195" width="25.7109375" customWidth="1"/>
    <col min="8198" max="8198" width="23.42578125" customWidth="1"/>
    <col min="8199" max="8199" width="19.7109375" customWidth="1"/>
    <col min="8200" max="8200" width="17.7109375" customWidth="1"/>
    <col min="8201" max="8201" width="16.28515625" customWidth="1"/>
    <col min="8202" max="8202" width="28.5703125" customWidth="1"/>
    <col min="8203" max="8203" width="11.7109375" customWidth="1"/>
    <col min="8205" max="8205" width="28.7109375" customWidth="1"/>
    <col min="8207" max="8207" width="14.5703125" customWidth="1"/>
    <col min="8208" max="8208" width="19.140625" customWidth="1"/>
    <col min="8212" max="8212" width="14.7109375" customWidth="1"/>
    <col min="8214" max="8214" width="12.28515625" customWidth="1"/>
    <col min="8215" max="8215" width="15.5703125" customWidth="1"/>
    <col min="8216" max="8216" width="19.28515625" customWidth="1"/>
    <col min="8217" max="8217" width="25.28515625" customWidth="1"/>
    <col min="8218" max="8218" width="18.42578125" customWidth="1"/>
    <col min="8220" max="8220" width="15.5703125" customWidth="1"/>
    <col min="8221" max="8221" width="14.85546875" customWidth="1"/>
    <col min="8222" max="8222" width="29.28515625" customWidth="1"/>
    <col min="8451" max="8451" width="25.7109375" customWidth="1"/>
    <col min="8454" max="8454" width="23.42578125" customWidth="1"/>
    <col min="8455" max="8455" width="19.7109375" customWidth="1"/>
    <col min="8456" max="8456" width="17.7109375" customWidth="1"/>
    <col min="8457" max="8457" width="16.28515625" customWidth="1"/>
    <col min="8458" max="8458" width="28.5703125" customWidth="1"/>
    <col min="8459" max="8459" width="11.7109375" customWidth="1"/>
    <col min="8461" max="8461" width="28.7109375" customWidth="1"/>
    <col min="8463" max="8463" width="14.5703125" customWidth="1"/>
    <col min="8464" max="8464" width="19.140625" customWidth="1"/>
    <col min="8468" max="8468" width="14.7109375" customWidth="1"/>
    <col min="8470" max="8470" width="12.28515625" customWidth="1"/>
    <col min="8471" max="8471" width="15.5703125" customWidth="1"/>
    <col min="8472" max="8472" width="19.28515625" customWidth="1"/>
    <col min="8473" max="8473" width="25.28515625" customWidth="1"/>
    <col min="8474" max="8474" width="18.42578125" customWidth="1"/>
    <col min="8476" max="8476" width="15.5703125" customWidth="1"/>
    <col min="8477" max="8477" width="14.85546875" customWidth="1"/>
    <col min="8478" max="8478" width="29.28515625" customWidth="1"/>
    <col min="8707" max="8707" width="25.7109375" customWidth="1"/>
    <col min="8710" max="8710" width="23.42578125" customWidth="1"/>
    <col min="8711" max="8711" width="19.7109375" customWidth="1"/>
    <col min="8712" max="8712" width="17.7109375" customWidth="1"/>
    <col min="8713" max="8713" width="16.28515625" customWidth="1"/>
    <col min="8714" max="8714" width="28.5703125" customWidth="1"/>
    <col min="8715" max="8715" width="11.7109375" customWidth="1"/>
    <col min="8717" max="8717" width="28.7109375" customWidth="1"/>
    <col min="8719" max="8719" width="14.5703125" customWidth="1"/>
    <col min="8720" max="8720" width="19.140625" customWidth="1"/>
    <col min="8724" max="8724" width="14.7109375" customWidth="1"/>
    <col min="8726" max="8726" width="12.28515625" customWidth="1"/>
    <col min="8727" max="8727" width="15.5703125" customWidth="1"/>
    <col min="8728" max="8728" width="19.28515625" customWidth="1"/>
    <col min="8729" max="8729" width="25.28515625" customWidth="1"/>
    <col min="8730" max="8730" width="18.42578125" customWidth="1"/>
    <col min="8732" max="8732" width="15.5703125" customWidth="1"/>
    <col min="8733" max="8733" width="14.85546875" customWidth="1"/>
    <col min="8734" max="8734" width="29.28515625" customWidth="1"/>
    <col min="8963" max="8963" width="25.7109375" customWidth="1"/>
    <col min="8966" max="8966" width="23.42578125" customWidth="1"/>
    <col min="8967" max="8967" width="19.7109375" customWidth="1"/>
    <col min="8968" max="8968" width="17.7109375" customWidth="1"/>
    <col min="8969" max="8969" width="16.28515625" customWidth="1"/>
    <col min="8970" max="8970" width="28.5703125" customWidth="1"/>
    <col min="8971" max="8971" width="11.7109375" customWidth="1"/>
    <col min="8973" max="8973" width="28.7109375" customWidth="1"/>
    <col min="8975" max="8975" width="14.5703125" customWidth="1"/>
    <col min="8976" max="8976" width="19.140625" customWidth="1"/>
    <col min="8980" max="8980" width="14.7109375" customWidth="1"/>
    <col min="8982" max="8982" width="12.28515625" customWidth="1"/>
    <col min="8983" max="8983" width="15.5703125" customWidth="1"/>
    <col min="8984" max="8984" width="19.28515625" customWidth="1"/>
    <col min="8985" max="8985" width="25.28515625" customWidth="1"/>
    <col min="8986" max="8986" width="18.42578125" customWidth="1"/>
    <col min="8988" max="8988" width="15.5703125" customWidth="1"/>
    <col min="8989" max="8989" width="14.85546875" customWidth="1"/>
    <col min="8990" max="8990" width="29.28515625" customWidth="1"/>
    <col min="9219" max="9219" width="25.7109375" customWidth="1"/>
    <col min="9222" max="9222" width="23.42578125" customWidth="1"/>
    <col min="9223" max="9223" width="19.7109375" customWidth="1"/>
    <col min="9224" max="9224" width="17.7109375" customWidth="1"/>
    <col min="9225" max="9225" width="16.28515625" customWidth="1"/>
    <col min="9226" max="9226" width="28.5703125" customWidth="1"/>
    <col min="9227" max="9227" width="11.7109375" customWidth="1"/>
    <col min="9229" max="9229" width="28.7109375" customWidth="1"/>
    <col min="9231" max="9231" width="14.5703125" customWidth="1"/>
    <col min="9232" max="9232" width="19.140625" customWidth="1"/>
    <col min="9236" max="9236" width="14.7109375" customWidth="1"/>
    <col min="9238" max="9238" width="12.28515625" customWidth="1"/>
    <col min="9239" max="9239" width="15.5703125" customWidth="1"/>
    <col min="9240" max="9240" width="19.28515625" customWidth="1"/>
    <col min="9241" max="9241" width="25.28515625" customWidth="1"/>
    <col min="9242" max="9242" width="18.42578125" customWidth="1"/>
    <col min="9244" max="9244" width="15.5703125" customWidth="1"/>
    <col min="9245" max="9245" width="14.85546875" customWidth="1"/>
    <col min="9246" max="9246" width="29.28515625" customWidth="1"/>
    <col min="9475" max="9475" width="25.7109375" customWidth="1"/>
    <col min="9478" max="9478" width="23.42578125" customWidth="1"/>
    <col min="9479" max="9479" width="19.7109375" customWidth="1"/>
    <col min="9480" max="9480" width="17.7109375" customWidth="1"/>
    <col min="9481" max="9481" width="16.28515625" customWidth="1"/>
    <col min="9482" max="9482" width="28.5703125" customWidth="1"/>
    <col min="9483" max="9483" width="11.7109375" customWidth="1"/>
    <col min="9485" max="9485" width="28.7109375" customWidth="1"/>
    <col min="9487" max="9487" width="14.5703125" customWidth="1"/>
    <col min="9488" max="9488" width="19.140625" customWidth="1"/>
    <col min="9492" max="9492" width="14.7109375" customWidth="1"/>
    <col min="9494" max="9494" width="12.28515625" customWidth="1"/>
    <col min="9495" max="9495" width="15.5703125" customWidth="1"/>
    <col min="9496" max="9496" width="19.28515625" customWidth="1"/>
    <col min="9497" max="9497" width="25.28515625" customWidth="1"/>
    <col min="9498" max="9498" width="18.42578125" customWidth="1"/>
    <col min="9500" max="9500" width="15.5703125" customWidth="1"/>
    <col min="9501" max="9501" width="14.85546875" customWidth="1"/>
    <col min="9502" max="9502" width="29.28515625" customWidth="1"/>
    <col min="9731" max="9731" width="25.7109375" customWidth="1"/>
    <col min="9734" max="9734" width="23.42578125" customWidth="1"/>
    <col min="9735" max="9735" width="19.7109375" customWidth="1"/>
    <col min="9736" max="9736" width="17.7109375" customWidth="1"/>
    <col min="9737" max="9737" width="16.28515625" customWidth="1"/>
    <col min="9738" max="9738" width="28.5703125" customWidth="1"/>
    <col min="9739" max="9739" width="11.7109375" customWidth="1"/>
    <col min="9741" max="9741" width="28.7109375" customWidth="1"/>
    <col min="9743" max="9743" width="14.5703125" customWidth="1"/>
    <col min="9744" max="9744" width="19.140625" customWidth="1"/>
    <col min="9748" max="9748" width="14.7109375" customWidth="1"/>
    <col min="9750" max="9750" width="12.28515625" customWidth="1"/>
    <col min="9751" max="9751" width="15.5703125" customWidth="1"/>
    <col min="9752" max="9752" width="19.28515625" customWidth="1"/>
    <col min="9753" max="9753" width="25.28515625" customWidth="1"/>
    <col min="9754" max="9754" width="18.42578125" customWidth="1"/>
    <col min="9756" max="9756" width="15.5703125" customWidth="1"/>
    <col min="9757" max="9757" width="14.85546875" customWidth="1"/>
    <col min="9758" max="9758" width="29.28515625" customWidth="1"/>
    <col min="9987" max="9987" width="25.7109375" customWidth="1"/>
    <col min="9990" max="9990" width="23.42578125" customWidth="1"/>
    <col min="9991" max="9991" width="19.7109375" customWidth="1"/>
    <col min="9992" max="9992" width="17.7109375" customWidth="1"/>
    <col min="9993" max="9993" width="16.28515625" customWidth="1"/>
    <col min="9994" max="9994" width="28.5703125" customWidth="1"/>
    <col min="9995" max="9995" width="11.7109375" customWidth="1"/>
    <col min="9997" max="9997" width="28.7109375" customWidth="1"/>
    <col min="9999" max="9999" width="14.5703125" customWidth="1"/>
    <col min="10000" max="10000" width="19.140625" customWidth="1"/>
    <col min="10004" max="10004" width="14.7109375" customWidth="1"/>
    <col min="10006" max="10006" width="12.28515625" customWidth="1"/>
    <col min="10007" max="10007" width="15.5703125" customWidth="1"/>
    <col min="10008" max="10008" width="19.28515625" customWidth="1"/>
    <col min="10009" max="10009" width="25.28515625" customWidth="1"/>
    <col min="10010" max="10010" width="18.42578125" customWidth="1"/>
    <col min="10012" max="10012" width="15.5703125" customWidth="1"/>
    <col min="10013" max="10013" width="14.85546875" customWidth="1"/>
    <col min="10014" max="10014" width="29.28515625" customWidth="1"/>
    <col min="10243" max="10243" width="25.7109375" customWidth="1"/>
    <col min="10246" max="10246" width="23.42578125" customWidth="1"/>
    <col min="10247" max="10247" width="19.7109375" customWidth="1"/>
    <col min="10248" max="10248" width="17.7109375" customWidth="1"/>
    <col min="10249" max="10249" width="16.28515625" customWidth="1"/>
    <col min="10250" max="10250" width="28.5703125" customWidth="1"/>
    <col min="10251" max="10251" width="11.7109375" customWidth="1"/>
    <col min="10253" max="10253" width="28.7109375" customWidth="1"/>
    <col min="10255" max="10255" width="14.5703125" customWidth="1"/>
    <col min="10256" max="10256" width="19.140625" customWidth="1"/>
    <col min="10260" max="10260" width="14.7109375" customWidth="1"/>
    <col min="10262" max="10262" width="12.28515625" customWidth="1"/>
    <col min="10263" max="10263" width="15.5703125" customWidth="1"/>
    <col min="10264" max="10264" width="19.28515625" customWidth="1"/>
    <col min="10265" max="10265" width="25.28515625" customWidth="1"/>
    <col min="10266" max="10266" width="18.42578125" customWidth="1"/>
    <col min="10268" max="10268" width="15.5703125" customWidth="1"/>
    <col min="10269" max="10269" width="14.85546875" customWidth="1"/>
    <col min="10270" max="10270" width="29.28515625" customWidth="1"/>
    <col min="10499" max="10499" width="25.7109375" customWidth="1"/>
    <col min="10502" max="10502" width="23.42578125" customWidth="1"/>
    <col min="10503" max="10503" width="19.7109375" customWidth="1"/>
    <col min="10504" max="10504" width="17.7109375" customWidth="1"/>
    <col min="10505" max="10505" width="16.28515625" customWidth="1"/>
    <col min="10506" max="10506" width="28.5703125" customWidth="1"/>
    <col min="10507" max="10507" width="11.7109375" customWidth="1"/>
    <col min="10509" max="10509" width="28.7109375" customWidth="1"/>
    <col min="10511" max="10511" width="14.5703125" customWidth="1"/>
    <col min="10512" max="10512" width="19.140625" customWidth="1"/>
    <col min="10516" max="10516" width="14.7109375" customWidth="1"/>
    <col min="10518" max="10518" width="12.28515625" customWidth="1"/>
    <col min="10519" max="10519" width="15.5703125" customWidth="1"/>
    <col min="10520" max="10520" width="19.28515625" customWidth="1"/>
    <col min="10521" max="10521" width="25.28515625" customWidth="1"/>
    <col min="10522" max="10522" width="18.42578125" customWidth="1"/>
    <col min="10524" max="10524" width="15.5703125" customWidth="1"/>
    <col min="10525" max="10525" width="14.85546875" customWidth="1"/>
    <col min="10526" max="10526" width="29.28515625" customWidth="1"/>
    <col min="10755" max="10755" width="25.7109375" customWidth="1"/>
    <col min="10758" max="10758" width="23.42578125" customWidth="1"/>
    <col min="10759" max="10759" width="19.7109375" customWidth="1"/>
    <col min="10760" max="10760" width="17.7109375" customWidth="1"/>
    <col min="10761" max="10761" width="16.28515625" customWidth="1"/>
    <col min="10762" max="10762" width="28.5703125" customWidth="1"/>
    <col min="10763" max="10763" width="11.7109375" customWidth="1"/>
    <col min="10765" max="10765" width="28.7109375" customWidth="1"/>
    <col min="10767" max="10767" width="14.5703125" customWidth="1"/>
    <col min="10768" max="10768" width="19.140625" customWidth="1"/>
    <col min="10772" max="10772" width="14.7109375" customWidth="1"/>
    <col min="10774" max="10774" width="12.28515625" customWidth="1"/>
    <col min="10775" max="10775" width="15.5703125" customWidth="1"/>
    <col min="10776" max="10776" width="19.28515625" customWidth="1"/>
    <col min="10777" max="10777" width="25.28515625" customWidth="1"/>
    <col min="10778" max="10778" width="18.42578125" customWidth="1"/>
    <col min="10780" max="10780" width="15.5703125" customWidth="1"/>
    <col min="10781" max="10781" width="14.85546875" customWidth="1"/>
    <col min="10782" max="10782" width="29.28515625" customWidth="1"/>
    <col min="11011" max="11011" width="25.7109375" customWidth="1"/>
    <col min="11014" max="11014" width="23.42578125" customWidth="1"/>
    <col min="11015" max="11015" width="19.7109375" customWidth="1"/>
    <col min="11016" max="11016" width="17.7109375" customWidth="1"/>
    <col min="11017" max="11017" width="16.28515625" customWidth="1"/>
    <col min="11018" max="11018" width="28.5703125" customWidth="1"/>
    <col min="11019" max="11019" width="11.7109375" customWidth="1"/>
    <col min="11021" max="11021" width="28.7109375" customWidth="1"/>
    <col min="11023" max="11023" width="14.5703125" customWidth="1"/>
    <col min="11024" max="11024" width="19.140625" customWidth="1"/>
    <col min="11028" max="11028" width="14.7109375" customWidth="1"/>
    <col min="11030" max="11030" width="12.28515625" customWidth="1"/>
    <col min="11031" max="11031" width="15.5703125" customWidth="1"/>
    <col min="11032" max="11032" width="19.28515625" customWidth="1"/>
    <col min="11033" max="11033" width="25.28515625" customWidth="1"/>
    <col min="11034" max="11034" width="18.42578125" customWidth="1"/>
    <col min="11036" max="11036" width="15.5703125" customWidth="1"/>
    <col min="11037" max="11037" width="14.85546875" customWidth="1"/>
    <col min="11038" max="11038" width="29.28515625" customWidth="1"/>
    <col min="11267" max="11267" width="25.7109375" customWidth="1"/>
    <col min="11270" max="11270" width="23.42578125" customWidth="1"/>
    <col min="11271" max="11271" width="19.7109375" customWidth="1"/>
    <col min="11272" max="11272" width="17.7109375" customWidth="1"/>
    <col min="11273" max="11273" width="16.28515625" customWidth="1"/>
    <col min="11274" max="11274" width="28.5703125" customWidth="1"/>
    <col min="11275" max="11275" width="11.7109375" customWidth="1"/>
    <col min="11277" max="11277" width="28.7109375" customWidth="1"/>
    <col min="11279" max="11279" width="14.5703125" customWidth="1"/>
    <col min="11280" max="11280" width="19.140625" customWidth="1"/>
    <col min="11284" max="11284" width="14.7109375" customWidth="1"/>
    <col min="11286" max="11286" width="12.28515625" customWidth="1"/>
    <col min="11287" max="11287" width="15.5703125" customWidth="1"/>
    <col min="11288" max="11288" width="19.28515625" customWidth="1"/>
    <col min="11289" max="11289" width="25.28515625" customWidth="1"/>
    <col min="11290" max="11290" width="18.42578125" customWidth="1"/>
    <col min="11292" max="11292" width="15.5703125" customWidth="1"/>
    <col min="11293" max="11293" width="14.85546875" customWidth="1"/>
    <col min="11294" max="11294" width="29.28515625" customWidth="1"/>
    <col min="11523" max="11523" width="25.7109375" customWidth="1"/>
    <col min="11526" max="11526" width="23.42578125" customWidth="1"/>
    <col min="11527" max="11527" width="19.7109375" customWidth="1"/>
    <col min="11528" max="11528" width="17.7109375" customWidth="1"/>
    <col min="11529" max="11529" width="16.28515625" customWidth="1"/>
    <col min="11530" max="11530" width="28.5703125" customWidth="1"/>
    <col min="11531" max="11531" width="11.7109375" customWidth="1"/>
    <col min="11533" max="11533" width="28.7109375" customWidth="1"/>
    <col min="11535" max="11535" width="14.5703125" customWidth="1"/>
    <col min="11536" max="11536" width="19.140625" customWidth="1"/>
    <col min="11540" max="11540" width="14.7109375" customWidth="1"/>
    <col min="11542" max="11542" width="12.28515625" customWidth="1"/>
    <col min="11543" max="11543" width="15.5703125" customWidth="1"/>
    <col min="11544" max="11544" width="19.28515625" customWidth="1"/>
    <col min="11545" max="11545" width="25.28515625" customWidth="1"/>
    <col min="11546" max="11546" width="18.42578125" customWidth="1"/>
    <col min="11548" max="11548" width="15.5703125" customWidth="1"/>
    <col min="11549" max="11549" width="14.85546875" customWidth="1"/>
    <col min="11550" max="11550" width="29.28515625" customWidth="1"/>
    <col min="11779" max="11779" width="25.7109375" customWidth="1"/>
    <col min="11782" max="11782" width="23.42578125" customWidth="1"/>
    <col min="11783" max="11783" width="19.7109375" customWidth="1"/>
    <col min="11784" max="11784" width="17.7109375" customWidth="1"/>
    <col min="11785" max="11785" width="16.28515625" customWidth="1"/>
    <col min="11786" max="11786" width="28.5703125" customWidth="1"/>
    <col min="11787" max="11787" width="11.7109375" customWidth="1"/>
    <col min="11789" max="11789" width="28.7109375" customWidth="1"/>
    <col min="11791" max="11791" width="14.5703125" customWidth="1"/>
    <col min="11792" max="11792" width="19.140625" customWidth="1"/>
    <col min="11796" max="11796" width="14.7109375" customWidth="1"/>
    <col min="11798" max="11798" width="12.28515625" customWidth="1"/>
    <col min="11799" max="11799" width="15.5703125" customWidth="1"/>
    <col min="11800" max="11800" width="19.28515625" customWidth="1"/>
    <col min="11801" max="11801" width="25.28515625" customWidth="1"/>
    <col min="11802" max="11802" width="18.42578125" customWidth="1"/>
    <col min="11804" max="11804" width="15.5703125" customWidth="1"/>
    <col min="11805" max="11805" width="14.85546875" customWidth="1"/>
    <col min="11806" max="11806" width="29.28515625" customWidth="1"/>
    <col min="12035" max="12035" width="25.7109375" customWidth="1"/>
    <col min="12038" max="12038" width="23.42578125" customWidth="1"/>
    <col min="12039" max="12039" width="19.7109375" customWidth="1"/>
    <col min="12040" max="12040" width="17.7109375" customWidth="1"/>
    <col min="12041" max="12041" width="16.28515625" customWidth="1"/>
    <col min="12042" max="12042" width="28.5703125" customWidth="1"/>
    <col min="12043" max="12043" width="11.7109375" customWidth="1"/>
    <col min="12045" max="12045" width="28.7109375" customWidth="1"/>
    <col min="12047" max="12047" width="14.5703125" customWidth="1"/>
    <col min="12048" max="12048" width="19.140625" customWidth="1"/>
    <col min="12052" max="12052" width="14.7109375" customWidth="1"/>
    <col min="12054" max="12054" width="12.28515625" customWidth="1"/>
    <col min="12055" max="12055" width="15.5703125" customWidth="1"/>
    <col min="12056" max="12056" width="19.28515625" customWidth="1"/>
    <col min="12057" max="12057" width="25.28515625" customWidth="1"/>
    <col min="12058" max="12058" width="18.42578125" customWidth="1"/>
    <col min="12060" max="12060" width="15.5703125" customWidth="1"/>
    <col min="12061" max="12061" width="14.85546875" customWidth="1"/>
    <col min="12062" max="12062" width="29.28515625" customWidth="1"/>
    <col min="12291" max="12291" width="25.7109375" customWidth="1"/>
    <col min="12294" max="12294" width="23.42578125" customWidth="1"/>
    <col min="12295" max="12295" width="19.7109375" customWidth="1"/>
    <col min="12296" max="12296" width="17.7109375" customWidth="1"/>
    <col min="12297" max="12297" width="16.28515625" customWidth="1"/>
    <col min="12298" max="12298" width="28.5703125" customWidth="1"/>
    <col min="12299" max="12299" width="11.7109375" customWidth="1"/>
    <col min="12301" max="12301" width="28.7109375" customWidth="1"/>
    <col min="12303" max="12303" width="14.5703125" customWidth="1"/>
    <col min="12304" max="12304" width="19.140625" customWidth="1"/>
    <col min="12308" max="12308" width="14.7109375" customWidth="1"/>
    <col min="12310" max="12310" width="12.28515625" customWidth="1"/>
    <col min="12311" max="12311" width="15.5703125" customWidth="1"/>
    <col min="12312" max="12312" width="19.28515625" customWidth="1"/>
    <col min="12313" max="12313" width="25.28515625" customWidth="1"/>
    <col min="12314" max="12314" width="18.42578125" customWidth="1"/>
    <col min="12316" max="12316" width="15.5703125" customWidth="1"/>
    <col min="12317" max="12317" width="14.85546875" customWidth="1"/>
    <col min="12318" max="12318" width="29.28515625" customWidth="1"/>
    <col min="12547" max="12547" width="25.7109375" customWidth="1"/>
    <col min="12550" max="12550" width="23.42578125" customWidth="1"/>
    <col min="12551" max="12551" width="19.7109375" customWidth="1"/>
    <col min="12552" max="12552" width="17.7109375" customWidth="1"/>
    <col min="12553" max="12553" width="16.28515625" customWidth="1"/>
    <col min="12554" max="12554" width="28.5703125" customWidth="1"/>
    <col min="12555" max="12555" width="11.7109375" customWidth="1"/>
    <col min="12557" max="12557" width="28.7109375" customWidth="1"/>
    <col min="12559" max="12559" width="14.5703125" customWidth="1"/>
    <col min="12560" max="12560" width="19.140625" customWidth="1"/>
    <col min="12564" max="12564" width="14.7109375" customWidth="1"/>
    <col min="12566" max="12566" width="12.28515625" customWidth="1"/>
    <col min="12567" max="12567" width="15.5703125" customWidth="1"/>
    <col min="12568" max="12568" width="19.28515625" customWidth="1"/>
    <col min="12569" max="12569" width="25.28515625" customWidth="1"/>
    <col min="12570" max="12570" width="18.42578125" customWidth="1"/>
    <col min="12572" max="12572" width="15.5703125" customWidth="1"/>
    <col min="12573" max="12573" width="14.85546875" customWidth="1"/>
    <col min="12574" max="12574" width="29.28515625" customWidth="1"/>
    <col min="12803" max="12803" width="25.7109375" customWidth="1"/>
    <col min="12806" max="12806" width="23.42578125" customWidth="1"/>
    <col min="12807" max="12807" width="19.7109375" customWidth="1"/>
    <col min="12808" max="12808" width="17.7109375" customWidth="1"/>
    <col min="12809" max="12809" width="16.28515625" customWidth="1"/>
    <col min="12810" max="12810" width="28.5703125" customWidth="1"/>
    <col min="12811" max="12811" width="11.7109375" customWidth="1"/>
    <col min="12813" max="12813" width="28.7109375" customWidth="1"/>
    <col min="12815" max="12815" width="14.5703125" customWidth="1"/>
    <col min="12816" max="12816" width="19.140625" customWidth="1"/>
    <col min="12820" max="12820" width="14.7109375" customWidth="1"/>
    <col min="12822" max="12822" width="12.28515625" customWidth="1"/>
    <col min="12823" max="12823" width="15.5703125" customWidth="1"/>
    <col min="12824" max="12824" width="19.28515625" customWidth="1"/>
    <col min="12825" max="12825" width="25.28515625" customWidth="1"/>
    <col min="12826" max="12826" width="18.42578125" customWidth="1"/>
    <col min="12828" max="12828" width="15.5703125" customWidth="1"/>
    <col min="12829" max="12829" width="14.85546875" customWidth="1"/>
    <col min="12830" max="12830" width="29.28515625" customWidth="1"/>
    <col min="13059" max="13059" width="25.7109375" customWidth="1"/>
    <col min="13062" max="13062" width="23.42578125" customWidth="1"/>
    <col min="13063" max="13063" width="19.7109375" customWidth="1"/>
    <col min="13064" max="13064" width="17.7109375" customWidth="1"/>
    <col min="13065" max="13065" width="16.28515625" customWidth="1"/>
    <col min="13066" max="13066" width="28.5703125" customWidth="1"/>
    <col min="13067" max="13067" width="11.7109375" customWidth="1"/>
    <col min="13069" max="13069" width="28.7109375" customWidth="1"/>
    <col min="13071" max="13071" width="14.5703125" customWidth="1"/>
    <col min="13072" max="13072" width="19.140625" customWidth="1"/>
    <col min="13076" max="13076" width="14.7109375" customWidth="1"/>
    <col min="13078" max="13078" width="12.28515625" customWidth="1"/>
    <col min="13079" max="13079" width="15.5703125" customWidth="1"/>
    <col min="13080" max="13080" width="19.28515625" customWidth="1"/>
    <col min="13081" max="13081" width="25.28515625" customWidth="1"/>
    <col min="13082" max="13082" width="18.42578125" customWidth="1"/>
    <col min="13084" max="13084" width="15.5703125" customWidth="1"/>
    <col min="13085" max="13085" width="14.85546875" customWidth="1"/>
    <col min="13086" max="13086" width="29.28515625" customWidth="1"/>
    <col min="13315" max="13315" width="25.7109375" customWidth="1"/>
    <col min="13318" max="13318" width="23.42578125" customWidth="1"/>
    <col min="13319" max="13319" width="19.7109375" customWidth="1"/>
    <col min="13320" max="13320" width="17.7109375" customWidth="1"/>
    <col min="13321" max="13321" width="16.28515625" customWidth="1"/>
    <col min="13322" max="13322" width="28.5703125" customWidth="1"/>
    <col min="13323" max="13323" width="11.7109375" customWidth="1"/>
    <col min="13325" max="13325" width="28.7109375" customWidth="1"/>
    <col min="13327" max="13327" width="14.5703125" customWidth="1"/>
    <col min="13328" max="13328" width="19.140625" customWidth="1"/>
    <col min="13332" max="13332" width="14.7109375" customWidth="1"/>
    <col min="13334" max="13334" width="12.28515625" customWidth="1"/>
    <col min="13335" max="13335" width="15.5703125" customWidth="1"/>
    <col min="13336" max="13336" width="19.28515625" customWidth="1"/>
    <col min="13337" max="13337" width="25.28515625" customWidth="1"/>
    <col min="13338" max="13338" width="18.42578125" customWidth="1"/>
    <col min="13340" max="13340" width="15.5703125" customWidth="1"/>
    <col min="13341" max="13341" width="14.85546875" customWidth="1"/>
    <col min="13342" max="13342" width="29.28515625" customWidth="1"/>
    <col min="13571" max="13571" width="25.7109375" customWidth="1"/>
    <col min="13574" max="13574" width="23.42578125" customWidth="1"/>
    <col min="13575" max="13575" width="19.7109375" customWidth="1"/>
    <col min="13576" max="13576" width="17.7109375" customWidth="1"/>
    <col min="13577" max="13577" width="16.28515625" customWidth="1"/>
    <col min="13578" max="13578" width="28.5703125" customWidth="1"/>
    <col min="13579" max="13579" width="11.7109375" customWidth="1"/>
    <col min="13581" max="13581" width="28.7109375" customWidth="1"/>
    <col min="13583" max="13583" width="14.5703125" customWidth="1"/>
    <col min="13584" max="13584" width="19.140625" customWidth="1"/>
    <col min="13588" max="13588" width="14.7109375" customWidth="1"/>
    <col min="13590" max="13590" width="12.28515625" customWidth="1"/>
    <col min="13591" max="13591" width="15.5703125" customWidth="1"/>
    <col min="13592" max="13592" width="19.28515625" customWidth="1"/>
    <col min="13593" max="13593" width="25.28515625" customWidth="1"/>
    <col min="13594" max="13594" width="18.42578125" customWidth="1"/>
    <col min="13596" max="13596" width="15.5703125" customWidth="1"/>
    <col min="13597" max="13597" width="14.85546875" customWidth="1"/>
    <col min="13598" max="13598" width="29.28515625" customWidth="1"/>
    <col min="13827" max="13827" width="25.7109375" customWidth="1"/>
    <col min="13830" max="13830" width="23.42578125" customWidth="1"/>
    <col min="13831" max="13831" width="19.7109375" customWidth="1"/>
    <col min="13832" max="13832" width="17.7109375" customWidth="1"/>
    <col min="13833" max="13833" width="16.28515625" customWidth="1"/>
    <col min="13834" max="13834" width="28.5703125" customWidth="1"/>
    <col min="13835" max="13835" width="11.7109375" customWidth="1"/>
    <col min="13837" max="13837" width="28.7109375" customWidth="1"/>
    <col min="13839" max="13839" width="14.5703125" customWidth="1"/>
    <col min="13840" max="13840" width="19.140625" customWidth="1"/>
    <col min="13844" max="13844" width="14.7109375" customWidth="1"/>
    <col min="13846" max="13846" width="12.28515625" customWidth="1"/>
    <col min="13847" max="13847" width="15.5703125" customWidth="1"/>
    <col min="13848" max="13848" width="19.28515625" customWidth="1"/>
    <col min="13849" max="13849" width="25.28515625" customWidth="1"/>
    <col min="13850" max="13850" width="18.42578125" customWidth="1"/>
    <col min="13852" max="13852" width="15.5703125" customWidth="1"/>
    <col min="13853" max="13853" width="14.85546875" customWidth="1"/>
    <col min="13854" max="13854" width="29.28515625" customWidth="1"/>
    <col min="14083" max="14083" width="25.7109375" customWidth="1"/>
    <col min="14086" max="14086" width="23.42578125" customWidth="1"/>
    <col min="14087" max="14087" width="19.7109375" customWidth="1"/>
    <col min="14088" max="14088" width="17.7109375" customWidth="1"/>
    <col min="14089" max="14089" width="16.28515625" customWidth="1"/>
    <col min="14090" max="14090" width="28.5703125" customWidth="1"/>
    <col min="14091" max="14091" width="11.7109375" customWidth="1"/>
    <col min="14093" max="14093" width="28.7109375" customWidth="1"/>
    <col min="14095" max="14095" width="14.5703125" customWidth="1"/>
    <col min="14096" max="14096" width="19.140625" customWidth="1"/>
    <col min="14100" max="14100" width="14.7109375" customWidth="1"/>
    <col min="14102" max="14102" width="12.28515625" customWidth="1"/>
    <col min="14103" max="14103" width="15.5703125" customWidth="1"/>
    <col min="14104" max="14104" width="19.28515625" customWidth="1"/>
    <col min="14105" max="14105" width="25.28515625" customWidth="1"/>
    <col min="14106" max="14106" width="18.42578125" customWidth="1"/>
    <col min="14108" max="14108" width="15.5703125" customWidth="1"/>
    <col min="14109" max="14109" width="14.85546875" customWidth="1"/>
    <col min="14110" max="14110" width="29.28515625" customWidth="1"/>
    <col min="14339" max="14339" width="25.7109375" customWidth="1"/>
    <col min="14342" max="14342" width="23.42578125" customWidth="1"/>
    <col min="14343" max="14343" width="19.7109375" customWidth="1"/>
    <col min="14344" max="14344" width="17.7109375" customWidth="1"/>
    <col min="14345" max="14345" width="16.28515625" customWidth="1"/>
    <col min="14346" max="14346" width="28.5703125" customWidth="1"/>
    <col min="14347" max="14347" width="11.7109375" customWidth="1"/>
    <col min="14349" max="14349" width="28.7109375" customWidth="1"/>
    <col min="14351" max="14351" width="14.5703125" customWidth="1"/>
    <col min="14352" max="14352" width="19.140625" customWidth="1"/>
    <col min="14356" max="14356" width="14.7109375" customWidth="1"/>
    <col min="14358" max="14358" width="12.28515625" customWidth="1"/>
    <col min="14359" max="14359" width="15.5703125" customWidth="1"/>
    <col min="14360" max="14360" width="19.28515625" customWidth="1"/>
    <col min="14361" max="14361" width="25.28515625" customWidth="1"/>
    <col min="14362" max="14362" width="18.42578125" customWidth="1"/>
    <col min="14364" max="14364" width="15.5703125" customWidth="1"/>
    <col min="14365" max="14365" width="14.85546875" customWidth="1"/>
    <col min="14366" max="14366" width="29.28515625" customWidth="1"/>
    <col min="14595" max="14595" width="25.7109375" customWidth="1"/>
    <col min="14598" max="14598" width="23.42578125" customWidth="1"/>
    <col min="14599" max="14599" width="19.7109375" customWidth="1"/>
    <col min="14600" max="14600" width="17.7109375" customWidth="1"/>
    <col min="14601" max="14601" width="16.28515625" customWidth="1"/>
    <col min="14602" max="14602" width="28.5703125" customWidth="1"/>
    <col min="14603" max="14603" width="11.7109375" customWidth="1"/>
    <col min="14605" max="14605" width="28.7109375" customWidth="1"/>
    <col min="14607" max="14607" width="14.5703125" customWidth="1"/>
    <col min="14608" max="14608" width="19.140625" customWidth="1"/>
    <col min="14612" max="14612" width="14.7109375" customWidth="1"/>
    <col min="14614" max="14614" width="12.28515625" customWidth="1"/>
    <col min="14615" max="14615" width="15.5703125" customWidth="1"/>
    <col min="14616" max="14616" width="19.28515625" customWidth="1"/>
    <col min="14617" max="14617" width="25.28515625" customWidth="1"/>
    <col min="14618" max="14618" width="18.42578125" customWidth="1"/>
    <col min="14620" max="14620" width="15.5703125" customWidth="1"/>
    <col min="14621" max="14621" width="14.85546875" customWidth="1"/>
    <col min="14622" max="14622" width="29.28515625" customWidth="1"/>
    <col min="14851" max="14851" width="25.7109375" customWidth="1"/>
    <col min="14854" max="14854" width="23.42578125" customWidth="1"/>
    <col min="14855" max="14855" width="19.7109375" customWidth="1"/>
    <col min="14856" max="14856" width="17.7109375" customWidth="1"/>
    <col min="14857" max="14857" width="16.28515625" customWidth="1"/>
    <col min="14858" max="14858" width="28.5703125" customWidth="1"/>
    <col min="14859" max="14859" width="11.7109375" customWidth="1"/>
    <col min="14861" max="14861" width="28.7109375" customWidth="1"/>
    <col min="14863" max="14863" width="14.5703125" customWidth="1"/>
    <col min="14864" max="14864" width="19.140625" customWidth="1"/>
    <col min="14868" max="14868" width="14.7109375" customWidth="1"/>
    <col min="14870" max="14870" width="12.28515625" customWidth="1"/>
    <col min="14871" max="14871" width="15.5703125" customWidth="1"/>
    <col min="14872" max="14872" width="19.28515625" customWidth="1"/>
    <col min="14873" max="14873" width="25.28515625" customWidth="1"/>
    <col min="14874" max="14874" width="18.42578125" customWidth="1"/>
    <col min="14876" max="14876" width="15.5703125" customWidth="1"/>
    <col min="14877" max="14877" width="14.85546875" customWidth="1"/>
    <col min="14878" max="14878" width="29.28515625" customWidth="1"/>
    <col min="15107" max="15107" width="25.7109375" customWidth="1"/>
    <col min="15110" max="15110" width="23.42578125" customWidth="1"/>
    <col min="15111" max="15111" width="19.7109375" customWidth="1"/>
    <col min="15112" max="15112" width="17.7109375" customWidth="1"/>
    <col min="15113" max="15113" width="16.28515625" customWidth="1"/>
    <col min="15114" max="15114" width="28.5703125" customWidth="1"/>
    <col min="15115" max="15115" width="11.7109375" customWidth="1"/>
    <col min="15117" max="15117" width="28.7109375" customWidth="1"/>
    <col min="15119" max="15119" width="14.5703125" customWidth="1"/>
    <col min="15120" max="15120" width="19.140625" customWidth="1"/>
    <col min="15124" max="15124" width="14.7109375" customWidth="1"/>
    <col min="15126" max="15126" width="12.28515625" customWidth="1"/>
    <col min="15127" max="15127" width="15.5703125" customWidth="1"/>
    <col min="15128" max="15128" width="19.28515625" customWidth="1"/>
    <col min="15129" max="15129" width="25.28515625" customWidth="1"/>
    <col min="15130" max="15130" width="18.42578125" customWidth="1"/>
    <col min="15132" max="15132" width="15.5703125" customWidth="1"/>
    <col min="15133" max="15133" width="14.85546875" customWidth="1"/>
    <col min="15134" max="15134" width="29.28515625" customWidth="1"/>
    <col min="15363" max="15363" width="25.7109375" customWidth="1"/>
    <col min="15366" max="15366" width="23.42578125" customWidth="1"/>
    <col min="15367" max="15367" width="19.7109375" customWidth="1"/>
    <col min="15368" max="15368" width="17.7109375" customWidth="1"/>
    <col min="15369" max="15369" width="16.28515625" customWidth="1"/>
    <col min="15370" max="15370" width="28.5703125" customWidth="1"/>
    <col min="15371" max="15371" width="11.7109375" customWidth="1"/>
    <col min="15373" max="15373" width="28.7109375" customWidth="1"/>
    <col min="15375" max="15375" width="14.5703125" customWidth="1"/>
    <col min="15376" max="15376" width="19.140625" customWidth="1"/>
    <col min="15380" max="15380" width="14.7109375" customWidth="1"/>
    <col min="15382" max="15382" width="12.28515625" customWidth="1"/>
    <col min="15383" max="15383" width="15.5703125" customWidth="1"/>
    <col min="15384" max="15384" width="19.28515625" customWidth="1"/>
    <col min="15385" max="15385" width="25.28515625" customWidth="1"/>
    <col min="15386" max="15386" width="18.42578125" customWidth="1"/>
    <col min="15388" max="15388" width="15.5703125" customWidth="1"/>
    <col min="15389" max="15389" width="14.85546875" customWidth="1"/>
    <col min="15390" max="15390" width="29.28515625" customWidth="1"/>
    <col min="15619" max="15619" width="25.7109375" customWidth="1"/>
    <col min="15622" max="15622" width="23.42578125" customWidth="1"/>
    <col min="15623" max="15623" width="19.7109375" customWidth="1"/>
    <col min="15624" max="15624" width="17.7109375" customWidth="1"/>
    <col min="15625" max="15625" width="16.28515625" customWidth="1"/>
    <col min="15626" max="15626" width="28.5703125" customWidth="1"/>
    <col min="15627" max="15627" width="11.7109375" customWidth="1"/>
    <col min="15629" max="15629" width="28.7109375" customWidth="1"/>
    <col min="15631" max="15631" width="14.5703125" customWidth="1"/>
    <col min="15632" max="15632" width="19.140625" customWidth="1"/>
    <col min="15636" max="15636" width="14.7109375" customWidth="1"/>
    <col min="15638" max="15638" width="12.28515625" customWidth="1"/>
    <col min="15639" max="15639" width="15.5703125" customWidth="1"/>
    <col min="15640" max="15640" width="19.28515625" customWidth="1"/>
    <col min="15641" max="15641" width="25.28515625" customWidth="1"/>
    <col min="15642" max="15642" width="18.42578125" customWidth="1"/>
    <col min="15644" max="15644" width="15.5703125" customWidth="1"/>
    <col min="15645" max="15645" width="14.85546875" customWidth="1"/>
    <col min="15646" max="15646" width="29.28515625" customWidth="1"/>
    <col min="15875" max="15875" width="25.7109375" customWidth="1"/>
    <col min="15878" max="15878" width="23.42578125" customWidth="1"/>
    <col min="15879" max="15879" width="19.7109375" customWidth="1"/>
    <col min="15880" max="15880" width="17.7109375" customWidth="1"/>
    <col min="15881" max="15881" width="16.28515625" customWidth="1"/>
    <col min="15882" max="15882" width="28.5703125" customWidth="1"/>
    <col min="15883" max="15883" width="11.7109375" customWidth="1"/>
    <col min="15885" max="15885" width="28.7109375" customWidth="1"/>
    <col min="15887" max="15887" width="14.5703125" customWidth="1"/>
    <col min="15888" max="15888" width="19.140625" customWidth="1"/>
    <col min="15892" max="15892" width="14.7109375" customWidth="1"/>
    <col min="15894" max="15894" width="12.28515625" customWidth="1"/>
    <col min="15895" max="15895" width="15.5703125" customWidth="1"/>
    <col min="15896" max="15896" width="19.28515625" customWidth="1"/>
    <col min="15897" max="15897" width="25.28515625" customWidth="1"/>
    <col min="15898" max="15898" width="18.42578125" customWidth="1"/>
    <col min="15900" max="15900" width="15.5703125" customWidth="1"/>
    <col min="15901" max="15901" width="14.85546875" customWidth="1"/>
    <col min="15902" max="15902" width="29.28515625" customWidth="1"/>
    <col min="16131" max="16131" width="25.7109375" customWidth="1"/>
    <col min="16134" max="16134" width="23.42578125" customWidth="1"/>
    <col min="16135" max="16135" width="19.7109375" customWidth="1"/>
    <col min="16136" max="16136" width="17.7109375" customWidth="1"/>
    <col min="16137" max="16137" width="16.28515625" customWidth="1"/>
    <col min="16138" max="16138" width="28.5703125" customWidth="1"/>
    <col min="16139" max="16139" width="11.7109375" customWidth="1"/>
    <col min="16141" max="16141" width="28.7109375" customWidth="1"/>
    <col min="16143" max="16143" width="14.5703125" customWidth="1"/>
    <col min="16144" max="16144" width="19.140625" customWidth="1"/>
    <col min="16148" max="16148" width="14.7109375" customWidth="1"/>
    <col min="16150" max="16150" width="12.28515625" customWidth="1"/>
    <col min="16151" max="16151" width="15.5703125" customWidth="1"/>
    <col min="16152" max="16152" width="19.28515625" customWidth="1"/>
    <col min="16153" max="16153" width="25.28515625" customWidth="1"/>
    <col min="16154" max="16154" width="18.42578125" customWidth="1"/>
    <col min="16156" max="16156" width="15.5703125" customWidth="1"/>
    <col min="16157" max="16157" width="14.85546875" customWidth="1"/>
    <col min="16158" max="16158" width="29.28515625" customWidth="1"/>
  </cols>
  <sheetData>
    <row r="1" spans="1:36" ht="60">
      <c r="A1" s="4" t="s">
        <v>55</v>
      </c>
      <c r="B1" s="4" t="s">
        <v>56</v>
      </c>
      <c r="C1" s="5" t="s">
        <v>57</v>
      </c>
      <c r="D1" s="5" t="s">
        <v>58</v>
      </c>
      <c r="E1" s="4" t="s">
        <v>59</v>
      </c>
      <c r="F1" s="4" t="s">
        <v>60</v>
      </c>
      <c r="G1" s="4" t="s">
        <v>61</v>
      </c>
      <c r="H1" s="5" t="s">
        <v>62</v>
      </c>
      <c r="I1" s="4" t="s">
        <v>63</v>
      </c>
      <c r="J1" s="4" t="s">
        <v>64</v>
      </c>
      <c r="K1" s="4" t="s">
        <v>65</v>
      </c>
      <c r="L1" s="4" t="s">
        <v>66</v>
      </c>
      <c r="M1" s="4" t="s">
        <v>67</v>
      </c>
      <c r="N1" s="4" t="s">
        <v>68</v>
      </c>
      <c r="O1" s="4" t="s">
        <v>69</v>
      </c>
      <c r="P1" s="4" t="s">
        <v>70</v>
      </c>
      <c r="Q1" s="4" t="s">
        <v>71</v>
      </c>
      <c r="R1" s="4"/>
      <c r="S1" s="4" t="s">
        <v>72</v>
      </c>
      <c r="T1" s="4" t="s">
        <v>73</v>
      </c>
      <c r="U1" s="4" t="s">
        <v>74</v>
      </c>
      <c r="V1" s="4" t="s">
        <v>75</v>
      </c>
      <c r="W1" s="4" t="s">
        <v>76</v>
      </c>
      <c r="X1" s="4" t="s">
        <v>77</v>
      </c>
      <c r="Y1" s="6" t="s">
        <v>78</v>
      </c>
      <c r="Z1" s="4" t="s">
        <v>79</v>
      </c>
      <c r="AA1" s="4" t="s">
        <v>80</v>
      </c>
      <c r="AB1" s="4" t="s">
        <v>81</v>
      </c>
      <c r="AC1" s="4" t="s">
        <v>82</v>
      </c>
      <c r="AD1" s="4" t="s">
        <v>83</v>
      </c>
      <c r="AE1" s="52" t="s">
        <v>84</v>
      </c>
      <c r="AF1" s="53"/>
      <c r="AG1" s="53"/>
      <c r="AH1" s="53"/>
      <c r="AI1" s="53"/>
      <c r="AJ1" s="7" t="s">
        <v>85</v>
      </c>
    </row>
    <row r="2" spans="1:36" hidden="1">
      <c r="A2" s="54"/>
      <c r="B2" s="54"/>
      <c r="C2" s="55"/>
      <c r="D2" s="55"/>
      <c r="E2" s="54"/>
      <c r="F2" s="54"/>
      <c r="G2" s="54"/>
      <c r="H2" s="55"/>
      <c r="I2" s="54"/>
      <c r="J2" s="54"/>
      <c r="K2" s="54"/>
      <c r="L2" s="54"/>
      <c r="M2" s="54"/>
      <c r="N2" s="54"/>
      <c r="O2" s="54"/>
      <c r="P2" s="54"/>
      <c r="Q2" s="54"/>
      <c r="R2" s="54"/>
      <c r="S2" s="54"/>
      <c r="T2" s="54"/>
      <c r="U2" s="54"/>
      <c r="V2" s="54"/>
      <c r="W2" s="54"/>
      <c r="X2" s="54"/>
      <c r="Y2" s="56"/>
      <c r="Z2" s="54"/>
      <c r="AA2" s="54"/>
      <c r="AB2" s="54"/>
      <c r="AC2" s="54"/>
      <c r="AD2" s="54"/>
      <c r="AE2" s="52"/>
      <c r="AF2" s="53"/>
      <c r="AG2" s="53"/>
      <c r="AH2" s="53"/>
      <c r="AI2" s="53"/>
      <c r="AJ2" s="7"/>
    </row>
    <row r="3" spans="1:36" s="58" customFormat="1" ht="30">
      <c r="A3" s="49">
        <v>68</v>
      </c>
      <c r="B3" s="34" t="s">
        <v>109</v>
      </c>
      <c r="C3" s="34" t="s">
        <v>110</v>
      </c>
      <c r="D3" s="34" t="s">
        <v>111</v>
      </c>
      <c r="E3" s="34" t="s">
        <v>43</v>
      </c>
      <c r="F3" s="34" t="s">
        <v>112</v>
      </c>
      <c r="G3" s="34" t="s">
        <v>113</v>
      </c>
      <c r="H3" s="34" t="s">
        <v>114</v>
      </c>
      <c r="I3" s="34" t="s">
        <v>115</v>
      </c>
      <c r="J3" s="34" t="s">
        <v>116</v>
      </c>
      <c r="K3" s="34" t="s">
        <v>117</v>
      </c>
      <c r="L3" s="34" t="s">
        <v>118</v>
      </c>
      <c r="M3" s="50" t="s">
        <v>119</v>
      </c>
      <c r="N3" s="34">
        <v>1</v>
      </c>
      <c r="O3" s="34"/>
      <c r="P3" s="34"/>
      <c r="Q3" s="49">
        <v>22</v>
      </c>
      <c r="R3" s="34"/>
      <c r="S3" s="49">
        <v>2010</v>
      </c>
      <c r="T3" s="34">
        <v>1</v>
      </c>
      <c r="U3" s="34"/>
      <c r="V3" s="34"/>
      <c r="W3" s="34"/>
      <c r="X3" s="34" t="s">
        <v>97</v>
      </c>
      <c r="Y3" s="34" t="s">
        <v>98</v>
      </c>
      <c r="Z3" s="34" t="s">
        <v>99</v>
      </c>
      <c r="AA3" s="34" t="s">
        <v>100</v>
      </c>
      <c r="AB3" s="34" t="s">
        <v>101</v>
      </c>
      <c r="AC3" s="34" t="s">
        <v>102</v>
      </c>
      <c r="AD3" s="34" t="s">
        <v>103</v>
      </c>
      <c r="AE3" s="25" t="s">
        <v>104</v>
      </c>
      <c r="AF3" s="25" t="s">
        <v>105</v>
      </c>
      <c r="AG3" s="25" t="s">
        <v>106</v>
      </c>
      <c r="AH3" s="25" t="s">
        <v>107</v>
      </c>
      <c r="AI3" s="25" t="s">
        <v>108</v>
      </c>
      <c r="AJ3" s="13"/>
    </row>
    <row r="4" spans="1:36" s="58" customFormat="1" ht="30">
      <c r="A4" s="49">
        <v>446</v>
      </c>
      <c r="B4" s="34" t="s">
        <v>198</v>
      </c>
      <c r="C4" s="34" t="s">
        <v>199</v>
      </c>
      <c r="D4" s="34" t="s">
        <v>111</v>
      </c>
      <c r="E4" s="34" t="s">
        <v>43</v>
      </c>
      <c r="F4" s="34" t="s">
        <v>89</v>
      </c>
      <c r="G4" s="34" t="s">
        <v>200</v>
      </c>
      <c r="H4" s="34" t="s">
        <v>201</v>
      </c>
      <c r="I4" s="34" t="s">
        <v>202</v>
      </c>
      <c r="J4" s="34" t="s">
        <v>203</v>
      </c>
      <c r="K4" s="34" t="s">
        <v>204</v>
      </c>
      <c r="L4" s="34" t="s">
        <v>205</v>
      </c>
      <c r="M4" s="34" t="s">
        <v>206</v>
      </c>
      <c r="N4" s="34">
        <v>1</v>
      </c>
      <c r="O4" s="34"/>
      <c r="P4" s="34"/>
      <c r="Q4" s="49">
        <v>37</v>
      </c>
      <c r="R4" s="34"/>
      <c r="S4" s="49">
        <v>2009</v>
      </c>
      <c r="T4" s="34">
        <v>1</v>
      </c>
      <c r="U4" s="51"/>
      <c r="V4" s="51"/>
      <c r="W4" s="51"/>
      <c r="X4" s="34" t="s">
        <v>120</v>
      </c>
      <c r="Y4" s="34" t="s">
        <v>121</v>
      </c>
      <c r="Z4" s="34" t="s">
        <v>5</v>
      </c>
      <c r="AA4" s="34" t="s">
        <v>122</v>
      </c>
      <c r="AB4" s="34" t="s">
        <v>123</v>
      </c>
      <c r="AC4" s="34" t="s">
        <v>124</v>
      </c>
      <c r="AD4" s="51" t="s">
        <v>125</v>
      </c>
      <c r="AE4" s="25" t="s">
        <v>104</v>
      </c>
      <c r="AF4" s="25" t="s">
        <v>105</v>
      </c>
      <c r="AG4" s="25" t="s">
        <v>106</v>
      </c>
      <c r="AH4" s="25" t="s">
        <v>107</v>
      </c>
      <c r="AI4" s="25" t="s">
        <v>108</v>
      </c>
      <c r="AJ4" s="13"/>
    </row>
    <row r="5" spans="1:36" s="58" customFormat="1" ht="30">
      <c r="A5" s="49">
        <v>345</v>
      </c>
      <c r="B5" s="34" t="s">
        <v>159</v>
      </c>
      <c r="C5" s="34" t="s">
        <v>3</v>
      </c>
      <c r="D5" s="34" t="s">
        <v>111</v>
      </c>
      <c r="E5" s="34" t="s">
        <v>43</v>
      </c>
      <c r="F5" s="34" t="s">
        <v>160</v>
      </c>
      <c r="G5" s="34" t="s">
        <v>23</v>
      </c>
      <c r="H5" s="34" t="s">
        <v>2</v>
      </c>
      <c r="I5" s="34" t="s">
        <v>42</v>
      </c>
      <c r="J5" s="34" t="s">
        <v>4</v>
      </c>
      <c r="K5" s="34" t="s">
        <v>5</v>
      </c>
      <c r="L5" s="34" t="s">
        <v>161</v>
      </c>
      <c r="M5" s="34" t="s">
        <v>7</v>
      </c>
      <c r="N5" s="34">
        <v>1</v>
      </c>
      <c r="O5" s="34"/>
      <c r="P5" s="34"/>
      <c r="Q5" s="49">
        <v>38</v>
      </c>
      <c r="R5" s="34"/>
      <c r="S5" s="49">
        <v>2009</v>
      </c>
      <c r="T5" s="34">
        <v>1</v>
      </c>
      <c r="U5" s="34"/>
      <c r="V5" s="34"/>
      <c r="W5" s="34"/>
      <c r="X5" s="34" t="s">
        <v>135</v>
      </c>
      <c r="Y5" s="34" t="s">
        <v>136</v>
      </c>
      <c r="Z5" s="34" t="s">
        <v>132</v>
      </c>
      <c r="AA5" s="34" t="s">
        <v>137</v>
      </c>
      <c r="AB5" s="34" t="s">
        <v>138</v>
      </c>
      <c r="AC5" s="34" t="s">
        <v>139</v>
      </c>
      <c r="AD5" s="34" t="s">
        <v>140</v>
      </c>
      <c r="AE5" s="25" t="s">
        <v>104</v>
      </c>
      <c r="AF5" s="25" t="s">
        <v>105</v>
      </c>
      <c r="AG5" s="25" t="s">
        <v>106</v>
      </c>
      <c r="AH5" s="25" t="s">
        <v>107</v>
      </c>
      <c r="AI5" s="25" t="s">
        <v>108</v>
      </c>
      <c r="AJ5" s="13"/>
    </row>
    <row r="6" spans="1:36" s="58" customFormat="1" ht="30">
      <c r="A6" s="49">
        <v>394</v>
      </c>
      <c r="B6" s="34" t="s">
        <v>184</v>
      </c>
      <c r="C6" s="34" t="s">
        <v>110</v>
      </c>
      <c r="D6" s="34" t="s">
        <v>111</v>
      </c>
      <c r="E6" s="34" t="s">
        <v>43</v>
      </c>
      <c r="F6" s="34" t="s">
        <v>89</v>
      </c>
      <c r="G6" s="34" t="s">
        <v>185</v>
      </c>
      <c r="H6" s="34" t="s">
        <v>186</v>
      </c>
      <c r="I6" s="34" t="s">
        <v>187</v>
      </c>
      <c r="J6" s="34" t="s">
        <v>188</v>
      </c>
      <c r="K6" s="34" t="s">
        <v>189</v>
      </c>
      <c r="L6" s="34" t="s">
        <v>190</v>
      </c>
      <c r="M6" s="34" t="s">
        <v>191</v>
      </c>
      <c r="N6" s="34">
        <v>1</v>
      </c>
      <c r="O6" s="34"/>
      <c r="P6" s="34"/>
      <c r="Q6" s="49">
        <v>11</v>
      </c>
      <c r="R6" s="34"/>
      <c r="S6" s="49">
        <v>2009</v>
      </c>
      <c r="T6" s="34">
        <v>1</v>
      </c>
      <c r="U6" s="34">
        <v>1</v>
      </c>
      <c r="V6" s="34"/>
      <c r="W6" s="34">
        <v>1</v>
      </c>
      <c r="X6" s="34" t="s">
        <v>153</v>
      </c>
      <c r="Y6" s="34" t="s">
        <v>154</v>
      </c>
      <c r="Z6" s="34" t="s">
        <v>149</v>
      </c>
      <c r="AA6" s="34" t="s">
        <v>155</v>
      </c>
      <c r="AB6" s="34" t="s">
        <v>156</v>
      </c>
      <c r="AC6" s="34" t="s">
        <v>157</v>
      </c>
      <c r="AD6" s="51" t="s">
        <v>158</v>
      </c>
      <c r="AE6" s="25" t="s">
        <v>104</v>
      </c>
      <c r="AF6" s="25" t="s">
        <v>105</v>
      </c>
      <c r="AG6" s="25" t="s">
        <v>106</v>
      </c>
      <c r="AH6" s="25" t="s">
        <v>107</v>
      </c>
      <c r="AI6" s="25" t="s">
        <v>108</v>
      </c>
      <c r="AJ6" s="13"/>
    </row>
    <row r="7" spans="1:36" s="58" customFormat="1" ht="30">
      <c r="A7" s="49">
        <v>952</v>
      </c>
      <c r="B7" s="34" t="s">
        <v>223</v>
      </c>
      <c r="C7" s="34" t="s">
        <v>224</v>
      </c>
      <c r="D7" s="34" t="s">
        <v>111</v>
      </c>
      <c r="E7" s="34" t="s">
        <v>43</v>
      </c>
      <c r="F7" s="34" t="s">
        <v>225</v>
      </c>
      <c r="G7" s="34" t="s">
        <v>226</v>
      </c>
      <c r="H7" s="34" t="s">
        <v>227</v>
      </c>
      <c r="I7" s="34" t="s">
        <v>228</v>
      </c>
      <c r="J7" s="34" t="s">
        <v>229</v>
      </c>
      <c r="K7" s="34" t="s">
        <v>230</v>
      </c>
      <c r="L7" s="34" t="s">
        <v>231</v>
      </c>
      <c r="M7" s="34" t="s">
        <v>232</v>
      </c>
      <c r="N7" s="34">
        <v>1</v>
      </c>
      <c r="O7" s="34"/>
      <c r="P7" s="34"/>
      <c r="Q7" s="49">
        <v>11</v>
      </c>
      <c r="R7" s="34"/>
      <c r="S7" s="49">
        <v>2009</v>
      </c>
      <c r="T7" s="34">
        <v>1</v>
      </c>
      <c r="U7" s="34"/>
      <c r="V7" s="34"/>
      <c r="W7" s="34"/>
      <c r="X7" s="34" t="s">
        <v>13</v>
      </c>
      <c r="Y7" s="34" t="s">
        <v>162</v>
      </c>
      <c r="Z7" s="34" t="s">
        <v>163</v>
      </c>
      <c r="AA7" s="34" t="s">
        <v>164</v>
      </c>
      <c r="AB7" s="34" t="s">
        <v>165</v>
      </c>
      <c r="AC7" s="34" t="s">
        <v>166</v>
      </c>
      <c r="AD7" s="50" t="s">
        <v>167</v>
      </c>
      <c r="AE7" s="25" t="s">
        <v>104</v>
      </c>
      <c r="AF7" s="25" t="s">
        <v>105</v>
      </c>
      <c r="AG7" s="25" t="s">
        <v>106</v>
      </c>
      <c r="AH7" s="25" t="s">
        <v>107</v>
      </c>
      <c r="AI7" s="25" t="s">
        <v>108</v>
      </c>
      <c r="AJ7" s="13"/>
    </row>
    <row r="8" spans="1:36" s="58" customFormat="1" ht="30">
      <c r="A8" s="49">
        <v>18</v>
      </c>
      <c r="B8" s="34" t="s">
        <v>86</v>
      </c>
      <c r="C8" s="34" t="s">
        <v>87</v>
      </c>
      <c r="D8" s="34" t="s">
        <v>88</v>
      </c>
      <c r="E8" s="34" t="s">
        <v>43</v>
      </c>
      <c r="F8" s="34" t="s">
        <v>89</v>
      </c>
      <c r="G8" s="34" t="s">
        <v>90</v>
      </c>
      <c r="H8" s="34" t="s">
        <v>91</v>
      </c>
      <c r="I8" s="34" t="s">
        <v>92</v>
      </c>
      <c r="J8" s="34" t="s">
        <v>93</v>
      </c>
      <c r="K8" s="34" t="s">
        <v>94</v>
      </c>
      <c r="L8" s="34" t="s">
        <v>95</v>
      </c>
      <c r="M8" s="50" t="s">
        <v>96</v>
      </c>
      <c r="N8" s="34">
        <v>1</v>
      </c>
      <c r="O8" s="34"/>
      <c r="P8" s="34"/>
      <c r="Q8" s="49">
        <v>0</v>
      </c>
      <c r="R8" s="34"/>
      <c r="S8" s="49">
        <v>2009</v>
      </c>
      <c r="T8" s="34">
        <v>1</v>
      </c>
      <c r="U8" s="34">
        <v>1</v>
      </c>
      <c r="V8" s="34"/>
      <c r="W8" s="34">
        <v>1</v>
      </c>
      <c r="X8" s="34" t="s">
        <v>177</v>
      </c>
      <c r="Y8" s="34" t="s">
        <v>178</v>
      </c>
      <c r="Z8" s="34" t="s">
        <v>179</v>
      </c>
      <c r="AA8" s="34" t="s">
        <v>180</v>
      </c>
      <c r="AB8" s="34" t="s">
        <v>181</v>
      </c>
      <c r="AC8" s="34" t="s">
        <v>182</v>
      </c>
      <c r="AD8" s="51" t="s">
        <v>183</v>
      </c>
      <c r="AE8" s="25" t="s">
        <v>104</v>
      </c>
      <c r="AF8" s="25" t="s">
        <v>105</v>
      </c>
      <c r="AG8" s="25" t="s">
        <v>106</v>
      </c>
      <c r="AH8" s="25" t="s">
        <v>107</v>
      </c>
      <c r="AI8" s="25" t="s">
        <v>108</v>
      </c>
      <c r="AJ8" s="13"/>
    </row>
    <row r="9" spans="1:36" s="58" customFormat="1" ht="45">
      <c r="A9" s="49">
        <v>356</v>
      </c>
      <c r="B9" s="34" t="s">
        <v>168</v>
      </c>
      <c r="C9" s="34" t="s">
        <v>169</v>
      </c>
      <c r="D9" s="34" t="s">
        <v>111</v>
      </c>
      <c r="E9" s="34" t="s">
        <v>43</v>
      </c>
      <c r="F9" s="34" t="s">
        <v>89</v>
      </c>
      <c r="G9" s="34" t="s">
        <v>170</v>
      </c>
      <c r="H9" s="34" t="s">
        <v>171</v>
      </c>
      <c r="I9" s="34" t="s">
        <v>172</v>
      </c>
      <c r="J9" s="34" t="s">
        <v>173</v>
      </c>
      <c r="K9" s="34" t="s">
        <v>174</v>
      </c>
      <c r="L9" s="34" t="s">
        <v>175</v>
      </c>
      <c r="M9" s="34" t="s">
        <v>176</v>
      </c>
      <c r="N9" s="34">
        <v>1</v>
      </c>
      <c r="O9" s="34"/>
      <c r="P9" s="34"/>
      <c r="Q9" s="49">
        <v>16</v>
      </c>
      <c r="R9" s="34"/>
      <c r="S9" s="49">
        <v>2009</v>
      </c>
      <c r="T9" s="34">
        <v>1</v>
      </c>
      <c r="U9" s="34"/>
      <c r="V9" s="34"/>
      <c r="W9" s="34"/>
      <c r="X9" s="34" t="s">
        <v>192</v>
      </c>
      <c r="Y9" s="34" t="s">
        <v>193</v>
      </c>
      <c r="Z9" s="34" t="s">
        <v>189</v>
      </c>
      <c r="AA9" s="34" t="s">
        <v>194</v>
      </c>
      <c r="AB9" s="34" t="s">
        <v>195</v>
      </c>
      <c r="AC9" s="34" t="s">
        <v>196</v>
      </c>
      <c r="AD9" s="34" t="s">
        <v>197</v>
      </c>
      <c r="AE9" s="25" t="s">
        <v>104</v>
      </c>
      <c r="AF9" s="25" t="s">
        <v>105</v>
      </c>
      <c r="AG9" s="25" t="s">
        <v>106</v>
      </c>
      <c r="AH9" s="25" t="s">
        <v>107</v>
      </c>
      <c r="AI9" s="25" t="s">
        <v>108</v>
      </c>
      <c r="AJ9" s="13"/>
    </row>
    <row r="10" spans="1:36" s="58" customFormat="1" ht="60">
      <c r="A10" s="49">
        <v>937</v>
      </c>
      <c r="B10" s="34" t="s">
        <v>213</v>
      </c>
      <c r="C10" s="34" t="s">
        <v>214</v>
      </c>
      <c r="D10" s="34" t="s">
        <v>111</v>
      </c>
      <c r="E10" s="34" t="s">
        <v>43</v>
      </c>
      <c r="F10" s="34" t="s">
        <v>89</v>
      </c>
      <c r="G10" s="34" t="s">
        <v>215</v>
      </c>
      <c r="H10" s="34" t="s">
        <v>216</v>
      </c>
      <c r="I10" s="34" t="s">
        <v>217</v>
      </c>
      <c r="J10" s="34" t="s">
        <v>218</v>
      </c>
      <c r="K10" s="34" t="s">
        <v>219</v>
      </c>
      <c r="L10" s="34" t="s">
        <v>220</v>
      </c>
      <c r="M10" s="34" t="s">
        <v>221</v>
      </c>
      <c r="N10" s="34">
        <v>1</v>
      </c>
      <c r="O10" s="34"/>
      <c r="P10" s="34" t="s">
        <v>222</v>
      </c>
      <c r="Q10" s="49">
        <v>39</v>
      </c>
      <c r="R10" s="34"/>
      <c r="S10" s="49">
        <v>2009</v>
      </c>
      <c r="T10" s="34">
        <v>1</v>
      </c>
      <c r="U10" s="34">
        <v>1</v>
      </c>
      <c r="V10" s="34"/>
      <c r="W10" s="34">
        <v>1</v>
      </c>
      <c r="X10" s="34" t="s">
        <v>207</v>
      </c>
      <c r="Y10" s="34" t="s">
        <v>208</v>
      </c>
      <c r="Z10" s="34" t="s">
        <v>204</v>
      </c>
      <c r="AA10" s="34" t="s">
        <v>209</v>
      </c>
      <c r="AB10" s="34" t="s">
        <v>210</v>
      </c>
      <c r="AC10" s="34" t="s">
        <v>211</v>
      </c>
      <c r="AD10" s="34" t="s">
        <v>212</v>
      </c>
      <c r="AE10" s="25" t="s">
        <v>104</v>
      </c>
      <c r="AF10" s="25" t="s">
        <v>105</v>
      </c>
      <c r="AG10" s="25" t="s">
        <v>106</v>
      </c>
      <c r="AH10" s="25" t="s">
        <v>107</v>
      </c>
      <c r="AI10" s="25" t="s">
        <v>108</v>
      </c>
      <c r="AJ10" s="13"/>
    </row>
    <row r="11" spans="1:36" s="58" customFormat="1" ht="30">
      <c r="A11" s="49">
        <v>183</v>
      </c>
      <c r="B11" s="34" t="s">
        <v>141</v>
      </c>
      <c r="C11" s="34" t="s">
        <v>142</v>
      </c>
      <c r="D11" s="34" t="s">
        <v>143</v>
      </c>
      <c r="E11" s="34" t="s">
        <v>43</v>
      </c>
      <c r="F11" s="34" t="s">
        <v>144</v>
      </c>
      <c r="G11" s="34" t="s">
        <v>145</v>
      </c>
      <c r="H11" s="34" t="s">
        <v>146</v>
      </c>
      <c r="I11" s="34" t="s">
        <v>147</v>
      </c>
      <c r="J11" s="34" t="s">
        <v>148</v>
      </c>
      <c r="K11" s="34" t="s">
        <v>149</v>
      </c>
      <c r="L11" s="34" t="s">
        <v>150</v>
      </c>
      <c r="M11" s="34" t="s">
        <v>151</v>
      </c>
      <c r="N11" s="34">
        <v>1</v>
      </c>
      <c r="O11" s="34"/>
      <c r="P11" s="34" t="s">
        <v>152</v>
      </c>
      <c r="Q11" s="49">
        <v>10</v>
      </c>
      <c r="R11" s="34"/>
      <c r="S11" s="49">
        <v>2010</v>
      </c>
      <c r="T11" s="34">
        <v>1</v>
      </c>
      <c r="U11" s="34">
        <v>1</v>
      </c>
      <c r="V11" s="34"/>
      <c r="W11" s="34">
        <v>1</v>
      </c>
      <c r="X11" s="34" t="s">
        <v>97</v>
      </c>
      <c r="Y11" s="34" t="s">
        <v>98</v>
      </c>
      <c r="Z11" s="34" t="s">
        <v>99</v>
      </c>
      <c r="AA11" s="34" t="s">
        <v>100</v>
      </c>
      <c r="AB11" s="34" t="s">
        <v>101</v>
      </c>
      <c r="AC11" s="34" t="s">
        <v>102</v>
      </c>
      <c r="AD11" s="34" t="s">
        <v>103</v>
      </c>
      <c r="AE11" s="25" t="s">
        <v>104</v>
      </c>
      <c r="AF11" s="25" t="s">
        <v>105</v>
      </c>
      <c r="AG11" s="25" t="s">
        <v>106</v>
      </c>
      <c r="AH11" s="25" t="s">
        <v>107</v>
      </c>
      <c r="AI11" s="25" t="s">
        <v>108</v>
      </c>
      <c r="AJ11" s="13"/>
    </row>
    <row r="12" spans="1:36" s="58" customFormat="1" ht="30">
      <c r="A12" s="49">
        <v>107</v>
      </c>
      <c r="B12" s="34" t="s">
        <v>126</v>
      </c>
      <c r="C12" s="34" t="s">
        <v>110</v>
      </c>
      <c r="D12" s="34" t="s">
        <v>111</v>
      </c>
      <c r="E12" s="34" t="s">
        <v>43</v>
      </c>
      <c r="F12" s="34" t="s">
        <v>127</v>
      </c>
      <c r="G12" s="34" t="s">
        <v>128</v>
      </c>
      <c r="H12" s="34" t="s">
        <v>129</v>
      </c>
      <c r="I12" s="34" t="s">
        <v>130</v>
      </c>
      <c r="J12" s="34" t="s">
        <v>131</v>
      </c>
      <c r="K12" s="34" t="s">
        <v>132</v>
      </c>
      <c r="L12" s="34" t="s">
        <v>133</v>
      </c>
      <c r="M12" s="34" t="s">
        <v>134</v>
      </c>
      <c r="N12" s="34">
        <v>1</v>
      </c>
      <c r="O12" s="34"/>
      <c r="P12" s="34"/>
      <c r="Q12" s="49">
        <v>29</v>
      </c>
      <c r="R12" s="34"/>
      <c r="S12" s="49">
        <v>2009</v>
      </c>
      <c r="T12" s="34">
        <v>1</v>
      </c>
      <c r="U12" s="34">
        <v>1</v>
      </c>
      <c r="V12" s="34"/>
      <c r="W12" s="34">
        <v>1</v>
      </c>
      <c r="X12" s="34" t="s">
        <v>192</v>
      </c>
      <c r="Y12" s="34" t="s">
        <v>193</v>
      </c>
      <c r="Z12" s="34" t="s">
        <v>189</v>
      </c>
      <c r="AA12" s="34" t="s">
        <v>194</v>
      </c>
      <c r="AB12" s="34" t="s">
        <v>195</v>
      </c>
      <c r="AC12" s="34" t="s">
        <v>196</v>
      </c>
      <c r="AD12" s="34" t="s">
        <v>197</v>
      </c>
      <c r="AE12" s="25" t="s">
        <v>104</v>
      </c>
      <c r="AF12" s="25" t="s">
        <v>105</v>
      </c>
      <c r="AG12" s="25" t="s">
        <v>106</v>
      </c>
      <c r="AH12" s="25" t="s">
        <v>107</v>
      </c>
      <c r="AI12" s="25" t="s">
        <v>108</v>
      </c>
      <c r="AJ12" s="13"/>
    </row>
    <row r="13" spans="1:36" s="58" customFormat="1" ht="30">
      <c r="A13" s="49">
        <v>977</v>
      </c>
      <c r="B13" s="34" t="s">
        <v>233</v>
      </c>
      <c r="C13" s="34" t="s">
        <v>234</v>
      </c>
      <c r="D13" s="34" t="s">
        <v>143</v>
      </c>
      <c r="E13" s="34" t="s">
        <v>43</v>
      </c>
      <c r="F13" s="34" t="s">
        <v>235</v>
      </c>
      <c r="G13" s="34" t="s">
        <v>128</v>
      </c>
      <c r="H13" s="34" t="s">
        <v>236</v>
      </c>
      <c r="I13" s="34" t="s">
        <v>237</v>
      </c>
      <c r="J13" s="34" t="s">
        <v>238</v>
      </c>
      <c r="K13" s="34" t="s">
        <v>239</v>
      </c>
      <c r="L13" s="34" t="s">
        <v>240</v>
      </c>
      <c r="M13" s="34" t="s">
        <v>241</v>
      </c>
      <c r="N13" s="34">
        <v>1</v>
      </c>
      <c r="O13" s="34"/>
      <c r="P13" s="34" t="s">
        <v>242</v>
      </c>
      <c r="Q13" s="49">
        <v>29</v>
      </c>
      <c r="R13" s="34"/>
      <c r="S13" s="49">
        <v>2009</v>
      </c>
      <c r="T13" s="34">
        <v>1</v>
      </c>
      <c r="U13" s="34"/>
      <c r="V13" s="34"/>
      <c r="W13" s="34"/>
      <c r="X13" s="34" t="s">
        <v>135</v>
      </c>
      <c r="Y13" s="34" t="s">
        <v>136</v>
      </c>
      <c r="Z13" s="34" t="s">
        <v>132</v>
      </c>
      <c r="AA13" s="34" t="s">
        <v>137</v>
      </c>
      <c r="AB13" s="34" t="s">
        <v>138</v>
      </c>
      <c r="AC13" s="34" t="s">
        <v>139</v>
      </c>
      <c r="AD13" s="34" t="s">
        <v>140</v>
      </c>
      <c r="AE13" s="25" t="s">
        <v>104</v>
      </c>
      <c r="AF13" s="25" t="s">
        <v>105</v>
      </c>
      <c r="AG13" s="25" t="s">
        <v>106</v>
      </c>
      <c r="AH13" s="25" t="s">
        <v>107</v>
      </c>
      <c r="AI13" s="25" t="s">
        <v>108</v>
      </c>
      <c r="AJ13" s="13"/>
    </row>
    <row r="14" spans="1:36" s="58" customFormat="1" ht="45" hidden="1">
      <c r="A14" s="8">
        <v>5</v>
      </c>
      <c r="B14" s="9" t="s">
        <v>243</v>
      </c>
      <c r="C14" s="9" t="s">
        <v>244</v>
      </c>
      <c r="D14" s="9" t="s">
        <v>111</v>
      </c>
      <c r="E14" s="9" t="s">
        <v>245</v>
      </c>
      <c r="F14" s="9" t="s">
        <v>246</v>
      </c>
      <c r="G14" s="9" t="s">
        <v>247</v>
      </c>
      <c r="H14" s="9" t="s">
        <v>248</v>
      </c>
      <c r="I14" s="9" t="s">
        <v>249</v>
      </c>
      <c r="J14" s="9" t="s">
        <v>250</v>
      </c>
      <c r="K14" s="9" t="s">
        <v>251</v>
      </c>
      <c r="L14" s="9" t="s">
        <v>252</v>
      </c>
      <c r="M14" s="14" t="s">
        <v>253</v>
      </c>
      <c r="N14" s="9">
        <v>1</v>
      </c>
      <c r="O14" s="9"/>
      <c r="P14" s="17" t="s">
        <v>254</v>
      </c>
      <c r="Q14" s="8">
        <v>25</v>
      </c>
      <c r="R14" s="17"/>
      <c r="S14" s="8">
        <v>2008</v>
      </c>
      <c r="T14" s="9">
        <v>1</v>
      </c>
      <c r="U14" s="18"/>
      <c r="V14" s="18"/>
      <c r="W14" s="18"/>
      <c r="X14" s="9" t="s">
        <v>255</v>
      </c>
      <c r="Y14" s="9" t="s">
        <v>256</v>
      </c>
      <c r="Z14" s="9" t="s">
        <v>257</v>
      </c>
      <c r="AA14" s="9" t="s">
        <v>258</v>
      </c>
      <c r="AB14" s="9" t="s">
        <v>259</v>
      </c>
      <c r="AC14" s="9" t="s">
        <v>260</v>
      </c>
      <c r="AD14" s="15" t="s">
        <v>261</v>
      </c>
      <c r="AE14" s="16" t="s">
        <v>104</v>
      </c>
      <c r="AF14" s="19" t="s">
        <v>105</v>
      </c>
      <c r="AG14" s="12" t="s">
        <v>106</v>
      </c>
      <c r="AH14" s="12" t="s">
        <v>107</v>
      </c>
      <c r="AI14" s="12" t="s">
        <v>108</v>
      </c>
      <c r="AJ14" s="13"/>
    </row>
    <row r="15" spans="1:36" s="58" customFormat="1" ht="45" hidden="1">
      <c r="A15" s="8">
        <v>9</v>
      </c>
      <c r="B15" s="9" t="s">
        <v>262</v>
      </c>
      <c r="C15" s="9" t="s">
        <v>263</v>
      </c>
      <c r="D15" s="9" t="s">
        <v>111</v>
      </c>
      <c r="E15" s="9" t="s">
        <v>245</v>
      </c>
      <c r="F15" s="9" t="s">
        <v>246</v>
      </c>
      <c r="G15" s="9" t="s">
        <v>264</v>
      </c>
      <c r="H15" s="9" t="s">
        <v>265</v>
      </c>
      <c r="I15" s="9" t="s">
        <v>266</v>
      </c>
      <c r="J15" s="9" t="s">
        <v>267</v>
      </c>
      <c r="K15" s="9" t="s">
        <v>268</v>
      </c>
      <c r="L15" s="9" t="s">
        <v>269</v>
      </c>
      <c r="M15" s="9" t="s">
        <v>270</v>
      </c>
      <c r="N15" s="9">
        <v>1</v>
      </c>
      <c r="O15" s="9"/>
      <c r="P15" s="9" t="s">
        <v>124</v>
      </c>
      <c r="Q15" s="8">
        <v>31</v>
      </c>
      <c r="R15" s="9"/>
      <c r="S15" s="8">
        <v>2008</v>
      </c>
      <c r="T15" s="9">
        <v>1</v>
      </c>
      <c r="U15" s="9">
        <v>1</v>
      </c>
      <c r="V15" s="9"/>
      <c r="W15" s="9">
        <v>1</v>
      </c>
      <c r="X15" s="9" t="s">
        <v>271</v>
      </c>
      <c r="Y15" s="9" t="s">
        <v>272</v>
      </c>
      <c r="Z15" s="9" t="s">
        <v>273</v>
      </c>
      <c r="AA15" s="9" t="s">
        <v>274</v>
      </c>
      <c r="AB15" s="9" t="s">
        <v>275</v>
      </c>
      <c r="AC15" s="9" t="s">
        <v>276</v>
      </c>
      <c r="AD15" s="15" t="s">
        <v>277</v>
      </c>
      <c r="AE15" s="12" t="s">
        <v>104</v>
      </c>
      <c r="AF15" s="12" t="s">
        <v>105</v>
      </c>
      <c r="AG15" s="12" t="s">
        <v>106</v>
      </c>
      <c r="AH15" s="12" t="s">
        <v>107</v>
      </c>
      <c r="AI15" s="12" t="s">
        <v>108</v>
      </c>
      <c r="AJ15" s="13"/>
    </row>
    <row r="16" spans="1:36" s="58" customFormat="1" ht="30" hidden="1">
      <c r="A16" s="8">
        <v>10</v>
      </c>
      <c r="B16" s="9" t="s">
        <v>278</v>
      </c>
      <c r="C16" s="9" t="s">
        <v>279</v>
      </c>
      <c r="D16" s="17" t="s">
        <v>143</v>
      </c>
      <c r="E16" s="9" t="s">
        <v>245</v>
      </c>
      <c r="F16" s="9" t="s">
        <v>246</v>
      </c>
      <c r="G16" s="9" t="s">
        <v>280</v>
      </c>
      <c r="H16" s="9" t="s">
        <v>281</v>
      </c>
      <c r="I16" s="9" t="s">
        <v>282</v>
      </c>
      <c r="J16" s="9" t="s">
        <v>283</v>
      </c>
      <c r="K16" s="9" t="s">
        <v>284</v>
      </c>
      <c r="L16" s="9" t="s">
        <v>285</v>
      </c>
      <c r="M16" s="22" t="s">
        <v>286</v>
      </c>
      <c r="N16" s="9">
        <v>1</v>
      </c>
      <c r="O16" s="9"/>
      <c r="P16" s="9"/>
      <c r="Q16" s="8">
        <v>24</v>
      </c>
      <c r="R16" s="9"/>
      <c r="S16" s="8">
        <v>2008</v>
      </c>
      <c r="T16" s="9">
        <v>1</v>
      </c>
      <c r="U16" s="10"/>
      <c r="V16" s="10"/>
      <c r="W16" s="10"/>
      <c r="X16" s="9" t="s">
        <v>287</v>
      </c>
      <c r="Y16" s="9" t="s">
        <v>288</v>
      </c>
      <c r="Z16" s="9" t="s">
        <v>284</v>
      </c>
      <c r="AA16" s="9" t="s">
        <v>285</v>
      </c>
      <c r="AB16" s="9" t="s">
        <v>289</v>
      </c>
      <c r="AC16" s="9" t="s">
        <v>290</v>
      </c>
      <c r="AD16" s="9" t="s">
        <v>291</v>
      </c>
      <c r="AE16" s="12" t="s">
        <v>104</v>
      </c>
      <c r="AF16" s="12"/>
      <c r="AG16" s="12"/>
      <c r="AH16" s="12"/>
      <c r="AI16" s="12"/>
      <c r="AJ16" s="13"/>
    </row>
    <row r="17" spans="1:36" s="58" customFormat="1" ht="30" hidden="1">
      <c r="A17" s="8">
        <v>12</v>
      </c>
      <c r="B17" s="9" t="s">
        <v>292</v>
      </c>
      <c r="C17" s="9" t="s">
        <v>293</v>
      </c>
      <c r="D17" s="9" t="s">
        <v>294</v>
      </c>
      <c r="E17" s="9" t="s">
        <v>245</v>
      </c>
      <c r="F17" s="9" t="s">
        <v>246</v>
      </c>
      <c r="G17" s="9" t="s">
        <v>295</v>
      </c>
      <c r="H17" s="9" t="s">
        <v>296</v>
      </c>
      <c r="I17" s="9" t="s">
        <v>297</v>
      </c>
      <c r="J17" s="9" t="s">
        <v>298</v>
      </c>
      <c r="K17" s="9" t="s">
        <v>299</v>
      </c>
      <c r="L17" s="9" t="s">
        <v>300</v>
      </c>
      <c r="M17" s="9" t="s">
        <v>301</v>
      </c>
      <c r="N17" s="9">
        <v>1</v>
      </c>
      <c r="O17" s="9"/>
      <c r="P17" s="9"/>
      <c r="Q17" s="8">
        <v>22</v>
      </c>
      <c r="R17" s="9"/>
      <c r="S17" s="8">
        <v>2008</v>
      </c>
      <c r="T17" s="9">
        <v>1</v>
      </c>
      <c r="U17" s="9">
        <v>1</v>
      </c>
      <c r="V17" s="9"/>
      <c r="W17" s="9">
        <v>1</v>
      </c>
      <c r="X17" s="9" t="s">
        <v>120</v>
      </c>
      <c r="Y17" s="9" t="s">
        <v>121</v>
      </c>
      <c r="Z17" s="9" t="s">
        <v>5</v>
      </c>
      <c r="AA17" s="9" t="s">
        <v>122</v>
      </c>
      <c r="AB17" s="9" t="s">
        <v>123</v>
      </c>
      <c r="AC17" s="9" t="s">
        <v>124</v>
      </c>
      <c r="AD17" s="15" t="s">
        <v>125</v>
      </c>
      <c r="AE17" s="12" t="s">
        <v>104</v>
      </c>
      <c r="AF17" s="12" t="s">
        <v>105</v>
      </c>
      <c r="AG17" s="12" t="s">
        <v>106</v>
      </c>
      <c r="AH17" s="12" t="s">
        <v>107</v>
      </c>
      <c r="AI17" s="12" t="s">
        <v>108</v>
      </c>
      <c r="AJ17" s="13"/>
    </row>
    <row r="18" spans="1:36" s="58" customFormat="1" ht="30" hidden="1">
      <c r="A18" s="8">
        <v>14</v>
      </c>
      <c r="B18" s="9" t="s">
        <v>302</v>
      </c>
      <c r="C18" s="9" t="s">
        <v>303</v>
      </c>
      <c r="D18" s="9" t="s">
        <v>111</v>
      </c>
      <c r="E18" s="9" t="s">
        <v>245</v>
      </c>
      <c r="F18" s="9" t="s">
        <v>246</v>
      </c>
      <c r="G18" s="9" t="s">
        <v>304</v>
      </c>
      <c r="H18" s="9" t="s">
        <v>305</v>
      </c>
      <c r="I18" s="9" t="s">
        <v>306</v>
      </c>
      <c r="J18" s="9" t="s">
        <v>307</v>
      </c>
      <c r="K18" s="9" t="s">
        <v>308</v>
      </c>
      <c r="L18" s="9" t="s">
        <v>309</v>
      </c>
      <c r="M18" s="9" t="s">
        <v>310</v>
      </c>
      <c r="N18" s="9">
        <v>1</v>
      </c>
      <c r="O18" s="9"/>
      <c r="P18" s="9"/>
      <c r="Q18" s="8">
        <v>22</v>
      </c>
      <c r="R18" s="9"/>
      <c r="S18" s="8">
        <v>2009</v>
      </c>
      <c r="T18" s="9">
        <v>1</v>
      </c>
      <c r="U18" s="9">
        <v>1</v>
      </c>
      <c r="V18" s="9"/>
      <c r="W18" s="9">
        <v>1</v>
      </c>
      <c r="X18" s="9" t="s">
        <v>120</v>
      </c>
      <c r="Y18" s="9" t="s">
        <v>121</v>
      </c>
      <c r="Z18" s="9" t="s">
        <v>5</v>
      </c>
      <c r="AA18" s="9" t="s">
        <v>122</v>
      </c>
      <c r="AB18" s="9" t="s">
        <v>123</v>
      </c>
      <c r="AC18" s="9" t="s">
        <v>124</v>
      </c>
      <c r="AD18" s="15" t="s">
        <v>125</v>
      </c>
      <c r="AE18" s="16" t="s">
        <v>104</v>
      </c>
      <c r="AF18" s="12" t="s">
        <v>105</v>
      </c>
      <c r="AG18" s="12" t="s">
        <v>106</v>
      </c>
      <c r="AH18" s="12" t="s">
        <v>107</v>
      </c>
      <c r="AI18" s="12" t="s">
        <v>108</v>
      </c>
      <c r="AJ18" s="13"/>
    </row>
    <row r="19" spans="1:36" s="58" customFormat="1" ht="30" hidden="1">
      <c r="A19" s="8">
        <v>20</v>
      </c>
      <c r="B19" s="9" t="s">
        <v>311</v>
      </c>
      <c r="C19" s="9" t="s">
        <v>110</v>
      </c>
      <c r="D19" s="9" t="s">
        <v>111</v>
      </c>
      <c r="E19" s="9" t="s">
        <v>245</v>
      </c>
      <c r="F19" s="9" t="s">
        <v>312</v>
      </c>
      <c r="G19" s="9" t="s">
        <v>313</v>
      </c>
      <c r="H19" s="9" t="s">
        <v>314</v>
      </c>
      <c r="I19" s="9" t="s">
        <v>315</v>
      </c>
      <c r="J19" s="9" t="s">
        <v>316</v>
      </c>
      <c r="K19" s="9" t="s">
        <v>5</v>
      </c>
      <c r="L19" s="9" t="s">
        <v>317</v>
      </c>
      <c r="M19" s="14" t="s">
        <v>318</v>
      </c>
      <c r="N19" s="9">
        <v>1</v>
      </c>
      <c r="O19" s="9"/>
      <c r="P19" s="20"/>
      <c r="Q19" s="8">
        <v>22</v>
      </c>
      <c r="R19" s="20"/>
      <c r="S19" s="8">
        <v>2009</v>
      </c>
      <c r="T19" s="9">
        <v>1</v>
      </c>
      <c r="U19" s="15"/>
      <c r="V19" s="15"/>
      <c r="W19" s="15"/>
      <c r="X19" s="9" t="s">
        <v>120</v>
      </c>
      <c r="Y19" s="9" t="s">
        <v>121</v>
      </c>
      <c r="Z19" s="9" t="s">
        <v>5</v>
      </c>
      <c r="AA19" s="9" t="s">
        <v>122</v>
      </c>
      <c r="AB19" s="9" t="s">
        <v>123</v>
      </c>
      <c r="AC19" s="9" t="s">
        <v>124</v>
      </c>
      <c r="AD19" s="15" t="s">
        <v>125</v>
      </c>
      <c r="AE19" s="16" t="s">
        <v>104</v>
      </c>
      <c r="AF19" s="12" t="s">
        <v>105</v>
      </c>
      <c r="AG19" s="12" t="s">
        <v>106</v>
      </c>
      <c r="AH19" s="12" t="s">
        <v>107</v>
      </c>
      <c r="AI19" s="12" t="s">
        <v>108</v>
      </c>
      <c r="AJ19" s="13"/>
    </row>
    <row r="20" spans="1:36" s="58" customFormat="1" ht="30" hidden="1">
      <c r="A20" s="8">
        <v>25</v>
      </c>
      <c r="B20" s="9" t="s">
        <v>319</v>
      </c>
      <c r="C20" s="9" t="s">
        <v>110</v>
      </c>
      <c r="D20" s="9" t="s">
        <v>320</v>
      </c>
      <c r="E20" s="9" t="s">
        <v>245</v>
      </c>
      <c r="F20" s="9" t="s">
        <v>321</v>
      </c>
      <c r="G20" s="9" t="s">
        <v>322</v>
      </c>
      <c r="H20" s="9" t="s">
        <v>323</v>
      </c>
      <c r="I20" s="9" t="s">
        <v>324</v>
      </c>
      <c r="J20" s="9" t="s">
        <v>325</v>
      </c>
      <c r="K20" s="9" t="s">
        <v>326</v>
      </c>
      <c r="L20" s="9" t="s">
        <v>327</v>
      </c>
      <c r="M20" s="9" t="s">
        <v>328</v>
      </c>
      <c r="N20" s="9">
        <v>1</v>
      </c>
      <c r="O20" s="9"/>
      <c r="P20" s="9"/>
      <c r="Q20" s="8">
        <v>18</v>
      </c>
      <c r="R20" s="9"/>
      <c r="S20" s="8">
        <v>2009</v>
      </c>
      <c r="T20" s="9">
        <v>1</v>
      </c>
      <c r="U20" s="9">
        <v>1</v>
      </c>
      <c r="V20" s="9"/>
      <c r="W20" s="9">
        <v>1</v>
      </c>
      <c r="X20" s="9" t="s">
        <v>329</v>
      </c>
      <c r="Y20" s="9" t="s">
        <v>330</v>
      </c>
      <c r="Z20" s="9" t="s">
        <v>326</v>
      </c>
      <c r="AA20" s="9" t="s">
        <v>331</v>
      </c>
      <c r="AB20" s="9" t="s">
        <v>332</v>
      </c>
      <c r="AC20" s="9" t="s">
        <v>124</v>
      </c>
      <c r="AD20" s="9" t="s">
        <v>333</v>
      </c>
      <c r="AE20" s="12" t="s">
        <v>104</v>
      </c>
      <c r="AF20" s="12" t="s">
        <v>105</v>
      </c>
      <c r="AG20" s="12" t="s">
        <v>106</v>
      </c>
      <c r="AH20" s="12" t="s">
        <v>107</v>
      </c>
      <c r="AI20" s="12" t="s">
        <v>108</v>
      </c>
      <c r="AJ20" s="13"/>
    </row>
    <row r="21" spans="1:36" s="58" customFormat="1" ht="30" hidden="1">
      <c r="A21" s="8">
        <v>27</v>
      </c>
      <c r="B21" s="9" t="s">
        <v>334</v>
      </c>
      <c r="C21" s="9" t="s">
        <v>335</v>
      </c>
      <c r="D21" s="9" t="s">
        <v>336</v>
      </c>
      <c r="E21" s="9" t="s">
        <v>245</v>
      </c>
      <c r="F21" s="9" t="s">
        <v>337</v>
      </c>
      <c r="G21" s="9" t="s">
        <v>338</v>
      </c>
      <c r="H21" s="9" t="s">
        <v>339</v>
      </c>
      <c r="I21" s="9" t="s">
        <v>340</v>
      </c>
      <c r="J21" s="9" t="s">
        <v>341</v>
      </c>
      <c r="K21" s="9" t="s">
        <v>189</v>
      </c>
      <c r="L21" s="9" t="s">
        <v>342</v>
      </c>
      <c r="M21" s="9" t="s">
        <v>343</v>
      </c>
      <c r="N21" s="9">
        <v>1</v>
      </c>
      <c r="O21" s="9"/>
      <c r="P21" s="9"/>
      <c r="Q21" s="8">
        <v>22</v>
      </c>
      <c r="R21" s="9"/>
      <c r="S21" s="8">
        <v>2008</v>
      </c>
      <c r="T21" s="9">
        <v>1</v>
      </c>
      <c r="U21" s="9"/>
      <c r="V21" s="9"/>
      <c r="W21" s="9"/>
      <c r="X21" s="9" t="s">
        <v>120</v>
      </c>
      <c r="Y21" s="9" t="s">
        <v>121</v>
      </c>
      <c r="Z21" s="9" t="s">
        <v>5</v>
      </c>
      <c r="AA21" s="9" t="s">
        <v>122</v>
      </c>
      <c r="AB21" s="9" t="s">
        <v>123</v>
      </c>
      <c r="AC21" s="9" t="s">
        <v>124</v>
      </c>
      <c r="AD21" s="15" t="s">
        <v>125</v>
      </c>
      <c r="AE21" s="12" t="s">
        <v>104</v>
      </c>
      <c r="AF21" s="12" t="s">
        <v>105</v>
      </c>
      <c r="AG21" s="12" t="s">
        <v>106</v>
      </c>
      <c r="AH21" s="12" t="s">
        <v>107</v>
      </c>
      <c r="AI21" s="12" t="s">
        <v>108</v>
      </c>
      <c r="AJ21" s="13"/>
    </row>
    <row r="22" spans="1:36" s="58" customFormat="1" ht="30" hidden="1">
      <c r="A22" s="8">
        <v>29</v>
      </c>
      <c r="B22" s="9" t="s">
        <v>344</v>
      </c>
      <c r="C22" s="9" t="s">
        <v>335</v>
      </c>
      <c r="D22" s="9" t="s">
        <v>111</v>
      </c>
      <c r="E22" s="9" t="s">
        <v>245</v>
      </c>
      <c r="F22" s="9" t="s">
        <v>345</v>
      </c>
      <c r="G22" s="9" t="s">
        <v>346</v>
      </c>
      <c r="H22" s="9" t="s">
        <v>347</v>
      </c>
      <c r="I22" s="9" t="s">
        <v>348</v>
      </c>
      <c r="J22" s="9" t="s">
        <v>349</v>
      </c>
      <c r="K22" s="9" t="s">
        <v>350</v>
      </c>
      <c r="L22" s="9" t="s">
        <v>351</v>
      </c>
      <c r="M22" s="9" t="s">
        <v>352</v>
      </c>
      <c r="N22" s="9">
        <v>1</v>
      </c>
      <c r="O22" s="9"/>
      <c r="P22" s="9"/>
      <c r="Q22" s="8">
        <v>18</v>
      </c>
      <c r="R22" s="9"/>
      <c r="S22" s="8">
        <v>2009</v>
      </c>
      <c r="T22" s="9">
        <v>1</v>
      </c>
      <c r="U22" s="9"/>
      <c r="V22" s="9"/>
      <c r="W22" s="9"/>
      <c r="X22" s="9" t="s">
        <v>329</v>
      </c>
      <c r="Y22" s="9" t="s">
        <v>330</v>
      </c>
      <c r="Z22" s="9" t="s">
        <v>326</v>
      </c>
      <c r="AA22" s="9" t="s">
        <v>331</v>
      </c>
      <c r="AB22" s="9" t="s">
        <v>332</v>
      </c>
      <c r="AC22" s="9" t="s">
        <v>124</v>
      </c>
      <c r="AD22" s="9" t="s">
        <v>333</v>
      </c>
      <c r="AE22" s="12" t="s">
        <v>104</v>
      </c>
      <c r="AF22" s="12" t="s">
        <v>105</v>
      </c>
      <c r="AG22" s="12" t="s">
        <v>106</v>
      </c>
      <c r="AH22" s="12" t="s">
        <v>107</v>
      </c>
      <c r="AI22" s="12" t="s">
        <v>108</v>
      </c>
      <c r="AJ22" s="13"/>
    </row>
    <row r="23" spans="1:36" s="58" customFormat="1" ht="30" hidden="1">
      <c r="A23" s="8">
        <v>30</v>
      </c>
      <c r="B23" s="9" t="s">
        <v>353</v>
      </c>
      <c r="C23" s="9" t="s">
        <v>354</v>
      </c>
      <c r="D23" s="9" t="s">
        <v>111</v>
      </c>
      <c r="E23" s="9" t="s">
        <v>245</v>
      </c>
      <c r="F23" s="9" t="s">
        <v>355</v>
      </c>
      <c r="G23" s="9" t="s">
        <v>356</v>
      </c>
      <c r="H23" s="9" t="s">
        <v>357</v>
      </c>
      <c r="I23" s="9" t="s">
        <v>358</v>
      </c>
      <c r="J23" s="9" t="s">
        <v>359</v>
      </c>
      <c r="K23" s="9" t="s">
        <v>360</v>
      </c>
      <c r="L23" s="9" t="s">
        <v>361</v>
      </c>
      <c r="M23" s="9" t="s">
        <v>362</v>
      </c>
      <c r="N23" s="9">
        <v>1</v>
      </c>
      <c r="O23" s="9"/>
      <c r="P23" s="9"/>
      <c r="Q23" s="8">
        <v>2</v>
      </c>
      <c r="R23" s="9"/>
      <c r="S23" s="8">
        <v>2009</v>
      </c>
      <c r="T23" s="9">
        <v>1</v>
      </c>
      <c r="U23" s="9"/>
      <c r="V23" s="9"/>
      <c r="W23" s="9"/>
      <c r="X23" s="21" t="s">
        <v>363</v>
      </c>
      <c r="Y23" s="21" t="s">
        <v>364</v>
      </c>
      <c r="Z23" s="21" t="s">
        <v>365</v>
      </c>
      <c r="AA23" s="21" t="s">
        <v>366</v>
      </c>
      <c r="AB23" s="21" t="s">
        <v>367</v>
      </c>
      <c r="AC23" s="21" t="s">
        <v>368</v>
      </c>
      <c r="AD23" s="10" t="s">
        <v>369</v>
      </c>
      <c r="AE23" s="16" t="s">
        <v>104</v>
      </c>
      <c r="AF23" s="12" t="s">
        <v>105</v>
      </c>
      <c r="AG23" s="12" t="s">
        <v>106</v>
      </c>
      <c r="AH23" s="12" t="s">
        <v>107</v>
      </c>
      <c r="AI23" s="12" t="s">
        <v>108</v>
      </c>
      <c r="AJ23" s="13"/>
    </row>
    <row r="24" spans="1:36" s="58" customFormat="1" ht="30" hidden="1">
      <c r="A24" s="8">
        <v>32</v>
      </c>
      <c r="B24" s="9" t="s">
        <v>370</v>
      </c>
      <c r="C24" s="9" t="s">
        <v>371</v>
      </c>
      <c r="D24" s="9" t="s">
        <v>111</v>
      </c>
      <c r="E24" s="9" t="s">
        <v>245</v>
      </c>
      <c r="F24" s="9" t="s">
        <v>246</v>
      </c>
      <c r="G24" s="9" t="s">
        <v>372</v>
      </c>
      <c r="H24" s="9" t="s">
        <v>373</v>
      </c>
      <c r="I24" s="9" t="s">
        <v>374</v>
      </c>
      <c r="J24" s="9" t="s">
        <v>375</v>
      </c>
      <c r="K24" s="9" t="s">
        <v>376</v>
      </c>
      <c r="L24" s="9" t="s">
        <v>377</v>
      </c>
      <c r="M24" s="9" t="s">
        <v>378</v>
      </c>
      <c r="N24" s="9">
        <v>1</v>
      </c>
      <c r="O24" s="9"/>
      <c r="P24" s="9"/>
      <c r="Q24" s="8">
        <v>17</v>
      </c>
      <c r="R24" s="9"/>
      <c r="S24" s="8">
        <v>2008</v>
      </c>
      <c r="T24" s="9">
        <v>1</v>
      </c>
      <c r="U24" s="9">
        <v>1</v>
      </c>
      <c r="V24" s="9"/>
      <c r="W24" s="9">
        <v>1</v>
      </c>
      <c r="X24" s="9" t="s">
        <v>379</v>
      </c>
      <c r="Y24" s="9" t="s">
        <v>380</v>
      </c>
      <c r="Z24" s="9" t="s">
        <v>376</v>
      </c>
      <c r="AA24" s="9" t="s">
        <v>381</v>
      </c>
      <c r="AB24" s="9" t="s">
        <v>382</v>
      </c>
      <c r="AC24" s="9" t="s">
        <v>124</v>
      </c>
      <c r="AD24" s="15" t="s">
        <v>383</v>
      </c>
      <c r="AE24" s="12" t="s">
        <v>104</v>
      </c>
      <c r="AF24" s="12" t="s">
        <v>105</v>
      </c>
      <c r="AG24" s="12" t="s">
        <v>106</v>
      </c>
      <c r="AH24" s="12" t="s">
        <v>107</v>
      </c>
      <c r="AI24" s="12" t="s">
        <v>108</v>
      </c>
      <c r="AJ24" s="13"/>
    </row>
    <row r="25" spans="1:36" s="58" customFormat="1" ht="30" hidden="1">
      <c r="A25" s="8">
        <v>45</v>
      </c>
      <c r="B25" s="9" t="s">
        <v>384</v>
      </c>
      <c r="C25" s="9" t="s">
        <v>385</v>
      </c>
      <c r="D25" s="9" t="s">
        <v>111</v>
      </c>
      <c r="E25" s="9" t="s">
        <v>245</v>
      </c>
      <c r="F25" s="9" t="s">
        <v>246</v>
      </c>
      <c r="G25" s="9" t="s">
        <v>386</v>
      </c>
      <c r="H25" s="9" t="s">
        <v>387</v>
      </c>
      <c r="I25" s="9" t="s">
        <v>388</v>
      </c>
      <c r="J25" s="9" t="s">
        <v>341</v>
      </c>
      <c r="K25" s="9" t="s">
        <v>389</v>
      </c>
      <c r="L25" s="9" t="s">
        <v>390</v>
      </c>
      <c r="M25" s="9" t="s">
        <v>391</v>
      </c>
      <c r="N25" s="9">
        <v>1</v>
      </c>
      <c r="O25" s="9"/>
      <c r="P25" s="9" t="s">
        <v>124</v>
      </c>
      <c r="Q25" s="8">
        <v>27</v>
      </c>
      <c r="R25" s="9"/>
      <c r="S25" s="8">
        <v>2009</v>
      </c>
      <c r="T25" s="9">
        <v>1</v>
      </c>
      <c r="U25" s="9"/>
      <c r="V25" s="9"/>
      <c r="W25" s="9"/>
      <c r="X25" s="9" t="s">
        <v>392</v>
      </c>
      <c r="Y25" s="9" t="s">
        <v>393</v>
      </c>
      <c r="Z25" s="9" t="s">
        <v>394</v>
      </c>
      <c r="AA25" s="9" t="s">
        <v>395</v>
      </c>
      <c r="AB25" s="9" t="s">
        <v>396</v>
      </c>
      <c r="AC25" s="9" t="s">
        <v>397</v>
      </c>
      <c r="AD25" s="10" t="s">
        <v>398</v>
      </c>
      <c r="AE25" s="12" t="s">
        <v>104</v>
      </c>
      <c r="AF25" s="12" t="s">
        <v>105</v>
      </c>
      <c r="AG25" s="12" t="s">
        <v>106</v>
      </c>
      <c r="AH25" s="12" t="s">
        <v>107</v>
      </c>
      <c r="AI25" s="12" t="s">
        <v>108</v>
      </c>
      <c r="AJ25" s="13"/>
    </row>
    <row r="26" spans="1:36" s="58" customFormat="1" ht="30" hidden="1">
      <c r="A26" s="8">
        <v>50</v>
      </c>
      <c r="B26" s="9" t="s">
        <v>399</v>
      </c>
      <c r="C26" s="9" t="s">
        <v>400</v>
      </c>
      <c r="D26" s="9" t="s">
        <v>111</v>
      </c>
      <c r="E26" s="9" t="s">
        <v>245</v>
      </c>
      <c r="F26" s="9" t="s">
        <v>246</v>
      </c>
      <c r="G26" s="9" t="s">
        <v>401</v>
      </c>
      <c r="H26" s="9" t="s">
        <v>402</v>
      </c>
      <c r="I26" s="9" t="s">
        <v>403</v>
      </c>
      <c r="J26" s="9" t="s">
        <v>404</v>
      </c>
      <c r="K26" s="9" t="s">
        <v>405</v>
      </c>
      <c r="L26" s="9" t="s">
        <v>406</v>
      </c>
      <c r="M26" s="9" t="s">
        <v>407</v>
      </c>
      <c r="N26" s="9">
        <v>1</v>
      </c>
      <c r="O26" s="9"/>
      <c r="P26" s="9"/>
      <c r="Q26" s="8">
        <v>1</v>
      </c>
      <c r="R26" s="9"/>
      <c r="S26" s="8">
        <v>2009</v>
      </c>
      <c r="T26" s="9">
        <v>1</v>
      </c>
      <c r="U26" s="9"/>
      <c r="V26" s="9"/>
      <c r="W26" s="9"/>
      <c r="X26" s="21" t="s">
        <v>363</v>
      </c>
      <c r="Y26" s="21" t="s">
        <v>364</v>
      </c>
      <c r="Z26" s="21" t="s">
        <v>365</v>
      </c>
      <c r="AA26" s="21" t="s">
        <v>366</v>
      </c>
      <c r="AB26" s="21" t="s">
        <v>367</v>
      </c>
      <c r="AC26" s="21" t="s">
        <v>368</v>
      </c>
      <c r="AD26" s="10" t="s">
        <v>369</v>
      </c>
      <c r="AE26" s="16" t="s">
        <v>104</v>
      </c>
      <c r="AF26" s="12" t="s">
        <v>105</v>
      </c>
      <c r="AG26" s="12" t="s">
        <v>106</v>
      </c>
      <c r="AH26" s="12" t="s">
        <v>107</v>
      </c>
      <c r="AI26" s="12" t="s">
        <v>108</v>
      </c>
      <c r="AJ26" s="13"/>
    </row>
    <row r="27" spans="1:36" s="58" customFormat="1" ht="30" hidden="1">
      <c r="A27" s="8">
        <v>55</v>
      </c>
      <c r="B27" s="9" t="s">
        <v>408</v>
      </c>
      <c r="C27" s="9" t="s">
        <v>409</v>
      </c>
      <c r="D27" s="9" t="s">
        <v>111</v>
      </c>
      <c r="E27" s="9" t="s">
        <v>245</v>
      </c>
      <c r="F27" s="9" t="s">
        <v>410</v>
      </c>
      <c r="G27" s="9" t="s">
        <v>410</v>
      </c>
      <c r="H27" s="9" t="s">
        <v>411</v>
      </c>
      <c r="I27" s="9" t="s">
        <v>412</v>
      </c>
      <c r="J27" s="9" t="s">
        <v>413</v>
      </c>
      <c r="K27" s="9" t="s">
        <v>414</v>
      </c>
      <c r="L27" s="9" t="s">
        <v>415</v>
      </c>
      <c r="M27" s="9" t="s">
        <v>416</v>
      </c>
      <c r="N27" s="9">
        <v>1</v>
      </c>
      <c r="O27" s="9"/>
      <c r="P27" s="9"/>
      <c r="Q27" s="8">
        <v>1</v>
      </c>
      <c r="R27" s="9"/>
      <c r="S27" s="8">
        <v>2009</v>
      </c>
      <c r="T27" s="9">
        <v>1</v>
      </c>
      <c r="U27" s="9"/>
      <c r="V27" s="9"/>
      <c r="W27" s="9"/>
      <c r="X27" s="21" t="s">
        <v>363</v>
      </c>
      <c r="Y27" s="21" t="s">
        <v>364</v>
      </c>
      <c r="Z27" s="21" t="s">
        <v>365</v>
      </c>
      <c r="AA27" s="21" t="s">
        <v>366</v>
      </c>
      <c r="AB27" s="21" t="s">
        <v>367</v>
      </c>
      <c r="AC27" s="21" t="s">
        <v>368</v>
      </c>
      <c r="AD27" s="10" t="s">
        <v>369</v>
      </c>
      <c r="AE27" s="16" t="s">
        <v>104</v>
      </c>
      <c r="AF27" s="12" t="s">
        <v>105</v>
      </c>
      <c r="AG27" s="12" t="s">
        <v>106</v>
      </c>
      <c r="AH27" s="12" t="s">
        <v>107</v>
      </c>
      <c r="AI27" s="12" t="s">
        <v>108</v>
      </c>
      <c r="AJ27" s="13"/>
    </row>
    <row r="28" spans="1:36" s="58" customFormat="1" ht="30" hidden="1">
      <c r="A28" s="8">
        <v>62</v>
      </c>
      <c r="B28" s="9" t="s">
        <v>417</v>
      </c>
      <c r="C28" s="9" t="s">
        <v>354</v>
      </c>
      <c r="D28" s="9" t="s">
        <v>111</v>
      </c>
      <c r="E28" s="9" t="s">
        <v>245</v>
      </c>
      <c r="F28" s="9" t="s">
        <v>418</v>
      </c>
      <c r="G28" s="9" t="s">
        <v>419</v>
      </c>
      <c r="H28" s="21" t="s">
        <v>420</v>
      </c>
      <c r="I28" s="21" t="s">
        <v>421</v>
      </c>
      <c r="J28" s="21" t="s">
        <v>422</v>
      </c>
      <c r="K28" s="21" t="s">
        <v>423</v>
      </c>
      <c r="L28" s="21" t="s">
        <v>424</v>
      </c>
      <c r="M28" s="22" t="s">
        <v>425</v>
      </c>
      <c r="N28" s="9">
        <v>1</v>
      </c>
      <c r="O28" s="21"/>
      <c r="P28" s="9"/>
      <c r="Q28" s="8">
        <v>1</v>
      </c>
      <c r="R28" s="9"/>
      <c r="S28" s="8">
        <v>2009</v>
      </c>
      <c r="T28" s="9">
        <v>1</v>
      </c>
      <c r="U28" s="10"/>
      <c r="V28" s="10"/>
      <c r="W28" s="10"/>
      <c r="X28" s="21" t="s">
        <v>363</v>
      </c>
      <c r="Y28" s="21" t="s">
        <v>364</v>
      </c>
      <c r="Z28" s="21" t="s">
        <v>365</v>
      </c>
      <c r="AA28" s="21" t="s">
        <v>366</v>
      </c>
      <c r="AB28" s="21" t="s">
        <v>367</v>
      </c>
      <c r="AC28" s="21" t="s">
        <v>368</v>
      </c>
      <c r="AD28" s="10" t="s">
        <v>369</v>
      </c>
      <c r="AE28" s="16" t="s">
        <v>104</v>
      </c>
      <c r="AF28" s="12" t="s">
        <v>105</v>
      </c>
      <c r="AG28" s="12" t="s">
        <v>106</v>
      </c>
      <c r="AH28" s="12" t="s">
        <v>107</v>
      </c>
      <c r="AI28" s="12" t="s">
        <v>108</v>
      </c>
      <c r="AJ28" s="13"/>
    </row>
    <row r="29" spans="1:36" s="58" customFormat="1" ht="30" hidden="1">
      <c r="A29" s="8">
        <v>64</v>
      </c>
      <c r="B29" s="9" t="s">
        <v>426</v>
      </c>
      <c r="C29" s="9" t="s">
        <v>427</v>
      </c>
      <c r="D29" s="9" t="s">
        <v>143</v>
      </c>
      <c r="E29" s="9" t="s">
        <v>245</v>
      </c>
      <c r="F29" s="9" t="s">
        <v>428</v>
      </c>
      <c r="G29" s="9" t="s">
        <v>429</v>
      </c>
      <c r="H29" s="9" t="s">
        <v>430</v>
      </c>
      <c r="I29" s="9" t="s">
        <v>431</v>
      </c>
      <c r="J29" s="9" t="s">
        <v>359</v>
      </c>
      <c r="K29" s="9" t="s">
        <v>432</v>
      </c>
      <c r="L29" s="9" t="s">
        <v>433</v>
      </c>
      <c r="M29" s="9" t="s">
        <v>434</v>
      </c>
      <c r="N29" s="9">
        <v>1</v>
      </c>
      <c r="O29" s="9"/>
      <c r="P29" s="9"/>
      <c r="Q29" s="8">
        <v>11</v>
      </c>
      <c r="R29" s="9"/>
      <c r="S29" s="8">
        <v>2009</v>
      </c>
      <c r="T29" s="9">
        <v>1</v>
      </c>
      <c r="U29" s="9">
        <v>1</v>
      </c>
      <c r="V29" s="9"/>
      <c r="W29" s="9">
        <v>1</v>
      </c>
      <c r="X29" s="9" t="s">
        <v>192</v>
      </c>
      <c r="Y29" s="9" t="s">
        <v>193</v>
      </c>
      <c r="Z29" s="9" t="s">
        <v>189</v>
      </c>
      <c r="AA29" s="9" t="s">
        <v>194</v>
      </c>
      <c r="AB29" s="9" t="s">
        <v>195</v>
      </c>
      <c r="AC29" s="9" t="s">
        <v>196</v>
      </c>
      <c r="AD29" s="9" t="s">
        <v>197</v>
      </c>
      <c r="AE29" s="16" t="s">
        <v>104</v>
      </c>
      <c r="AF29" s="12" t="s">
        <v>105</v>
      </c>
      <c r="AG29" s="12" t="s">
        <v>106</v>
      </c>
      <c r="AH29" s="12" t="s">
        <v>107</v>
      </c>
      <c r="AI29" s="12" t="s">
        <v>108</v>
      </c>
      <c r="AJ29" s="13"/>
    </row>
    <row r="30" spans="1:36" s="58" customFormat="1" ht="30" hidden="1">
      <c r="A30" s="23">
        <v>66</v>
      </c>
      <c r="B30" s="20" t="s">
        <v>435</v>
      </c>
      <c r="C30" s="12" t="s">
        <v>436</v>
      </c>
      <c r="D30" s="12" t="s">
        <v>111</v>
      </c>
      <c r="E30" s="12" t="s">
        <v>245</v>
      </c>
      <c r="F30" s="12" t="s">
        <v>246</v>
      </c>
      <c r="G30" s="12" t="s">
        <v>437</v>
      </c>
      <c r="H30" s="12" t="s">
        <v>438</v>
      </c>
      <c r="I30" s="12" t="s">
        <v>439</v>
      </c>
      <c r="J30" s="12" t="s">
        <v>440</v>
      </c>
      <c r="K30" s="12" t="s">
        <v>441</v>
      </c>
      <c r="L30" s="12" t="s">
        <v>442</v>
      </c>
      <c r="M30" s="20" t="s">
        <v>443</v>
      </c>
      <c r="N30" s="20">
        <v>1</v>
      </c>
      <c r="O30" s="20"/>
      <c r="P30" s="20"/>
      <c r="Q30" s="23">
        <v>11</v>
      </c>
      <c r="R30" s="20"/>
      <c r="S30" s="23">
        <v>2009</v>
      </c>
      <c r="T30" s="9">
        <v>1</v>
      </c>
      <c r="U30" s="20"/>
      <c r="V30" s="20"/>
      <c r="W30" s="20"/>
      <c r="X30" s="9" t="s">
        <v>192</v>
      </c>
      <c r="Y30" s="9" t="s">
        <v>193</v>
      </c>
      <c r="Z30" s="9" t="s">
        <v>189</v>
      </c>
      <c r="AA30" s="9" t="s">
        <v>194</v>
      </c>
      <c r="AB30" s="9" t="s">
        <v>195</v>
      </c>
      <c r="AC30" s="9" t="s">
        <v>196</v>
      </c>
      <c r="AD30" s="9" t="s">
        <v>197</v>
      </c>
      <c r="AE30" s="16" t="s">
        <v>104</v>
      </c>
      <c r="AF30" s="12" t="s">
        <v>105</v>
      </c>
      <c r="AG30" s="12" t="s">
        <v>106</v>
      </c>
      <c r="AH30" s="12" t="s">
        <v>107</v>
      </c>
      <c r="AI30" s="12" t="s">
        <v>108</v>
      </c>
      <c r="AJ30" s="13"/>
    </row>
    <row r="31" spans="1:36" s="58" customFormat="1" ht="30" hidden="1">
      <c r="A31" s="8">
        <v>67</v>
      </c>
      <c r="B31" s="20" t="s">
        <v>444</v>
      </c>
      <c r="C31" s="12" t="s">
        <v>110</v>
      </c>
      <c r="D31" s="12" t="s">
        <v>111</v>
      </c>
      <c r="E31" s="12" t="s">
        <v>245</v>
      </c>
      <c r="F31" s="12" t="s">
        <v>445</v>
      </c>
      <c r="G31" s="12" t="s">
        <v>446</v>
      </c>
      <c r="H31" s="12" t="s">
        <v>447</v>
      </c>
      <c r="I31" s="12" t="s">
        <v>448</v>
      </c>
      <c r="J31" s="12" t="s">
        <v>449</v>
      </c>
      <c r="K31" s="12" t="s">
        <v>450</v>
      </c>
      <c r="L31" s="12" t="s">
        <v>451</v>
      </c>
      <c r="M31" s="20" t="s">
        <v>452</v>
      </c>
      <c r="N31" s="20">
        <v>1</v>
      </c>
      <c r="O31" s="20"/>
      <c r="P31" s="59"/>
      <c r="Q31" s="23">
        <v>22</v>
      </c>
      <c r="R31" s="59"/>
      <c r="S31" s="23">
        <v>2009</v>
      </c>
      <c r="T31" s="9">
        <v>1</v>
      </c>
      <c r="U31" s="20"/>
      <c r="V31" s="20"/>
      <c r="W31" s="20"/>
      <c r="X31" s="9" t="s">
        <v>120</v>
      </c>
      <c r="Y31" s="9" t="s">
        <v>121</v>
      </c>
      <c r="Z31" s="9" t="s">
        <v>5</v>
      </c>
      <c r="AA31" s="9" t="s">
        <v>122</v>
      </c>
      <c r="AB31" s="9" t="s">
        <v>123</v>
      </c>
      <c r="AC31" s="9" t="s">
        <v>124</v>
      </c>
      <c r="AD31" s="15" t="s">
        <v>125</v>
      </c>
      <c r="AE31" s="16" t="s">
        <v>104</v>
      </c>
      <c r="AF31" s="12" t="s">
        <v>105</v>
      </c>
      <c r="AG31" s="12" t="s">
        <v>106</v>
      </c>
      <c r="AH31" s="12" t="s">
        <v>107</v>
      </c>
      <c r="AI31" s="12" t="s">
        <v>108</v>
      </c>
      <c r="AJ31" s="13"/>
    </row>
    <row r="32" spans="1:36" s="58" customFormat="1" ht="30" hidden="1">
      <c r="A32" s="8">
        <v>68</v>
      </c>
      <c r="B32" s="9" t="s">
        <v>453</v>
      </c>
      <c r="C32" s="9" t="s">
        <v>110</v>
      </c>
      <c r="D32" s="9" t="s">
        <v>111</v>
      </c>
      <c r="E32" s="9" t="s">
        <v>245</v>
      </c>
      <c r="F32" s="9" t="s">
        <v>454</v>
      </c>
      <c r="G32" s="9" t="s">
        <v>113</v>
      </c>
      <c r="H32" s="9" t="s">
        <v>114</v>
      </c>
      <c r="I32" s="9" t="s">
        <v>115</v>
      </c>
      <c r="J32" s="9" t="s">
        <v>116</v>
      </c>
      <c r="K32" s="9" t="s">
        <v>117</v>
      </c>
      <c r="L32" s="9" t="s">
        <v>118</v>
      </c>
      <c r="M32" s="14" t="s">
        <v>119</v>
      </c>
      <c r="N32" s="9">
        <v>1</v>
      </c>
      <c r="O32" s="9"/>
      <c r="P32" s="9"/>
      <c r="Q32" s="8">
        <v>22</v>
      </c>
      <c r="R32" s="9"/>
      <c r="S32" s="8">
        <v>2009</v>
      </c>
      <c r="T32" s="9">
        <v>1</v>
      </c>
      <c r="U32" s="15"/>
      <c r="V32" s="15"/>
      <c r="W32" s="15"/>
      <c r="X32" s="9" t="s">
        <v>120</v>
      </c>
      <c r="Y32" s="9" t="s">
        <v>121</v>
      </c>
      <c r="Z32" s="9" t="s">
        <v>5</v>
      </c>
      <c r="AA32" s="9" t="s">
        <v>122</v>
      </c>
      <c r="AB32" s="9" t="s">
        <v>123</v>
      </c>
      <c r="AC32" s="9" t="s">
        <v>124</v>
      </c>
      <c r="AD32" s="15" t="s">
        <v>125</v>
      </c>
      <c r="AE32" s="16" t="s">
        <v>104</v>
      </c>
      <c r="AF32" s="12" t="s">
        <v>105</v>
      </c>
      <c r="AG32" s="12" t="s">
        <v>106</v>
      </c>
      <c r="AH32" s="12" t="s">
        <v>107</v>
      </c>
      <c r="AI32" s="12" t="s">
        <v>108</v>
      </c>
      <c r="AJ32" s="13"/>
    </row>
    <row r="33" spans="1:36" s="58" customFormat="1" ht="30" hidden="1">
      <c r="A33" s="8">
        <v>70</v>
      </c>
      <c r="B33" s="9" t="s">
        <v>455</v>
      </c>
      <c r="C33" s="9" t="s">
        <v>456</v>
      </c>
      <c r="D33" s="9" t="s">
        <v>111</v>
      </c>
      <c r="E33" s="9" t="s">
        <v>245</v>
      </c>
      <c r="F33" s="9" t="s">
        <v>457</v>
      </c>
      <c r="G33" s="9" t="s">
        <v>458</v>
      </c>
      <c r="H33" s="9" t="s">
        <v>459</v>
      </c>
      <c r="I33" s="9" t="s">
        <v>460</v>
      </c>
      <c r="J33" s="9" t="s">
        <v>461</v>
      </c>
      <c r="K33" s="9" t="s">
        <v>462</v>
      </c>
      <c r="L33" s="9" t="s">
        <v>463</v>
      </c>
      <c r="M33" s="9" t="s">
        <v>464</v>
      </c>
      <c r="N33" s="9">
        <v>1</v>
      </c>
      <c r="O33" s="9"/>
      <c r="P33" s="9"/>
      <c r="Q33" s="8">
        <v>11</v>
      </c>
      <c r="R33" s="9"/>
      <c r="S33" s="8">
        <v>2009</v>
      </c>
      <c r="T33" s="9">
        <v>1</v>
      </c>
      <c r="U33" s="9">
        <v>1</v>
      </c>
      <c r="V33" s="9"/>
      <c r="W33" s="9">
        <v>1</v>
      </c>
      <c r="X33" s="9" t="s">
        <v>192</v>
      </c>
      <c r="Y33" s="9" t="s">
        <v>193</v>
      </c>
      <c r="Z33" s="9" t="s">
        <v>189</v>
      </c>
      <c r="AA33" s="9" t="s">
        <v>194</v>
      </c>
      <c r="AB33" s="9" t="s">
        <v>195</v>
      </c>
      <c r="AC33" s="9" t="s">
        <v>196</v>
      </c>
      <c r="AD33" s="9" t="s">
        <v>197</v>
      </c>
      <c r="AE33" s="16" t="s">
        <v>104</v>
      </c>
      <c r="AF33" s="12" t="s">
        <v>105</v>
      </c>
      <c r="AG33" s="12" t="s">
        <v>106</v>
      </c>
      <c r="AH33" s="12" t="s">
        <v>107</v>
      </c>
      <c r="AI33" s="12" t="s">
        <v>108</v>
      </c>
      <c r="AJ33" s="13"/>
    </row>
    <row r="34" spans="1:36" s="58" customFormat="1" ht="30" hidden="1">
      <c r="A34" s="8">
        <v>79</v>
      </c>
      <c r="B34" s="9" t="s">
        <v>465</v>
      </c>
      <c r="C34" s="9" t="s">
        <v>466</v>
      </c>
      <c r="D34" s="9" t="s">
        <v>111</v>
      </c>
      <c r="E34" s="9" t="s">
        <v>245</v>
      </c>
      <c r="F34" s="9" t="s">
        <v>467</v>
      </c>
      <c r="G34" s="9" t="s">
        <v>468</v>
      </c>
      <c r="H34" s="17" t="s">
        <v>469</v>
      </c>
      <c r="I34" s="9" t="s">
        <v>470</v>
      </c>
      <c r="J34" s="9" t="s">
        <v>471</v>
      </c>
      <c r="K34" s="9" t="s">
        <v>472</v>
      </c>
      <c r="L34" s="9" t="s">
        <v>473</v>
      </c>
      <c r="M34" s="22" t="s">
        <v>474</v>
      </c>
      <c r="N34" s="9">
        <v>1</v>
      </c>
      <c r="O34" s="9"/>
      <c r="P34" s="9"/>
      <c r="Q34" s="8">
        <v>9</v>
      </c>
      <c r="R34" s="9"/>
      <c r="S34" s="8">
        <v>2009</v>
      </c>
      <c r="T34" s="9">
        <v>1</v>
      </c>
      <c r="U34" s="15"/>
      <c r="V34" s="15"/>
      <c r="W34" s="15"/>
      <c r="X34" s="9" t="s">
        <v>475</v>
      </c>
      <c r="Y34" s="17" t="s">
        <v>476</v>
      </c>
      <c r="Z34" s="17" t="s">
        <v>477</v>
      </c>
      <c r="AA34" s="17" t="s">
        <v>478</v>
      </c>
      <c r="AB34" s="17" t="s">
        <v>479</v>
      </c>
      <c r="AC34" s="9" t="s">
        <v>124</v>
      </c>
      <c r="AD34" s="15" t="s">
        <v>480</v>
      </c>
      <c r="AE34" s="24" t="s">
        <v>104</v>
      </c>
      <c r="AF34" s="12" t="s">
        <v>105</v>
      </c>
      <c r="AG34" s="12" t="s">
        <v>106</v>
      </c>
      <c r="AH34" s="12" t="s">
        <v>107</v>
      </c>
      <c r="AI34" s="12" t="s">
        <v>108</v>
      </c>
      <c r="AJ34" s="13"/>
    </row>
    <row r="35" spans="1:36" s="58" customFormat="1" ht="30" hidden="1">
      <c r="A35" s="8">
        <v>82</v>
      </c>
      <c r="B35" s="9" t="s">
        <v>481</v>
      </c>
      <c r="C35" s="9" t="s">
        <v>466</v>
      </c>
      <c r="D35" s="9" t="s">
        <v>111</v>
      </c>
      <c r="E35" s="9" t="s">
        <v>245</v>
      </c>
      <c r="F35" s="9" t="s">
        <v>482</v>
      </c>
      <c r="G35" s="9" t="s">
        <v>483</v>
      </c>
      <c r="H35" s="17" t="s">
        <v>469</v>
      </c>
      <c r="I35" s="9" t="s">
        <v>470</v>
      </c>
      <c r="J35" s="9" t="s">
        <v>471</v>
      </c>
      <c r="K35" s="9" t="s">
        <v>472</v>
      </c>
      <c r="L35" s="9" t="s">
        <v>473</v>
      </c>
      <c r="M35" s="22" t="s">
        <v>474</v>
      </c>
      <c r="N35" s="9">
        <v>1</v>
      </c>
      <c r="O35" s="9"/>
      <c r="P35" s="9"/>
      <c r="Q35" s="8">
        <v>5</v>
      </c>
      <c r="R35" s="9"/>
      <c r="S35" s="8">
        <v>2009</v>
      </c>
      <c r="T35" s="9">
        <v>1</v>
      </c>
      <c r="U35" s="15"/>
      <c r="V35" s="15"/>
      <c r="W35" s="15"/>
      <c r="X35" s="9" t="s">
        <v>475</v>
      </c>
      <c r="Y35" s="17" t="s">
        <v>476</v>
      </c>
      <c r="Z35" s="17" t="s">
        <v>477</v>
      </c>
      <c r="AA35" s="17" t="s">
        <v>478</v>
      </c>
      <c r="AB35" s="17" t="s">
        <v>479</v>
      </c>
      <c r="AC35" s="9" t="s">
        <v>124</v>
      </c>
      <c r="AD35" s="15" t="s">
        <v>480</v>
      </c>
      <c r="AE35" s="24" t="s">
        <v>104</v>
      </c>
      <c r="AF35" s="12" t="s">
        <v>105</v>
      </c>
      <c r="AG35" s="12" t="s">
        <v>106</v>
      </c>
      <c r="AH35" s="12" t="s">
        <v>107</v>
      </c>
      <c r="AI35" s="12" t="s">
        <v>108</v>
      </c>
      <c r="AJ35" s="13"/>
    </row>
    <row r="36" spans="1:36" s="58" customFormat="1" ht="30" hidden="1">
      <c r="A36" s="8">
        <v>86</v>
      </c>
      <c r="B36" s="9" t="s">
        <v>484</v>
      </c>
      <c r="C36" s="9" t="s">
        <v>485</v>
      </c>
      <c r="D36" s="17" t="s">
        <v>111</v>
      </c>
      <c r="E36" s="9" t="s">
        <v>245</v>
      </c>
      <c r="F36" s="9" t="s">
        <v>246</v>
      </c>
      <c r="G36" s="9" t="s">
        <v>486</v>
      </c>
      <c r="H36" s="9" t="s">
        <v>487</v>
      </c>
      <c r="I36" s="9" t="s">
        <v>488</v>
      </c>
      <c r="J36" s="9" t="s">
        <v>489</v>
      </c>
      <c r="K36" s="9" t="s">
        <v>490</v>
      </c>
      <c r="L36" s="9" t="s">
        <v>491</v>
      </c>
      <c r="M36" s="22" t="s">
        <v>492</v>
      </c>
      <c r="N36" s="9">
        <v>1</v>
      </c>
      <c r="O36" s="9"/>
      <c r="P36" s="9"/>
      <c r="Q36" s="8">
        <v>5</v>
      </c>
      <c r="R36" s="9"/>
      <c r="S36" s="8">
        <v>2008</v>
      </c>
      <c r="T36" s="9">
        <v>1</v>
      </c>
      <c r="U36" s="15"/>
      <c r="V36" s="15"/>
      <c r="W36" s="15"/>
      <c r="X36" s="9" t="s">
        <v>475</v>
      </c>
      <c r="Y36" s="17" t="s">
        <v>476</v>
      </c>
      <c r="Z36" s="17" t="s">
        <v>477</v>
      </c>
      <c r="AA36" s="17" t="s">
        <v>478</v>
      </c>
      <c r="AB36" s="17" t="s">
        <v>479</v>
      </c>
      <c r="AC36" s="9" t="s">
        <v>124</v>
      </c>
      <c r="AD36" s="15" t="s">
        <v>480</v>
      </c>
      <c r="AE36" s="24" t="s">
        <v>104</v>
      </c>
      <c r="AF36" s="12" t="s">
        <v>105</v>
      </c>
      <c r="AG36" s="12" t="s">
        <v>106</v>
      </c>
      <c r="AH36" s="12" t="s">
        <v>107</v>
      </c>
      <c r="AI36" s="12" t="s">
        <v>108</v>
      </c>
      <c r="AJ36" s="13"/>
    </row>
    <row r="37" spans="1:36" s="58" customFormat="1" ht="30" hidden="1">
      <c r="A37" s="8">
        <v>87</v>
      </c>
      <c r="B37" s="9" t="s">
        <v>493</v>
      </c>
      <c r="C37" s="9" t="s">
        <v>494</v>
      </c>
      <c r="D37" s="17" t="s">
        <v>111</v>
      </c>
      <c r="E37" s="9" t="s">
        <v>245</v>
      </c>
      <c r="F37" s="9" t="s">
        <v>246</v>
      </c>
      <c r="G37" s="9" t="s">
        <v>495</v>
      </c>
      <c r="H37" s="17" t="s">
        <v>496</v>
      </c>
      <c r="I37" s="9" t="s">
        <v>497</v>
      </c>
      <c r="J37" s="9" t="s">
        <v>498</v>
      </c>
      <c r="K37" s="9" t="s">
        <v>499</v>
      </c>
      <c r="L37" s="9" t="s">
        <v>500</v>
      </c>
      <c r="M37" s="22" t="s">
        <v>501</v>
      </c>
      <c r="N37" s="9">
        <v>1</v>
      </c>
      <c r="O37" s="9"/>
      <c r="P37" s="9"/>
      <c r="Q37" s="8">
        <v>9</v>
      </c>
      <c r="R37" s="9"/>
      <c r="S37" s="8">
        <v>2009</v>
      </c>
      <c r="T37" s="9">
        <v>1</v>
      </c>
      <c r="U37" s="15"/>
      <c r="V37" s="15"/>
      <c r="W37" s="15"/>
      <c r="X37" s="9" t="s">
        <v>475</v>
      </c>
      <c r="Y37" s="17" t="s">
        <v>476</v>
      </c>
      <c r="Z37" s="17" t="s">
        <v>477</v>
      </c>
      <c r="AA37" s="17" t="s">
        <v>478</v>
      </c>
      <c r="AB37" s="17" t="s">
        <v>479</v>
      </c>
      <c r="AC37" s="9" t="s">
        <v>124</v>
      </c>
      <c r="AD37" s="15" t="s">
        <v>480</v>
      </c>
      <c r="AE37" s="24" t="s">
        <v>104</v>
      </c>
      <c r="AF37" s="12" t="s">
        <v>105</v>
      </c>
      <c r="AG37" s="12" t="s">
        <v>106</v>
      </c>
      <c r="AH37" s="12" t="s">
        <v>107</v>
      </c>
      <c r="AI37" s="12" t="s">
        <v>108</v>
      </c>
      <c r="AJ37" s="13"/>
    </row>
    <row r="38" spans="1:36" s="58" customFormat="1" ht="30" hidden="1">
      <c r="A38" s="8">
        <v>88</v>
      </c>
      <c r="B38" s="9" t="s">
        <v>502</v>
      </c>
      <c r="C38" s="9" t="s">
        <v>503</v>
      </c>
      <c r="D38" s="9" t="s">
        <v>111</v>
      </c>
      <c r="E38" s="9" t="s">
        <v>245</v>
      </c>
      <c r="F38" s="9" t="s">
        <v>246</v>
      </c>
      <c r="G38" s="9" t="s">
        <v>504</v>
      </c>
      <c r="H38" s="9" t="s">
        <v>505</v>
      </c>
      <c r="I38" s="9" t="s">
        <v>506</v>
      </c>
      <c r="J38" s="9" t="s">
        <v>507</v>
      </c>
      <c r="K38" s="9" t="s">
        <v>508</v>
      </c>
      <c r="L38" s="9" t="s">
        <v>509</v>
      </c>
      <c r="M38" s="22" t="s">
        <v>510</v>
      </c>
      <c r="N38" s="9">
        <v>1</v>
      </c>
      <c r="O38" s="9"/>
      <c r="P38" s="9"/>
      <c r="Q38" s="8">
        <v>13</v>
      </c>
      <c r="R38" s="9"/>
      <c r="S38" s="8">
        <v>2009</v>
      </c>
      <c r="T38" s="9">
        <v>1</v>
      </c>
      <c r="U38" s="10"/>
      <c r="V38" s="10"/>
      <c r="W38" s="10"/>
      <c r="X38" s="9" t="s">
        <v>363</v>
      </c>
      <c r="Y38" s="9" t="s">
        <v>511</v>
      </c>
      <c r="Z38" s="9" t="s">
        <v>512</v>
      </c>
      <c r="AA38" s="9" t="s">
        <v>366</v>
      </c>
      <c r="AB38" s="9" t="s">
        <v>367</v>
      </c>
      <c r="AC38" s="9" t="s">
        <v>368</v>
      </c>
      <c r="AD38" s="9" t="s">
        <v>513</v>
      </c>
      <c r="AE38" s="12" t="s">
        <v>104</v>
      </c>
      <c r="AF38" s="12" t="s">
        <v>105</v>
      </c>
      <c r="AG38" s="12" t="s">
        <v>106</v>
      </c>
      <c r="AH38" s="12" t="s">
        <v>107</v>
      </c>
      <c r="AI38" s="12" t="s">
        <v>108</v>
      </c>
      <c r="AJ38" s="13"/>
    </row>
    <row r="39" spans="1:36" s="58" customFormat="1" ht="45" hidden="1">
      <c r="A39" s="8">
        <v>90</v>
      </c>
      <c r="B39" s="9" t="s">
        <v>514</v>
      </c>
      <c r="C39" s="9" t="s">
        <v>427</v>
      </c>
      <c r="D39" s="17" t="s">
        <v>515</v>
      </c>
      <c r="E39" s="9" t="s">
        <v>245</v>
      </c>
      <c r="F39" s="9" t="s">
        <v>516</v>
      </c>
      <c r="G39" s="9" t="s">
        <v>517</v>
      </c>
      <c r="H39" s="17" t="s">
        <v>430</v>
      </c>
      <c r="I39" s="9" t="s">
        <v>431</v>
      </c>
      <c r="J39" s="9" t="s">
        <v>359</v>
      </c>
      <c r="K39" s="9" t="s">
        <v>518</v>
      </c>
      <c r="L39" s="9" t="s">
        <v>519</v>
      </c>
      <c r="M39" s="60" t="s">
        <v>434</v>
      </c>
      <c r="N39" s="9">
        <v>1</v>
      </c>
      <c r="O39" s="9"/>
      <c r="P39" s="9"/>
      <c r="Q39" s="8">
        <v>9</v>
      </c>
      <c r="R39" s="9"/>
      <c r="S39" s="8">
        <v>2009</v>
      </c>
      <c r="T39" s="9">
        <v>1</v>
      </c>
      <c r="U39" s="61">
        <v>1</v>
      </c>
      <c r="V39" s="61"/>
      <c r="W39" s="61">
        <v>1</v>
      </c>
      <c r="X39" s="9" t="s">
        <v>475</v>
      </c>
      <c r="Y39" s="17" t="s">
        <v>476</v>
      </c>
      <c r="Z39" s="17" t="s">
        <v>477</v>
      </c>
      <c r="AA39" s="17" t="s">
        <v>478</v>
      </c>
      <c r="AB39" s="17" t="s">
        <v>479</v>
      </c>
      <c r="AC39" s="9" t="s">
        <v>124</v>
      </c>
      <c r="AD39" s="15" t="s">
        <v>480</v>
      </c>
      <c r="AE39" s="25" t="s">
        <v>104</v>
      </c>
      <c r="AF39" s="24" t="s">
        <v>105</v>
      </c>
      <c r="AG39" s="12" t="s">
        <v>106</v>
      </c>
      <c r="AH39" s="12" t="s">
        <v>107</v>
      </c>
      <c r="AI39" s="12" t="s">
        <v>108</v>
      </c>
      <c r="AJ39" s="13"/>
    </row>
    <row r="40" spans="1:36" s="58" customFormat="1" ht="30" hidden="1">
      <c r="A40" s="8">
        <v>93</v>
      </c>
      <c r="B40" s="9" t="s">
        <v>520</v>
      </c>
      <c r="C40" s="9" t="s">
        <v>521</v>
      </c>
      <c r="D40" s="9" t="s">
        <v>111</v>
      </c>
      <c r="E40" s="9" t="s">
        <v>245</v>
      </c>
      <c r="F40" s="9" t="s">
        <v>246</v>
      </c>
      <c r="G40" s="9" t="s">
        <v>522</v>
      </c>
      <c r="H40" s="9" t="s">
        <v>523</v>
      </c>
      <c r="I40" s="9" t="s">
        <v>524</v>
      </c>
      <c r="J40" s="9" t="s">
        <v>525</v>
      </c>
      <c r="K40" s="9" t="s">
        <v>526</v>
      </c>
      <c r="L40" s="9" t="s">
        <v>527</v>
      </c>
      <c r="M40" s="9" t="s">
        <v>528</v>
      </c>
      <c r="N40" s="9">
        <v>1</v>
      </c>
      <c r="O40" s="9"/>
      <c r="P40" s="9"/>
      <c r="Q40" s="8">
        <v>13</v>
      </c>
      <c r="R40" s="9"/>
      <c r="S40" s="8">
        <v>2009</v>
      </c>
      <c r="T40" s="9">
        <v>1</v>
      </c>
      <c r="U40" s="9"/>
      <c r="V40" s="9"/>
      <c r="W40" s="9"/>
      <c r="X40" s="9" t="s">
        <v>363</v>
      </c>
      <c r="Y40" s="9" t="s">
        <v>511</v>
      </c>
      <c r="Z40" s="9" t="s">
        <v>512</v>
      </c>
      <c r="AA40" s="9" t="s">
        <v>366</v>
      </c>
      <c r="AB40" s="9" t="s">
        <v>367</v>
      </c>
      <c r="AC40" s="9" t="s">
        <v>368</v>
      </c>
      <c r="AD40" s="9" t="s">
        <v>513</v>
      </c>
      <c r="AE40" s="12" t="s">
        <v>104</v>
      </c>
      <c r="AF40" s="12" t="s">
        <v>105</v>
      </c>
      <c r="AG40" s="12" t="s">
        <v>106</v>
      </c>
      <c r="AH40" s="12" t="s">
        <v>107</v>
      </c>
      <c r="AI40" s="12" t="s">
        <v>108</v>
      </c>
      <c r="AJ40" s="13"/>
    </row>
    <row r="41" spans="1:36" s="58" customFormat="1" ht="30" hidden="1">
      <c r="A41" s="8">
        <v>95</v>
      </c>
      <c r="B41" s="9" t="s">
        <v>529</v>
      </c>
      <c r="C41" s="9" t="s">
        <v>142</v>
      </c>
      <c r="D41" s="17" t="s">
        <v>320</v>
      </c>
      <c r="E41" s="9" t="s">
        <v>245</v>
      </c>
      <c r="F41" s="9" t="s">
        <v>246</v>
      </c>
      <c r="G41" s="9" t="s">
        <v>530</v>
      </c>
      <c r="H41" s="9" t="s">
        <v>531</v>
      </c>
      <c r="I41" s="9" t="s">
        <v>532</v>
      </c>
      <c r="J41" s="9" t="s">
        <v>533</v>
      </c>
      <c r="K41" s="9" t="s">
        <v>534</v>
      </c>
      <c r="L41" s="9" t="s">
        <v>535</v>
      </c>
      <c r="M41" s="9" t="s">
        <v>536</v>
      </c>
      <c r="N41" s="9">
        <v>1</v>
      </c>
      <c r="O41" s="9"/>
      <c r="P41" s="9"/>
      <c r="Q41" s="8">
        <v>23</v>
      </c>
      <c r="R41" s="9"/>
      <c r="S41" s="8">
        <v>2009</v>
      </c>
      <c r="T41" s="9">
        <v>1</v>
      </c>
      <c r="U41" s="9"/>
      <c r="V41" s="9"/>
      <c r="W41" s="9"/>
      <c r="X41" s="9" t="s">
        <v>537</v>
      </c>
      <c r="Y41" s="9" t="s">
        <v>538</v>
      </c>
      <c r="Z41" s="9" t="s">
        <v>539</v>
      </c>
      <c r="AA41" s="9" t="s">
        <v>535</v>
      </c>
      <c r="AB41" s="9" t="s">
        <v>540</v>
      </c>
      <c r="AC41" s="9" t="s">
        <v>541</v>
      </c>
      <c r="AD41" s="10" t="s">
        <v>542</v>
      </c>
      <c r="AE41" s="16" t="s">
        <v>104</v>
      </c>
      <c r="AF41" s="12" t="s">
        <v>105</v>
      </c>
      <c r="AG41" s="12" t="s">
        <v>106</v>
      </c>
      <c r="AH41" s="12" t="s">
        <v>107</v>
      </c>
      <c r="AI41" s="12" t="s">
        <v>108</v>
      </c>
      <c r="AJ41" s="13"/>
    </row>
    <row r="42" spans="1:36" s="58" customFormat="1" ht="30" hidden="1">
      <c r="A42" s="8">
        <v>96</v>
      </c>
      <c r="B42" s="9" t="s">
        <v>543</v>
      </c>
      <c r="C42" s="9" t="s">
        <v>544</v>
      </c>
      <c r="D42" s="9" t="s">
        <v>111</v>
      </c>
      <c r="E42" s="9" t="s">
        <v>245</v>
      </c>
      <c r="F42" s="9" t="s">
        <v>246</v>
      </c>
      <c r="G42" s="9" t="s">
        <v>545</v>
      </c>
      <c r="H42" s="9" t="s">
        <v>546</v>
      </c>
      <c r="I42" s="9" t="s">
        <v>547</v>
      </c>
      <c r="J42" s="9" t="s">
        <v>548</v>
      </c>
      <c r="K42" s="9" t="s">
        <v>549</v>
      </c>
      <c r="L42" s="9" t="s">
        <v>550</v>
      </c>
      <c r="M42" s="9" t="s">
        <v>551</v>
      </c>
      <c r="N42" s="9">
        <v>1</v>
      </c>
      <c r="O42" s="9"/>
      <c r="P42" s="9"/>
      <c r="Q42" s="8">
        <v>37</v>
      </c>
      <c r="R42" s="9"/>
      <c r="S42" s="8">
        <v>2008</v>
      </c>
      <c r="T42" s="9">
        <v>1</v>
      </c>
      <c r="U42" s="9"/>
      <c r="V42" s="9"/>
      <c r="W42" s="9"/>
      <c r="X42" s="9" t="s">
        <v>207</v>
      </c>
      <c r="Y42" s="9" t="s">
        <v>208</v>
      </c>
      <c r="Z42" s="9" t="s">
        <v>204</v>
      </c>
      <c r="AA42" s="9" t="s">
        <v>209</v>
      </c>
      <c r="AB42" s="9" t="s">
        <v>210</v>
      </c>
      <c r="AC42" s="9" t="s">
        <v>211</v>
      </c>
      <c r="AD42" s="9" t="s">
        <v>212</v>
      </c>
      <c r="AE42" s="12" t="s">
        <v>104</v>
      </c>
      <c r="AF42" s="12" t="s">
        <v>105</v>
      </c>
      <c r="AG42" s="12" t="s">
        <v>106</v>
      </c>
      <c r="AH42" s="12" t="s">
        <v>107</v>
      </c>
      <c r="AI42" s="16" t="s">
        <v>108</v>
      </c>
      <c r="AJ42" s="13"/>
    </row>
    <row r="43" spans="1:36" s="58" customFormat="1" ht="45" hidden="1">
      <c r="A43" s="8">
        <v>97</v>
      </c>
      <c r="B43" s="9" t="s">
        <v>552</v>
      </c>
      <c r="C43" s="9" t="s">
        <v>427</v>
      </c>
      <c r="D43" s="17" t="s">
        <v>553</v>
      </c>
      <c r="E43" s="9" t="s">
        <v>245</v>
      </c>
      <c r="F43" s="9" t="s">
        <v>554</v>
      </c>
      <c r="G43" s="9" t="s">
        <v>555</v>
      </c>
      <c r="H43" s="9" t="s">
        <v>430</v>
      </c>
      <c r="I43" s="9" t="s">
        <v>431</v>
      </c>
      <c r="J43" s="9" t="s">
        <v>556</v>
      </c>
      <c r="K43" s="9" t="s">
        <v>174</v>
      </c>
      <c r="L43" s="9" t="s">
        <v>557</v>
      </c>
      <c r="M43" s="9" t="s">
        <v>434</v>
      </c>
      <c r="N43" s="9">
        <v>1</v>
      </c>
      <c r="O43" s="9"/>
      <c r="P43" s="17" t="s">
        <v>558</v>
      </c>
      <c r="Q43" s="8">
        <v>24</v>
      </c>
      <c r="R43" s="17"/>
      <c r="S43" s="8">
        <v>2009</v>
      </c>
      <c r="T43" s="9">
        <v>1</v>
      </c>
      <c r="U43" s="9">
        <v>1</v>
      </c>
      <c r="V43" s="9"/>
      <c r="W43" s="9">
        <v>1</v>
      </c>
      <c r="X43" s="9" t="s">
        <v>379</v>
      </c>
      <c r="Y43" s="9" t="s">
        <v>559</v>
      </c>
      <c r="Z43" s="9" t="s">
        <v>560</v>
      </c>
      <c r="AA43" s="9" t="s">
        <v>561</v>
      </c>
      <c r="AB43" s="9" t="s">
        <v>382</v>
      </c>
      <c r="AC43" s="9" t="s">
        <v>124</v>
      </c>
      <c r="AD43" s="15" t="s">
        <v>383</v>
      </c>
      <c r="AE43" s="12" t="s">
        <v>104</v>
      </c>
      <c r="AF43" s="12" t="s">
        <v>105</v>
      </c>
      <c r="AG43" s="12" t="s">
        <v>106</v>
      </c>
      <c r="AH43" s="12" t="s">
        <v>107</v>
      </c>
      <c r="AI43" s="12" t="s">
        <v>108</v>
      </c>
      <c r="AJ43" s="13"/>
    </row>
    <row r="44" spans="1:36" s="58" customFormat="1" ht="30" hidden="1">
      <c r="A44" s="8">
        <v>98</v>
      </c>
      <c r="B44" s="9" t="s">
        <v>562</v>
      </c>
      <c r="C44" s="9" t="s">
        <v>110</v>
      </c>
      <c r="D44" s="9" t="s">
        <v>111</v>
      </c>
      <c r="E44" s="9" t="s">
        <v>245</v>
      </c>
      <c r="F44" s="9" t="s">
        <v>563</v>
      </c>
      <c r="G44" s="9" t="s">
        <v>564</v>
      </c>
      <c r="H44" s="9" t="s">
        <v>565</v>
      </c>
      <c r="I44" s="9" t="s">
        <v>566</v>
      </c>
      <c r="J44" s="9" t="s">
        <v>567</v>
      </c>
      <c r="K44" s="9" t="s">
        <v>568</v>
      </c>
      <c r="L44" s="9" t="s">
        <v>569</v>
      </c>
      <c r="M44" s="9" t="s">
        <v>570</v>
      </c>
      <c r="N44" s="9">
        <v>1</v>
      </c>
      <c r="O44" s="9"/>
      <c r="P44" s="9"/>
      <c r="Q44" s="8">
        <v>26</v>
      </c>
      <c r="R44" s="9"/>
      <c r="S44" s="8">
        <v>2009</v>
      </c>
      <c r="T44" s="9">
        <v>1</v>
      </c>
      <c r="U44" s="9"/>
      <c r="V44" s="9"/>
      <c r="W44" s="9"/>
      <c r="X44" s="9" t="s">
        <v>571</v>
      </c>
      <c r="Y44" s="9" t="s">
        <v>572</v>
      </c>
      <c r="Z44" s="9" t="s">
        <v>573</v>
      </c>
      <c r="AA44" s="9" t="s">
        <v>574</v>
      </c>
      <c r="AB44" s="9" t="s">
        <v>575</v>
      </c>
      <c r="AC44" s="9" t="s">
        <v>124</v>
      </c>
      <c r="AD44" s="9" t="s">
        <v>576</v>
      </c>
      <c r="AE44" s="26" t="s">
        <v>104</v>
      </c>
      <c r="AF44" s="16" t="s">
        <v>577</v>
      </c>
      <c r="AG44" s="16" t="s">
        <v>577</v>
      </c>
      <c r="AH44" s="16" t="s">
        <v>577</v>
      </c>
      <c r="AI44" s="16" t="s">
        <v>577</v>
      </c>
      <c r="AJ44" s="13"/>
    </row>
    <row r="45" spans="1:36" s="58" customFormat="1" ht="30" hidden="1">
      <c r="A45" s="8">
        <v>101</v>
      </c>
      <c r="B45" s="9" t="s">
        <v>578</v>
      </c>
      <c r="C45" s="9" t="s">
        <v>110</v>
      </c>
      <c r="D45" s="17" t="s">
        <v>143</v>
      </c>
      <c r="E45" s="9" t="s">
        <v>245</v>
      </c>
      <c r="F45" s="9" t="s">
        <v>579</v>
      </c>
      <c r="G45" s="9" t="s">
        <v>128</v>
      </c>
      <c r="H45" s="9" t="s">
        <v>580</v>
      </c>
      <c r="I45" s="9" t="s">
        <v>581</v>
      </c>
      <c r="J45" s="9" t="s">
        <v>131</v>
      </c>
      <c r="K45" s="9" t="s">
        <v>132</v>
      </c>
      <c r="L45" s="9" t="s">
        <v>133</v>
      </c>
      <c r="M45" s="9" t="s">
        <v>582</v>
      </c>
      <c r="N45" s="9">
        <v>1</v>
      </c>
      <c r="O45" s="9"/>
      <c r="P45" s="9" t="s">
        <v>242</v>
      </c>
      <c r="Q45" s="8">
        <v>29</v>
      </c>
      <c r="R45" s="9"/>
      <c r="S45" s="8">
        <v>2009</v>
      </c>
      <c r="T45" s="9">
        <v>1</v>
      </c>
      <c r="U45" s="9"/>
      <c r="V45" s="9"/>
      <c r="W45" s="9"/>
      <c r="X45" s="9" t="s">
        <v>135</v>
      </c>
      <c r="Y45" s="17" t="s">
        <v>136</v>
      </c>
      <c r="Z45" s="9" t="s">
        <v>132</v>
      </c>
      <c r="AA45" s="17" t="s">
        <v>137</v>
      </c>
      <c r="AB45" s="17" t="s">
        <v>138</v>
      </c>
      <c r="AC45" s="9" t="s">
        <v>139</v>
      </c>
      <c r="AD45" s="9" t="s">
        <v>140</v>
      </c>
      <c r="AE45" s="16" t="s">
        <v>104</v>
      </c>
      <c r="AF45" s="12" t="s">
        <v>105</v>
      </c>
      <c r="AG45" s="12" t="s">
        <v>106</v>
      </c>
      <c r="AH45" s="12" t="s">
        <v>107</v>
      </c>
      <c r="AI45" s="12" t="s">
        <v>108</v>
      </c>
      <c r="AJ45" s="13"/>
    </row>
    <row r="46" spans="1:36" s="58" customFormat="1" ht="30" hidden="1">
      <c r="A46" s="8">
        <v>103</v>
      </c>
      <c r="B46" s="9" t="s">
        <v>583</v>
      </c>
      <c r="C46" s="9" t="s">
        <v>110</v>
      </c>
      <c r="D46" s="9" t="s">
        <v>111</v>
      </c>
      <c r="E46" s="9" t="s">
        <v>245</v>
      </c>
      <c r="F46" s="9" t="s">
        <v>246</v>
      </c>
      <c r="G46" s="9" t="s">
        <v>128</v>
      </c>
      <c r="H46" s="9" t="s">
        <v>580</v>
      </c>
      <c r="I46" s="9" t="s">
        <v>581</v>
      </c>
      <c r="J46" s="9" t="s">
        <v>584</v>
      </c>
      <c r="K46" s="9" t="s">
        <v>132</v>
      </c>
      <c r="L46" s="9" t="s">
        <v>133</v>
      </c>
      <c r="M46" s="9" t="s">
        <v>582</v>
      </c>
      <c r="N46" s="9">
        <v>1</v>
      </c>
      <c r="O46" s="9"/>
      <c r="P46" s="9"/>
      <c r="Q46" s="8">
        <v>29</v>
      </c>
      <c r="R46" s="9"/>
      <c r="S46" s="8">
        <v>2009</v>
      </c>
      <c r="T46" s="9">
        <v>1</v>
      </c>
      <c r="U46" s="9"/>
      <c r="V46" s="9"/>
      <c r="W46" s="9"/>
      <c r="X46" s="9" t="s">
        <v>135</v>
      </c>
      <c r="Y46" s="17" t="s">
        <v>136</v>
      </c>
      <c r="Z46" s="9" t="s">
        <v>132</v>
      </c>
      <c r="AA46" s="17" t="s">
        <v>137</v>
      </c>
      <c r="AB46" s="17" t="s">
        <v>138</v>
      </c>
      <c r="AC46" s="9" t="s">
        <v>139</v>
      </c>
      <c r="AD46" s="9" t="s">
        <v>140</v>
      </c>
      <c r="AE46" s="16" t="s">
        <v>104</v>
      </c>
      <c r="AF46" s="12" t="s">
        <v>105</v>
      </c>
      <c r="AG46" s="12" t="s">
        <v>106</v>
      </c>
      <c r="AH46" s="12" t="s">
        <v>107</v>
      </c>
      <c r="AI46" s="12" t="s">
        <v>108</v>
      </c>
      <c r="AJ46" s="13"/>
    </row>
    <row r="47" spans="1:36" s="58" customFormat="1" ht="30" hidden="1">
      <c r="A47" s="8">
        <v>107</v>
      </c>
      <c r="B47" s="9" t="s">
        <v>585</v>
      </c>
      <c r="C47" s="9" t="s">
        <v>110</v>
      </c>
      <c r="D47" s="9" t="s">
        <v>111</v>
      </c>
      <c r="E47" s="9" t="s">
        <v>245</v>
      </c>
      <c r="F47" s="9" t="s">
        <v>586</v>
      </c>
      <c r="G47" s="9" t="s">
        <v>128</v>
      </c>
      <c r="H47" s="9" t="s">
        <v>129</v>
      </c>
      <c r="I47" s="9" t="s">
        <v>587</v>
      </c>
      <c r="J47" s="9" t="s">
        <v>131</v>
      </c>
      <c r="K47" s="9" t="s">
        <v>132</v>
      </c>
      <c r="L47" s="9" t="s">
        <v>133</v>
      </c>
      <c r="M47" s="9" t="s">
        <v>134</v>
      </c>
      <c r="N47" s="9">
        <v>1</v>
      </c>
      <c r="O47" s="9"/>
      <c r="P47" s="9"/>
      <c r="Q47" s="8">
        <v>29</v>
      </c>
      <c r="R47" s="9"/>
      <c r="S47" s="8">
        <v>2009</v>
      </c>
      <c r="T47" s="9">
        <v>1</v>
      </c>
      <c r="U47" s="9"/>
      <c r="V47" s="9"/>
      <c r="W47" s="9"/>
      <c r="X47" s="9" t="s">
        <v>135</v>
      </c>
      <c r="Y47" s="17" t="s">
        <v>136</v>
      </c>
      <c r="Z47" s="9" t="s">
        <v>132</v>
      </c>
      <c r="AA47" s="17" t="s">
        <v>137</v>
      </c>
      <c r="AB47" s="17" t="s">
        <v>138</v>
      </c>
      <c r="AC47" s="9" t="s">
        <v>139</v>
      </c>
      <c r="AD47" s="9" t="s">
        <v>140</v>
      </c>
      <c r="AE47" s="16" t="s">
        <v>104</v>
      </c>
      <c r="AF47" s="12" t="s">
        <v>105</v>
      </c>
      <c r="AG47" s="12" t="s">
        <v>106</v>
      </c>
      <c r="AH47" s="12" t="s">
        <v>107</v>
      </c>
      <c r="AI47" s="12" t="s">
        <v>108</v>
      </c>
      <c r="AJ47" s="13"/>
    </row>
    <row r="48" spans="1:36" s="58" customFormat="1" ht="30" hidden="1">
      <c r="A48" s="8">
        <v>110</v>
      </c>
      <c r="B48" s="9" t="s">
        <v>588</v>
      </c>
      <c r="C48" s="9" t="s">
        <v>427</v>
      </c>
      <c r="D48" s="9" t="s">
        <v>111</v>
      </c>
      <c r="E48" s="9" t="s">
        <v>245</v>
      </c>
      <c r="F48" s="9" t="s">
        <v>589</v>
      </c>
      <c r="G48" s="9" t="s">
        <v>564</v>
      </c>
      <c r="H48" s="9" t="s">
        <v>590</v>
      </c>
      <c r="I48" s="9" t="s">
        <v>591</v>
      </c>
      <c r="J48" s="9" t="s">
        <v>592</v>
      </c>
      <c r="K48" s="9" t="s">
        <v>568</v>
      </c>
      <c r="L48" s="9" t="s">
        <v>593</v>
      </c>
      <c r="M48" s="22" t="s">
        <v>594</v>
      </c>
      <c r="N48" s="9">
        <v>1</v>
      </c>
      <c r="O48" s="9"/>
      <c r="P48" s="9"/>
      <c r="Q48" s="8">
        <v>26</v>
      </c>
      <c r="R48" s="9"/>
      <c r="S48" s="8">
        <v>2009</v>
      </c>
      <c r="T48" s="9">
        <v>1</v>
      </c>
      <c r="U48" s="10"/>
      <c r="V48" s="10"/>
      <c r="W48" s="10"/>
      <c r="X48" s="9" t="s">
        <v>571</v>
      </c>
      <c r="Y48" s="9" t="s">
        <v>572</v>
      </c>
      <c r="Z48" s="9" t="s">
        <v>573</v>
      </c>
      <c r="AA48" s="9" t="s">
        <v>574</v>
      </c>
      <c r="AB48" s="9" t="s">
        <v>575</v>
      </c>
      <c r="AC48" s="9" t="s">
        <v>124</v>
      </c>
      <c r="AD48" s="9" t="s">
        <v>576</v>
      </c>
      <c r="AE48" s="16" t="s">
        <v>577</v>
      </c>
      <c r="AF48" s="16" t="s">
        <v>577</v>
      </c>
      <c r="AG48" s="16" t="s">
        <v>577</v>
      </c>
      <c r="AH48" s="16" t="s">
        <v>577</v>
      </c>
      <c r="AI48" s="26" t="s">
        <v>108</v>
      </c>
      <c r="AJ48" s="13"/>
    </row>
    <row r="49" spans="1:36" s="58" customFormat="1" ht="30" hidden="1">
      <c r="A49" s="8">
        <v>113</v>
      </c>
      <c r="B49" s="9" t="s">
        <v>595</v>
      </c>
      <c r="C49" s="9" t="s">
        <v>142</v>
      </c>
      <c r="D49" s="9" t="s">
        <v>111</v>
      </c>
      <c r="E49" s="9" t="s">
        <v>245</v>
      </c>
      <c r="F49" s="9" t="s">
        <v>596</v>
      </c>
      <c r="G49" s="9" t="s">
        <v>564</v>
      </c>
      <c r="H49" s="9" t="s">
        <v>597</v>
      </c>
      <c r="I49" s="9" t="s">
        <v>598</v>
      </c>
      <c r="J49" s="9" t="s">
        <v>599</v>
      </c>
      <c r="K49" s="9" t="s">
        <v>568</v>
      </c>
      <c r="L49" s="9" t="s">
        <v>600</v>
      </c>
      <c r="M49" s="22" t="s">
        <v>601</v>
      </c>
      <c r="N49" s="9">
        <v>1</v>
      </c>
      <c r="O49" s="9"/>
      <c r="P49" s="9"/>
      <c r="Q49" s="8">
        <v>26</v>
      </c>
      <c r="R49" s="9"/>
      <c r="S49" s="8">
        <v>2009</v>
      </c>
      <c r="T49" s="9">
        <v>1</v>
      </c>
      <c r="U49" s="10"/>
      <c r="V49" s="10"/>
      <c r="W49" s="10"/>
      <c r="X49" s="9" t="s">
        <v>571</v>
      </c>
      <c r="Y49" s="9" t="s">
        <v>572</v>
      </c>
      <c r="Z49" s="9" t="s">
        <v>573</v>
      </c>
      <c r="AA49" s="9" t="s">
        <v>574</v>
      </c>
      <c r="AB49" s="9" t="s">
        <v>575</v>
      </c>
      <c r="AC49" s="9" t="s">
        <v>124</v>
      </c>
      <c r="AD49" s="9" t="s">
        <v>576</v>
      </c>
      <c r="AE49" s="26" t="s">
        <v>104</v>
      </c>
      <c r="AF49" s="16" t="s">
        <v>577</v>
      </c>
      <c r="AG49" s="16" t="s">
        <v>577</v>
      </c>
      <c r="AH49" s="16" t="s">
        <v>577</v>
      </c>
      <c r="AI49" s="16" t="s">
        <v>577</v>
      </c>
      <c r="AJ49" s="13"/>
    </row>
    <row r="50" spans="1:36" s="58" customFormat="1" ht="30" hidden="1">
      <c r="A50" s="8">
        <v>122</v>
      </c>
      <c r="B50" s="9" t="s">
        <v>602</v>
      </c>
      <c r="C50" s="9" t="s">
        <v>427</v>
      </c>
      <c r="D50" s="9" t="s">
        <v>111</v>
      </c>
      <c r="E50" s="9" t="s">
        <v>245</v>
      </c>
      <c r="F50" s="9" t="s">
        <v>603</v>
      </c>
      <c r="G50" s="9" t="s">
        <v>604</v>
      </c>
      <c r="H50" s="9" t="s">
        <v>605</v>
      </c>
      <c r="I50" s="9" t="s">
        <v>606</v>
      </c>
      <c r="J50" s="9" t="s">
        <v>607</v>
      </c>
      <c r="K50" s="9" t="s">
        <v>608</v>
      </c>
      <c r="L50" s="9" t="s">
        <v>609</v>
      </c>
      <c r="M50" s="20" t="s">
        <v>610</v>
      </c>
      <c r="N50" s="9">
        <v>1</v>
      </c>
      <c r="O50" s="9"/>
      <c r="P50" s="9" t="s">
        <v>124</v>
      </c>
      <c r="Q50" s="8">
        <v>40</v>
      </c>
      <c r="R50" s="9"/>
      <c r="S50" s="8">
        <v>2009</v>
      </c>
      <c r="T50" s="9">
        <v>1</v>
      </c>
      <c r="U50" s="9"/>
      <c r="V50" s="9"/>
      <c r="W50" s="9"/>
      <c r="X50" s="9" t="s">
        <v>611</v>
      </c>
      <c r="Y50" s="9" t="s">
        <v>612</v>
      </c>
      <c r="Z50" s="9" t="s">
        <v>613</v>
      </c>
      <c r="AA50" s="9" t="s">
        <v>614</v>
      </c>
      <c r="AB50" s="27" t="s">
        <v>615</v>
      </c>
      <c r="AC50" s="27" t="s">
        <v>616</v>
      </c>
      <c r="AD50" s="15" t="s">
        <v>617</v>
      </c>
      <c r="AE50" s="26" t="s">
        <v>104</v>
      </c>
      <c r="AF50" s="12" t="s">
        <v>105</v>
      </c>
      <c r="AG50" s="12" t="s">
        <v>106</v>
      </c>
      <c r="AH50" s="12" t="s">
        <v>107</v>
      </c>
      <c r="AI50" s="12" t="s">
        <v>108</v>
      </c>
      <c r="AJ50" s="13"/>
    </row>
    <row r="51" spans="1:36" s="58" customFormat="1" ht="30" hidden="1">
      <c r="A51" s="8">
        <v>127</v>
      </c>
      <c r="B51" s="9" t="s">
        <v>618</v>
      </c>
      <c r="C51" s="9" t="s">
        <v>427</v>
      </c>
      <c r="D51" s="27" t="s">
        <v>111</v>
      </c>
      <c r="E51" s="9" t="s">
        <v>245</v>
      </c>
      <c r="F51" s="9" t="s">
        <v>619</v>
      </c>
      <c r="G51" s="9" t="s">
        <v>619</v>
      </c>
      <c r="H51" s="9" t="s">
        <v>620</v>
      </c>
      <c r="I51" s="9" t="s">
        <v>621</v>
      </c>
      <c r="J51" s="9" t="s">
        <v>622</v>
      </c>
      <c r="K51" s="9" t="s">
        <v>623</v>
      </c>
      <c r="L51" s="9" t="s">
        <v>624</v>
      </c>
      <c r="M51" s="20" t="s">
        <v>625</v>
      </c>
      <c r="N51" s="9">
        <v>1</v>
      </c>
      <c r="O51" s="9"/>
      <c r="P51" s="9" t="s">
        <v>124</v>
      </c>
      <c r="Q51" s="8">
        <v>41</v>
      </c>
      <c r="R51" s="9"/>
      <c r="S51" s="8">
        <v>2009</v>
      </c>
      <c r="T51" s="9">
        <v>1</v>
      </c>
      <c r="U51" s="9"/>
      <c r="V51" s="9"/>
      <c r="W51" s="9"/>
      <c r="X51" s="9" t="s">
        <v>611</v>
      </c>
      <c r="Y51" s="9" t="s">
        <v>612</v>
      </c>
      <c r="Z51" s="9" t="s">
        <v>613</v>
      </c>
      <c r="AA51" s="9" t="s">
        <v>614</v>
      </c>
      <c r="AB51" s="27" t="s">
        <v>615</v>
      </c>
      <c r="AC51" s="27" t="s">
        <v>616</v>
      </c>
      <c r="AD51" s="15" t="s">
        <v>617</v>
      </c>
      <c r="AE51" s="26" t="s">
        <v>104</v>
      </c>
      <c r="AF51" s="12" t="s">
        <v>105</v>
      </c>
      <c r="AG51" s="12" t="s">
        <v>106</v>
      </c>
      <c r="AH51" s="12" t="s">
        <v>107</v>
      </c>
      <c r="AI51" s="12" t="s">
        <v>108</v>
      </c>
      <c r="AJ51" s="13"/>
    </row>
    <row r="52" spans="1:36" s="58" customFormat="1" ht="30" hidden="1">
      <c r="A52" s="8">
        <v>128</v>
      </c>
      <c r="B52" s="9" t="s">
        <v>626</v>
      </c>
      <c r="C52" s="9" t="s">
        <v>627</v>
      </c>
      <c r="D52" s="9" t="s">
        <v>111</v>
      </c>
      <c r="E52" s="9" t="s">
        <v>245</v>
      </c>
      <c r="F52" s="9" t="s">
        <v>628</v>
      </c>
      <c r="G52" s="9" t="s">
        <v>170</v>
      </c>
      <c r="H52" s="9" t="s">
        <v>629</v>
      </c>
      <c r="I52" s="9" t="s">
        <v>630</v>
      </c>
      <c r="J52" s="9" t="s">
        <v>631</v>
      </c>
      <c r="K52" s="9" t="s">
        <v>179</v>
      </c>
      <c r="L52" s="9" t="s">
        <v>180</v>
      </c>
      <c r="M52" s="9" t="s">
        <v>632</v>
      </c>
      <c r="N52" s="9">
        <v>1</v>
      </c>
      <c r="O52" s="9"/>
      <c r="P52" s="9"/>
      <c r="Q52" s="8">
        <v>16</v>
      </c>
      <c r="R52" s="9"/>
      <c r="S52" s="8">
        <v>2009</v>
      </c>
      <c r="T52" s="9">
        <v>1</v>
      </c>
      <c r="U52" s="9"/>
      <c r="V52" s="9"/>
      <c r="W52" s="9"/>
      <c r="X52" s="9" t="s">
        <v>177</v>
      </c>
      <c r="Y52" s="9" t="s">
        <v>178</v>
      </c>
      <c r="Z52" s="9" t="s">
        <v>179</v>
      </c>
      <c r="AA52" s="9" t="s">
        <v>180</v>
      </c>
      <c r="AB52" s="9" t="s">
        <v>181</v>
      </c>
      <c r="AC52" s="9" t="s">
        <v>182</v>
      </c>
      <c r="AD52" s="15" t="s">
        <v>183</v>
      </c>
      <c r="AE52" s="12" t="s">
        <v>104</v>
      </c>
      <c r="AF52" s="12" t="s">
        <v>105</v>
      </c>
      <c r="AG52" s="12" t="s">
        <v>106</v>
      </c>
      <c r="AH52" s="12" t="s">
        <v>107</v>
      </c>
      <c r="AI52" s="12" t="s">
        <v>108</v>
      </c>
      <c r="AJ52" s="13"/>
    </row>
    <row r="53" spans="1:36" s="58" customFormat="1" ht="30" hidden="1">
      <c r="A53" s="8">
        <v>129</v>
      </c>
      <c r="B53" s="9" t="s">
        <v>633</v>
      </c>
      <c r="C53" s="9" t="s">
        <v>627</v>
      </c>
      <c r="D53" s="9" t="s">
        <v>294</v>
      </c>
      <c r="E53" s="9" t="s">
        <v>245</v>
      </c>
      <c r="F53" s="9" t="s">
        <v>634</v>
      </c>
      <c r="G53" s="9" t="s">
        <v>170</v>
      </c>
      <c r="H53" s="9" t="s">
        <v>629</v>
      </c>
      <c r="I53" s="9" t="s">
        <v>630</v>
      </c>
      <c r="J53" s="9" t="s">
        <v>631</v>
      </c>
      <c r="K53" s="9" t="s">
        <v>179</v>
      </c>
      <c r="L53" s="9" t="s">
        <v>180</v>
      </c>
      <c r="M53" s="9" t="s">
        <v>632</v>
      </c>
      <c r="N53" s="9">
        <v>1</v>
      </c>
      <c r="O53" s="9"/>
      <c r="P53" s="9"/>
      <c r="Q53" s="8">
        <v>16</v>
      </c>
      <c r="R53" s="9"/>
      <c r="S53" s="8">
        <v>2009</v>
      </c>
      <c r="T53" s="9">
        <v>1</v>
      </c>
      <c r="U53" s="9"/>
      <c r="V53" s="9"/>
      <c r="W53" s="9"/>
      <c r="X53" s="9" t="s">
        <v>177</v>
      </c>
      <c r="Y53" s="9" t="s">
        <v>178</v>
      </c>
      <c r="Z53" s="9" t="s">
        <v>179</v>
      </c>
      <c r="AA53" s="9" t="s">
        <v>180</v>
      </c>
      <c r="AB53" s="9" t="s">
        <v>181</v>
      </c>
      <c r="AC53" s="9" t="s">
        <v>182</v>
      </c>
      <c r="AD53" s="15" t="s">
        <v>183</v>
      </c>
      <c r="AE53" s="12" t="s">
        <v>104</v>
      </c>
      <c r="AF53" s="12" t="s">
        <v>105</v>
      </c>
      <c r="AG53" s="12" t="s">
        <v>106</v>
      </c>
      <c r="AH53" s="12" t="s">
        <v>107</v>
      </c>
      <c r="AI53" s="12" t="s">
        <v>108</v>
      </c>
      <c r="AJ53" s="13"/>
    </row>
    <row r="54" spans="1:36" s="58" customFormat="1" ht="30" hidden="1">
      <c r="A54" s="8">
        <v>130</v>
      </c>
      <c r="B54" s="9" t="s">
        <v>635</v>
      </c>
      <c r="C54" s="9" t="s">
        <v>427</v>
      </c>
      <c r="D54" s="9" t="s">
        <v>111</v>
      </c>
      <c r="E54" s="9" t="s">
        <v>245</v>
      </c>
      <c r="F54" s="9" t="s">
        <v>636</v>
      </c>
      <c r="G54" s="9" t="s">
        <v>170</v>
      </c>
      <c r="H54" s="9" t="s">
        <v>637</v>
      </c>
      <c r="I54" s="9" t="s">
        <v>638</v>
      </c>
      <c r="J54" s="9" t="s">
        <v>639</v>
      </c>
      <c r="K54" s="9" t="s">
        <v>179</v>
      </c>
      <c r="L54" s="9" t="s">
        <v>180</v>
      </c>
      <c r="M54" s="9" t="s">
        <v>640</v>
      </c>
      <c r="N54" s="9">
        <v>1</v>
      </c>
      <c r="O54" s="9"/>
      <c r="P54" s="9"/>
      <c r="Q54" s="8">
        <v>16</v>
      </c>
      <c r="R54" s="9"/>
      <c r="S54" s="8">
        <v>2009</v>
      </c>
      <c r="T54" s="9">
        <v>1</v>
      </c>
      <c r="U54" s="9">
        <v>1</v>
      </c>
      <c r="V54" s="9"/>
      <c r="W54" s="9">
        <v>1</v>
      </c>
      <c r="X54" s="9" t="s">
        <v>177</v>
      </c>
      <c r="Y54" s="9" t="s">
        <v>178</v>
      </c>
      <c r="Z54" s="9" t="s">
        <v>179</v>
      </c>
      <c r="AA54" s="9" t="s">
        <v>180</v>
      </c>
      <c r="AB54" s="9" t="s">
        <v>181</v>
      </c>
      <c r="AC54" s="9" t="s">
        <v>182</v>
      </c>
      <c r="AD54" s="15" t="s">
        <v>183</v>
      </c>
      <c r="AE54" s="12" t="s">
        <v>104</v>
      </c>
      <c r="AF54" s="12" t="s">
        <v>105</v>
      </c>
      <c r="AG54" s="12" t="s">
        <v>106</v>
      </c>
      <c r="AH54" s="12" t="s">
        <v>107</v>
      </c>
      <c r="AI54" s="12" t="s">
        <v>108</v>
      </c>
      <c r="AJ54" s="13"/>
    </row>
    <row r="55" spans="1:36" s="58" customFormat="1" ht="30" hidden="1">
      <c r="A55" s="8">
        <v>133</v>
      </c>
      <c r="B55" s="9" t="s">
        <v>641</v>
      </c>
      <c r="C55" s="9" t="s">
        <v>642</v>
      </c>
      <c r="D55" s="17" t="s">
        <v>111</v>
      </c>
      <c r="E55" s="9" t="s">
        <v>245</v>
      </c>
      <c r="F55" s="9" t="s">
        <v>643</v>
      </c>
      <c r="G55" s="9" t="s">
        <v>644</v>
      </c>
      <c r="H55" s="9" t="s">
        <v>645</v>
      </c>
      <c r="I55" s="9" t="s">
        <v>646</v>
      </c>
      <c r="J55" s="9" t="s">
        <v>647</v>
      </c>
      <c r="K55" s="9" t="s">
        <v>648</v>
      </c>
      <c r="L55" s="9" t="s">
        <v>649</v>
      </c>
      <c r="M55" s="9" t="s">
        <v>650</v>
      </c>
      <c r="N55" s="9">
        <v>1</v>
      </c>
      <c r="O55" s="9"/>
      <c r="P55" s="9" t="s">
        <v>124</v>
      </c>
      <c r="Q55" s="8">
        <v>24</v>
      </c>
      <c r="R55" s="9"/>
      <c r="S55" s="8">
        <v>2008</v>
      </c>
      <c r="T55" s="9">
        <v>1</v>
      </c>
      <c r="U55" s="9"/>
      <c r="V55" s="9"/>
      <c r="W55" s="9"/>
      <c r="X55" s="9" t="s">
        <v>651</v>
      </c>
      <c r="Y55" s="9" t="s">
        <v>652</v>
      </c>
      <c r="Z55" s="9" t="s">
        <v>648</v>
      </c>
      <c r="AA55" s="9" t="s">
        <v>649</v>
      </c>
      <c r="AB55" s="9" t="s">
        <v>653</v>
      </c>
      <c r="AC55" s="9" t="s">
        <v>654</v>
      </c>
      <c r="AD55" s="9" t="s">
        <v>655</v>
      </c>
      <c r="AE55" s="16" t="s">
        <v>104</v>
      </c>
      <c r="AF55" s="12" t="s">
        <v>105</v>
      </c>
      <c r="AG55" s="12" t="s">
        <v>106</v>
      </c>
      <c r="AH55" s="12" t="s">
        <v>107</v>
      </c>
      <c r="AI55" s="12" t="s">
        <v>108</v>
      </c>
      <c r="AJ55" s="13"/>
    </row>
    <row r="56" spans="1:36" s="58" customFormat="1" ht="45" hidden="1">
      <c r="A56" s="8">
        <v>135</v>
      </c>
      <c r="B56" s="9" t="s">
        <v>656</v>
      </c>
      <c r="C56" s="9" t="s">
        <v>427</v>
      </c>
      <c r="D56" s="9" t="s">
        <v>111</v>
      </c>
      <c r="E56" s="9" t="s">
        <v>245</v>
      </c>
      <c r="F56" s="9" t="s">
        <v>657</v>
      </c>
      <c r="G56" s="9" t="s">
        <v>657</v>
      </c>
      <c r="H56" s="9" t="s">
        <v>658</v>
      </c>
      <c r="I56" s="9" t="s">
        <v>659</v>
      </c>
      <c r="J56" s="9" t="s">
        <v>660</v>
      </c>
      <c r="K56" s="9" t="s">
        <v>174</v>
      </c>
      <c r="L56" s="9" t="s">
        <v>661</v>
      </c>
      <c r="M56" s="9" t="s">
        <v>662</v>
      </c>
      <c r="N56" s="9">
        <v>1</v>
      </c>
      <c r="O56" s="9"/>
      <c r="P56" s="9"/>
      <c r="Q56" s="8">
        <v>24</v>
      </c>
      <c r="R56" s="9"/>
      <c r="S56" s="8">
        <v>2009</v>
      </c>
      <c r="T56" s="9">
        <v>1</v>
      </c>
      <c r="U56" s="9">
        <v>1</v>
      </c>
      <c r="V56" s="9"/>
      <c r="W56" s="9">
        <v>1</v>
      </c>
      <c r="X56" s="9" t="s">
        <v>379</v>
      </c>
      <c r="Y56" s="9" t="s">
        <v>559</v>
      </c>
      <c r="Z56" s="9" t="s">
        <v>560</v>
      </c>
      <c r="AA56" s="9" t="s">
        <v>561</v>
      </c>
      <c r="AB56" s="9" t="s">
        <v>382</v>
      </c>
      <c r="AC56" s="9" t="s">
        <v>124</v>
      </c>
      <c r="AD56" s="15" t="s">
        <v>383</v>
      </c>
      <c r="AE56" s="12" t="s">
        <v>104</v>
      </c>
      <c r="AF56" s="12" t="s">
        <v>105</v>
      </c>
      <c r="AG56" s="12" t="s">
        <v>106</v>
      </c>
      <c r="AH56" s="12" t="s">
        <v>107</v>
      </c>
      <c r="AI56" s="12" t="s">
        <v>108</v>
      </c>
      <c r="AJ56" s="13"/>
    </row>
    <row r="57" spans="1:36" s="58" customFormat="1" ht="30" hidden="1">
      <c r="A57" s="8">
        <v>137</v>
      </c>
      <c r="B57" s="9" t="s">
        <v>663</v>
      </c>
      <c r="C57" s="9" t="s">
        <v>664</v>
      </c>
      <c r="D57" s="9" t="s">
        <v>111</v>
      </c>
      <c r="E57" s="9" t="s">
        <v>245</v>
      </c>
      <c r="F57" s="9" t="s">
        <v>246</v>
      </c>
      <c r="G57" s="9" t="s">
        <v>644</v>
      </c>
      <c r="H57" s="9" t="s">
        <v>665</v>
      </c>
      <c r="I57" s="9" t="s">
        <v>666</v>
      </c>
      <c r="J57" s="9" t="s">
        <v>667</v>
      </c>
      <c r="K57" s="9" t="s">
        <v>648</v>
      </c>
      <c r="L57" s="9" t="s">
        <v>649</v>
      </c>
      <c r="M57" s="9" t="s">
        <v>668</v>
      </c>
      <c r="N57" s="9">
        <v>1</v>
      </c>
      <c r="O57" s="9"/>
      <c r="P57" s="9" t="s">
        <v>124</v>
      </c>
      <c r="Q57" s="8">
        <v>24</v>
      </c>
      <c r="R57" s="9"/>
      <c r="S57" s="8">
        <v>2009</v>
      </c>
      <c r="T57" s="9">
        <v>1</v>
      </c>
      <c r="U57" s="9"/>
      <c r="V57" s="9"/>
      <c r="W57" s="9"/>
      <c r="X57" s="9" t="s">
        <v>651</v>
      </c>
      <c r="Y57" s="9" t="s">
        <v>652</v>
      </c>
      <c r="Z57" s="9" t="s">
        <v>648</v>
      </c>
      <c r="AA57" s="9" t="s">
        <v>649</v>
      </c>
      <c r="AB57" s="9" t="s">
        <v>653</v>
      </c>
      <c r="AC57" s="9" t="s">
        <v>669</v>
      </c>
      <c r="AD57" s="9" t="s">
        <v>655</v>
      </c>
      <c r="AE57" s="16" t="s">
        <v>104</v>
      </c>
      <c r="AF57" s="12" t="s">
        <v>105</v>
      </c>
      <c r="AG57" s="12" t="s">
        <v>106</v>
      </c>
      <c r="AH57" s="12" t="s">
        <v>107</v>
      </c>
      <c r="AI57" s="12" t="s">
        <v>108</v>
      </c>
      <c r="AJ57" s="13"/>
    </row>
    <row r="58" spans="1:36" s="58" customFormat="1" ht="30" hidden="1">
      <c r="A58" s="8">
        <v>140</v>
      </c>
      <c r="B58" s="9" t="s">
        <v>670</v>
      </c>
      <c r="C58" s="9" t="s">
        <v>427</v>
      </c>
      <c r="D58" s="9" t="s">
        <v>111</v>
      </c>
      <c r="E58" s="9" t="s">
        <v>245</v>
      </c>
      <c r="F58" s="9" t="s">
        <v>671</v>
      </c>
      <c r="G58" s="9" t="s">
        <v>672</v>
      </c>
      <c r="H58" s="9" t="s">
        <v>673</v>
      </c>
      <c r="I58" s="9" t="s">
        <v>674</v>
      </c>
      <c r="J58" s="9" t="s">
        <v>675</v>
      </c>
      <c r="K58" s="9" t="s">
        <v>284</v>
      </c>
      <c r="L58" s="9" t="s">
        <v>676</v>
      </c>
      <c r="M58" s="9" t="s">
        <v>677</v>
      </c>
      <c r="N58" s="9">
        <v>1</v>
      </c>
      <c r="O58" s="9"/>
      <c r="P58" s="9"/>
      <c r="Q58" s="8">
        <v>24</v>
      </c>
      <c r="R58" s="9"/>
      <c r="S58" s="8">
        <v>2009</v>
      </c>
      <c r="T58" s="9">
        <v>1</v>
      </c>
      <c r="U58" s="9"/>
      <c r="V58" s="9"/>
      <c r="W58" s="9"/>
      <c r="X58" s="9" t="s">
        <v>287</v>
      </c>
      <c r="Y58" s="9" t="s">
        <v>288</v>
      </c>
      <c r="Z58" s="9" t="s">
        <v>284</v>
      </c>
      <c r="AA58" s="9" t="s">
        <v>285</v>
      </c>
      <c r="AB58" s="9" t="s">
        <v>289</v>
      </c>
      <c r="AC58" s="9" t="s">
        <v>290</v>
      </c>
      <c r="AD58" s="9" t="s">
        <v>291</v>
      </c>
      <c r="AE58" s="12" t="s">
        <v>104</v>
      </c>
      <c r="AF58" s="12"/>
      <c r="AG58" s="12"/>
      <c r="AH58" s="12"/>
      <c r="AI58" s="12"/>
      <c r="AJ58" s="13"/>
    </row>
    <row r="59" spans="1:36" s="58" customFormat="1" ht="30" hidden="1">
      <c r="A59" s="8">
        <v>144</v>
      </c>
      <c r="B59" s="9" t="s">
        <v>678</v>
      </c>
      <c r="C59" s="9" t="s">
        <v>679</v>
      </c>
      <c r="D59" s="9" t="s">
        <v>111</v>
      </c>
      <c r="E59" s="9" t="s">
        <v>245</v>
      </c>
      <c r="F59" s="9" t="s">
        <v>246</v>
      </c>
      <c r="G59" s="9" t="s">
        <v>280</v>
      </c>
      <c r="H59" s="9" t="s">
        <v>680</v>
      </c>
      <c r="I59" s="9" t="s">
        <v>681</v>
      </c>
      <c r="J59" s="9" t="s">
        <v>682</v>
      </c>
      <c r="K59" s="9" t="s">
        <v>284</v>
      </c>
      <c r="L59" s="9" t="s">
        <v>285</v>
      </c>
      <c r="M59" s="9" t="s">
        <v>683</v>
      </c>
      <c r="N59" s="9">
        <v>1</v>
      </c>
      <c r="O59" s="9"/>
      <c r="P59" s="9"/>
      <c r="Q59" s="8">
        <v>24</v>
      </c>
      <c r="R59" s="9"/>
      <c r="S59" s="8">
        <v>2009</v>
      </c>
      <c r="T59" s="9">
        <v>1</v>
      </c>
      <c r="U59" s="9"/>
      <c r="V59" s="9"/>
      <c r="W59" s="9"/>
      <c r="X59" s="9" t="s">
        <v>287</v>
      </c>
      <c r="Y59" s="9" t="s">
        <v>288</v>
      </c>
      <c r="Z59" s="9" t="s">
        <v>284</v>
      </c>
      <c r="AA59" s="9" t="s">
        <v>285</v>
      </c>
      <c r="AB59" s="9" t="s">
        <v>289</v>
      </c>
      <c r="AC59" s="9" t="s">
        <v>290</v>
      </c>
      <c r="AD59" s="9" t="s">
        <v>291</v>
      </c>
      <c r="AE59" s="12" t="s">
        <v>104</v>
      </c>
      <c r="AF59" s="12"/>
      <c r="AG59" s="12"/>
      <c r="AH59" s="12"/>
      <c r="AI59" s="12"/>
      <c r="AJ59" s="13"/>
    </row>
    <row r="60" spans="1:36" s="58" customFormat="1" ht="45" hidden="1">
      <c r="A60" s="8">
        <v>149</v>
      </c>
      <c r="B60" s="9" t="s">
        <v>684</v>
      </c>
      <c r="C60" s="9" t="s">
        <v>685</v>
      </c>
      <c r="D60" s="17" t="s">
        <v>320</v>
      </c>
      <c r="E60" s="9" t="s">
        <v>245</v>
      </c>
      <c r="F60" s="9" t="s">
        <v>246</v>
      </c>
      <c r="G60" s="9" t="s">
        <v>555</v>
      </c>
      <c r="H60" s="9" t="s">
        <v>686</v>
      </c>
      <c r="I60" s="9" t="s">
        <v>687</v>
      </c>
      <c r="J60" s="9" t="s">
        <v>688</v>
      </c>
      <c r="K60" s="9" t="s">
        <v>174</v>
      </c>
      <c r="L60" s="9" t="s">
        <v>689</v>
      </c>
      <c r="M60" s="9" t="s">
        <v>690</v>
      </c>
      <c r="N60" s="9">
        <v>1</v>
      </c>
      <c r="O60" s="9"/>
      <c r="P60" s="9"/>
      <c r="Q60" s="8">
        <v>24</v>
      </c>
      <c r="R60" s="9"/>
      <c r="S60" s="8">
        <v>2009</v>
      </c>
      <c r="T60" s="9">
        <v>1</v>
      </c>
      <c r="U60" s="9"/>
      <c r="V60" s="9"/>
      <c r="W60" s="9"/>
      <c r="X60" s="9" t="s">
        <v>379</v>
      </c>
      <c r="Y60" s="9" t="s">
        <v>559</v>
      </c>
      <c r="Z60" s="9" t="s">
        <v>560</v>
      </c>
      <c r="AA60" s="9" t="s">
        <v>561</v>
      </c>
      <c r="AB60" s="9" t="s">
        <v>382</v>
      </c>
      <c r="AC60" s="9" t="s">
        <v>124</v>
      </c>
      <c r="AD60" s="15" t="s">
        <v>383</v>
      </c>
      <c r="AE60" s="12" t="s">
        <v>104</v>
      </c>
      <c r="AF60" s="12" t="s">
        <v>105</v>
      </c>
      <c r="AG60" s="12" t="s">
        <v>106</v>
      </c>
      <c r="AH60" s="12" t="s">
        <v>107</v>
      </c>
      <c r="AI60" s="12" t="s">
        <v>108</v>
      </c>
      <c r="AJ60" s="13"/>
    </row>
    <row r="61" spans="1:36" s="58" customFormat="1" ht="45" hidden="1">
      <c r="A61" s="8">
        <v>150</v>
      </c>
      <c r="B61" s="9" t="s">
        <v>691</v>
      </c>
      <c r="C61" s="9" t="s">
        <v>692</v>
      </c>
      <c r="D61" s="9" t="s">
        <v>111</v>
      </c>
      <c r="E61" s="9" t="s">
        <v>245</v>
      </c>
      <c r="F61" s="9" t="s">
        <v>246</v>
      </c>
      <c r="G61" s="9" t="s">
        <v>555</v>
      </c>
      <c r="H61" s="9" t="s">
        <v>693</v>
      </c>
      <c r="I61" s="9" t="s">
        <v>694</v>
      </c>
      <c r="J61" s="9" t="s">
        <v>695</v>
      </c>
      <c r="K61" s="9" t="s">
        <v>174</v>
      </c>
      <c r="L61" s="9" t="s">
        <v>696</v>
      </c>
      <c r="M61" s="9" t="s">
        <v>697</v>
      </c>
      <c r="N61" s="9">
        <v>1</v>
      </c>
      <c r="O61" s="9"/>
      <c r="P61" s="9"/>
      <c r="Q61" s="8">
        <v>24</v>
      </c>
      <c r="R61" s="9"/>
      <c r="S61" s="8">
        <v>2009</v>
      </c>
      <c r="T61" s="9">
        <v>1</v>
      </c>
      <c r="U61" s="9">
        <v>1</v>
      </c>
      <c r="V61" s="9"/>
      <c r="W61" s="9">
        <v>1</v>
      </c>
      <c r="X61" s="9" t="s">
        <v>379</v>
      </c>
      <c r="Y61" s="9" t="s">
        <v>559</v>
      </c>
      <c r="Z61" s="9" t="s">
        <v>560</v>
      </c>
      <c r="AA61" s="9" t="s">
        <v>561</v>
      </c>
      <c r="AB61" s="9" t="s">
        <v>382</v>
      </c>
      <c r="AC61" s="9" t="s">
        <v>124</v>
      </c>
      <c r="AD61" s="15" t="s">
        <v>383</v>
      </c>
      <c r="AE61" s="12" t="s">
        <v>104</v>
      </c>
      <c r="AF61" s="12" t="s">
        <v>105</v>
      </c>
      <c r="AG61" s="12" t="s">
        <v>106</v>
      </c>
      <c r="AH61" s="12" t="s">
        <v>107</v>
      </c>
      <c r="AI61" s="12" t="s">
        <v>108</v>
      </c>
      <c r="AJ61" s="13"/>
    </row>
    <row r="62" spans="1:36" s="58" customFormat="1" ht="45" hidden="1">
      <c r="A62" s="8">
        <v>153</v>
      </c>
      <c r="B62" s="9" t="s">
        <v>698</v>
      </c>
      <c r="C62" s="9" t="s">
        <v>427</v>
      </c>
      <c r="D62" s="17" t="s">
        <v>553</v>
      </c>
      <c r="E62" s="9" t="s">
        <v>245</v>
      </c>
      <c r="F62" s="9" t="s">
        <v>699</v>
      </c>
      <c r="G62" s="9" t="s">
        <v>555</v>
      </c>
      <c r="H62" s="9" t="s">
        <v>430</v>
      </c>
      <c r="I62" s="9" t="s">
        <v>431</v>
      </c>
      <c r="J62" s="9" t="s">
        <v>556</v>
      </c>
      <c r="K62" s="9" t="s">
        <v>174</v>
      </c>
      <c r="L62" s="9" t="s">
        <v>557</v>
      </c>
      <c r="M62" s="9" t="s">
        <v>434</v>
      </c>
      <c r="N62" s="9">
        <v>1</v>
      </c>
      <c r="O62" s="9"/>
      <c r="P62" s="17" t="s">
        <v>700</v>
      </c>
      <c r="Q62" s="8">
        <v>24</v>
      </c>
      <c r="R62" s="17"/>
      <c r="S62" s="8">
        <v>2009</v>
      </c>
      <c r="T62" s="9">
        <v>1</v>
      </c>
      <c r="U62" s="9">
        <v>1</v>
      </c>
      <c r="V62" s="9"/>
      <c r="W62" s="9">
        <v>1</v>
      </c>
      <c r="X62" s="9" t="s">
        <v>379</v>
      </c>
      <c r="Y62" s="9" t="s">
        <v>559</v>
      </c>
      <c r="Z62" s="9" t="s">
        <v>560</v>
      </c>
      <c r="AA62" s="9" t="s">
        <v>561</v>
      </c>
      <c r="AB62" s="9" t="s">
        <v>382</v>
      </c>
      <c r="AC62" s="9" t="s">
        <v>124</v>
      </c>
      <c r="AD62" s="15" t="s">
        <v>383</v>
      </c>
      <c r="AE62" s="12" t="s">
        <v>104</v>
      </c>
      <c r="AF62" s="12" t="s">
        <v>105</v>
      </c>
      <c r="AG62" s="12" t="s">
        <v>106</v>
      </c>
      <c r="AH62" s="12" t="s">
        <v>107</v>
      </c>
      <c r="AI62" s="12" t="s">
        <v>108</v>
      </c>
      <c r="AJ62" s="13"/>
    </row>
    <row r="63" spans="1:36" s="58" customFormat="1" ht="45" hidden="1">
      <c r="A63" s="8">
        <v>158</v>
      </c>
      <c r="B63" s="9" t="s">
        <v>701</v>
      </c>
      <c r="C63" s="9" t="s">
        <v>702</v>
      </c>
      <c r="D63" s="9" t="s">
        <v>111</v>
      </c>
      <c r="E63" s="9" t="s">
        <v>245</v>
      </c>
      <c r="F63" s="9" t="s">
        <v>246</v>
      </c>
      <c r="G63" s="9" t="s">
        <v>703</v>
      </c>
      <c r="H63" s="9" t="s">
        <v>704</v>
      </c>
      <c r="I63" s="9" t="s">
        <v>705</v>
      </c>
      <c r="J63" s="9" t="s">
        <v>706</v>
      </c>
      <c r="K63" s="9" t="s">
        <v>174</v>
      </c>
      <c r="L63" s="9" t="s">
        <v>707</v>
      </c>
      <c r="M63" s="9" t="s">
        <v>708</v>
      </c>
      <c r="N63" s="9">
        <v>1</v>
      </c>
      <c r="O63" s="9"/>
      <c r="P63" s="9"/>
      <c r="Q63" s="8">
        <v>24</v>
      </c>
      <c r="R63" s="9"/>
      <c r="S63" s="8">
        <v>2009</v>
      </c>
      <c r="T63" s="9">
        <v>1</v>
      </c>
      <c r="U63" s="9"/>
      <c r="V63" s="9"/>
      <c r="W63" s="9"/>
      <c r="X63" s="9" t="s">
        <v>379</v>
      </c>
      <c r="Y63" s="9" t="s">
        <v>559</v>
      </c>
      <c r="Z63" s="9" t="s">
        <v>560</v>
      </c>
      <c r="AA63" s="9" t="s">
        <v>561</v>
      </c>
      <c r="AB63" s="9" t="s">
        <v>382</v>
      </c>
      <c r="AC63" s="9" t="s">
        <v>124</v>
      </c>
      <c r="AD63" s="15" t="s">
        <v>383</v>
      </c>
      <c r="AE63" s="12" t="s">
        <v>104</v>
      </c>
      <c r="AF63" s="12" t="s">
        <v>105</v>
      </c>
      <c r="AG63" s="12" t="s">
        <v>106</v>
      </c>
      <c r="AH63" s="12" t="s">
        <v>107</v>
      </c>
      <c r="AI63" s="12" t="s">
        <v>108</v>
      </c>
      <c r="AJ63" s="13"/>
    </row>
    <row r="64" spans="1:36" s="58" customFormat="1" ht="30" hidden="1">
      <c r="A64" s="8">
        <v>160</v>
      </c>
      <c r="B64" s="9" t="s">
        <v>709</v>
      </c>
      <c r="C64" s="9" t="s">
        <v>427</v>
      </c>
      <c r="D64" s="20" t="s">
        <v>111</v>
      </c>
      <c r="E64" s="9" t="s">
        <v>245</v>
      </c>
      <c r="F64" s="9" t="s">
        <v>710</v>
      </c>
      <c r="G64" s="9" t="s">
        <v>711</v>
      </c>
      <c r="H64" s="20" t="s">
        <v>712</v>
      </c>
      <c r="I64" s="20" t="s">
        <v>713</v>
      </c>
      <c r="J64" s="20" t="s">
        <v>714</v>
      </c>
      <c r="K64" s="9" t="s">
        <v>715</v>
      </c>
      <c r="L64" s="20" t="s">
        <v>716</v>
      </c>
      <c r="M64" s="9" t="s">
        <v>717</v>
      </c>
      <c r="N64" s="20">
        <v>1</v>
      </c>
      <c r="O64" s="20"/>
      <c r="P64" s="9"/>
      <c r="Q64" s="8">
        <v>24</v>
      </c>
      <c r="R64" s="9"/>
      <c r="S64" s="8">
        <v>2009</v>
      </c>
      <c r="T64" s="9">
        <v>1</v>
      </c>
      <c r="U64" s="9"/>
      <c r="V64" s="9"/>
      <c r="W64" s="9"/>
      <c r="X64" s="9" t="s">
        <v>379</v>
      </c>
      <c r="Y64" s="9" t="s">
        <v>559</v>
      </c>
      <c r="Z64" s="9" t="s">
        <v>560</v>
      </c>
      <c r="AA64" s="9" t="s">
        <v>561</v>
      </c>
      <c r="AB64" s="9" t="s">
        <v>382</v>
      </c>
      <c r="AC64" s="9" t="s">
        <v>124</v>
      </c>
      <c r="AD64" s="15" t="s">
        <v>383</v>
      </c>
      <c r="AE64" s="12" t="s">
        <v>104</v>
      </c>
      <c r="AF64" s="12" t="s">
        <v>105</v>
      </c>
      <c r="AG64" s="12" t="s">
        <v>106</v>
      </c>
      <c r="AH64" s="12" t="s">
        <v>107</v>
      </c>
      <c r="AI64" s="12" t="s">
        <v>108</v>
      </c>
      <c r="AJ64" s="13"/>
    </row>
    <row r="65" spans="1:36" s="58" customFormat="1" ht="45" hidden="1">
      <c r="A65" s="8">
        <v>166</v>
      </c>
      <c r="B65" s="9" t="s">
        <v>718</v>
      </c>
      <c r="C65" s="9" t="s">
        <v>427</v>
      </c>
      <c r="D65" s="9" t="s">
        <v>111</v>
      </c>
      <c r="E65" s="9" t="s">
        <v>245</v>
      </c>
      <c r="F65" s="9" t="s">
        <v>719</v>
      </c>
      <c r="G65" s="9" t="s">
        <v>555</v>
      </c>
      <c r="H65" s="9" t="s">
        <v>720</v>
      </c>
      <c r="I65" s="9" t="s">
        <v>721</v>
      </c>
      <c r="J65" s="9" t="s">
        <v>556</v>
      </c>
      <c r="K65" s="9" t="s">
        <v>174</v>
      </c>
      <c r="L65" s="9" t="s">
        <v>557</v>
      </c>
      <c r="M65" s="9" t="s">
        <v>722</v>
      </c>
      <c r="N65" s="9">
        <v>1</v>
      </c>
      <c r="O65" s="9"/>
      <c r="P65" s="9"/>
      <c r="Q65" s="8">
        <v>24</v>
      </c>
      <c r="R65" s="9"/>
      <c r="S65" s="8">
        <v>2009</v>
      </c>
      <c r="T65" s="9">
        <v>1</v>
      </c>
      <c r="U65" s="9"/>
      <c r="V65" s="9"/>
      <c r="W65" s="9"/>
      <c r="X65" s="9" t="s">
        <v>379</v>
      </c>
      <c r="Y65" s="9" t="s">
        <v>559</v>
      </c>
      <c r="Z65" s="9" t="s">
        <v>560</v>
      </c>
      <c r="AA65" s="9" t="s">
        <v>561</v>
      </c>
      <c r="AB65" s="9" t="s">
        <v>382</v>
      </c>
      <c r="AC65" s="9" t="s">
        <v>124</v>
      </c>
      <c r="AD65" s="15" t="s">
        <v>383</v>
      </c>
      <c r="AE65" s="12" t="s">
        <v>104</v>
      </c>
      <c r="AF65" s="12" t="s">
        <v>105</v>
      </c>
      <c r="AG65" s="12" t="s">
        <v>106</v>
      </c>
      <c r="AH65" s="12" t="s">
        <v>107</v>
      </c>
      <c r="AI65" s="12" t="s">
        <v>108</v>
      </c>
      <c r="AJ65" s="13"/>
    </row>
    <row r="66" spans="1:36" s="58" customFormat="1" ht="90" hidden="1">
      <c r="A66" s="8">
        <v>172</v>
      </c>
      <c r="B66" s="20" t="s">
        <v>723</v>
      </c>
      <c r="C66" s="20" t="s">
        <v>724</v>
      </c>
      <c r="D66" s="20" t="s">
        <v>111</v>
      </c>
      <c r="E66" s="20" t="s">
        <v>245</v>
      </c>
      <c r="F66" s="20" t="s">
        <v>246</v>
      </c>
      <c r="G66" s="20" t="s">
        <v>725</v>
      </c>
      <c r="H66" s="20" t="s">
        <v>726</v>
      </c>
      <c r="I66" s="20" t="s">
        <v>727</v>
      </c>
      <c r="J66" s="20" t="s">
        <v>728</v>
      </c>
      <c r="K66" s="20" t="s">
        <v>729</v>
      </c>
      <c r="L66" s="20" t="s">
        <v>730</v>
      </c>
      <c r="M66" s="20" t="s">
        <v>731</v>
      </c>
      <c r="N66" s="20">
        <v>1</v>
      </c>
      <c r="O66" s="20"/>
      <c r="P66" s="20"/>
      <c r="Q66" s="23">
        <v>17</v>
      </c>
      <c r="R66" s="20"/>
      <c r="S66" s="23">
        <v>2008</v>
      </c>
      <c r="T66" s="9">
        <v>1</v>
      </c>
      <c r="U66" s="20">
        <v>0</v>
      </c>
      <c r="V66" s="20">
        <v>0</v>
      </c>
      <c r="W66" s="20">
        <v>1</v>
      </c>
      <c r="X66" s="9" t="s">
        <v>379</v>
      </c>
      <c r="Y66" s="9" t="s">
        <v>380</v>
      </c>
      <c r="Z66" s="9" t="s">
        <v>376</v>
      </c>
      <c r="AA66" s="9" t="s">
        <v>381</v>
      </c>
      <c r="AB66" s="9" t="s">
        <v>382</v>
      </c>
      <c r="AC66" s="9" t="s">
        <v>124</v>
      </c>
      <c r="AD66" s="15" t="s">
        <v>383</v>
      </c>
      <c r="AE66" s="12" t="s">
        <v>104</v>
      </c>
      <c r="AF66" s="12" t="s">
        <v>105</v>
      </c>
      <c r="AG66" s="12" t="s">
        <v>106</v>
      </c>
      <c r="AH66" s="12" t="s">
        <v>107</v>
      </c>
      <c r="AI66" s="12" t="s">
        <v>108</v>
      </c>
      <c r="AJ66" s="7" t="s">
        <v>732</v>
      </c>
    </row>
    <row r="67" spans="1:36" s="58" customFormat="1" ht="30" hidden="1">
      <c r="A67" s="28">
        <v>181</v>
      </c>
      <c r="B67" s="20" t="s">
        <v>733</v>
      </c>
      <c r="C67" s="29" t="s">
        <v>734</v>
      </c>
      <c r="D67" s="20" t="s">
        <v>111</v>
      </c>
      <c r="E67" s="20" t="s">
        <v>245</v>
      </c>
      <c r="F67" s="20" t="s">
        <v>246</v>
      </c>
      <c r="G67" s="20" t="s">
        <v>735</v>
      </c>
      <c r="H67" s="20" t="s">
        <v>736</v>
      </c>
      <c r="I67" s="20" t="s">
        <v>737</v>
      </c>
      <c r="J67" s="20" t="s">
        <v>631</v>
      </c>
      <c r="K67" s="20" t="s">
        <v>738</v>
      </c>
      <c r="L67" s="20" t="s">
        <v>739</v>
      </c>
      <c r="M67" s="20" t="s">
        <v>740</v>
      </c>
      <c r="N67" s="20">
        <v>1</v>
      </c>
      <c r="O67" s="20"/>
      <c r="P67" s="20" t="s">
        <v>124</v>
      </c>
      <c r="Q67" s="23">
        <v>14</v>
      </c>
      <c r="R67" s="20"/>
      <c r="S67" s="23">
        <v>2009</v>
      </c>
      <c r="T67" s="9">
        <v>1</v>
      </c>
      <c r="U67" s="20"/>
      <c r="V67" s="20"/>
      <c r="W67" s="20"/>
      <c r="X67" s="9" t="s">
        <v>741</v>
      </c>
      <c r="Y67" s="17" t="s">
        <v>742</v>
      </c>
      <c r="Z67" s="9" t="s">
        <v>738</v>
      </c>
      <c r="AA67" s="9" t="s">
        <v>739</v>
      </c>
      <c r="AB67" s="9" t="s">
        <v>743</v>
      </c>
      <c r="AC67" s="9" t="s">
        <v>744</v>
      </c>
      <c r="AD67" s="15" t="s">
        <v>745</v>
      </c>
      <c r="AE67" s="16" t="s">
        <v>104</v>
      </c>
      <c r="AF67" s="12" t="s">
        <v>105</v>
      </c>
      <c r="AG67" s="12" t="s">
        <v>106</v>
      </c>
      <c r="AH67" s="12" t="s">
        <v>107</v>
      </c>
      <c r="AI67" s="12" t="s">
        <v>108</v>
      </c>
      <c r="AJ67" s="13"/>
    </row>
    <row r="68" spans="1:36" s="58" customFormat="1" ht="30" hidden="1">
      <c r="A68" s="28">
        <v>183</v>
      </c>
      <c r="B68" s="20" t="s">
        <v>746</v>
      </c>
      <c r="C68" s="20" t="s">
        <v>142</v>
      </c>
      <c r="D68" s="20" t="s">
        <v>294</v>
      </c>
      <c r="E68" s="20" t="s">
        <v>245</v>
      </c>
      <c r="F68" s="20" t="s">
        <v>747</v>
      </c>
      <c r="G68" s="20" t="s">
        <v>145</v>
      </c>
      <c r="H68" s="20" t="s">
        <v>146</v>
      </c>
      <c r="I68" s="20" t="s">
        <v>147</v>
      </c>
      <c r="J68" s="20" t="s">
        <v>148</v>
      </c>
      <c r="K68" s="20" t="s">
        <v>149</v>
      </c>
      <c r="L68" s="20" t="s">
        <v>150</v>
      </c>
      <c r="M68" s="20" t="s">
        <v>151</v>
      </c>
      <c r="N68" s="20">
        <v>1</v>
      </c>
      <c r="O68" s="20"/>
      <c r="P68" s="29" t="s">
        <v>152</v>
      </c>
      <c r="Q68" s="23">
        <v>10</v>
      </c>
      <c r="R68" s="29"/>
      <c r="S68" s="23">
        <v>2008</v>
      </c>
      <c r="T68" s="9">
        <v>1</v>
      </c>
      <c r="U68" s="20">
        <v>1</v>
      </c>
      <c r="V68" s="20"/>
      <c r="W68" s="20">
        <v>1</v>
      </c>
      <c r="X68" s="9" t="s">
        <v>153</v>
      </c>
      <c r="Y68" s="9" t="s">
        <v>154</v>
      </c>
      <c r="Z68" s="9" t="s">
        <v>149</v>
      </c>
      <c r="AA68" s="9" t="s">
        <v>155</v>
      </c>
      <c r="AB68" s="9" t="s">
        <v>156</v>
      </c>
      <c r="AC68" s="9" t="s">
        <v>157</v>
      </c>
      <c r="AD68" s="15" t="s">
        <v>158</v>
      </c>
      <c r="AE68" s="12" t="s">
        <v>104</v>
      </c>
      <c r="AF68" s="12" t="s">
        <v>105</v>
      </c>
      <c r="AG68" s="12" t="s">
        <v>106</v>
      </c>
      <c r="AH68" s="12" t="s">
        <v>107</v>
      </c>
      <c r="AI68" s="12" t="s">
        <v>108</v>
      </c>
      <c r="AJ68" s="13"/>
    </row>
    <row r="69" spans="1:36" s="58" customFormat="1" ht="60" hidden="1">
      <c r="A69" s="8">
        <v>184</v>
      </c>
      <c r="B69" s="20" t="s">
        <v>748</v>
      </c>
      <c r="C69" s="20" t="s">
        <v>749</v>
      </c>
      <c r="D69" s="20" t="s">
        <v>294</v>
      </c>
      <c r="E69" s="20" t="s">
        <v>245</v>
      </c>
      <c r="F69" s="20" t="s">
        <v>246</v>
      </c>
      <c r="G69" s="20" t="s">
        <v>750</v>
      </c>
      <c r="H69" s="20" t="s">
        <v>751</v>
      </c>
      <c r="I69" s="20" t="s">
        <v>752</v>
      </c>
      <c r="J69" s="20" t="s">
        <v>525</v>
      </c>
      <c r="K69" s="20" t="s">
        <v>753</v>
      </c>
      <c r="L69" s="20" t="s">
        <v>754</v>
      </c>
      <c r="M69" s="30" t="s">
        <v>755</v>
      </c>
      <c r="N69" s="20">
        <v>1</v>
      </c>
      <c r="O69" s="20"/>
      <c r="P69" s="20" t="s">
        <v>756</v>
      </c>
      <c r="Q69" s="23">
        <v>12</v>
      </c>
      <c r="R69" s="20"/>
      <c r="S69" s="23">
        <v>2009</v>
      </c>
      <c r="T69" s="9">
        <v>1</v>
      </c>
      <c r="U69" s="37"/>
      <c r="V69" s="37"/>
      <c r="W69" s="37"/>
      <c r="X69" s="9" t="s">
        <v>757</v>
      </c>
      <c r="Y69" s="9" t="s">
        <v>758</v>
      </c>
      <c r="Z69" s="9" t="s">
        <v>759</v>
      </c>
      <c r="AA69" s="9" t="s">
        <v>760</v>
      </c>
      <c r="AB69" s="9" t="s">
        <v>761</v>
      </c>
      <c r="AC69" s="9" t="s">
        <v>762</v>
      </c>
      <c r="AD69" s="9" t="s">
        <v>763</v>
      </c>
      <c r="AE69" s="12" t="s">
        <v>104</v>
      </c>
      <c r="AF69" s="12" t="s">
        <v>105</v>
      </c>
      <c r="AG69" s="12" t="s">
        <v>106</v>
      </c>
      <c r="AH69" s="12" t="s">
        <v>107</v>
      </c>
      <c r="AI69" s="12" t="s">
        <v>108</v>
      </c>
      <c r="AJ69" s="13"/>
    </row>
    <row r="70" spans="1:36" s="58" customFormat="1" ht="30" hidden="1">
      <c r="A70" s="8">
        <v>191</v>
      </c>
      <c r="B70" s="9" t="s">
        <v>764</v>
      </c>
      <c r="C70" s="9" t="s">
        <v>142</v>
      </c>
      <c r="D70" s="9" t="s">
        <v>111</v>
      </c>
      <c r="E70" s="9" t="s">
        <v>245</v>
      </c>
      <c r="F70" s="9" t="s">
        <v>765</v>
      </c>
      <c r="G70" s="9" t="s">
        <v>766</v>
      </c>
      <c r="H70" s="9" t="s">
        <v>767</v>
      </c>
      <c r="I70" s="9" t="s">
        <v>768</v>
      </c>
      <c r="J70" s="9" t="s">
        <v>769</v>
      </c>
      <c r="K70" s="9" t="s">
        <v>759</v>
      </c>
      <c r="L70" s="9" t="s">
        <v>760</v>
      </c>
      <c r="M70" s="22" t="s">
        <v>770</v>
      </c>
      <c r="N70" s="9">
        <v>1</v>
      </c>
      <c r="O70" s="9"/>
      <c r="P70" s="9" t="s">
        <v>124</v>
      </c>
      <c r="Q70" s="8">
        <v>3</v>
      </c>
      <c r="R70" s="9"/>
      <c r="S70" s="8">
        <v>2009</v>
      </c>
      <c r="T70" s="9">
        <v>1</v>
      </c>
      <c r="U70" s="10"/>
      <c r="V70" s="10"/>
      <c r="W70" s="10"/>
      <c r="X70" s="9" t="s">
        <v>757</v>
      </c>
      <c r="Y70" s="9" t="s">
        <v>758</v>
      </c>
      <c r="Z70" s="9" t="s">
        <v>759</v>
      </c>
      <c r="AA70" s="9" t="s">
        <v>760</v>
      </c>
      <c r="AB70" s="9" t="s">
        <v>761</v>
      </c>
      <c r="AC70" s="9" t="s">
        <v>762</v>
      </c>
      <c r="AD70" s="9" t="s">
        <v>763</v>
      </c>
      <c r="AE70" s="12" t="s">
        <v>104</v>
      </c>
      <c r="AF70" s="12" t="s">
        <v>105</v>
      </c>
      <c r="AG70" s="12" t="s">
        <v>106</v>
      </c>
      <c r="AH70" s="12" t="s">
        <v>107</v>
      </c>
      <c r="AI70" s="12" t="s">
        <v>108</v>
      </c>
      <c r="AJ70" s="13"/>
    </row>
    <row r="71" spans="1:36" s="58" customFormat="1" ht="30" hidden="1">
      <c r="A71" s="8">
        <v>193</v>
      </c>
      <c r="B71" s="9" t="s">
        <v>771</v>
      </c>
      <c r="C71" s="9" t="s">
        <v>427</v>
      </c>
      <c r="D71" s="9" t="s">
        <v>111</v>
      </c>
      <c r="E71" s="9" t="s">
        <v>245</v>
      </c>
      <c r="F71" s="9" t="s">
        <v>772</v>
      </c>
      <c r="G71" s="9" t="s">
        <v>772</v>
      </c>
      <c r="H71" s="17" t="s">
        <v>773</v>
      </c>
      <c r="I71" s="17" t="s">
        <v>774</v>
      </c>
      <c r="J71" s="9" t="s">
        <v>775</v>
      </c>
      <c r="K71" s="9" t="s">
        <v>776</v>
      </c>
      <c r="L71" s="9" t="s">
        <v>777</v>
      </c>
      <c r="M71" s="9" t="s">
        <v>778</v>
      </c>
      <c r="N71" s="9">
        <v>1</v>
      </c>
      <c r="O71" s="9"/>
      <c r="P71" s="9" t="s">
        <v>124</v>
      </c>
      <c r="Q71" s="8">
        <v>20</v>
      </c>
      <c r="R71" s="9"/>
      <c r="S71" s="8">
        <v>2009</v>
      </c>
      <c r="T71" s="9">
        <v>1</v>
      </c>
      <c r="U71" s="9"/>
      <c r="V71" s="9"/>
      <c r="W71" s="9"/>
      <c r="X71" s="9" t="s">
        <v>741</v>
      </c>
      <c r="Y71" s="17" t="s">
        <v>742</v>
      </c>
      <c r="Z71" s="9" t="s">
        <v>738</v>
      </c>
      <c r="AA71" s="9" t="s">
        <v>739</v>
      </c>
      <c r="AB71" s="9" t="s">
        <v>743</v>
      </c>
      <c r="AC71" s="9" t="s">
        <v>744</v>
      </c>
      <c r="AD71" s="15" t="s">
        <v>745</v>
      </c>
      <c r="AE71" s="16" t="s">
        <v>104</v>
      </c>
      <c r="AF71" s="12" t="s">
        <v>105</v>
      </c>
      <c r="AG71" s="12" t="s">
        <v>106</v>
      </c>
      <c r="AH71" s="12" t="s">
        <v>107</v>
      </c>
      <c r="AI71" s="12" t="s">
        <v>108</v>
      </c>
      <c r="AJ71" s="13"/>
    </row>
    <row r="72" spans="1:36" s="58" customFormat="1" ht="30" hidden="1">
      <c r="A72" s="8">
        <v>194</v>
      </c>
      <c r="B72" s="9" t="s">
        <v>779</v>
      </c>
      <c r="C72" s="9" t="s">
        <v>780</v>
      </c>
      <c r="D72" s="9" t="s">
        <v>111</v>
      </c>
      <c r="E72" s="9" t="s">
        <v>245</v>
      </c>
      <c r="F72" s="9" t="s">
        <v>246</v>
      </c>
      <c r="G72" s="9" t="s">
        <v>781</v>
      </c>
      <c r="H72" s="9" t="s">
        <v>782</v>
      </c>
      <c r="I72" s="9" t="s">
        <v>783</v>
      </c>
      <c r="J72" s="9" t="s">
        <v>784</v>
      </c>
      <c r="K72" s="9" t="s">
        <v>785</v>
      </c>
      <c r="L72" s="9" t="s">
        <v>786</v>
      </c>
      <c r="M72" s="14" t="s">
        <v>787</v>
      </c>
      <c r="N72" s="9">
        <v>1</v>
      </c>
      <c r="O72" s="9"/>
      <c r="P72" s="9"/>
      <c r="Q72" s="8">
        <v>38</v>
      </c>
      <c r="R72" s="9"/>
      <c r="S72" s="8">
        <v>2008</v>
      </c>
      <c r="T72" s="9">
        <v>1</v>
      </c>
      <c r="U72" s="14"/>
      <c r="V72" s="14"/>
      <c r="W72" s="14"/>
      <c r="X72" s="9" t="s">
        <v>13</v>
      </c>
      <c r="Y72" s="9" t="s">
        <v>162</v>
      </c>
      <c r="Z72" s="9" t="s">
        <v>163</v>
      </c>
      <c r="AA72" s="9" t="s">
        <v>164</v>
      </c>
      <c r="AB72" s="9" t="s">
        <v>165</v>
      </c>
      <c r="AC72" s="9" t="s">
        <v>166</v>
      </c>
      <c r="AD72" s="10" t="s">
        <v>167</v>
      </c>
      <c r="AE72" s="12" t="s">
        <v>104</v>
      </c>
      <c r="AF72" s="12" t="s">
        <v>105</v>
      </c>
      <c r="AG72" s="12" t="s">
        <v>106</v>
      </c>
      <c r="AH72" s="12" t="s">
        <v>107</v>
      </c>
      <c r="AI72" s="12" t="s">
        <v>108</v>
      </c>
      <c r="AJ72" s="13"/>
    </row>
    <row r="73" spans="1:36" s="58" customFormat="1" ht="30" hidden="1">
      <c r="A73" s="8">
        <v>197</v>
      </c>
      <c r="B73" s="9" t="s">
        <v>788</v>
      </c>
      <c r="C73" s="9" t="s">
        <v>789</v>
      </c>
      <c r="D73" s="17" t="s">
        <v>111</v>
      </c>
      <c r="E73" s="9" t="s">
        <v>245</v>
      </c>
      <c r="F73" s="9" t="s">
        <v>246</v>
      </c>
      <c r="G73" s="9" t="s">
        <v>790</v>
      </c>
      <c r="H73" s="9" t="s">
        <v>791</v>
      </c>
      <c r="I73" s="9" t="s">
        <v>792</v>
      </c>
      <c r="J73" s="9" t="s">
        <v>793</v>
      </c>
      <c r="K73" s="9" t="s">
        <v>794</v>
      </c>
      <c r="L73" s="9" t="s">
        <v>795</v>
      </c>
      <c r="M73" s="22" t="s">
        <v>796</v>
      </c>
      <c r="N73" s="9">
        <v>1</v>
      </c>
      <c r="O73" s="9"/>
      <c r="P73" s="9"/>
      <c r="Q73" s="8">
        <v>5</v>
      </c>
      <c r="R73" s="9"/>
      <c r="S73" s="8">
        <v>2008</v>
      </c>
      <c r="T73" s="9">
        <v>1</v>
      </c>
      <c r="U73" s="15"/>
      <c r="V73" s="15"/>
      <c r="W73" s="15"/>
      <c r="X73" s="9" t="s">
        <v>475</v>
      </c>
      <c r="Y73" s="17" t="s">
        <v>476</v>
      </c>
      <c r="Z73" s="17" t="s">
        <v>477</v>
      </c>
      <c r="AA73" s="17" t="s">
        <v>478</v>
      </c>
      <c r="AB73" s="17" t="s">
        <v>479</v>
      </c>
      <c r="AC73" s="9" t="s">
        <v>124</v>
      </c>
      <c r="AD73" s="15" t="s">
        <v>480</v>
      </c>
      <c r="AE73" s="24" t="s">
        <v>104</v>
      </c>
      <c r="AF73" s="12" t="s">
        <v>105</v>
      </c>
      <c r="AG73" s="12" t="s">
        <v>106</v>
      </c>
      <c r="AH73" s="12" t="s">
        <v>107</v>
      </c>
      <c r="AI73" s="12" t="s">
        <v>108</v>
      </c>
      <c r="AJ73" s="13"/>
    </row>
    <row r="74" spans="1:36" s="58" customFormat="1" ht="30" hidden="1">
      <c r="A74" s="8">
        <v>199</v>
      </c>
      <c r="B74" s="9" t="s">
        <v>797</v>
      </c>
      <c r="C74" s="9" t="s">
        <v>798</v>
      </c>
      <c r="D74" s="9" t="s">
        <v>111</v>
      </c>
      <c r="E74" s="9" t="s">
        <v>245</v>
      </c>
      <c r="F74" s="9" t="s">
        <v>246</v>
      </c>
      <c r="G74" s="9" t="s">
        <v>799</v>
      </c>
      <c r="H74" s="9" t="s">
        <v>800</v>
      </c>
      <c r="I74" s="9" t="s">
        <v>801</v>
      </c>
      <c r="J74" s="9" t="s">
        <v>802</v>
      </c>
      <c r="K74" s="9" t="s">
        <v>803</v>
      </c>
      <c r="L74" s="9" t="s">
        <v>804</v>
      </c>
      <c r="M74" s="22" t="s">
        <v>805</v>
      </c>
      <c r="N74" s="9">
        <v>1</v>
      </c>
      <c r="O74" s="9"/>
      <c r="P74" s="9"/>
      <c r="Q74" s="8">
        <v>9</v>
      </c>
      <c r="R74" s="9"/>
      <c r="S74" s="8">
        <v>2008</v>
      </c>
      <c r="T74" s="9">
        <v>1</v>
      </c>
      <c r="U74" s="15"/>
      <c r="V74" s="15"/>
      <c r="W74" s="15"/>
      <c r="X74" s="9" t="s">
        <v>475</v>
      </c>
      <c r="Y74" s="17" t="s">
        <v>476</v>
      </c>
      <c r="Z74" s="17" t="s">
        <v>477</v>
      </c>
      <c r="AA74" s="17" t="s">
        <v>478</v>
      </c>
      <c r="AB74" s="17" t="s">
        <v>479</v>
      </c>
      <c r="AC74" s="9" t="s">
        <v>124</v>
      </c>
      <c r="AD74" s="15" t="s">
        <v>480</v>
      </c>
      <c r="AE74" s="24" t="s">
        <v>104</v>
      </c>
      <c r="AF74" s="12" t="s">
        <v>105</v>
      </c>
      <c r="AG74" s="12" t="s">
        <v>106</v>
      </c>
      <c r="AH74" s="12" t="s">
        <v>107</v>
      </c>
      <c r="AI74" s="12" t="s">
        <v>108</v>
      </c>
      <c r="AJ74" s="13"/>
    </row>
    <row r="75" spans="1:36" s="58" customFormat="1" ht="30" hidden="1">
      <c r="A75" s="8">
        <v>207</v>
      </c>
      <c r="B75" s="9" t="s">
        <v>806</v>
      </c>
      <c r="C75" s="9" t="s">
        <v>807</v>
      </c>
      <c r="D75" s="9" t="s">
        <v>111</v>
      </c>
      <c r="E75" s="9" t="s">
        <v>245</v>
      </c>
      <c r="F75" s="9" t="s">
        <v>246</v>
      </c>
      <c r="G75" s="9" t="s">
        <v>322</v>
      </c>
      <c r="H75" s="9" t="s">
        <v>808</v>
      </c>
      <c r="I75" s="9" t="s">
        <v>809</v>
      </c>
      <c r="J75" s="9" t="s">
        <v>810</v>
      </c>
      <c r="K75" s="9" t="s">
        <v>326</v>
      </c>
      <c r="L75" s="9" t="s">
        <v>811</v>
      </c>
      <c r="M75" s="9" t="s">
        <v>812</v>
      </c>
      <c r="N75" s="9">
        <v>1</v>
      </c>
      <c r="O75" s="9"/>
      <c r="P75" s="9"/>
      <c r="Q75" s="8">
        <v>18</v>
      </c>
      <c r="R75" s="9"/>
      <c r="S75" s="8">
        <v>2009</v>
      </c>
      <c r="T75" s="9">
        <v>1</v>
      </c>
      <c r="U75" s="9"/>
      <c r="V75" s="9"/>
      <c r="W75" s="9"/>
      <c r="X75" s="9" t="s">
        <v>329</v>
      </c>
      <c r="Y75" s="9" t="s">
        <v>330</v>
      </c>
      <c r="Z75" s="9" t="s">
        <v>326</v>
      </c>
      <c r="AA75" s="9" t="s">
        <v>331</v>
      </c>
      <c r="AB75" s="9" t="s">
        <v>332</v>
      </c>
      <c r="AC75" s="9" t="s">
        <v>124</v>
      </c>
      <c r="AD75" s="9" t="s">
        <v>333</v>
      </c>
      <c r="AE75" s="12" t="s">
        <v>104</v>
      </c>
      <c r="AF75" s="12" t="s">
        <v>105</v>
      </c>
      <c r="AG75" s="12" t="s">
        <v>106</v>
      </c>
      <c r="AH75" s="12" t="s">
        <v>107</v>
      </c>
      <c r="AI75" s="12" t="s">
        <v>108</v>
      </c>
      <c r="AJ75" s="13"/>
    </row>
    <row r="76" spans="1:36" s="58" customFormat="1" ht="30" hidden="1">
      <c r="A76" s="23">
        <v>213</v>
      </c>
      <c r="B76" s="20" t="s">
        <v>813</v>
      </c>
      <c r="C76" s="29" t="s">
        <v>814</v>
      </c>
      <c r="D76" s="20" t="s">
        <v>111</v>
      </c>
      <c r="E76" s="20" t="s">
        <v>245</v>
      </c>
      <c r="F76" s="20" t="s">
        <v>246</v>
      </c>
      <c r="G76" s="20" t="s">
        <v>735</v>
      </c>
      <c r="H76" s="29" t="s">
        <v>815</v>
      </c>
      <c r="I76" s="20" t="s">
        <v>816</v>
      </c>
      <c r="J76" s="20" t="s">
        <v>817</v>
      </c>
      <c r="K76" s="20" t="s">
        <v>738</v>
      </c>
      <c r="L76" s="20" t="s">
        <v>739</v>
      </c>
      <c r="M76" s="30" t="s">
        <v>818</v>
      </c>
      <c r="N76" s="20">
        <v>1</v>
      </c>
      <c r="O76" s="20"/>
      <c r="P76" s="20" t="s">
        <v>124</v>
      </c>
      <c r="Q76" s="23">
        <v>14</v>
      </c>
      <c r="R76" s="20"/>
      <c r="S76" s="23">
        <v>2009</v>
      </c>
      <c r="T76" s="9">
        <v>1</v>
      </c>
      <c r="U76" s="31"/>
      <c r="V76" s="31"/>
      <c r="W76" s="31"/>
      <c r="X76" s="9" t="s">
        <v>741</v>
      </c>
      <c r="Y76" s="17" t="s">
        <v>742</v>
      </c>
      <c r="Z76" s="9" t="s">
        <v>738</v>
      </c>
      <c r="AA76" s="9" t="s">
        <v>739</v>
      </c>
      <c r="AB76" s="9" t="s">
        <v>743</v>
      </c>
      <c r="AC76" s="9" t="s">
        <v>744</v>
      </c>
      <c r="AD76" s="15" t="s">
        <v>745</v>
      </c>
      <c r="AE76" s="16" t="s">
        <v>104</v>
      </c>
      <c r="AF76" s="12" t="s">
        <v>105</v>
      </c>
      <c r="AG76" s="12" t="s">
        <v>106</v>
      </c>
      <c r="AH76" s="12" t="s">
        <v>107</v>
      </c>
      <c r="AI76" s="12" t="s">
        <v>108</v>
      </c>
      <c r="AJ76" s="13"/>
    </row>
    <row r="77" spans="1:36" s="58" customFormat="1" ht="30" hidden="1">
      <c r="A77" s="8">
        <v>214</v>
      </c>
      <c r="B77" s="9" t="s">
        <v>819</v>
      </c>
      <c r="C77" s="9" t="s">
        <v>142</v>
      </c>
      <c r="D77" s="9" t="s">
        <v>111</v>
      </c>
      <c r="E77" s="9" t="s">
        <v>245</v>
      </c>
      <c r="F77" s="9" t="s">
        <v>820</v>
      </c>
      <c r="G77" s="9" t="s">
        <v>821</v>
      </c>
      <c r="H77" s="9" t="s">
        <v>822</v>
      </c>
      <c r="I77" s="9" t="s">
        <v>823</v>
      </c>
      <c r="J77" s="9" t="s">
        <v>824</v>
      </c>
      <c r="K77" s="9" t="s">
        <v>825</v>
      </c>
      <c r="L77" s="9" t="s">
        <v>826</v>
      </c>
      <c r="M77" s="9" t="s">
        <v>827</v>
      </c>
      <c r="N77" s="9">
        <v>1</v>
      </c>
      <c r="O77" s="9"/>
      <c r="P77" s="9"/>
      <c r="Q77" s="8">
        <v>23</v>
      </c>
      <c r="R77" s="9"/>
      <c r="S77" s="8">
        <v>2009</v>
      </c>
      <c r="T77" s="9">
        <v>1</v>
      </c>
      <c r="U77" s="9"/>
      <c r="V77" s="9"/>
      <c r="W77" s="9"/>
      <c r="X77" s="9" t="s">
        <v>537</v>
      </c>
      <c r="Y77" s="9" t="s">
        <v>538</v>
      </c>
      <c r="Z77" s="9" t="s">
        <v>539</v>
      </c>
      <c r="AA77" s="9" t="s">
        <v>535</v>
      </c>
      <c r="AB77" s="9" t="s">
        <v>540</v>
      </c>
      <c r="AC77" s="9" t="s">
        <v>541</v>
      </c>
      <c r="AD77" s="10" t="s">
        <v>542</v>
      </c>
      <c r="AE77" s="16" t="s">
        <v>104</v>
      </c>
      <c r="AF77" s="12" t="s">
        <v>105</v>
      </c>
      <c r="AG77" s="12" t="s">
        <v>106</v>
      </c>
      <c r="AH77" s="12" t="s">
        <v>107</v>
      </c>
      <c r="AI77" s="12" t="s">
        <v>108</v>
      </c>
      <c r="AJ77" s="13"/>
    </row>
    <row r="78" spans="1:36" s="58" customFormat="1" ht="30" hidden="1">
      <c r="A78" s="8">
        <v>229</v>
      </c>
      <c r="B78" s="9" t="s">
        <v>828</v>
      </c>
      <c r="C78" s="9" t="s">
        <v>829</v>
      </c>
      <c r="D78" s="9" t="s">
        <v>111</v>
      </c>
      <c r="E78" s="9" t="s">
        <v>245</v>
      </c>
      <c r="F78" s="9" t="s">
        <v>246</v>
      </c>
      <c r="G78" s="9" t="s">
        <v>830</v>
      </c>
      <c r="H78" s="9" t="s">
        <v>831</v>
      </c>
      <c r="I78" s="9" t="s">
        <v>832</v>
      </c>
      <c r="J78" s="9" t="s">
        <v>833</v>
      </c>
      <c r="K78" s="9" t="s">
        <v>834</v>
      </c>
      <c r="L78" s="9" t="s">
        <v>835</v>
      </c>
      <c r="M78" s="9" t="s">
        <v>836</v>
      </c>
      <c r="N78" s="9">
        <v>1</v>
      </c>
      <c r="O78" s="9"/>
      <c r="P78" s="9"/>
      <c r="Q78" s="8">
        <v>11</v>
      </c>
      <c r="R78" s="9"/>
      <c r="S78" s="8">
        <v>2008</v>
      </c>
      <c r="T78" s="9">
        <v>1</v>
      </c>
      <c r="U78" s="9"/>
      <c r="V78" s="9"/>
      <c r="W78" s="9"/>
      <c r="X78" s="9" t="s">
        <v>192</v>
      </c>
      <c r="Y78" s="9" t="s">
        <v>193</v>
      </c>
      <c r="Z78" s="9" t="s">
        <v>189</v>
      </c>
      <c r="AA78" s="9" t="s">
        <v>194</v>
      </c>
      <c r="AB78" s="9" t="s">
        <v>195</v>
      </c>
      <c r="AC78" s="9" t="s">
        <v>196</v>
      </c>
      <c r="AD78" s="9" t="s">
        <v>197</v>
      </c>
      <c r="AE78" s="16" t="s">
        <v>104</v>
      </c>
      <c r="AF78" s="12" t="s">
        <v>105</v>
      </c>
      <c r="AG78" s="12" t="s">
        <v>106</v>
      </c>
      <c r="AH78" s="12" t="s">
        <v>107</v>
      </c>
      <c r="AI78" s="12" t="s">
        <v>108</v>
      </c>
      <c r="AJ78" s="13"/>
    </row>
    <row r="79" spans="1:36" s="58" customFormat="1" ht="30" hidden="1">
      <c r="A79" s="8">
        <v>252</v>
      </c>
      <c r="B79" s="9" t="s">
        <v>837</v>
      </c>
      <c r="C79" s="9" t="s">
        <v>838</v>
      </c>
      <c r="D79" s="9" t="s">
        <v>111</v>
      </c>
      <c r="E79" s="9" t="s">
        <v>245</v>
      </c>
      <c r="F79" s="9" t="s">
        <v>246</v>
      </c>
      <c r="G79" s="9" t="s">
        <v>564</v>
      </c>
      <c r="H79" s="9" t="s">
        <v>839</v>
      </c>
      <c r="I79" s="9" t="s">
        <v>840</v>
      </c>
      <c r="J79" s="9" t="s">
        <v>841</v>
      </c>
      <c r="K79" s="9" t="s">
        <v>568</v>
      </c>
      <c r="L79" s="9" t="s">
        <v>842</v>
      </c>
      <c r="M79" s="9" t="s">
        <v>843</v>
      </c>
      <c r="N79" s="9">
        <v>1</v>
      </c>
      <c r="O79" s="9"/>
      <c r="P79" s="9"/>
      <c r="Q79" s="8">
        <v>26</v>
      </c>
      <c r="R79" s="9"/>
      <c r="S79" s="8">
        <v>2008</v>
      </c>
      <c r="T79" s="9">
        <v>1</v>
      </c>
      <c r="U79" s="9"/>
      <c r="V79" s="9"/>
      <c r="W79" s="9"/>
      <c r="X79" s="9" t="s">
        <v>571</v>
      </c>
      <c r="Y79" s="9" t="s">
        <v>572</v>
      </c>
      <c r="Z79" s="9" t="s">
        <v>573</v>
      </c>
      <c r="AA79" s="9" t="s">
        <v>574</v>
      </c>
      <c r="AB79" s="9" t="s">
        <v>575</v>
      </c>
      <c r="AC79" s="9" t="s">
        <v>124</v>
      </c>
      <c r="AD79" s="9" t="s">
        <v>576</v>
      </c>
      <c r="AE79" s="16" t="s">
        <v>577</v>
      </c>
      <c r="AF79" s="26" t="s">
        <v>105</v>
      </c>
      <c r="AG79" s="16" t="s">
        <v>577</v>
      </c>
      <c r="AH79" s="16" t="s">
        <v>577</v>
      </c>
      <c r="AI79" s="16" t="s">
        <v>577</v>
      </c>
      <c r="AJ79" s="13"/>
    </row>
    <row r="80" spans="1:36" s="58" customFormat="1" ht="30" hidden="1">
      <c r="A80" s="8">
        <v>255</v>
      </c>
      <c r="B80" s="9" t="s">
        <v>844</v>
      </c>
      <c r="C80" s="9" t="s">
        <v>845</v>
      </c>
      <c r="D80" s="9" t="s">
        <v>111</v>
      </c>
      <c r="E80" s="9" t="s">
        <v>245</v>
      </c>
      <c r="F80" s="9" t="s">
        <v>246</v>
      </c>
      <c r="G80" s="9" t="s">
        <v>846</v>
      </c>
      <c r="H80" s="9" t="s">
        <v>847</v>
      </c>
      <c r="I80" s="9" t="s">
        <v>848</v>
      </c>
      <c r="J80" s="9" t="s">
        <v>849</v>
      </c>
      <c r="K80" s="9" t="s">
        <v>850</v>
      </c>
      <c r="L80" s="9" t="s">
        <v>851</v>
      </c>
      <c r="M80" s="9" t="s">
        <v>852</v>
      </c>
      <c r="N80" s="9">
        <v>1</v>
      </c>
      <c r="O80" s="9"/>
      <c r="P80" s="20"/>
      <c r="Q80" s="8">
        <v>22</v>
      </c>
      <c r="R80" s="20"/>
      <c r="S80" s="8">
        <v>2008</v>
      </c>
      <c r="T80" s="9">
        <v>1</v>
      </c>
      <c r="U80" s="9">
        <v>1</v>
      </c>
      <c r="V80" s="9"/>
      <c r="W80" s="9">
        <v>0</v>
      </c>
      <c r="X80" s="9" t="s">
        <v>120</v>
      </c>
      <c r="Y80" s="9" t="s">
        <v>121</v>
      </c>
      <c r="Z80" s="9" t="s">
        <v>5</v>
      </c>
      <c r="AA80" s="9" t="s">
        <v>122</v>
      </c>
      <c r="AB80" s="9" t="s">
        <v>123</v>
      </c>
      <c r="AC80" s="9" t="s">
        <v>124</v>
      </c>
      <c r="AD80" s="15" t="s">
        <v>125</v>
      </c>
      <c r="AE80" s="12" t="s">
        <v>104</v>
      </c>
      <c r="AF80" s="16" t="s">
        <v>105</v>
      </c>
      <c r="AG80" s="12" t="s">
        <v>106</v>
      </c>
      <c r="AH80" s="12" t="s">
        <v>107</v>
      </c>
      <c r="AI80" s="12" t="s">
        <v>108</v>
      </c>
      <c r="AJ80" s="13"/>
    </row>
    <row r="81" spans="1:36" s="58" customFormat="1" ht="30" hidden="1">
      <c r="A81" s="8">
        <v>271</v>
      </c>
      <c r="B81" s="9" t="s">
        <v>853</v>
      </c>
      <c r="C81" s="9" t="s">
        <v>854</v>
      </c>
      <c r="D81" s="9" t="s">
        <v>111</v>
      </c>
      <c r="E81" s="9" t="s">
        <v>245</v>
      </c>
      <c r="F81" s="9" t="s">
        <v>246</v>
      </c>
      <c r="G81" s="9" t="s">
        <v>855</v>
      </c>
      <c r="H81" s="9" t="s">
        <v>856</v>
      </c>
      <c r="I81" s="9" t="s">
        <v>857</v>
      </c>
      <c r="J81" s="9" t="s">
        <v>858</v>
      </c>
      <c r="K81" s="9" t="s">
        <v>859</v>
      </c>
      <c r="L81" s="9" t="s">
        <v>860</v>
      </c>
      <c r="M81" s="9" t="s">
        <v>861</v>
      </c>
      <c r="N81" s="9">
        <v>1</v>
      </c>
      <c r="O81" s="9"/>
      <c r="P81" s="20"/>
      <c r="Q81" s="8">
        <v>22</v>
      </c>
      <c r="R81" s="20"/>
      <c r="S81" s="8">
        <v>2008</v>
      </c>
      <c r="T81" s="9">
        <v>1</v>
      </c>
      <c r="U81" s="9"/>
      <c r="V81" s="9"/>
      <c r="W81" s="9"/>
      <c r="X81" s="9" t="s">
        <v>120</v>
      </c>
      <c r="Y81" s="9" t="s">
        <v>121</v>
      </c>
      <c r="Z81" s="9" t="s">
        <v>5</v>
      </c>
      <c r="AA81" s="9" t="s">
        <v>122</v>
      </c>
      <c r="AB81" s="9" t="s">
        <v>123</v>
      </c>
      <c r="AC81" s="9" t="s">
        <v>124</v>
      </c>
      <c r="AD81" s="15" t="s">
        <v>125</v>
      </c>
      <c r="AE81" s="12" t="s">
        <v>104</v>
      </c>
      <c r="AF81" s="12" t="s">
        <v>105</v>
      </c>
      <c r="AG81" s="16" t="s">
        <v>106</v>
      </c>
      <c r="AH81" s="12" t="s">
        <v>107</v>
      </c>
      <c r="AI81" s="12" t="s">
        <v>108</v>
      </c>
      <c r="AJ81" s="13"/>
    </row>
    <row r="82" spans="1:36" s="58" customFormat="1" ht="30" hidden="1">
      <c r="A82" s="8">
        <v>301</v>
      </c>
      <c r="B82" s="9" t="s">
        <v>862</v>
      </c>
      <c r="C82" s="9" t="s">
        <v>863</v>
      </c>
      <c r="D82" s="9" t="s">
        <v>111</v>
      </c>
      <c r="E82" s="9" t="s">
        <v>245</v>
      </c>
      <c r="F82" s="9" t="s">
        <v>246</v>
      </c>
      <c r="G82" s="9" t="s">
        <v>864</v>
      </c>
      <c r="H82" s="9" t="s">
        <v>865</v>
      </c>
      <c r="I82" s="9" t="s">
        <v>866</v>
      </c>
      <c r="J82" s="9" t="s">
        <v>867</v>
      </c>
      <c r="K82" s="9" t="s">
        <v>868</v>
      </c>
      <c r="L82" s="9" t="s">
        <v>869</v>
      </c>
      <c r="M82" s="9" t="s">
        <v>870</v>
      </c>
      <c r="N82" s="9">
        <v>1</v>
      </c>
      <c r="O82" s="9"/>
      <c r="P82" s="20"/>
      <c r="Q82" s="8">
        <v>38</v>
      </c>
      <c r="R82" s="20"/>
      <c r="S82" s="8">
        <v>2008</v>
      </c>
      <c r="T82" s="9">
        <v>1</v>
      </c>
      <c r="U82" s="9">
        <v>1</v>
      </c>
      <c r="V82" s="9"/>
      <c r="W82" s="9">
        <v>1</v>
      </c>
      <c r="X82" s="9" t="s">
        <v>13</v>
      </c>
      <c r="Y82" s="9" t="s">
        <v>162</v>
      </c>
      <c r="Z82" s="9" t="s">
        <v>163</v>
      </c>
      <c r="AA82" s="9" t="s">
        <v>164</v>
      </c>
      <c r="AB82" s="9" t="s">
        <v>165</v>
      </c>
      <c r="AC82" s="9" t="s">
        <v>166</v>
      </c>
      <c r="AD82" s="10" t="s">
        <v>167</v>
      </c>
      <c r="AE82" s="12" t="s">
        <v>104</v>
      </c>
      <c r="AF82" s="12" t="s">
        <v>105</v>
      </c>
      <c r="AG82" s="12" t="s">
        <v>106</v>
      </c>
      <c r="AH82" s="12" t="s">
        <v>107</v>
      </c>
      <c r="AI82" s="12" t="s">
        <v>108</v>
      </c>
      <c r="AJ82" s="13"/>
    </row>
    <row r="83" spans="1:36" s="58" customFormat="1" ht="30" hidden="1">
      <c r="A83" s="8">
        <v>320</v>
      </c>
      <c r="B83" s="9" t="s">
        <v>871</v>
      </c>
      <c r="C83" s="9" t="s">
        <v>872</v>
      </c>
      <c r="D83" s="9" t="s">
        <v>111</v>
      </c>
      <c r="E83" s="9" t="s">
        <v>245</v>
      </c>
      <c r="F83" s="9" t="s">
        <v>873</v>
      </c>
      <c r="G83" s="9" t="s">
        <v>874</v>
      </c>
      <c r="H83" s="9" t="s">
        <v>875</v>
      </c>
      <c r="I83" s="9" t="s">
        <v>876</v>
      </c>
      <c r="J83" s="9" t="s">
        <v>877</v>
      </c>
      <c r="K83" s="9" t="s">
        <v>878</v>
      </c>
      <c r="L83" s="9" t="s">
        <v>879</v>
      </c>
      <c r="M83" s="9" t="s">
        <v>880</v>
      </c>
      <c r="N83" s="9">
        <v>1</v>
      </c>
      <c r="O83" s="9"/>
      <c r="P83" s="20"/>
      <c r="Q83" s="8">
        <v>38</v>
      </c>
      <c r="R83" s="20"/>
      <c r="S83" s="8">
        <v>2009</v>
      </c>
      <c r="T83" s="9">
        <v>1</v>
      </c>
      <c r="U83" s="9"/>
      <c r="V83" s="9"/>
      <c r="W83" s="9"/>
      <c r="X83" s="9" t="s">
        <v>13</v>
      </c>
      <c r="Y83" s="9" t="s">
        <v>162</v>
      </c>
      <c r="Z83" s="9" t="s">
        <v>163</v>
      </c>
      <c r="AA83" s="9" t="s">
        <v>164</v>
      </c>
      <c r="AB83" s="9" t="s">
        <v>165</v>
      </c>
      <c r="AC83" s="9" t="s">
        <v>166</v>
      </c>
      <c r="AD83" s="10" t="s">
        <v>167</v>
      </c>
      <c r="AE83" s="12" t="s">
        <v>104</v>
      </c>
      <c r="AF83" s="12" t="s">
        <v>105</v>
      </c>
      <c r="AG83" s="12" t="s">
        <v>106</v>
      </c>
      <c r="AH83" s="12" t="s">
        <v>107</v>
      </c>
      <c r="AI83" s="12" t="s">
        <v>108</v>
      </c>
      <c r="AJ83" s="13"/>
    </row>
    <row r="84" spans="1:36" s="58" customFormat="1" ht="30" hidden="1">
      <c r="A84" s="23">
        <v>377</v>
      </c>
      <c r="B84" s="9" t="s">
        <v>881</v>
      </c>
      <c r="C84" s="9" t="s">
        <v>882</v>
      </c>
      <c r="D84" s="17" t="s">
        <v>111</v>
      </c>
      <c r="E84" s="9" t="s">
        <v>245</v>
      </c>
      <c r="F84" s="9" t="s">
        <v>246</v>
      </c>
      <c r="G84" s="9" t="s">
        <v>883</v>
      </c>
      <c r="H84" s="9" t="s">
        <v>884</v>
      </c>
      <c r="I84" s="9" t="s">
        <v>885</v>
      </c>
      <c r="J84" s="9" t="s">
        <v>886</v>
      </c>
      <c r="K84" s="9" t="s">
        <v>887</v>
      </c>
      <c r="L84" s="9" t="s">
        <v>888</v>
      </c>
      <c r="M84" s="9" t="s">
        <v>889</v>
      </c>
      <c r="N84" s="9">
        <v>1</v>
      </c>
      <c r="O84" s="9"/>
      <c r="P84" s="20"/>
      <c r="Q84" s="8">
        <v>38</v>
      </c>
      <c r="R84" s="20"/>
      <c r="S84" s="8">
        <v>2008</v>
      </c>
      <c r="T84" s="9">
        <v>1</v>
      </c>
      <c r="U84" s="9"/>
      <c r="V84" s="9"/>
      <c r="W84" s="9"/>
      <c r="X84" s="9" t="s">
        <v>13</v>
      </c>
      <c r="Y84" s="9" t="s">
        <v>162</v>
      </c>
      <c r="Z84" s="9" t="s">
        <v>163</v>
      </c>
      <c r="AA84" s="9" t="s">
        <v>164</v>
      </c>
      <c r="AB84" s="9" t="s">
        <v>165</v>
      </c>
      <c r="AC84" s="9" t="s">
        <v>166</v>
      </c>
      <c r="AD84" s="10" t="s">
        <v>167</v>
      </c>
      <c r="AE84" s="12" t="s">
        <v>104</v>
      </c>
      <c r="AF84" s="12" t="s">
        <v>105</v>
      </c>
      <c r="AG84" s="12" t="s">
        <v>106</v>
      </c>
      <c r="AH84" s="12" t="s">
        <v>107</v>
      </c>
      <c r="AI84" s="12" t="s">
        <v>108</v>
      </c>
      <c r="AJ84" s="13"/>
    </row>
    <row r="85" spans="1:36" s="58" customFormat="1" ht="30" hidden="1">
      <c r="A85" s="8">
        <v>399</v>
      </c>
      <c r="B85" s="9" t="s">
        <v>890</v>
      </c>
      <c r="C85" s="9" t="s">
        <v>891</v>
      </c>
      <c r="D85" s="9" t="s">
        <v>111</v>
      </c>
      <c r="E85" s="9" t="s">
        <v>245</v>
      </c>
      <c r="F85" s="9" t="s">
        <v>246</v>
      </c>
      <c r="G85" s="9" t="s">
        <v>892</v>
      </c>
      <c r="H85" s="17" t="s">
        <v>893</v>
      </c>
      <c r="I85" s="9" t="s">
        <v>894</v>
      </c>
      <c r="J85" s="9" t="s">
        <v>895</v>
      </c>
      <c r="K85" s="9" t="s">
        <v>99</v>
      </c>
      <c r="L85" s="9" t="s">
        <v>896</v>
      </c>
      <c r="M85" s="14" t="s">
        <v>897</v>
      </c>
      <c r="N85" s="9">
        <v>1</v>
      </c>
      <c r="O85" s="9"/>
      <c r="P85" s="9"/>
      <c r="Q85" s="8">
        <v>39</v>
      </c>
      <c r="R85" s="9"/>
      <c r="S85" s="11">
        <v>2010</v>
      </c>
      <c r="T85" s="9">
        <v>1</v>
      </c>
      <c r="U85" s="14"/>
      <c r="V85" s="14"/>
      <c r="W85" s="14"/>
      <c r="X85" s="9" t="s">
        <v>97</v>
      </c>
      <c r="Y85" s="9" t="s">
        <v>98</v>
      </c>
      <c r="Z85" s="9" t="s">
        <v>99</v>
      </c>
      <c r="AA85" s="9" t="s">
        <v>100</v>
      </c>
      <c r="AB85" s="9" t="s">
        <v>101</v>
      </c>
      <c r="AC85" s="9" t="s">
        <v>102</v>
      </c>
      <c r="AD85" s="9" t="s">
        <v>103</v>
      </c>
      <c r="AE85" s="12" t="s">
        <v>104</v>
      </c>
      <c r="AF85" s="12" t="s">
        <v>105</v>
      </c>
      <c r="AG85" s="12" t="s">
        <v>106</v>
      </c>
      <c r="AH85" s="12" t="s">
        <v>107</v>
      </c>
      <c r="AI85" s="12" t="s">
        <v>108</v>
      </c>
      <c r="AJ85" s="13"/>
    </row>
    <row r="86" spans="1:36" s="58" customFormat="1" ht="45" hidden="1">
      <c r="A86" s="8">
        <v>408</v>
      </c>
      <c r="B86" s="9" t="s">
        <v>898</v>
      </c>
      <c r="C86" s="9" t="s">
        <v>899</v>
      </c>
      <c r="D86" s="9" t="s">
        <v>111</v>
      </c>
      <c r="E86" s="9" t="s">
        <v>245</v>
      </c>
      <c r="F86" s="9" t="s">
        <v>246</v>
      </c>
      <c r="G86" s="9" t="s">
        <v>883</v>
      </c>
      <c r="H86" s="9" t="s">
        <v>900</v>
      </c>
      <c r="I86" s="9" t="s">
        <v>901</v>
      </c>
      <c r="J86" s="9" t="s">
        <v>902</v>
      </c>
      <c r="K86" s="9" t="s">
        <v>163</v>
      </c>
      <c r="L86" s="9" t="s">
        <v>903</v>
      </c>
      <c r="M86" s="9" t="s">
        <v>904</v>
      </c>
      <c r="N86" s="9">
        <v>1</v>
      </c>
      <c r="O86" s="9"/>
      <c r="P86" s="9"/>
      <c r="Q86" s="8">
        <v>38</v>
      </c>
      <c r="R86" s="9"/>
      <c r="S86" s="8">
        <v>2008</v>
      </c>
      <c r="T86" s="9">
        <v>1</v>
      </c>
      <c r="U86" s="9"/>
      <c r="V86" s="9"/>
      <c r="W86" s="9"/>
      <c r="X86" s="9" t="s">
        <v>13</v>
      </c>
      <c r="Y86" s="9" t="s">
        <v>162</v>
      </c>
      <c r="Z86" s="9" t="s">
        <v>163</v>
      </c>
      <c r="AA86" s="9" t="s">
        <v>164</v>
      </c>
      <c r="AB86" s="9" t="s">
        <v>165</v>
      </c>
      <c r="AC86" s="9" t="s">
        <v>166</v>
      </c>
      <c r="AD86" s="10" t="s">
        <v>167</v>
      </c>
      <c r="AE86" s="12" t="s">
        <v>104</v>
      </c>
      <c r="AF86" s="12" t="s">
        <v>105</v>
      </c>
      <c r="AG86" s="12" t="s">
        <v>106</v>
      </c>
      <c r="AH86" s="12" t="s">
        <v>107</v>
      </c>
      <c r="AI86" s="12" t="s">
        <v>108</v>
      </c>
      <c r="AJ86" s="13"/>
    </row>
    <row r="87" spans="1:36" s="58" customFormat="1" ht="30" hidden="1">
      <c r="A87" s="62">
        <v>495</v>
      </c>
      <c r="B87" s="42" t="s">
        <v>905</v>
      </c>
      <c r="C87" s="63" t="s">
        <v>906</v>
      </c>
      <c r="D87" s="9" t="s">
        <v>111</v>
      </c>
      <c r="E87" s="17" t="s">
        <v>245</v>
      </c>
      <c r="F87" s="17" t="s">
        <v>246</v>
      </c>
      <c r="G87" s="35" t="s">
        <v>907</v>
      </c>
      <c r="H87" s="17" t="s">
        <v>908</v>
      </c>
      <c r="I87" s="35" t="s">
        <v>909</v>
      </c>
      <c r="J87" s="35" t="s">
        <v>910</v>
      </c>
      <c r="K87" s="35" t="s">
        <v>911</v>
      </c>
      <c r="L87" s="35" t="s">
        <v>912</v>
      </c>
      <c r="M87" s="64" t="s">
        <v>913</v>
      </c>
      <c r="N87" s="35">
        <v>1</v>
      </c>
      <c r="O87" s="35"/>
      <c r="P87" s="35" t="s">
        <v>914</v>
      </c>
      <c r="Q87" s="11">
        <v>25</v>
      </c>
      <c r="R87" s="35"/>
      <c r="S87" s="39"/>
      <c r="T87" s="9">
        <v>1</v>
      </c>
      <c r="U87" s="39">
        <v>1</v>
      </c>
      <c r="V87" s="39"/>
      <c r="W87" s="39">
        <v>1</v>
      </c>
      <c r="X87" s="9" t="s">
        <v>255</v>
      </c>
      <c r="Y87" s="9" t="s">
        <v>256</v>
      </c>
      <c r="Z87" s="9" t="s">
        <v>257</v>
      </c>
      <c r="AA87" s="9" t="s">
        <v>258</v>
      </c>
      <c r="AB87" s="9" t="s">
        <v>259</v>
      </c>
      <c r="AC87" s="9" t="s">
        <v>260</v>
      </c>
      <c r="AD87" s="15" t="s">
        <v>261</v>
      </c>
      <c r="AE87" s="65"/>
      <c r="AF87" s="65"/>
      <c r="AG87" s="65"/>
      <c r="AH87" s="16" t="s">
        <v>107</v>
      </c>
      <c r="AI87" s="65"/>
      <c r="AJ87" s="13"/>
    </row>
    <row r="88" spans="1:36" s="58" customFormat="1" ht="30" hidden="1">
      <c r="A88" s="23">
        <v>498</v>
      </c>
      <c r="B88" s="20" t="s">
        <v>915</v>
      </c>
      <c r="C88" s="20" t="s">
        <v>916</v>
      </c>
      <c r="D88" s="9" t="s">
        <v>320</v>
      </c>
      <c r="E88" s="20" t="s">
        <v>245</v>
      </c>
      <c r="F88" s="9" t="s">
        <v>246</v>
      </c>
      <c r="G88" s="20" t="s">
        <v>322</v>
      </c>
      <c r="H88" s="20" t="s">
        <v>917</v>
      </c>
      <c r="I88" s="20" t="s">
        <v>918</v>
      </c>
      <c r="J88" s="20" t="s">
        <v>919</v>
      </c>
      <c r="K88" s="20" t="s">
        <v>326</v>
      </c>
      <c r="L88" s="20" t="s">
        <v>811</v>
      </c>
      <c r="M88" s="20" t="s">
        <v>920</v>
      </c>
      <c r="N88" s="20">
        <v>1</v>
      </c>
      <c r="O88" s="20"/>
      <c r="P88" s="20"/>
      <c r="Q88" s="8">
        <v>18</v>
      </c>
      <c r="R88" s="20"/>
      <c r="S88" s="23">
        <v>2009</v>
      </c>
      <c r="T88" s="9">
        <v>1</v>
      </c>
      <c r="U88" s="20">
        <v>1</v>
      </c>
      <c r="V88" s="20"/>
      <c r="W88" s="20">
        <v>1</v>
      </c>
      <c r="X88" s="9" t="s">
        <v>329</v>
      </c>
      <c r="Y88" s="9" t="s">
        <v>330</v>
      </c>
      <c r="Z88" s="9" t="s">
        <v>326</v>
      </c>
      <c r="AA88" s="9" t="s">
        <v>331</v>
      </c>
      <c r="AB88" s="9" t="s">
        <v>332</v>
      </c>
      <c r="AC88" s="9" t="s">
        <v>124</v>
      </c>
      <c r="AD88" s="9" t="s">
        <v>333</v>
      </c>
      <c r="AE88" s="12" t="s">
        <v>104</v>
      </c>
      <c r="AF88" s="12" t="s">
        <v>105</v>
      </c>
      <c r="AG88" s="12" t="s">
        <v>106</v>
      </c>
      <c r="AH88" s="12" t="s">
        <v>107</v>
      </c>
      <c r="AI88" s="12" t="s">
        <v>108</v>
      </c>
      <c r="AJ88" s="13"/>
    </row>
    <row r="89" spans="1:36" s="58" customFormat="1" ht="30" hidden="1">
      <c r="A89" s="23">
        <v>512</v>
      </c>
      <c r="B89" s="20" t="s">
        <v>921</v>
      </c>
      <c r="C89" s="20" t="s">
        <v>922</v>
      </c>
      <c r="D89" s="9" t="s">
        <v>111</v>
      </c>
      <c r="E89" s="20" t="s">
        <v>245</v>
      </c>
      <c r="F89" s="9" t="s">
        <v>246</v>
      </c>
      <c r="G89" s="20" t="s">
        <v>23</v>
      </c>
      <c r="H89" s="20" t="s">
        <v>923</v>
      </c>
      <c r="I89" s="20" t="s">
        <v>924</v>
      </c>
      <c r="J89" s="20" t="s">
        <v>925</v>
      </c>
      <c r="K89" s="20" t="s">
        <v>878</v>
      </c>
      <c r="L89" s="20" t="s">
        <v>926</v>
      </c>
      <c r="M89" s="20" t="s">
        <v>927</v>
      </c>
      <c r="N89" s="20">
        <v>1</v>
      </c>
      <c r="O89" s="20"/>
      <c r="P89" s="20"/>
      <c r="Q89" s="8">
        <v>38</v>
      </c>
      <c r="R89" s="20"/>
      <c r="S89" s="23">
        <v>2008</v>
      </c>
      <c r="T89" s="9">
        <v>1</v>
      </c>
      <c r="U89" s="20">
        <v>1</v>
      </c>
      <c r="V89" s="20"/>
      <c r="W89" s="20">
        <v>1</v>
      </c>
      <c r="X89" s="9" t="s">
        <v>13</v>
      </c>
      <c r="Y89" s="9" t="s">
        <v>162</v>
      </c>
      <c r="Z89" s="9" t="s">
        <v>163</v>
      </c>
      <c r="AA89" s="9" t="s">
        <v>164</v>
      </c>
      <c r="AB89" s="9" t="s">
        <v>165</v>
      </c>
      <c r="AC89" s="9" t="s">
        <v>166</v>
      </c>
      <c r="AD89" s="10" t="s">
        <v>167</v>
      </c>
      <c r="AE89" s="12" t="s">
        <v>104</v>
      </c>
      <c r="AF89" s="12" t="s">
        <v>105</v>
      </c>
      <c r="AG89" s="12" t="s">
        <v>106</v>
      </c>
      <c r="AH89" s="12" t="s">
        <v>107</v>
      </c>
      <c r="AI89" s="12" t="s">
        <v>108</v>
      </c>
      <c r="AJ89" s="13"/>
    </row>
    <row r="90" spans="1:36" s="58" customFormat="1" ht="30" hidden="1">
      <c r="A90" s="23">
        <v>526</v>
      </c>
      <c r="B90" s="20" t="s">
        <v>928</v>
      </c>
      <c r="C90" s="20" t="s">
        <v>142</v>
      </c>
      <c r="D90" s="9" t="s">
        <v>294</v>
      </c>
      <c r="E90" s="20" t="s">
        <v>245</v>
      </c>
      <c r="F90" s="9" t="s">
        <v>929</v>
      </c>
      <c r="G90" s="32" t="s">
        <v>564</v>
      </c>
      <c r="H90" s="33" t="s">
        <v>930</v>
      </c>
      <c r="I90" s="20" t="s">
        <v>931</v>
      </c>
      <c r="J90" s="20" t="s">
        <v>932</v>
      </c>
      <c r="K90" s="20" t="s">
        <v>568</v>
      </c>
      <c r="L90" s="20" t="s">
        <v>933</v>
      </c>
      <c r="M90" s="30" t="s">
        <v>934</v>
      </c>
      <c r="N90" s="20">
        <v>1</v>
      </c>
      <c r="O90" s="20"/>
      <c r="P90" s="20"/>
      <c r="Q90" s="28">
        <v>26</v>
      </c>
      <c r="R90" s="20"/>
      <c r="S90" s="23">
        <v>2009</v>
      </c>
      <c r="T90" s="9">
        <v>1</v>
      </c>
      <c r="U90" s="37"/>
      <c r="V90" s="37"/>
      <c r="W90" s="37"/>
      <c r="X90" s="9" t="s">
        <v>571</v>
      </c>
      <c r="Y90" s="9" t="s">
        <v>572</v>
      </c>
      <c r="Z90" s="9" t="s">
        <v>573</v>
      </c>
      <c r="AA90" s="9" t="s">
        <v>574</v>
      </c>
      <c r="AB90" s="9" t="s">
        <v>575</v>
      </c>
      <c r="AC90" s="9" t="s">
        <v>124</v>
      </c>
      <c r="AD90" s="9" t="s">
        <v>576</v>
      </c>
      <c r="AE90" s="26" t="s">
        <v>104</v>
      </c>
      <c r="AF90" s="16" t="s">
        <v>577</v>
      </c>
      <c r="AG90" s="16" t="s">
        <v>577</v>
      </c>
      <c r="AH90" s="16" t="s">
        <v>577</v>
      </c>
      <c r="AI90" s="16" t="s">
        <v>577</v>
      </c>
      <c r="AJ90" s="13"/>
    </row>
    <row r="91" spans="1:36" s="58" customFormat="1" ht="30" hidden="1">
      <c r="A91" s="23">
        <v>528</v>
      </c>
      <c r="B91" s="20" t="s">
        <v>935</v>
      </c>
      <c r="C91" s="20" t="s">
        <v>872</v>
      </c>
      <c r="D91" s="9" t="s">
        <v>111</v>
      </c>
      <c r="E91" s="20" t="s">
        <v>245</v>
      </c>
      <c r="F91" s="9" t="s">
        <v>936</v>
      </c>
      <c r="G91" s="20" t="s">
        <v>883</v>
      </c>
      <c r="H91" s="33" t="s">
        <v>937</v>
      </c>
      <c r="I91" s="20" t="s">
        <v>938</v>
      </c>
      <c r="J91" s="20" t="s">
        <v>877</v>
      </c>
      <c r="K91" s="20" t="s">
        <v>939</v>
      </c>
      <c r="L91" s="20" t="s">
        <v>879</v>
      </c>
      <c r="M91" s="20" t="s">
        <v>940</v>
      </c>
      <c r="N91" s="20">
        <v>1</v>
      </c>
      <c r="O91" s="20"/>
      <c r="P91" s="20"/>
      <c r="Q91" s="28">
        <v>38</v>
      </c>
      <c r="R91" s="20"/>
      <c r="S91" s="23">
        <v>2009</v>
      </c>
      <c r="T91" s="9">
        <v>1</v>
      </c>
      <c r="U91" s="20">
        <v>1</v>
      </c>
      <c r="V91" s="20"/>
      <c r="W91" s="20">
        <v>1</v>
      </c>
      <c r="X91" s="9" t="s">
        <v>13</v>
      </c>
      <c r="Y91" s="9" t="s">
        <v>162</v>
      </c>
      <c r="Z91" s="9" t="s">
        <v>163</v>
      </c>
      <c r="AA91" s="9" t="s">
        <v>164</v>
      </c>
      <c r="AB91" s="9" t="s">
        <v>165</v>
      </c>
      <c r="AC91" s="9" t="s">
        <v>166</v>
      </c>
      <c r="AD91" s="10" t="s">
        <v>167</v>
      </c>
      <c r="AE91" s="20" t="s">
        <v>104</v>
      </c>
      <c r="AF91" s="20" t="s">
        <v>105</v>
      </c>
      <c r="AG91" s="20" t="s">
        <v>106</v>
      </c>
      <c r="AH91" s="12" t="s">
        <v>107</v>
      </c>
      <c r="AI91" s="20" t="s">
        <v>108</v>
      </c>
      <c r="AJ91" s="7"/>
    </row>
    <row r="92" spans="1:36" s="58" customFormat="1" ht="30" hidden="1">
      <c r="A92" s="23">
        <v>531</v>
      </c>
      <c r="B92" s="20" t="s">
        <v>941</v>
      </c>
      <c r="C92" s="20" t="s">
        <v>872</v>
      </c>
      <c r="D92" s="17" t="s">
        <v>111</v>
      </c>
      <c r="E92" s="20" t="s">
        <v>245</v>
      </c>
      <c r="F92" s="9" t="s">
        <v>942</v>
      </c>
      <c r="G92" s="20" t="s">
        <v>781</v>
      </c>
      <c r="H92" s="33" t="s">
        <v>943</v>
      </c>
      <c r="I92" s="20" t="s">
        <v>944</v>
      </c>
      <c r="J92" s="20" t="s">
        <v>877</v>
      </c>
      <c r="K92" s="20" t="s">
        <v>939</v>
      </c>
      <c r="L92" s="20" t="s">
        <v>879</v>
      </c>
      <c r="M92" s="20" t="s">
        <v>945</v>
      </c>
      <c r="N92" s="20">
        <v>1</v>
      </c>
      <c r="O92" s="20"/>
      <c r="P92" s="20"/>
      <c r="Q92" s="28">
        <v>38</v>
      </c>
      <c r="R92" s="20"/>
      <c r="S92" s="23">
        <v>2009</v>
      </c>
      <c r="T92" s="9">
        <v>1</v>
      </c>
      <c r="U92" s="20"/>
      <c r="V92" s="20"/>
      <c r="W92" s="20"/>
      <c r="X92" s="9" t="s">
        <v>13</v>
      </c>
      <c r="Y92" s="9" t="s">
        <v>162</v>
      </c>
      <c r="Z92" s="9" t="s">
        <v>163</v>
      </c>
      <c r="AA92" s="9" t="s">
        <v>164</v>
      </c>
      <c r="AB92" s="9" t="s">
        <v>165</v>
      </c>
      <c r="AC92" s="9" t="s">
        <v>166</v>
      </c>
      <c r="AD92" s="10" t="s">
        <v>167</v>
      </c>
      <c r="AE92" s="20" t="s">
        <v>104</v>
      </c>
      <c r="AF92" s="20" t="s">
        <v>105</v>
      </c>
      <c r="AG92" s="20" t="s">
        <v>106</v>
      </c>
      <c r="AH92" s="12" t="s">
        <v>107</v>
      </c>
      <c r="AI92" s="20" t="s">
        <v>108</v>
      </c>
      <c r="AJ92" s="13"/>
    </row>
    <row r="93" spans="1:36" s="58" customFormat="1" ht="30" hidden="1">
      <c r="A93" s="8">
        <v>532</v>
      </c>
      <c r="B93" s="9" t="s">
        <v>946</v>
      </c>
      <c r="C93" s="9" t="s">
        <v>142</v>
      </c>
      <c r="D93" s="9" t="s">
        <v>111</v>
      </c>
      <c r="E93" s="9" t="s">
        <v>245</v>
      </c>
      <c r="F93" s="9" t="s">
        <v>947</v>
      </c>
      <c r="G93" s="9" t="s">
        <v>948</v>
      </c>
      <c r="H93" s="9" t="s">
        <v>949</v>
      </c>
      <c r="I93" s="9" t="s">
        <v>950</v>
      </c>
      <c r="J93" s="9" t="s">
        <v>682</v>
      </c>
      <c r="K93" s="9" t="s">
        <v>951</v>
      </c>
      <c r="L93" s="9" t="s">
        <v>952</v>
      </c>
      <c r="M93" s="22" t="s">
        <v>953</v>
      </c>
      <c r="N93" s="9">
        <v>1</v>
      </c>
      <c r="O93" s="9"/>
      <c r="P93" s="9"/>
      <c r="Q93" s="8">
        <v>24</v>
      </c>
      <c r="R93" s="9"/>
      <c r="S93" s="8">
        <v>2009</v>
      </c>
      <c r="T93" s="9">
        <v>1</v>
      </c>
      <c r="U93" s="10"/>
      <c r="V93" s="10"/>
      <c r="W93" s="10"/>
      <c r="X93" s="9" t="s">
        <v>287</v>
      </c>
      <c r="Y93" s="9" t="s">
        <v>288</v>
      </c>
      <c r="Z93" s="9" t="s">
        <v>284</v>
      </c>
      <c r="AA93" s="9" t="s">
        <v>285</v>
      </c>
      <c r="AB93" s="9" t="s">
        <v>289</v>
      </c>
      <c r="AC93" s="9" t="s">
        <v>290</v>
      </c>
      <c r="AD93" s="9" t="s">
        <v>291</v>
      </c>
      <c r="AE93" s="12" t="s">
        <v>104</v>
      </c>
      <c r="AF93" s="12"/>
      <c r="AG93" s="12"/>
      <c r="AH93" s="12"/>
      <c r="AI93" s="12"/>
      <c r="AJ93" s="13"/>
    </row>
    <row r="94" spans="1:36" s="58" customFormat="1" ht="75" hidden="1">
      <c r="A94" s="8">
        <v>542</v>
      </c>
      <c r="B94" s="9" t="s">
        <v>954</v>
      </c>
      <c r="C94" s="9" t="s">
        <v>955</v>
      </c>
      <c r="D94" s="17" t="s">
        <v>553</v>
      </c>
      <c r="E94" s="9" t="s">
        <v>245</v>
      </c>
      <c r="F94" s="9" t="s">
        <v>246</v>
      </c>
      <c r="G94" s="9" t="s">
        <v>372</v>
      </c>
      <c r="H94" s="9" t="s">
        <v>956</v>
      </c>
      <c r="I94" s="9" t="s">
        <v>957</v>
      </c>
      <c r="J94" s="9" t="s">
        <v>682</v>
      </c>
      <c r="K94" s="9" t="s">
        <v>376</v>
      </c>
      <c r="L94" s="9" t="s">
        <v>377</v>
      </c>
      <c r="M94" s="9" t="s">
        <v>958</v>
      </c>
      <c r="N94" s="9">
        <v>1</v>
      </c>
      <c r="O94" s="9"/>
      <c r="P94" s="17" t="s">
        <v>959</v>
      </c>
      <c r="Q94" s="8">
        <v>17</v>
      </c>
      <c r="R94" s="17"/>
      <c r="S94" s="8">
        <v>2008</v>
      </c>
      <c r="T94" s="9">
        <v>1</v>
      </c>
      <c r="U94" s="9"/>
      <c r="V94" s="9"/>
      <c r="W94" s="9"/>
      <c r="X94" s="9" t="s">
        <v>379</v>
      </c>
      <c r="Y94" s="9" t="s">
        <v>380</v>
      </c>
      <c r="Z94" s="9" t="s">
        <v>376</v>
      </c>
      <c r="AA94" s="9" t="s">
        <v>381</v>
      </c>
      <c r="AB94" s="9" t="s">
        <v>382</v>
      </c>
      <c r="AC94" s="9" t="s">
        <v>124</v>
      </c>
      <c r="AD94" s="15" t="s">
        <v>383</v>
      </c>
      <c r="AE94" s="12" t="s">
        <v>104</v>
      </c>
      <c r="AF94" s="12" t="s">
        <v>105</v>
      </c>
      <c r="AG94" s="12" t="s">
        <v>106</v>
      </c>
      <c r="AH94" s="12" t="s">
        <v>107</v>
      </c>
      <c r="AI94" s="12" t="s">
        <v>108</v>
      </c>
      <c r="AJ94" s="13"/>
    </row>
    <row r="95" spans="1:36" s="58" customFormat="1" ht="30" hidden="1">
      <c r="A95" s="8">
        <v>546</v>
      </c>
      <c r="B95" s="9" t="s">
        <v>960</v>
      </c>
      <c r="C95" s="9" t="s">
        <v>872</v>
      </c>
      <c r="D95" s="9" t="s">
        <v>961</v>
      </c>
      <c r="E95" s="9" t="s">
        <v>245</v>
      </c>
      <c r="F95" s="9" t="s">
        <v>962</v>
      </c>
      <c r="G95" s="9" t="s">
        <v>963</v>
      </c>
      <c r="H95" s="9" t="s">
        <v>937</v>
      </c>
      <c r="I95" s="9" t="s">
        <v>938</v>
      </c>
      <c r="J95" s="9" t="s">
        <v>877</v>
      </c>
      <c r="K95" s="9" t="s">
        <v>939</v>
      </c>
      <c r="L95" s="9" t="s">
        <v>879</v>
      </c>
      <c r="M95" s="9" t="s">
        <v>940</v>
      </c>
      <c r="N95" s="9">
        <v>1</v>
      </c>
      <c r="O95" s="9"/>
      <c r="P95" s="9"/>
      <c r="Q95" s="8">
        <v>38</v>
      </c>
      <c r="R95" s="9"/>
      <c r="S95" s="8">
        <v>2009</v>
      </c>
      <c r="T95" s="9">
        <v>1</v>
      </c>
      <c r="U95" s="9">
        <v>1</v>
      </c>
      <c r="V95" s="9"/>
      <c r="W95" s="9">
        <v>1</v>
      </c>
      <c r="X95" s="9" t="s">
        <v>13</v>
      </c>
      <c r="Y95" s="9" t="s">
        <v>162</v>
      </c>
      <c r="Z95" s="9" t="s">
        <v>163</v>
      </c>
      <c r="AA95" s="9" t="s">
        <v>164</v>
      </c>
      <c r="AB95" s="9" t="s">
        <v>165</v>
      </c>
      <c r="AC95" s="9" t="s">
        <v>166</v>
      </c>
      <c r="AD95" s="10" t="s">
        <v>167</v>
      </c>
      <c r="AE95" s="12" t="s">
        <v>104</v>
      </c>
      <c r="AF95" s="12" t="s">
        <v>105</v>
      </c>
      <c r="AG95" s="12" t="s">
        <v>106</v>
      </c>
      <c r="AH95" s="12" t="s">
        <v>107</v>
      </c>
      <c r="AI95" s="12" t="s">
        <v>108</v>
      </c>
      <c r="AJ95" s="7"/>
    </row>
    <row r="96" spans="1:36" s="58" customFormat="1" ht="30" hidden="1">
      <c r="A96" s="8">
        <v>552</v>
      </c>
      <c r="B96" s="9" t="s">
        <v>964</v>
      </c>
      <c r="C96" s="9" t="s">
        <v>142</v>
      </c>
      <c r="D96" s="9" t="s">
        <v>111</v>
      </c>
      <c r="E96" s="9" t="s">
        <v>245</v>
      </c>
      <c r="F96" s="9" t="s">
        <v>965</v>
      </c>
      <c r="G96" s="9" t="s">
        <v>619</v>
      </c>
      <c r="H96" s="9" t="s">
        <v>966</v>
      </c>
      <c r="I96" s="9" t="s">
        <v>967</v>
      </c>
      <c r="J96" s="9" t="s">
        <v>968</v>
      </c>
      <c r="K96" s="9" t="s">
        <v>623</v>
      </c>
      <c r="L96" s="9" t="s">
        <v>624</v>
      </c>
      <c r="M96" s="9" t="s">
        <v>969</v>
      </c>
      <c r="N96" s="9">
        <v>1</v>
      </c>
      <c r="O96" s="9"/>
      <c r="P96" s="9" t="s">
        <v>124</v>
      </c>
      <c r="Q96" s="8">
        <v>41</v>
      </c>
      <c r="R96" s="9"/>
      <c r="S96" s="8">
        <v>2009</v>
      </c>
      <c r="T96" s="9">
        <v>1</v>
      </c>
      <c r="U96" s="9"/>
      <c r="V96" s="9"/>
      <c r="W96" s="9"/>
      <c r="X96" s="9" t="s">
        <v>611</v>
      </c>
      <c r="Y96" s="9" t="s">
        <v>612</v>
      </c>
      <c r="Z96" s="9" t="s">
        <v>613</v>
      </c>
      <c r="AA96" s="9" t="s">
        <v>614</v>
      </c>
      <c r="AB96" s="27" t="s">
        <v>615</v>
      </c>
      <c r="AC96" s="27" t="s">
        <v>616</v>
      </c>
      <c r="AD96" s="15" t="s">
        <v>617</v>
      </c>
      <c r="AE96" s="26" t="s">
        <v>104</v>
      </c>
      <c r="AF96" s="12" t="s">
        <v>105</v>
      </c>
      <c r="AG96" s="12" t="s">
        <v>106</v>
      </c>
      <c r="AH96" s="12" t="s">
        <v>107</v>
      </c>
      <c r="AI96" s="12" t="s">
        <v>108</v>
      </c>
      <c r="AJ96" s="13"/>
    </row>
    <row r="97" spans="1:36" s="58" customFormat="1" ht="30" hidden="1">
      <c r="A97" s="8">
        <v>567</v>
      </c>
      <c r="B97" s="9" t="s">
        <v>970</v>
      </c>
      <c r="C97" s="9" t="s">
        <v>971</v>
      </c>
      <c r="D97" s="9" t="s">
        <v>111</v>
      </c>
      <c r="E97" s="9" t="s">
        <v>245</v>
      </c>
      <c r="F97" s="9" t="s">
        <v>246</v>
      </c>
      <c r="G97" s="9" t="s">
        <v>972</v>
      </c>
      <c r="H97" s="9" t="s">
        <v>973</v>
      </c>
      <c r="I97" s="9" t="s">
        <v>974</v>
      </c>
      <c r="J97" s="9" t="s">
        <v>975</v>
      </c>
      <c r="K97" s="9" t="s">
        <v>976</v>
      </c>
      <c r="L97" s="9" t="s">
        <v>977</v>
      </c>
      <c r="M97" s="9" t="s">
        <v>978</v>
      </c>
      <c r="N97" s="9">
        <v>1</v>
      </c>
      <c r="O97" s="9"/>
      <c r="P97" s="9"/>
      <c r="Q97" s="8">
        <v>37</v>
      </c>
      <c r="R97" s="9"/>
      <c r="S97" s="8">
        <v>2008</v>
      </c>
      <c r="T97" s="9">
        <v>1</v>
      </c>
      <c r="U97" s="9">
        <v>1</v>
      </c>
      <c r="V97" s="9"/>
      <c r="W97" s="9">
        <v>1</v>
      </c>
      <c r="X97" s="9" t="s">
        <v>207</v>
      </c>
      <c r="Y97" s="9" t="s">
        <v>208</v>
      </c>
      <c r="Z97" s="9" t="s">
        <v>204</v>
      </c>
      <c r="AA97" s="9" t="s">
        <v>209</v>
      </c>
      <c r="AB97" s="9" t="s">
        <v>210</v>
      </c>
      <c r="AC97" s="9" t="s">
        <v>211</v>
      </c>
      <c r="AD97" s="9" t="s">
        <v>212</v>
      </c>
      <c r="AE97" s="12" t="s">
        <v>104</v>
      </c>
      <c r="AF97" s="16" t="s">
        <v>105</v>
      </c>
      <c r="AG97" s="12" t="s">
        <v>106</v>
      </c>
      <c r="AH97" s="12" t="s">
        <v>107</v>
      </c>
      <c r="AI97" s="12" t="s">
        <v>108</v>
      </c>
      <c r="AJ97" s="13"/>
    </row>
    <row r="98" spans="1:36" s="58" customFormat="1" ht="30" hidden="1">
      <c r="A98" s="23">
        <v>582</v>
      </c>
      <c r="B98" s="9" t="s">
        <v>979</v>
      </c>
      <c r="C98" s="9" t="s">
        <v>980</v>
      </c>
      <c r="D98" s="9" t="s">
        <v>111</v>
      </c>
      <c r="E98" s="9" t="s">
        <v>245</v>
      </c>
      <c r="F98" s="9" t="s">
        <v>981</v>
      </c>
      <c r="G98" s="9" t="s">
        <v>982</v>
      </c>
      <c r="H98" s="9" t="s">
        <v>983</v>
      </c>
      <c r="I98" s="9" t="s">
        <v>984</v>
      </c>
      <c r="J98" s="9" t="s">
        <v>985</v>
      </c>
      <c r="K98" s="9" t="s">
        <v>986</v>
      </c>
      <c r="L98" s="9" t="s">
        <v>987</v>
      </c>
      <c r="M98" s="9" t="s">
        <v>988</v>
      </c>
      <c r="N98" s="9">
        <v>1</v>
      </c>
      <c r="O98" s="9"/>
      <c r="P98" s="9"/>
      <c r="Q98" s="8">
        <v>37</v>
      </c>
      <c r="R98" s="9"/>
      <c r="S98" s="8">
        <v>2008</v>
      </c>
      <c r="T98" s="9">
        <v>1</v>
      </c>
      <c r="U98" s="9"/>
      <c r="V98" s="9"/>
      <c r="W98" s="9"/>
      <c r="X98" s="9" t="s">
        <v>207</v>
      </c>
      <c r="Y98" s="9" t="s">
        <v>208</v>
      </c>
      <c r="Z98" s="9" t="s">
        <v>204</v>
      </c>
      <c r="AA98" s="9" t="s">
        <v>209</v>
      </c>
      <c r="AB98" s="9" t="s">
        <v>210</v>
      </c>
      <c r="AC98" s="9" t="s">
        <v>211</v>
      </c>
      <c r="AD98" s="9" t="s">
        <v>212</v>
      </c>
      <c r="AE98" s="16" t="s">
        <v>104</v>
      </c>
      <c r="AF98" s="12" t="s">
        <v>105</v>
      </c>
      <c r="AG98" s="12" t="s">
        <v>106</v>
      </c>
      <c r="AH98" s="12" t="s">
        <v>107</v>
      </c>
      <c r="AI98" s="12" t="s">
        <v>108</v>
      </c>
      <c r="AJ98" s="13"/>
    </row>
    <row r="99" spans="1:36" s="58" customFormat="1" ht="45" hidden="1">
      <c r="A99" s="8">
        <v>597</v>
      </c>
      <c r="B99" s="9" t="s">
        <v>989</v>
      </c>
      <c r="C99" s="9" t="s">
        <v>990</v>
      </c>
      <c r="D99" s="17" t="s">
        <v>111</v>
      </c>
      <c r="E99" s="9" t="s">
        <v>245</v>
      </c>
      <c r="F99" s="9" t="s">
        <v>246</v>
      </c>
      <c r="G99" s="9" t="s">
        <v>991</v>
      </c>
      <c r="H99" s="9" t="s">
        <v>992</v>
      </c>
      <c r="I99" s="9" t="s">
        <v>993</v>
      </c>
      <c r="J99" s="9" t="s">
        <v>994</v>
      </c>
      <c r="K99" s="9" t="s">
        <v>995</v>
      </c>
      <c r="L99" s="9" t="s">
        <v>996</v>
      </c>
      <c r="M99" s="9" t="s">
        <v>997</v>
      </c>
      <c r="N99" s="9">
        <v>1</v>
      </c>
      <c r="O99" s="9" t="s">
        <v>998</v>
      </c>
      <c r="P99" s="9"/>
      <c r="Q99" s="8">
        <v>22</v>
      </c>
      <c r="R99" s="9"/>
      <c r="S99" s="8">
        <v>2008</v>
      </c>
      <c r="T99" s="9">
        <v>1</v>
      </c>
      <c r="U99" s="9">
        <v>1</v>
      </c>
      <c r="V99" s="9"/>
      <c r="W99" s="9">
        <v>1</v>
      </c>
      <c r="X99" s="9" t="s">
        <v>120</v>
      </c>
      <c r="Y99" s="9" t="s">
        <v>121</v>
      </c>
      <c r="Z99" s="9" t="s">
        <v>5</v>
      </c>
      <c r="AA99" s="9" t="s">
        <v>122</v>
      </c>
      <c r="AB99" s="9" t="s">
        <v>123</v>
      </c>
      <c r="AC99" s="9" t="s">
        <v>124</v>
      </c>
      <c r="AD99" s="15" t="s">
        <v>125</v>
      </c>
      <c r="AE99" s="12" t="s">
        <v>104</v>
      </c>
      <c r="AF99" s="12" t="s">
        <v>105</v>
      </c>
      <c r="AG99" s="16" t="s">
        <v>106</v>
      </c>
      <c r="AH99" s="12" t="s">
        <v>107</v>
      </c>
      <c r="AI99" s="12" t="s">
        <v>108</v>
      </c>
      <c r="AJ99" s="7" t="s">
        <v>999</v>
      </c>
    </row>
    <row r="100" spans="1:36" s="58" customFormat="1" ht="30" hidden="1">
      <c r="A100" s="8">
        <v>602</v>
      </c>
      <c r="B100" s="9" t="s">
        <v>1000</v>
      </c>
      <c r="C100" s="9" t="s">
        <v>1001</v>
      </c>
      <c r="D100" s="17" t="s">
        <v>111</v>
      </c>
      <c r="E100" s="9" t="s">
        <v>245</v>
      </c>
      <c r="F100" s="9" t="s">
        <v>246</v>
      </c>
      <c r="G100" s="9" t="s">
        <v>1002</v>
      </c>
      <c r="H100" s="9" t="s">
        <v>1003</v>
      </c>
      <c r="I100" s="9" t="s">
        <v>1004</v>
      </c>
      <c r="J100" s="9" t="s">
        <v>489</v>
      </c>
      <c r="K100" s="9" t="s">
        <v>1005</v>
      </c>
      <c r="L100" s="9" t="s">
        <v>1006</v>
      </c>
      <c r="M100" s="9" t="s">
        <v>1007</v>
      </c>
      <c r="N100" s="9">
        <v>1</v>
      </c>
      <c r="O100" s="9"/>
      <c r="P100" s="9"/>
      <c r="Q100" s="8">
        <v>22</v>
      </c>
      <c r="R100" s="9"/>
      <c r="S100" s="8">
        <v>2008</v>
      </c>
      <c r="T100" s="9">
        <v>1</v>
      </c>
      <c r="U100" s="9"/>
      <c r="V100" s="9"/>
      <c r="W100" s="9"/>
      <c r="X100" s="9" t="s">
        <v>120</v>
      </c>
      <c r="Y100" s="9" t="s">
        <v>121</v>
      </c>
      <c r="Z100" s="9" t="s">
        <v>5</v>
      </c>
      <c r="AA100" s="9" t="s">
        <v>122</v>
      </c>
      <c r="AB100" s="9" t="s">
        <v>123</v>
      </c>
      <c r="AC100" s="9" t="s">
        <v>124</v>
      </c>
      <c r="AD100" s="15" t="s">
        <v>125</v>
      </c>
      <c r="AE100" s="12" t="s">
        <v>104</v>
      </c>
      <c r="AF100" s="12" t="s">
        <v>105</v>
      </c>
      <c r="AG100" s="16" t="s">
        <v>106</v>
      </c>
      <c r="AH100" s="12" t="s">
        <v>107</v>
      </c>
      <c r="AI100" s="12" t="s">
        <v>108</v>
      </c>
      <c r="AJ100" s="13"/>
    </row>
    <row r="101" spans="1:36" s="58" customFormat="1" ht="30" hidden="1">
      <c r="A101" s="8">
        <v>603</v>
      </c>
      <c r="B101" s="9" t="s">
        <v>1008</v>
      </c>
      <c r="C101" s="9" t="s">
        <v>1009</v>
      </c>
      <c r="D101" s="9" t="s">
        <v>294</v>
      </c>
      <c r="E101" s="9" t="s">
        <v>245</v>
      </c>
      <c r="F101" s="9" t="s">
        <v>246</v>
      </c>
      <c r="G101" s="9" t="s">
        <v>1010</v>
      </c>
      <c r="H101" s="9" t="s">
        <v>1011</v>
      </c>
      <c r="I101" s="9" t="s">
        <v>1012</v>
      </c>
      <c r="J101" s="9" t="s">
        <v>1013</v>
      </c>
      <c r="K101" s="9" t="s">
        <v>1014</v>
      </c>
      <c r="L101" s="9" t="s">
        <v>1015</v>
      </c>
      <c r="M101" s="22" t="s">
        <v>1016</v>
      </c>
      <c r="N101" s="9">
        <v>1</v>
      </c>
      <c r="O101" s="9"/>
      <c r="P101" s="9"/>
      <c r="Q101" s="8">
        <v>13</v>
      </c>
      <c r="R101" s="9"/>
      <c r="S101" s="8">
        <v>2008</v>
      </c>
      <c r="T101" s="9">
        <v>1</v>
      </c>
      <c r="U101" s="10"/>
      <c r="V101" s="10"/>
      <c r="W101" s="10"/>
      <c r="X101" s="9" t="s">
        <v>363</v>
      </c>
      <c r="Y101" s="9" t="s">
        <v>511</v>
      </c>
      <c r="Z101" s="9" t="s">
        <v>512</v>
      </c>
      <c r="AA101" s="9" t="s">
        <v>366</v>
      </c>
      <c r="AB101" s="9" t="s">
        <v>367</v>
      </c>
      <c r="AC101" s="9" t="s">
        <v>368</v>
      </c>
      <c r="AD101" s="9" t="s">
        <v>513</v>
      </c>
      <c r="AE101" s="12" t="s">
        <v>104</v>
      </c>
      <c r="AF101" s="12" t="s">
        <v>105</v>
      </c>
      <c r="AG101" s="12" t="s">
        <v>106</v>
      </c>
      <c r="AH101" s="12" t="s">
        <v>107</v>
      </c>
      <c r="AI101" s="12" t="s">
        <v>108</v>
      </c>
      <c r="AJ101" s="13"/>
    </row>
    <row r="102" spans="1:36" s="58" customFormat="1" ht="30" hidden="1">
      <c r="A102" s="8">
        <v>618</v>
      </c>
      <c r="B102" s="9" t="s">
        <v>1017</v>
      </c>
      <c r="C102" s="9" t="s">
        <v>1018</v>
      </c>
      <c r="D102" s="9" t="s">
        <v>111</v>
      </c>
      <c r="E102" s="9" t="s">
        <v>245</v>
      </c>
      <c r="F102" s="9" t="s">
        <v>246</v>
      </c>
      <c r="G102" s="9" t="s">
        <v>1019</v>
      </c>
      <c r="H102" s="9" t="s">
        <v>1020</v>
      </c>
      <c r="I102" s="9" t="s">
        <v>1021</v>
      </c>
      <c r="J102" s="9" t="s">
        <v>1022</v>
      </c>
      <c r="K102" s="9" t="s">
        <v>1023</v>
      </c>
      <c r="L102" s="9" t="s">
        <v>1024</v>
      </c>
      <c r="M102" s="9" t="s">
        <v>1025</v>
      </c>
      <c r="N102" s="9">
        <v>1</v>
      </c>
      <c r="O102" s="9"/>
      <c r="P102" s="9"/>
      <c r="Q102" s="8">
        <v>0</v>
      </c>
      <c r="R102" s="9"/>
      <c r="S102" s="8">
        <v>2008</v>
      </c>
      <c r="T102" s="9">
        <v>1</v>
      </c>
      <c r="U102" s="9">
        <v>1</v>
      </c>
      <c r="V102" s="9"/>
      <c r="W102" s="9">
        <v>1</v>
      </c>
      <c r="X102" s="9" t="s">
        <v>120</v>
      </c>
      <c r="Y102" s="9" t="s">
        <v>121</v>
      </c>
      <c r="Z102" s="9" t="s">
        <v>5</v>
      </c>
      <c r="AA102" s="9" t="s">
        <v>122</v>
      </c>
      <c r="AB102" s="9" t="s">
        <v>123</v>
      </c>
      <c r="AC102" s="9" t="s">
        <v>124</v>
      </c>
      <c r="AD102" s="15" t="s">
        <v>125</v>
      </c>
      <c r="AE102" s="12" t="s">
        <v>104</v>
      </c>
      <c r="AF102" s="16" t="s">
        <v>105</v>
      </c>
      <c r="AG102" s="12" t="s">
        <v>106</v>
      </c>
      <c r="AH102" s="12" t="s">
        <v>107</v>
      </c>
      <c r="AI102" s="12" t="s">
        <v>108</v>
      </c>
      <c r="AJ102" s="13"/>
    </row>
    <row r="103" spans="1:36" s="58" customFormat="1" ht="30" hidden="1">
      <c r="A103" s="8">
        <v>626</v>
      </c>
      <c r="B103" s="9" t="s">
        <v>1026</v>
      </c>
      <c r="C103" s="9" t="s">
        <v>1027</v>
      </c>
      <c r="D103" s="9" t="s">
        <v>111</v>
      </c>
      <c r="E103" s="9" t="s">
        <v>245</v>
      </c>
      <c r="F103" s="9" t="s">
        <v>246</v>
      </c>
      <c r="G103" s="9" t="s">
        <v>1028</v>
      </c>
      <c r="H103" s="9" t="s">
        <v>1029</v>
      </c>
      <c r="I103" s="9" t="s">
        <v>1030</v>
      </c>
      <c r="J103" s="9" t="s">
        <v>1031</v>
      </c>
      <c r="K103" s="9" t="s">
        <v>1032</v>
      </c>
      <c r="L103" s="9" t="s">
        <v>1033</v>
      </c>
      <c r="M103" s="9" t="s">
        <v>1034</v>
      </c>
      <c r="N103" s="9">
        <v>1</v>
      </c>
      <c r="O103" s="9"/>
      <c r="P103" s="9"/>
      <c r="Q103" s="8">
        <v>13</v>
      </c>
      <c r="R103" s="9"/>
      <c r="S103" s="8">
        <v>2009</v>
      </c>
      <c r="T103" s="9">
        <v>1</v>
      </c>
      <c r="U103" s="9"/>
      <c r="V103" s="9"/>
      <c r="W103" s="9"/>
      <c r="X103" s="21" t="s">
        <v>363</v>
      </c>
      <c r="Y103" s="21" t="s">
        <v>364</v>
      </c>
      <c r="Z103" s="21" t="s">
        <v>365</v>
      </c>
      <c r="AA103" s="21" t="s">
        <v>366</v>
      </c>
      <c r="AB103" s="21" t="s">
        <v>367</v>
      </c>
      <c r="AC103" s="21" t="s">
        <v>368</v>
      </c>
      <c r="AD103" s="10" t="s">
        <v>369</v>
      </c>
      <c r="AE103" s="16" t="s">
        <v>104</v>
      </c>
      <c r="AF103" s="12" t="s">
        <v>105</v>
      </c>
      <c r="AG103" s="12" t="s">
        <v>106</v>
      </c>
      <c r="AH103" s="12" t="s">
        <v>107</v>
      </c>
      <c r="AI103" s="12" t="s">
        <v>108</v>
      </c>
      <c r="AJ103" s="13"/>
    </row>
    <row r="104" spans="1:36" s="58" customFormat="1" ht="30" hidden="1">
      <c r="A104" s="8">
        <v>639</v>
      </c>
      <c r="B104" s="9" t="s">
        <v>1035</v>
      </c>
      <c r="C104" s="9" t="s">
        <v>1036</v>
      </c>
      <c r="D104" s="9" t="s">
        <v>111</v>
      </c>
      <c r="E104" s="9" t="s">
        <v>245</v>
      </c>
      <c r="F104" s="9" t="s">
        <v>246</v>
      </c>
      <c r="G104" s="9" t="s">
        <v>1037</v>
      </c>
      <c r="H104" s="34" t="s">
        <v>1038</v>
      </c>
      <c r="I104" s="9" t="s">
        <v>1039</v>
      </c>
      <c r="J104" s="9" t="s">
        <v>1040</v>
      </c>
      <c r="K104" s="9" t="s">
        <v>1041</v>
      </c>
      <c r="L104" s="9" t="s">
        <v>1042</v>
      </c>
      <c r="M104" s="9" t="s">
        <v>1043</v>
      </c>
      <c r="N104" s="9">
        <v>1</v>
      </c>
      <c r="O104" s="9"/>
      <c r="P104" s="17" t="s">
        <v>1044</v>
      </c>
      <c r="Q104" s="8">
        <v>23</v>
      </c>
      <c r="R104" s="17"/>
      <c r="S104" s="8">
        <v>2009</v>
      </c>
      <c r="T104" s="9">
        <v>1</v>
      </c>
      <c r="U104" s="9">
        <v>1</v>
      </c>
      <c r="V104" s="9"/>
      <c r="W104" s="9">
        <v>1</v>
      </c>
      <c r="X104" s="9" t="s">
        <v>135</v>
      </c>
      <c r="Y104" s="17" t="s">
        <v>1045</v>
      </c>
      <c r="Z104" s="9" t="s">
        <v>132</v>
      </c>
      <c r="AA104" s="17" t="s">
        <v>137</v>
      </c>
      <c r="AB104" s="17" t="s">
        <v>138</v>
      </c>
      <c r="AC104" s="9" t="s">
        <v>139</v>
      </c>
      <c r="AD104" s="9" t="s">
        <v>140</v>
      </c>
      <c r="AE104" s="16" t="s">
        <v>104</v>
      </c>
      <c r="AF104" s="25" t="s">
        <v>105</v>
      </c>
      <c r="AG104" s="12" t="s">
        <v>106</v>
      </c>
      <c r="AH104" s="12" t="s">
        <v>107</v>
      </c>
      <c r="AI104" s="12" t="s">
        <v>108</v>
      </c>
      <c r="AJ104" s="13"/>
    </row>
    <row r="105" spans="1:36" s="58" customFormat="1" ht="30" hidden="1">
      <c r="A105" s="8">
        <v>643</v>
      </c>
      <c r="B105" s="9" t="s">
        <v>1046</v>
      </c>
      <c r="C105" s="9" t="s">
        <v>1047</v>
      </c>
      <c r="D105" s="17" t="s">
        <v>111</v>
      </c>
      <c r="E105" s="9" t="s">
        <v>245</v>
      </c>
      <c r="F105" s="9" t="s">
        <v>246</v>
      </c>
      <c r="G105" s="9" t="s">
        <v>1048</v>
      </c>
      <c r="H105" s="9" t="s">
        <v>1049</v>
      </c>
      <c r="I105" s="9" t="s">
        <v>1050</v>
      </c>
      <c r="J105" s="9" t="s">
        <v>1051</v>
      </c>
      <c r="K105" s="9" t="s">
        <v>472</v>
      </c>
      <c r="L105" s="9" t="s">
        <v>1052</v>
      </c>
      <c r="M105" s="22" t="s">
        <v>1053</v>
      </c>
      <c r="N105" s="9">
        <v>1</v>
      </c>
      <c r="O105" s="9"/>
      <c r="P105" s="9"/>
      <c r="Q105" s="8">
        <v>5</v>
      </c>
      <c r="R105" s="9"/>
      <c r="S105" s="8">
        <v>2008</v>
      </c>
      <c r="T105" s="9">
        <v>1</v>
      </c>
      <c r="U105" s="15"/>
      <c r="V105" s="15"/>
      <c r="W105" s="15"/>
      <c r="X105" s="9" t="s">
        <v>475</v>
      </c>
      <c r="Y105" s="17" t="s">
        <v>476</v>
      </c>
      <c r="Z105" s="17" t="s">
        <v>477</v>
      </c>
      <c r="AA105" s="17" t="s">
        <v>478</v>
      </c>
      <c r="AB105" s="17" t="s">
        <v>479</v>
      </c>
      <c r="AC105" s="9" t="s">
        <v>124</v>
      </c>
      <c r="AD105" s="15" t="s">
        <v>480</v>
      </c>
      <c r="AE105" s="24" t="s">
        <v>104</v>
      </c>
      <c r="AF105" s="12" t="s">
        <v>105</v>
      </c>
      <c r="AG105" s="12" t="s">
        <v>106</v>
      </c>
      <c r="AH105" s="12" t="s">
        <v>107</v>
      </c>
      <c r="AI105" s="12" t="s">
        <v>108</v>
      </c>
      <c r="AJ105" s="13"/>
    </row>
    <row r="106" spans="1:36" s="58" customFormat="1" ht="30" hidden="1">
      <c r="A106" s="8">
        <v>654</v>
      </c>
      <c r="B106" s="9" t="s">
        <v>1054</v>
      </c>
      <c r="C106" s="9" t="s">
        <v>1055</v>
      </c>
      <c r="D106" s="9" t="s">
        <v>111</v>
      </c>
      <c r="E106" s="9" t="s">
        <v>245</v>
      </c>
      <c r="F106" s="9" t="s">
        <v>246</v>
      </c>
      <c r="G106" s="9" t="s">
        <v>1056</v>
      </c>
      <c r="H106" s="9" t="s">
        <v>1057</v>
      </c>
      <c r="I106" s="9" t="s">
        <v>1058</v>
      </c>
      <c r="J106" s="9" t="s">
        <v>1059</v>
      </c>
      <c r="K106" s="9" t="s">
        <v>1060</v>
      </c>
      <c r="L106" s="9" t="s">
        <v>1061</v>
      </c>
      <c r="M106" s="22" t="s">
        <v>1062</v>
      </c>
      <c r="N106" s="9">
        <v>1</v>
      </c>
      <c r="O106" s="9"/>
      <c r="P106" s="9"/>
      <c r="Q106" s="8">
        <v>33</v>
      </c>
      <c r="R106" s="9"/>
      <c r="S106" s="8">
        <v>2008</v>
      </c>
      <c r="T106" s="9">
        <v>1</v>
      </c>
      <c r="U106" s="10"/>
      <c r="V106" s="10"/>
      <c r="W106" s="10"/>
      <c r="X106" s="9" t="s">
        <v>1063</v>
      </c>
      <c r="Y106" s="9" t="s">
        <v>1064</v>
      </c>
      <c r="Z106" s="9" t="s">
        <v>1065</v>
      </c>
      <c r="AA106" s="9" t="s">
        <v>1066</v>
      </c>
      <c r="AB106" s="9" t="s">
        <v>1067</v>
      </c>
      <c r="AC106" s="9" t="s">
        <v>1068</v>
      </c>
      <c r="AD106" s="10" t="s">
        <v>1069</v>
      </c>
      <c r="AE106" s="12" t="s">
        <v>104</v>
      </c>
      <c r="AF106" s="12" t="s">
        <v>105</v>
      </c>
      <c r="AG106" s="12" t="s">
        <v>106</v>
      </c>
      <c r="AH106" s="12" t="s">
        <v>107</v>
      </c>
      <c r="AI106" s="12" t="s">
        <v>108</v>
      </c>
      <c r="AJ106" s="13"/>
    </row>
    <row r="107" spans="1:36" s="58" customFormat="1" ht="30" hidden="1">
      <c r="A107" s="8">
        <v>679</v>
      </c>
      <c r="B107" s="9" t="s">
        <v>1070</v>
      </c>
      <c r="C107" s="9" t="s">
        <v>1071</v>
      </c>
      <c r="D107" s="9" t="s">
        <v>111</v>
      </c>
      <c r="E107" s="9" t="s">
        <v>245</v>
      </c>
      <c r="F107" s="9" t="s">
        <v>246</v>
      </c>
      <c r="G107" s="9" t="s">
        <v>1072</v>
      </c>
      <c r="H107" s="9" t="s">
        <v>1073</v>
      </c>
      <c r="I107" s="9" t="s">
        <v>1074</v>
      </c>
      <c r="J107" s="9" t="s">
        <v>1075</v>
      </c>
      <c r="K107" s="9" t="s">
        <v>1076</v>
      </c>
      <c r="L107" s="9" t="s">
        <v>1077</v>
      </c>
      <c r="M107" s="9" t="s">
        <v>1078</v>
      </c>
      <c r="N107" s="9">
        <v>1</v>
      </c>
      <c r="O107" s="9"/>
      <c r="P107" s="9"/>
      <c r="Q107" s="8">
        <v>33</v>
      </c>
      <c r="R107" s="9"/>
      <c r="S107" s="8">
        <v>2008</v>
      </c>
      <c r="T107" s="9">
        <v>1</v>
      </c>
      <c r="U107" s="9"/>
      <c r="V107" s="9"/>
      <c r="W107" s="9"/>
      <c r="X107" s="9" t="s">
        <v>1063</v>
      </c>
      <c r="Y107" s="9" t="s">
        <v>1064</v>
      </c>
      <c r="Z107" s="9" t="s">
        <v>1065</v>
      </c>
      <c r="AA107" s="9" t="s">
        <v>1066</v>
      </c>
      <c r="AB107" s="9" t="s">
        <v>1067</v>
      </c>
      <c r="AC107" s="9" t="s">
        <v>1068</v>
      </c>
      <c r="AD107" s="10" t="s">
        <v>1069</v>
      </c>
      <c r="AE107" s="12" t="s">
        <v>104</v>
      </c>
      <c r="AF107" s="12" t="s">
        <v>105</v>
      </c>
      <c r="AG107" s="12" t="s">
        <v>106</v>
      </c>
      <c r="AH107" s="12" t="s">
        <v>107</v>
      </c>
      <c r="AI107" s="12" t="s">
        <v>108</v>
      </c>
      <c r="AJ107" s="13"/>
    </row>
    <row r="108" spans="1:36" s="58" customFormat="1" ht="30" hidden="1">
      <c r="A108" s="8">
        <v>702</v>
      </c>
      <c r="B108" s="9" t="s">
        <v>1079</v>
      </c>
      <c r="C108" s="9" t="s">
        <v>1080</v>
      </c>
      <c r="D108" s="17" t="s">
        <v>111</v>
      </c>
      <c r="E108" s="9" t="s">
        <v>245</v>
      </c>
      <c r="F108" s="9" t="s">
        <v>246</v>
      </c>
      <c r="G108" s="9" t="s">
        <v>128</v>
      </c>
      <c r="H108" s="9" t="s">
        <v>1081</v>
      </c>
      <c r="I108" s="9" t="s">
        <v>1082</v>
      </c>
      <c r="J108" s="9" t="s">
        <v>1083</v>
      </c>
      <c r="K108" s="9" t="s">
        <v>132</v>
      </c>
      <c r="L108" s="9" t="s">
        <v>1084</v>
      </c>
      <c r="M108" s="9" t="s">
        <v>1085</v>
      </c>
      <c r="N108" s="9">
        <v>1</v>
      </c>
      <c r="O108" s="9"/>
      <c r="P108" s="9"/>
      <c r="Q108" s="8">
        <v>29</v>
      </c>
      <c r="R108" s="9"/>
      <c r="S108" s="8">
        <v>2008</v>
      </c>
      <c r="T108" s="9">
        <v>1</v>
      </c>
      <c r="U108" s="9"/>
      <c r="V108" s="9"/>
      <c r="W108" s="9"/>
      <c r="X108" s="9" t="s">
        <v>135</v>
      </c>
      <c r="Y108" s="17" t="s">
        <v>136</v>
      </c>
      <c r="Z108" s="9" t="s">
        <v>132</v>
      </c>
      <c r="AA108" s="17" t="s">
        <v>137</v>
      </c>
      <c r="AB108" s="17" t="s">
        <v>138</v>
      </c>
      <c r="AC108" s="9" t="s">
        <v>139</v>
      </c>
      <c r="AD108" s="9" t="s">
        <v>140</v>
      </c>
      <c r="AE108" s="12" t="s">
        <v>104</v>
      </c>
      <c r="AF108" s="16" t="s">
        <v>105</v>
      </c>
      <c r="AG108" s="12" t="s">
        <v>106</v>
      </c>
      <c r="AH108" s="12" t="s">
        <v>107</v>
      </c>
      <c r="AI108" s="12" t="s">
        <v>108</v>
      </c>
      <c r="AJ108" s="13"/>
    </row>
    <row r="109" spans="1:36" s="58" customFormat="1" ht="30" hidden="1">
      <c r="A109" s="8">
        <v>708</v>
      </c>
      <c r="B109" s="9" t="s">
        <v>1086</v>
      </c>
      <c r="C109" s="9" t="s">
        <v>1087</v>
      </c>
      <c r="D109" s="9" t="s">
        <v>111</v>
      </c>
      <c r="E109" s="9" t="s">
        <v>245</v>
      </c>
      <c r="F109" s="9" t="s">
        <v>246</v>
      </c>
      <c r="G109" s="9" t="s">
        <v>1088</v>
      </c>
      <c r="H109" s="9" t="s">
        <v>1089</v>
      </c>
      <c r="I109" s="9" t="s">
        <v>1090</v>
      </c>
      <c r="J109" s="9" t="s">
        <v>1091</v>
      </c>
      <c r="K109" s="9" t="s">
        <v>1092</v>
      </c>
      <c r="L109" s="9" t="s">
        <v>1093</v>
      </c>
      <c r="M109" s="9" t="s">
        <v>1094</v>
      </c>
      <c r="N109" s="9">
        <v>1</v>
      </c>
      <c r="O109" s="9"/>
      <c r="P109" s="9"/>
      <c r="Q109" s="8">
        <v>33</v>
      </c>
      <c r="R109" s="9"/>
      <c r="S109" s="8">
        <v>2008</v>
      </c>
      <c r="T109" s="9">
        <v>1</v>
      </c>
      <c r="U109" s="9"/>
      <c r="V109" s="9"/>
      <c r="W109" s="9"/>
      <c r="X109" s="9" t="s">
        <v>207</v>
      </c>
      <c r="Y109" s="9" t="s">
        <v>208</v>
      </c>
      <c r="Z109" s="9" t="s">
        <v>204</v>
      </c>
      <c r="AA109" s="9" t="s">
        <v>209</v>
      </c>
      <c r="AB109" s="9" t="s">
        <v>210</v>
      </c>
      <c r="AC109" s="9" t="s">
        <v>211</v>
      </c>
      <c r="AD109" s="9" t="s">
        <v>212</v>
      </c>
      <c r="AE109" s="12" t="s">
        <v>104</v>
      </c>
      <c r="AF109" s="12" t="s">
        <v>105</v>
      </c>
      <c r="AG109" s="12" t="s">
        <v>106</v>
      </c>
      <c r="AH109" s="12" t="s">
        <v>107</v>
      </c>
      <c r="AI109" s="16" t="s">
        <v>108</v>
      </c>
      <c r="AJ109" s="13"/>
    </row>
    <row r="110" spans="1:36" s="58" customFormat="1" ht="30" hidden="1">
      <c r="A110" s="8">
        <v>712</v>
      </c>
      <c r="B110" s="9" t="s">
        <v>1095</v>
      </c>
      <c r="C110" s="9" t="s">
        <v>1096</v>
      </c>
      <c r="D110" s="9" t="s">
        <v>111</v>
      </c>
      <c r="E110" s="9" t="s">
        <v>245</v>
      </c>
      <c r="F110" s="9" t="s">
        <v>981</v>
      </c>
      <c r="G110" s="9" t="s">
        <v>1097</v>
      </c>
      <c r="H110" s="9" t="s">
        <v>1098</v>
      </c>
      <c r="I110" s="9" t="s">
        <v>1099</v>
      </c>
      <c r="J110" s="9" t="s">
        <v>1100</v>
      </c>
      <c r="K110" s="9" t="s">
        <v>1101</v>
      </c>
      <c r="L110" s="9" t="s">
        <v>1102</v>
      </c>
      <c r="M110" s="9" t="s">
        <v>1103</v>
      </c>
      <c r="N110" s="9">
        <v>1</v>
      </c>
      <c r="O110" s="9"/>
      <c r="P110" s="9"/>
      <c r="Q110" s="8">
        <v>0</v>
      </c>
      <c r="R110" s="9"/>
      <c r="S110" s="8">
        <v>2008</v>
      </c>
      <c r="T110" s="9">
        <v>1</v>
      </c>
      <c r="U110" s="9"/>
      <c r="V110" s="9"/>
      <c r="W110" s="9"/>
      <c r="X110" s="9" t="s">
        <v>13</v>
      </c>
      <c r="Y110" s="9" t="s">
        <v>162</v>
      </c>
      <c r="Z110" s="9" t="s">
        <v>163</v>
      </c>
      <c r="AA110" s="9" t="s">
        <v>164</v>
      </c>
      <c r="AB110" s="9" t="s">
        <v>165</v>
      </c>
      <c r="AC110" s="9" t="s">
        <v>166</v>
      </c>
      <c r="AD110" s="10" t="s">
        <v>167</v>
      </c>
      <c r="AE110" s="12" t="s">
        <v>104</v>
      </c>
      <c r="AF110" s="12" t="s">
        <v>105</v>
      </c>
      <c r="AG110" s="12" t="s">
        <v>106</v>
      </c>
      <c r="AH110" s="12" t="s">
        <v>107</v>
      </c>
      <c r="AI110" s="12" t="s">
        <v>108</v>
      </c>
      <c r="AJ110" s="13"/>
    </row>
    <row r="111" spans="1:36" s="58" customFormat="1" ht="30" hidden="1">
      <c r="A111" s="8">
        <v>713</v>
      </c>
      <c r="B111" s="9" t="s">
        <v>1104</v>
      </c>
      <c r="C111" s="9" t="s">
        <v>1105</v>
      </c>
      <c r="D111" s="9" t="s">
        <v>111</v>
      </c>
      <c r="E111" s="9" t="s">
        <v>245</v>
      </c>
      <c r="F111" s="9" t="s">
        <v>1106</v>
      </c>
      <c r="G111" s="9" t="s">
        <v>855</v>
      </c>
      <c r="H111" s="9" t="s">
        <v>1107</v>
      </c>
      <c r="I111" s="9" t="s">
        <v>1108</v>
      </c>
      <c r="J111" s="9" t="s">
        <v>1109</v>
      </c>
      <c r="K111" s="9" t="s">
        <v>5</v>
      </c>
      <c r="L111" s="9" t="s">
        <v>317</v>
      </c>
      <c r="M111" s="9" t="s">
        <v>1110</v>
      </c>
      <c r="N111" s="9">
        <v>1</v>
      </c>
      <c r="O111" s="9"/>
      <c r="P111" s="9"/>
      <c r="Q111" s="8">
        <v>22</v>
      </c>
      <c r="R111" s="9"/>
      <c r="S111" s="8">
        <v>2009</v>
      </c>
      <c r="T111" s="9">
        <v>1</v>
      </c>
      <c r="U111" s="9"/>
      <c r="V111" s="9"/>
      <c r="W111" s="9"/>
      <c r="X111" s="9" t="s">
        <v>120</v>
      </c>
      <c r="Y111" s="9" t="s">
        <v>121</v>
      </c>
      <c r="Z111" s="9" t="s">
        <v>5</v>
      </c>
      <c r="AA111" s="9" t="s">
        <v>122</v>
      </c>
      <c r="AB111" s="9" t="s">
        <v>123</v>
      </c>
      <c r="AC111" s="9" t="s">
        <v>124</v>
      </c>
      <c r="AD111" s="15" t="s">
        <v>125</v>
      </c>
      <c r="AE111" s="12" t="s">
        <v>104</v>
      </c>
      <c r="AF111" s="16" t="s">
        <v>105</v>
      </c>
      <c r="AG111" s="12" t="s">
        <v>106</v>
      </c>
      <c r="AH111" s="12" t="s">
        <v>107</v>
      </c>
      <c r="AI111" s="12" t="s">
        <v>108</v>
      </c>
      <c r="AJ111" s="13"/>
    </row>
    <row r="112" spans="1:36" s="58" customFormat="1" ht="30" hidden="1">
      <c r="A112" s="8">
        <v>714</v>
      </c>
      <c r="B112" s="9" t="s">
        <v>1111</v>
      </c>
      <c r="C112" s="9" t="s">
        <v>1112</v>
      </c>
      <c r="D112" s="17" t="s">
        <v>111</v>
      </c>
      <c r="E112" s="9" t="s">
        <v>245</v>
      </c>
      <c r="F112" s="9" t="s">
        <v>981</v>
      </c>
      <c r="G112" s="9" t="s">
        <v>883</v>
      </c>
      <c r="H112" s="9" t="s">
        <v>1113</v>
      </c>
      <c r="I112" s="9" t="s">
        <v>1114</v>
      </c>
      <c r="J112" s="9" t="s">
        <v>1115</v>
      </c>
      <c r="K112" s="9" t="s">
        <v>1116</v>
      </c>
      <c r="L112" s="9" t="s">
        <v>1117</v>
      </c>
      <c r="M112" s="9" t="s">
        <v>1118</v>
      </c>
      <c r="N112" s="9">
        <v>1</v>
      </c>
      <c r="O112" s="9"/>
      <c r="P112" s="9"/>
      <c r="Q112" s="8">
        <v>38</v>
      </c>
      <c r="R112" s="9"/>
      <c r="S112" s="8">
        <v>2008</v>
      </c>
      <c r="T112" s="9">
        <v>1</v>
      </c>
      <c r="U112" s="9">
        <v>1</v>
      </c>
      <c r="V112" s="9"/>
      <c r="W112" s="9">
        <v>1</v>
      </c>
      <c r="X112" s="9" t="s">
        <v>13</v>
      </c>
      <c r="Y112" s="9" t="s">
        <v>162</v>
      </c>
      <c r="Z112" s="9" t="s">
        <v>163</v>
      </c>
      <c r="AA112" s="9" t="s">
        <v>164</v>
      </c>
      <c r="AB112" s="9" t="s">
        <v>165</v>
      </c>
      <c r="AC112" s="9" t="s">
        <v>166</v>
      </c>
      <c r="AD112" s="10" t="s">
        <v>167</v>
      </c>
      <c r="AE112" s="12" t="s">
        <v>104</v>
      </c>
      <c r="AF112" s="12" t="s">
        <v>105</v>
      </c>
      <c r="AG112" s="12" t="s">
        <v>106</v>
      </c>
      <c r="AH112" s="12" t="s">
        <v>107</v>
      </c>
      <c r="AI112" s="12" t="s">
        <v>108</v>
      </c>
      <c r="AJ112" s="13"/>
    </row>
    <row r="113" spans="1:36" s="58" customFormat="1" ht="30" hidden="1">
      <c r="A113" s="8">
        <v>715</v>
      </c>
      <c r="B113" s="9" t="s">
        <v>1119</v>
      </c>
      <c r="C113" s="9" t="s">
        <v>1120</v>
      </c>
      <c r="D113" s="17" t="s">
        <v>320</v>
      </c>
      <c r="E113" s="9" t="s">
        <v>245</v>
      </c>
      <c r="F113" s="9" t="s">
        <v>1106</v>
      </c>
      <c r="G113" s="9" t="s">
        <v>530</v>
      </c>
      <c r="H113" s="9" t="s">
        <v>1121</v>
      </c>
      <c r="I113" s="9" t="s">
        <v>1122</v>
      </c>
      <c r="J113" s="9" t="s">
        <v>1123</v>
      </c>
      <c r="K113" s="9" t="s">
        <v>1124</v>
      </c>
      <c r="L113" s="9" t="s">
        <v>826</v>
      </c>
      <c r="M113" s="9" t="s">
        <v>1125</v>
      </c>
      <c r="N113" s="9">
        <v>1</v>
      </c>
      <c r="O113" s="9"/>
      <c r="P113" s="9"/>
      <c r="Q113" s="8">
        <v>23</v>
      </c>
      <c r="R113" s="9"/>
      <c r="S113" s="8">
        <v>2008</v>
      </c>
      <c r="T113" s="9">
        <v>1</v>
      </c>
      <c r="U113" s="9">
        <v>1</v>
      </c>
      <c r="V113" s="9"/>
      <c r="W113" s="9">
        <v>1</v>
      </c>
      <c r="X113" s="9" t="s">
        <v>537</v>
      </c>
      <c r="Y113" s="9" t="s">
        <v>538</v>
      </c>
      <c r="Z113" s="9" t="s">
        <v>539</v>
      </c>
      <c r="AA113" s="9" t="s">
        <v>535</v>
      </c>
      <c r="AB113" s="9" t="s">
        <v>540</v>
      </c>
      <c r="AC113" s="9" t="s">
        <v>541</v>
      </c>
      <c r="AD113" s="10" t="s">
        <v>542</v>
      </c>
      <c r="AE113" s="12" t="s">
        <v>104</v>
      </c>
      <c r="AF113" s="12" t="s">
        <v>105</v>
      </c>
      <c r="AG113" s="12" t="s">
        <v>106</v>
      </c>
      <c r="AH113" s="12" t="s">
        <v>107</v>
      </c>
      <c r="AI113" s="16" t="s">
        <v>108</v>
      </c>
      <c r="AJ113" s="13"/>
    </row>
    <row r="114" spans="1:36" s="58" customFormat="1" ht="30" hidden="1">
      <c r="A114" s="8">
        <v>717</v>
      </c>
      <c r="B114" s="9" t="s">
        <v>1126</v>
      </c>
      <c r="C114" s="9" t="s">
        <v>1127</v>
      </c>
      <c r="D114" s="9" t="s">
        <v>111</v>
      </c>
      <c r="E114" s="9" t="s">
        <v>245</v>
      </c>
      <c r="F114" s="9" t="s">
        <v>246</v>
      </c>
      <c r="G114" s="9" t="s">
        <v>1128</v>
      </c>
      <c r="H114" s="9" t="s">
        <v>1129</v>
      </c>
      <c r="I114" s="9" t="s">
        <v>1130</v>
      </c>
      <c r="J114" s="9" t="s">
        <v>1131</v>
      </c>
      <c r="K114" s="9" t="s">
        <v>204</v>
      </c>
      <c r="L114" s="9" t="s">
        <v>1132</v>
      </c>
      <c r="M114" s="9" t="s">
        <v>1133</v>
      </c>
      <c r="N114" s="9">
        <v>1</v>
      </c>
      <c r="O114" s="9"/>
      <c r="P114" s="9" t="s">
        <v>1134</v>
      </c>
      <c r="Q114" s="8">
        <v>33</v>
      </c>
      <c r="R114" s="9"/>
      <c r="S114" s="8">
        <v>2008</v>
      </c>
      <c r="T114" s="9">
        <v>1</v>
      </c>
      <c r="U114" s="9"/>
      <c r="V114" s="9"/>
      <c r="W114" s="9"/>
      <c r="X114" s="9" t="s">
        <v>1063</v>
      </c>
      <c r="Y114" s="9" t="s">
        <v>1064</v>
      </c>
      <c r="Z114" s="9" t="s">
        <v>1065</v>
      </c>
      <c r="AA114" s="9" t="s">
        <v>1066</v>
      </c>
      <c r="AB114" s="9" t="s">
        <v>1067</v>
      </c>
      <c r="AC114" s="9" t="s">
        <v>1068</v>
      </c>
      <c r="AD114" s="10" t="s">
        <v>1069</v>
      </c>
      <c r="AE114" s="12" t="s">
        <v>104</v>
      </c>
      <c r="AF114" s="12" t="s">
        <v>105</v>
      </c>
      <c r="AG114" s="12" t="s">
        <v>106</v>
      </c>
      <c r="AH114" s="12" t="s">
        <v>107</v>
      </c>
      <c r="AI114" s="12" t="s">
        <v>108</v>
      </c>
      <c r="AJ114" s="13"/>
    </row>
    <row r="115" spans="1:36" s="58" customFormat="1" ht="30" hidden="1">
      <c r="A115" s="8">
        <v>734</v>
      </c>
      <c r="B115" s="9" t="s">
        <v>1135</v>
      </c>
      <c r="C115" s="9" t="s">
        <v>1136</v>
      </c>
      <c r="D115" s="17" t="s">
        <v>111</v>
      </c>
      <c r="E115" s="9" t="s">
        <v>245</v>
      </c>
      <c r="F115" s="9" t="s">
        <v>246</v>
      </c>
      <c r="G115" s="9" t="s">
        <v>1137</v>
      </c>
      <c r="H115" s="9" t="s">
        <v>1138</v>
      </c>
      <c r="I115" s="9" t="s">
        <v>1139</v>
      </c>
      <c r="J115" s="9" t="s">
        <v>1140</v>
      </c>
      <c r="K115" s="9" t="s">
        <v>803</v>
      </c>
      <c r="L115" s="9" t="s">
        <v>804</v>
      </c>
      <c r="M115" s="17" t="s">
        <v>1141</v>
      </c>
      <c r="N115" s="9">
        <v>1</v>
      </c>
      <c r="O115" s="9" t="s">
        <v>1142</v>
      </c>
      <c r="P115" s="9"/>
      <c r="Q115" s="8">
        <v>0</v>
      </c>
      <c r="R115" s="9"/>
      <c r="S115" s="8">
        <v>2008</v>
      </c>
      <c r="T115" s="9">
        <v>1</v>
      </c>
      <c r="U115" s="17">
        <v>1</v>
      </c>
      <c r="V115" s="17"/>
      <c r="W115" s="17">
        <v>1</v>
      </c>
      <c r="X115" s="9" t="s">
        <v>475</v>
      </c>
      <c r="Y115" s="17" t="s">
        <v>476</v>
      </c>
      <c r="Z115" s="17" t="s">
        <v>477</v>
      </c>
      <c r="AA115" s="17" t="s">
        <v>478</v>
      </c>
      <c r="AB115" s="17" t="s">
        <v>479</v>
      </c>
      <c r="AC115" s="9" t="s">
        <v>124</v>
      </c>
      <c r="AD115" s="15" t="s">
        <v>480</v>
      </c>
      <c r="AE115" s="12" t="s">
        <v>104</v>
      </c>
      <c r="AF115" s="12" t="s">
        <v>105</v>
      </c>
      <c r="AG115" s="24" t="s">
        <v>106</v>
      </c>
      <c r="AH115" s="12" t="s">
        <v>107</v>
      </c>
      <c r="AI115" s="12" t="s">
        <v>108</v>
      </c>
      <c r="AJ115" s="13"/>
    </row>
    <row r="116" spans="1:36" s="58" customFormat="1" ht="45" hidden="1">
      <c r="A116" s="8">
        <v>738</v>
      </c>
      <c r="B116" s="9" t="s">
        <v>1143</v>
      </c>
      <c r="C116" s="9" t="s">
        <v>1144</v>
      </c>
      <c r="D116" s="9" t="s">
        <v>111</v>
      </c>
      <c r="E116" s="9" t="s">
        <v>245</v>
      </c>
      <c r="F116" s="9" t="s">
        <v>246</v>
      </c>
      <c r="G116" s="9" t="s">
        <v>883</v>
      </c>
      <c r="H116" s="9" t="s">
        <v>1145</v>
      </c>
      <c r="I116" s="9" t="s">
        <v>1146</v>
      </c>
      <c r="J116" s="9" t="s">
        <v>1147</v>
      </c>
      <c r="K116" s="9" t="s">
        <v>163</v>
      </c>
      <c r="L116" s="9" t="s">
        <v>903</v>
      </c>
      <c r="M116" s="9" t="s">
        <v>1148</v>
      </c>
      <c r="N116" s="9">
        <v>1</v>
      </c>
      <c r="O116" s="9"/>
      <c r="P116" s="9"/>
      <c r="Q116" s="8">
        <v>38</v>
      </c>
      <c r="R116" s="9"/>
      <c r="S116" s="8">
        <v>2008</v>
      </c>
      <c r="T116" s="9">
        <v>1</v>
      </c>
      <c r="U116" s="9">
        <v>1</v>
      </c>
      <c r="V116" s="9"/>
      <c r="W116" s="9">
        <v>1</v>
      </c>
      <c r="X116" s="9" t="s">
        <v>13</v>
      </c>
      <c r="Y116" s="9" t="s">
        <v>162</v>
      </c>
      <c r="Z116" s="9" t="s">
        <v>163</v>
      </c>
      <c r="AA116" s="9" t="s">
        <v>164</v>
      </c>
      <c r="AB116" s="9" t="s">
        <v>165</v>
      </c>
      <c r="AC116" s="9" t="s">
        <v>166</v>
      </c>
      <c r="AD116" s="10" t="s">
        <v>167</v>
      </c>
      <c r="AE116" s="12" t="s">
        <v>104</v>
      </c>
      <c r="AF116" s="12" t="s">
        <v>105</v>
      </c>
      <c r="AG116" s="12" t="s">
        <v>106</v>
      </c>
      <c r="AH116" s="12" t="s">
        <v>107</v>
      </c>
      <c r="AI116" s="12" t="s">
        <v>108</v>
      </c>
      <c r="AJ116" s="13"/>
    </row>
    <row r="117" spans="1:36" s="58" customFormat="1" ht="30" hidden="1">
      <c r="A117" s="8">
        <v>740</v>
      </c>
      <c r="B117" s="9" t="s">
        <v>1149</v>
      </c>
      <c r="C117" s="9" t="s">
        <v>1150</v>
      </c>
      <c r="D117" s="35" t="s">
        <v>111</v>
      </c>
      <c r="E117" s="9" t="s">
        <v>245</v>
      </c>
      <c r="F117" s="9" t="s">
        <v>246</v>
      </c>
      <c r="G117" s="9" t="s">
        <v>1151</v>
      </c>
      <c r="H117" s="36" t="s">
        <v>1152</v>
      </c>
      <c r="I117" s="36" t="s">
        <v>1153</v>
      </c>
      <c r="J117" s="36" t="s">
        <v>1154</v>
      </c>
      <c r="K117" s="34" t="s">
        <v>132</v>
      </c>
      <c r="L117" s="35" t="s">
        <v>1155</v>
      </c>
      <c r="M117" s="9" t="s">
        <v>1156</v>
      </c>
      <c r="N117" s="36">
        <v>1</v>
      </c>
      <c r="O117" s="35"/>
      <c r="P117" s="9"/>
      <c r="Q117" s="8">
        <v>0</v>
      </c>
      <c r="R117" s="9"/>
      <c r="S117" s="8">
        <v>2009</v>
      </c>
      <c r="T117" s="9">
        <v>1</v>
      </c>
      <c r="U117" s="9">
        <v>1</v>
      </c>
      <c r="V117" s="9"/>
      <c r="W117" s="9">
        <v>1</v>
      </c>
      <c r="X117" s="9" t="s">
        <v>135</v>
      </c>
      <c r="Y117" s="17" t="s">
        <v>1045</v>
      </c>
      <c r="Z117" s="9" t="s">
        <v>132</v>
      </c>
      <c r="AA117" s="17" t="s">
        <v>137</v>
      </c>
      <c r="AB117" s="17" t="s">
        <v>138</v>
      </c>
      <c r="AC117" s="9" t="s">
        <v>139</v>
      </c>
      <c r="AD117" s="9" t="s">
        <v>140</v>
      </c>
      <c r="AE117" s="12" t="s">
        <v>104</v>
      </c>
      <c r="AF117" s="16" t="s">
        <v>105</v>
      </c>
      <c r="AG117" s="12" t="s">
        <v>106</v>
      </c>
      <c r="AH117" s="12" t="s">
        <v>107</v>
      </c>
      <c r="AI117" s="12" t="s">
        <v>108</v>
      </c>
      <c r="AJ117" s="13"/>
    </row>
    <row r="118" spans="1:36" s="58" customFormat="1" ht="30" hidden="1">
      <c r="A118" s="8">
        <v>741</v>
      </c>
      <c r="B118" s="9" t="s">
        <v>1157</v>
      </c>
      <c r="C118" s="9" t="s">
        <v>1158</v>
      </c>
      <c r="D118" s="9" t="s">
        <v>111</v>
      </c>
      <c r="E118" s="9" t="s">
        <v>245</v>
      </c>
      <c r="F118" s="9" t="s">
        <v>246</v>
      </c>
      <c r="G118" s="9" t="s">
        <v>545</v>
      </c>
      <c r="H118" s="9" t="s">
        <v>1159</v>
      </c>
      <c r="I118" s="9" t="s">
        <v>1160</v>
      </c>
      <c r="J118" s="9" t="s">
        <v>1161</v>
      </c>
      <c r="K118" s="9" t="s">
        <v>549</v>
      </c>
      <c r="L118" s="9" t="s">
        <v>1162</v>
      </c>
      <c r="M118" s="9" t="s">
        <v>1163</v>
      </c>
      <c r="N118" s="9">
        <v>1</v>
      </c>
      <c r="O118" s="9"/>
      <c r="P118" s="9"/>
      <c r="Q118" s="8">
        <v>37</v>
      </c>
      <c r="R118" s="9"/>
      <c r="S118" s="8">
        <v>2008</v>
      </c>
      <c r="T118" s="9">
        <v>1</v>
      </c>
      <c r="U118" s="9"/>
      <c r="V118" s="9"/>
      <c r="W118" s="9"/>
      <c r="X118" s="9" t="s">
        <v>207</v>
      </c>
      <c r="Y118" s="9" t="s">
        <v>208</v>
      </c>
      <c r="Z118" s="9" t="s">
        <v>204</v>
      </c>
      <c r="AA118" s="9" t="s">
        <v>209</v>
      </c>
      <c r="AB118" s="9" t="s">
        <v>210</v>
      </c>
      <c r="AC118" s="9" t="s">
        <v>211</v>
      </c>
      <c r="AD118" s="9" t="s">
        <v>212</v>
      </c>
      <c r="AE118" s="16" t="s">
        <v>104</v>
      </c>
      <c r="AF118" s="12" t="s">
        <v>105</v>
      </c>
      <c r="AG118" s="12" t="s">
        <v>106</v>
      </c>
      <c r="AH118" s="12" t="s">
        <v>107</v>
      </c>
      <c r="AI118" s="12" t="s">
        <v>108</v>
      </c>
      <c r="AJ118" s="13"/>
    </row>
    <row r="119" spans="1:36" s="58" customFormat="1" ht="30" hidden="1">
      <c r="A119" s="23">
        <v>743</v>
      </c>
      <c r="B119" s="20" t="s">
        <v>1164</v>
      </c>
      <c r="C119" s="12" t="s">
        <v>1165</v>
      </c>
      <c r="D119" s="20" t="s">
        <v>111</v>
      </c>
      <c r="E119" s="12" t="s">
        <v>245</v>
      </c>
      <c r="F119" s="12" t="s">
        <v>246</v>
      </c>
      <c r="G119" s="12" t="s">
        <v>1166</v>
      </c>
      <c r="H119" s="12" t="s">
        <v>1165</v>
      </c>
      <c r="I119" s="12" t="s">
        <v>1167</v>
      </c>
      <c r="J119" s="12" t="s">
        <v>1168</v>
      </c>
      <c r="K119" s="12" t="s">
        <v>1076</v>
      </c>
      <c r="L119" s="12" t="s">
        <v>1077</v>
      </c>
      <c r="M119" s="30" t="s">
        <v>1169</v>
      </c>
      <c r="N119" s="20">
        <v>1</v>
      </c>
      <c r="O119" s="20"/>
      <c r="P119" s="20"/>
      <c r="Q119" s="23">
        <v>0</v>
      </c>
      <c r="R119" s="20"/>
      <c r="S119" s="28">
        <v>2008</v>
      </c>
      <c r="T119" s="9">
        <v>1</v>
      </c>
      <c r="U119" s="37"/>
      <c r="V119" s="37"/>
      <c r="W119" s="37"/>
      <c r="X119" s="12" t="s">
        <v>1063</v>
      </c>
      <c r="Y119" s="12" t="s">
        <v>1064</v>
      </c>
      <c r="Z119" s="12" t="s">
        <v>1065</v>
      </c>
      <c r="AA119" s="12" t="s">
        <v>1066</v>
      </c>
      <c r="AB119" s="12" t="s">
        <v>1067</v>
      </c>
      <c r="AC119" s="12" t="s">
        <v>1068</v>
      </c>
      <c r="AD119" s="38" t="s">
        <v>1069</v>
      </c>
      <c r="AE119" s="12" t="s">
        <v>104</v>
      </c>
      <c r="AF119" s="20" t="s">
        <v>105</v>
      </c>
      <c r="AG119" s="20" t="s">
        <v>106</v>
      </c>
      <c r="AH119" s="20" t="s">
        <v>107</v>
      </c>
      <c r="AI119" s="20" t="s">
        <v>108</v>
      </c>
      <c r="AJ119" s="13"/>
    </row>
    <row r="120" spans="1:36" s="58" customFormat="1" ht="30" hidden="1">
      <c r="A120" s="23">
        <v>750</v>
      </c>
      <c r="B120" s="20" t="s">
        <v>1170</v>
      </c>
      <c r="C120" s="12" t="s">
        <v>1171</v>
      </c>
      <c r="D120" s="16" t="s">
        <v>111</v>
      </c>
      <c r="E120" s="12" t="s">
        <v>245</v>
      </c>
      <c r="F120" s="12" t="s">
        <v>981</v>
      </c>
      <c r="G120" s="12" t="s">
        <v>128</v>
      </c>
      <c r="H120" s="12" t="s">
        <v>1172</v>
      </c>
      <c r="I120" s="12" t="s">
        <v>1173</v>
      </c>
      <c r="J120" s="12" t="s">
        <v>1174</v>
      </c>
      <c r="K120" s="12" t="s">
        <v>239</v>
      </c>
      <c r="L120" s="12" t="s">
        <v>1175</v>
      </c>
      <c r="M120" s="20" t="s">
        <v>1176</v>
      </c>
      <c r="N120" s="20">
        <v>1</v>
      </c>
      <c r="O120" s="20"/>
      <c r="P120" s="20"/>
      <c r="Q120" s="23">
        <v>29</v>
      </c>
      <c r="R120" s="20"/>
      <c r="S120" s="28">
        <v>2008</v>
      </c>
      <c r="T120" s="9">
        <v>1</v>
      </c>
      <c r="U120" s="20">
        <v>1</v>
      </c>
      <c r="V120" s="20"/>
      <c r="W120" s="20">
        <v>1</v>
      </c>
      <c r="X120" s="12" t="s">
        <v>135</v>
      </c>
      <c r="Y120" s="16" t="s">
        <v>136</v>
      </c>
      <c r="Z120" s="12" t="s">
        <v>132</v>
      </c>
      <c r="AA120" s="16" t="s">
        <v>137</v>
      </c>
      <c r="AB120" s="16" t="s">
        <v>138</v>
      </c>
      <c r="AC120" s="12" t="s">
        <v>139</v>
      </c>
      <c r="AD120" s="20" t="s">
        <v>140</v>
      </c>
      <c r="AE120" s="12" t="s">
        <v>104</v>
      </c>
      <c r="AF120" s="20" t="s">
        <v>105</v>
      </c>
      <c r="AG120" s="20" t="s">
        <v>106</v>
      </c>
      <c r="AH120" s="29" t="s">
        <v>107</v>
      </c>
      <c r="AI120" s="20" t="s">
        <v>108</v>
      </c>
      <c r="AJ120" s="13"/>
    </row>
    <row r="121" spans="1:36" s="58" customFormat="1" ht="30" hidden="1">
      <c r="A121" s="23">
        <v>917</v>
      </c>
      <c r="B121" s="20" t="s">
        <v>1177</v>
      </c>
      <c r="C121" s="12" t="s">
        <v>1178</v>
      </c>
      <c r="D121" s="16" t="s">
        <v>143</v>
      </c>
      <c r="E121" s="12" t="s">
        <v>245</v>
      </c>
      <c r="F121" s="12" t="s">
        <v>246</v>
      </c>
      <c r="G121" s="12" t="s">
        <v>735</v>
      </c>
      <c r="H121" s="12" t="s">
        <v>1179</v>
      </c>
      <c r="I121" s="12" t="s">
        <v>1180</v>
      </c>
      <c r="J121" s="12" t="s">
        <v>1181</v>
      </c>
      <c r="K121" s="12" t="s">
        <v>738</v>
      </c>
      <c r="L121" s="12" t="s">
        <v>739</v>
      </c>
      <c r="M121" s="20" t="s">
        <v>1182</v>
      </c>
      <c r="N121" s="20">
        <v>1</v>
      </c>
      <c r="O121" s="20"/>
      <c r="P121" s="20" t="s">
        <v>124</v>
      </c>
      <c r="Q121" s="23">
        <v>14</v>
      </c>
      <c r="R121" s="20"/>
      <c r="S121" s="28">
        <v>2008</v>
      </c>
      <c r="T121" s="9">
        <v>1</v>
      </c>
      <c r="U121" s="20">
        <v>1</v>
      </c>
      <c r="V121" s="20"/>
      <c r="W121" s="20">
        <v>1</v>
      </c>
      <c r="X121" s="12" t="s">
        <v>741</v>
      </c>
      <c r="Y121" s="16" t="s">
        <v>742</v>
      </c>
      <c r="Z121" s="12" t="s">
        <v>738</v>
      </c>
      <c r="AA121" s="12" t="s">
        <v>739</v>
      </c>
      <c r="AB121" s="12" t="s">
        <v>743</v>
      </c>
      <c r="AC121" s="12" t="s">
        <v>744</v>
      </c>
      <c r="AD121" s="31" t="s">
        <v>745</v>
      </c>
      <c r="AE121" s="12" t="s">
        <v>104</v>
      </c>
      <c r="AF121" s="20" t="s">
        <v>105</v>
      </c>
      <c r="AG121" s="29" t="s">
        <v>106</v>
      </c>
      <c r="AH121" s="20" t="s">
        <v>107</v>
      </c>
      <c r="AI121" s="20" t="s">
        <v>108</v>
      </c>
      <c r="AJ121" s="13"/>
    </row>
    <row r="122" spans="1:36" s="58" customFormat="1" ht="30" hidden="1">
      <c r="A122" s="23">
        <v>938</v>
      </c>
      <c r="B122" s="20" t="s">
        <v>1183</v>
      </c>
      <c r="C122" s="12" t="s">
        <v>1184</v>
      </c>
      <c r="D122" s="16" t="s">
        <v>143</v>
      </c>
      <c r="E122" s="12" t="s">
        <v>245</v>
      </c>
      <c r="F122" s="12" t="s">
        <v>1185</v>
      </c>
      <c r="G122" s="12" t="s">
        <v>346</v>
      </c>
      <c r="H122" s="12" t="s">
        <v>1186</v>
      </c>
      <c r="I122" s="12" t="s">
        <v>1187</v>
      </c>
      <c r="J122" s="12" t="s">
        <v>1188</v>
      </c>
      <c r="K122" s="12" t="s">
        <v>350</v>
      </c>
      <c r="L122" s="12" t="s">
        <v>351</v>
      </c>
      <c r="M122" s="20" t="s">
        <v>1189</v>
      </c>
      <c r="N122" s="20">
        <v>1</v>
      </c>
      <c r="O122" s="20"/>
      <c r="P122" s="20"/>
      <c r="Q122" s="23">
        <v>18</v>
      </c>
      <c r="R122" s="20"/>
      <c r="S122" s="28">
        <v>2008</v>
      </c>
      <c r="T122" s="9">
        <v>1</v>
      </c>
      <c r="U122" s="20"/>
      <c r="V122" s="20"/>
      <c r="W122" s="20"/>
      <c r="X122" s="12" t="s">
        <v>329</v>
      </c>
      <c r="Y122" s="12" t="s">
        <v>330</v>
      </c>
      <c r="Z122" s="12" t="s">
        <v>326</v>
      </c>
      <c r="AA122" s="12" t="s">
        <v>331</v>
      </c>
      <c r="AB122" s="12" t="s">
        <v>332</v>
      </c>
      <c r="AC122" s="12" t="s">
        <v>124</v>
      </c>
      <c r="AD122" s="20" t="s">
        <v>333</v>
      </c>
      <c r="AE122" s="12" t="s">
        <v>104</v>
      </c>
      <c r="AF122" s="20" t="s">
        <v>105</v>
      </c>
      <c r="AG122" s="20" t="s">
        <v>106</v>
      </c>
      <c r="AH122" s="20" t="s">
        <v>107</v>
      </c>
      <c r="AI122" s="20" t="s">
        <v>108</v>
      </c>
      <c r="AJ122" s="13"/>
    </row>
    <row r="123" spans="1:36" s="58" customFormat="1" ht="30" hidden="1">
      <c r="A123" s="8">
        <v>955</v>
      </c>
      <c r="B123" s="9" t="s">
        <v>1190</v>
      </c>
      <c r="C123" s="9" t="s">
        <v>1191</v>
      </c>
      <c r="D123" s="9" t="s">
        <v>1192</v>
      </c>
      <c r="E123" s="9" t="s">
        <v>245</v>
      </c>
      <c r="F123" s="9" t="s">
        <v>246</v>
      </c>
      <c r="G123" s="9" t="s">
        <v>1193</v>
      </c>
      <c r="H123" s="9" t="s">
        <v>1194</v>
      </c>
      <c r="I123" s="9" t="s">
        <v>1195</v>
      </c>
      <c r="J123" s="9" t="s">
        <v>1196</v>
      </c>
      <c r="K123" s="9" t="s">
        <v>1197</v>
      </c>
      <c r="L123" s="9" t="s">
        <v>1198</v>
      </c>
      <c r="M123" s="9" t="s">
        <v>1199</v>
      </c>
      <c r="N123" s="9">
        <v>1</v>
      </c>
      <c r="O123" s="9"/>
      <c r="P123" s="9"/>
      <c r="Q123" s="8">
        <v>31</v>
      </c>
      <c r="R123" s="9"/>
      <c r="S123" s="8">
        <v>2008</v>
      </c>
      <c r="T123" s="9">
        <v>1</v>
      </c>
      <c r="U123" s="9"/>
      <c r="V123" s="9"/>
      <c r="W123" s="9"/>
      <c r="X123" s="9" t="s">
        <v>271</v>
      </c>
      <c r="Y123" s="9" t="s">
        <v>272</v>
      </c>
      <c r="Z123" s="9" t="s">
        <v>273</v>
      </c>
      <c r="AA123" s="9" t="s">
        <v>274</v>
      </c>
      <c r="AB123" s="9" t="s">
        <v>275</v>
      </c>
      <c r="AC123" s="9" t="s">
        <v>276</v>
      </c>
      <c r="AD123" s="15" t="s">
        <v>277</v>
      </c>
      <c r="AE123" s="12" t="s">
        <v>104</v>
      </c>
      <c r="AF123" s="12" t="s">
        <v>105</v>
      </c>
      <c r="AG123" s="12" t="s">
        <v>106</v>
      </c>
      <c r="AH123" s="12" t="s">
        <v>107</v>
      </c>
      <c r="AI123" s="12" t="s">
        <v>108</v>
      </c>
      <c r="AJ123" s="13"/>
    </row>
    <row r="124" spans="1:36" s="58" customFormat="1" ht="30" hidden="1">
      <c r="A124" s="8">
        <v>957</v>
      </c>
      <c r="B124" s="9" t="s">
        <v>1200</v>
      </c>
      <c r="C124" s="9" t="s">
        <v>1201</v>
      </c>
      <c r="D124" s="9" t="s">
        <v>111</v>
      </c>
      <c r="E124" s="9" t="s">
        <v>245</v>
      </c>
      <c r="F124" s="9" t="s">
        <v>246</v>
      </c>
      <c r="G124" s="9" t="s">
        <v>410</v>
      </c>
      <c r="H124" s="9" t="s">
        <v>1202</v>
      </c>
      <c r="I124" s="9" t="s">
        <v>1203</v>
      </c>
      <c r="J124" s="9" t="s">
        <v>1204</v>
      </c>
      <c r="K124" s="9" t="s">
        <v>1205</v>
      </c>
      <c r="L124" s="9" t="s">
        <v>1206</v>
      </c>
      <c r="M124" s="9" t="s">
        <v>1207</v>
      </c>
      <c r="N124" s="9">
        <v>1</v>
      </c>
      <c r="O124" s="9"/>
      <c r="P124" s="9"/>
      <c r="Q124" s="8">
        <v>1</v>
      </c>
      <c r="R124" s="9"/>
      <c r="S124" s="8">
        <v>2008</v>
      </c>
      <c r="T124" s="9">
        <v>1</v>
      </c>
      <c r="U124" s="9"/>
      <c r="V124" s="9"/>
      <c r="W124" s="9"/>
      <c r="X124" s="21" t="s">
        <v>363</v>
      </c>
      <c r="Y124" s="21" t="s">
        <v>364</v>
      </c>
      <c r="Z124" s="21" t="s">
        <v>365</v>
      </c>
      <c r="AA124" s="21" t="s">
        <v>366</v>
      </c>
      <c r="AB124" s="21" t="s">
        <v>367</v>
      </c>
      <c r="AC124" s="21" t="s">
        <v>368</v>
      </c>
      <c r="AD124" s="10" t="s">
        <v>369</v>
      </c>
      <c r="AE124" s="16" t="s">
        <v>104</v>
      </c>
      <c r="AF124" s="12" t="s">
        <v>105</v>
      </c>
      <c r="AG124" s="12" t="s">
        <v>106</v>
      </c>
      <c r="AH124" s="12" t="s">
        <v>107</v>
      </c>
      <c r="AI124" s="12" t="s">
        <v>108</v>
      </c>
      <c r="AJ124" s="13"/>
    </row>
    <row r="125" spans="1:36" s="58" customFormat="1" ht="30" hidden="1">
      <c r="A125" s="8">
        <v>974</v>
      </c>
      <c r="B125" s="9" t="s">
        <v>1208</v>
      </c>
      <c r="C125" s="9" t="s">
        <v>1209</v>
      </c>
      <c r="D125" s="17" t="s">
        <v>320</v>
      </c>
      <c r="E125" s="9" t="s">
        <v>245</v>
      </c>
      <c r="F125" s="9" t="s">
        <v>246</v>
      </c>
      <c r="G125" s="9" t="s">
        <v>821</v>
      </c>
      <c r="H125" s="9" t="s">
        <v>1210</v>
      </c>
      <c r="I125" s="9" t="s">
        <v>1211</v>
      </c>
      <c r="J125" s="9" t="s">
        <v>1212</v>
      </c>
      <c r="K125" s="9" t="s">
        <v>1213</v>
      </c>
      <c r="L125" s="9" t="s">
        <v>1214</v>
      </c>
      <c r="M125" s="9" t="s">
        <v>1215</v>
      </c>
      <c r="N125" s="9">
        <v>1</v>
      </c>
      <c r="O125" s="9"/>
      <c r="P125" s="9"/>
      <c r="Q125" s="8">
        <v>23</v>
      </c>
      <c r="R125" s="9"/>
      <c r="S125" s="8">
        <v>2008</v>
      </c>
      <c r="T125" s="9">
        <v>1</v>
      </c>
      <c r="U125" s="9">
        <v>1</v>
      </c>
      <c r="V125" s="9"/>
      <c r="W125" s="9">
        <v>1</v>
      </c>
      <c r="X125" s="9" t="s">
        <v>537</v>
      </c>
      <c r="Y125" s="9" t="s">
        <v>538</v>
      </c>
      <c r="Z125" s="9" t="s">
        <v>539</v>
      </c>
      <c r="AA125" s="9" t="s">
        <v>535</v>
      </c>
      <c r="AB125" s="9" t="s">
        <v>540</v>
      </c>
      <c r="AC125" s="9" t="s">
        <v>541</v>
      </c>
      <c r="AD125" s="10" t="s">
        <v>542</v>
      </c>
      <c r="AE125" s="12" t="s">
        <v>104</v>
      </c>
      <c r="AF125" s="12" t="s">
        <v>105</v>
      </c>
      <c r="AG125" s="12" t="s">
        <v>106</v>
      </c>
      <c r="AH125" s="12" t="s">
        <v>107</v>
      </c>
      <c r="AI125" s="16" t="s">
        <v>108</v>
      </c>
      <c r="AJ125" s="13"/>
    </row>
    <row r="126" spans="1:36" s="58" customFormat="1" ht="45" hidden="1">
      <c r="A126" s="8">
        <v>975</v>
      </c>
      <c r="B126" s="9" t="s">
        <v>1216</v>
      </c>
      <c r="C126" s="9" t="s">
        <v>1217</v>
      </c>
      <c r="D126" s="9" t="s">
        <v>1218</v>
      </c>
      <c r="E126" s="9" t="s">
        <v>245</v>
      </c>
      <c r="F126" s="9" t="s">
        <v>246</v>
      </c>
      <c r="G126" s="9" t="s">
        <v>1219</v>
      </c>
      <c r="H126" s="9" t="s">
        <v>1217</v>
      </c>
      <c r="I126" s="9" t="s">
        <v>1220</v>
      </c>
      <c r="J126" s="9" t="s">
        <v>1221</v>
      </c>
      <c r="K126" s="9" t="s">
        <v>1222</v>
      </c>
      <c r="L126" s="9" t="s">
        <v>1223</v>
      </c>
      <c r="M126" s="9" t="s">
        <v>1224</v>
      </c>
      <c r="N126" s="9">
        <v>1</v>
      </c>
      <c r="O126" s="9"/>
      <c r="P126" s="9"/>
      <c r="Q126" s="8">
        <v>11</v>
      </c>
      <c r="R126" s="9"/>
      <c r="S126" s="8">
        <v>2009</v>
      </c>
      <c r="T126" s="9">
        <v>1</v>
      </c>
      <c r="U126" s="9">
        <v>1</v>
      </c>
      <c r="V126" s="9"/>
      <c r="W126" s="9">
        <v>1</v>
      </c>
      <c r="X126" s="9" t="s">
        <v>192</v>
      </c>
      <c r="Y126" s="9" t="s">
        <v>193</v>
      </c>
      <c r="Z126" s="9" t="s">
        <v>189</v>
      </c>
      <c r="AA126" s="9" t="s">
        <v>194</v>
      </c>
      <c r="AB126" s="9" t="s">
        <v>195</v>
      </c>
      <c r="AC126" s="9" t="s">
        <v>196</v>
      </c>
      <c r="AD126" s="9" t="s">
        <v>197</v>
      </c>
      <c r="AE126" s="12" t="s">
        <v>104</v>
      </c>
      <c r="AF126" s="16" t="s">
        <v>105</v>
      </c>
      <c r="AG126" s="12" t="s">
        <v>106</v>
      </c>
      <c r="AH126" s="12" t="s">
        <v>107</v>
      </c>
      <c r="AI126" s="12" t="s">
        <v>108</v>
      </c>
      <c r="AJ126" s="13"/>
    </row>
    <row r="127" spans="1:36" s="58" customFormat="1" ht="30" hidden="1">
      <c r="A127" s="8">
        <v>38</v>
      </c>
      <c r="B127" s="9" t="s">
        <v>1225</v>
      </c>
      <c r="C127" s="9" t="s">
        <v>1226</v>
      </c>
      <c r="D127" s="9" t="s">
        <v>111</v>
      </c>
      <c r="E127" s="9" t="s">
        <v>1227</v>
      </c>
      <c r="F127" s="9" t="s">
        <v>1228</v>
      </c>
      <c r="G127" s="9" t="s">
        <v>991</v>
      </c>
      <c r="H127" s="9" t="s">
        <v>1229</v>
      </c>
      <c r="I127" s="9" t="s">
        <v>1230</v>
      </c>
      <c r="J127" s="9" t="s">
        <v>1231</v>
      </c>
      <c r="K127" s="9" t="s">
        <v>1232</v>
      </c>
      <c r="L127" s="9" t="s">
        <v>1233</v>
      </c>
      <c r="M127" s="9" t="s">
        <v>1234</v>
      </c>
      <c r="N127" s="9">
        <v>1</v>
      </c>
      <c r="O127" s="9"/>
      <c r="P127" s="9"/>
      <c r="Q127" s="8">
        <v>22</v>
      </c>
      <c r="R127" s="9"/>
      <c r="S127" s="8">
        <v>2008</v>
      </c>
      <c r="T127" s="9">
        <v>1</v>
      </c>
      <c r="U127" s="9">
        <v>1</v>
      </c>
      <c r="V127" s="9"/>
      <c r="W127" s="9">
        <v>1</v>
      </c>
      <c r="X127" s="9" t="s">
        <v>120</v>
      </c>
      <c r="Y127" s="9" t="s">
        <v>121</v>
      </c>
      <c r="Z127" s="9" t="s">
        <v>5</v>
      </c>
      <c r="AA127" s="9" t="s">
        <v>122</v>
      </c>
      <c r="AB127" s="9" t="s">
        <v>123</v>
      </c>
      <c r="AC127" s="9" t="s">
        <v>124</v>
      </c>
      <c r="AD127" s="15" t="s">
        <v>125</v>
      </c>
      <c r="AE127" s="12" t="s">
        <v>104</v>
      </c>
      <c r="AF127" s="16" t="s">
        <v>105</v>
      </c>
      <c r="AG127" s="12" t="s">
        <v>106</v>
      </c>
      <c r="AH127" s="12" t="s">
        <v>107</v>
      </c>
      <c r="AI127" s="12" t="s">
        <v>108</v>
      </c>
      <c r="AJ127" s="13"/>
    </row>
    <row r="128" spans="1:36" s="58" customFormat="1" ht="30" hidden="1">
      <c r="A128" s="23">
        <v>46</v>
      </c>
      <c r="B128" s="9" t="s">
        <v>1235</v>
      </c>
      <c r="C128" s="9" t="s">
        <v>1236</v>
      </c>
      <c r="D128" s="9" t="s">
        <v>111</v>
      </c>
      <c r="E128" s="9" t="s">
        <v>1227</v>
      </c>
      <c r="F128" s="9" t="s">
        <v>1228</v>
      </c>
      <c r="G128" s="9" t="s">
        <v>1237</v>
      </c>
      <c r="H128" s="9" t="s">
        <v>1238</v>
      </c>
      <c r="I128" s="9" t="s">
        <v>1239</v>
      </c>
      <c r="J128" s="9" t="s">
        <v>1240</v>
      </c>
      <c r="K128" s="9" t="s">
        <v>1241</v>
      </c>
      <c r="L128" s="9" t="s">
        <v>1242</v>
      </c>
      <c r="M128" s="22" t="s">
        <v>1243</v>
      </c>
      <c r="N128" s="9">
        <v>1</v>
      </c>
      <c r="O128" s="9"/>
      <c r="P128" s="9"/>
      <c r="Q128" s="8">
        <v>13</v>
      </c>
      <c r="R128" s="9"/>
      <c r="S128" s="8">
        <v>2008</v>
      </c>
      <c r="T128" s="9">
        <v>1</v>
      </c>
      <c r="U128" s="10"/>
      <c r="V128" s="10"/>
      <c r="W128" s="10"/>
      <c r="X128" s="9" t="s">
        <v>363</v>
      </c>
      <c r="Y128" s="9" t="s">
        <v>511</v>
      </c>
      <c r="Z128" s="9" t="s">
        <v>512</v>
      </c>
      <c r="AA128" s="9" t="s">
        <v>366</v>
      </c>
      <c r="AB128" s="9" t="s">
        <v>367</v>
      </c>
      <c r="AC128" s="9" t="s">
        <v>368</v>
      </c>
      <c r="AD128" s="9" t="s">
        <v>513</v>
      </c>
      <c r="AE128" s="12" t="s">
        <v>104</v>
      </c>
      <c r="AF128" s="12" t="s">
        <v>105</v>
      </c>
      <c r="AG128" s="12" t="s">
        <v>106</v>
      </c>
      <c r="AH128" s="12" t="s">
        <v>107</v>
      </c>
      <c r="AI128" s="12" t="s">
        <v>108</v>
      </c>
      <c r="AJ128" s="13"/>
    </row>
    <row r="129" spans="1:36" s="58" customFormat="1" ht="30" hidden="1">
      <c r="A129" s="8">
        <v>49</v>
      </c>
      <c r="B129" s="9" t="s">
        <v>1244</v>
      </c>
      <c r="C129" s="9" t="s">
        <v>1245</v>
      </c>
      <c r="D129" s="9" t="s">
        <v>553</v>
      </c>
      <c r="E129" s="9" t="s">
        <v>1227</v>
      </c>
      <c r="F129" s="9" t="s">
        <v>1228</v>
      </c>
      <c r="G129" s="9" t="s">
        <v>226</v>
      </c>
      <c r="H129" s="9" t="s">
        <v>1246</v>
      </c>
      <c r="I129" s="9" t="s">
        <v>1247</v>
      </c>
      <c r="J129" s="9" t="s">
        <v>1248</v>
      </c>
      <c r="K129" s="9" t="s">
        <v>189</v>
      </c>
      <c r="L129" s="9" t="s">
        <v>1249</v>
      </c>
      <c r="M129" s="9" t="s">
        <v>1250</v>
      </c>
      <c r="N129" s="9">
        <v>1</v>
      </c>
      <c r="O129" s="9"/>
      <c r="P129" s="9"/>
      <c r="Q129" s="8">
        <v>11</v>
      </c>
      <c r="R129" s="9"/>
      <c r="S129" s="8">
        <v>2008</v>
      </c>
      <c r="T129" s="9">
        <v>1</v>
      </c>
      <c r="U129" s="9">
        <v>1</v>
      </c>
      <c r="V129" s="9"/>
      <c r="W129" s="9">
        <v>1</v>
      </c>
      <c r="X129" s="9" t="s">
        <v>192</v>
      </c>
      <c r="Y129" s="9" t="s">
        <v>193</v>
      </c>
      <c r="Z129" s="9" t="s">
        <v>189</v>
      </c>
      <c r="AA129" s="9" t="s">
        <v>194</v>
      </c>
      <c r="AB129" s="9" t="s">
        <v>195</v>
      </c>
      <c r="AC129" s="9" t="s">
        <v>196</v>
      </c>
      <c r="AD129" s="9" t="s">
        <v>197</v>
      </c>
      <c r="AE129" s="12" t="s">
        <v>104</v>
      </c>
      <c r="AF129" s="12" t="s">
        <v>105</v>
      </c>
      <c r="AG129" s="12" t="s">
        <v>106</v>
      </c>
      <c r="AH129" s="12" t="s">
        <v>107</v>
      </c>
      <c r="AI129" s="16" t="s">
        <v>108</v>
      </c>
      <c r="AJ129" s="13"/>
    </row>
    <row r="130" spans="1:36" s="58" customFormat="1" ht="30" hidden="1">
      <c r="A130" s="8">
        <v>52</v>
      </c>
      <c r="B130" s="9" t="s">
        <v>1251</v>
      </c>
      <c r="C130" s="9" t="s">
        <v>1252</v>
      </c>
      <c r="D130" s="17" t="s">
        <v>320</v>
      </c>
      <c r="E130" s="9" t="s">
        <v>1227</v>
      </c>
      <c r="F130" s="9" t="s">
        <v>1228</v>
      </c>
      <c r="G130" s="9" t="s">
        <v>530</v>
      </c>
      <c r="H130" s="17" t="s">
        <v>1253</v>
      </c>
      <c r="I130" s="17" t="s">
        <v>1254</v>
      </c>
      <c r="J130" s="17" t="s">
        <v>1255</v>
      </c>
      <c r="K130" s="17" t="s">
        <v>1256</v>
      </c>
      <c r="L130" s="17" t="s">
        <v>1257</v>
      </c>
      <c r="M130" s="17" t="s">
        <v>1258</v>
      </c>
      <c r="N130" s="9">
        <v>1</v>
      </c>
      <c r="O130" s="17"/>
      <c r="P130" s="9"/>
      <c r="Q130" s="8">
        <v>23</v>
      </c>
      <c r="R130" s="9"/>
      <c r="S130" s="8">
        <v>2008</v>
      </c>
      <c r="T130" s="9">
        <v>1</v>
      </c>
      <c r="U130" s="17"/>
      <c r="V130" s="17"/>
      <c r="W130" s="17"/>
      <c r="X130" s="9" t="s">
        <v>537</v>
      </c>
      <c r="Y130" s="9" t="s">
        <v>538</v>
      </c>
      <c r="Z130" s="9" t="s">
        <v>539</v>
      </c>
      <c r="AA130" s="9" t="s">
        <v>535</v>
      </c>
      <c r="AB130" s="9" t="s">
        <v>540</v>
      </c>
      <c r="AC130" s="9" t="s">
        <v>541</v>
      </c>
      <c r="AD130" s="10" t="s">
        <v>542</v>
      </c>
      <c r="AE130" s="12" t="s">
        <v>104</v>
      </c>
      <c r="AF130" s="16" t="s">
        <v>105</v>
      </c>
      <c r="AG130" s="12" t="s">
        <v>106</v>
      </c>
      <c r="AH130" s="12" t="s">
        <v>107</v>
      </c>
      <c r="AI130" s="12" t="s">
        <v>108</v>
      </c>
      <c r="AJ130" s="13"/>
    </row>
    <row r="131" spans="1:36" s="58" customFormat="1" ht="30" hidden="1">
      <c r="A131" s="39">
        <v>57</v>
      </c>
      <c r="B131" s="39"/>
      <c r="C131" s="9" t="s">
        <v>1259</v>
      </c>
      <c r="D131" s="39"/>
      <c r="E131" s="17" t="s">
        <v>1227</v>
      </c>
      <c r="F131" s="39"/>
      <c r="G131" s="39" t="s">
        <v>555</v>
      </c>
      <c r="H131" s="40" t="s">
        <v>1260</v>
      </c>
      <c r="I131" s="40" t="s">
        <v>1261</v>
      </c>
      <c r="J131" s="40" t="s">
        <v>1262</v>
      </c>
      <c r="K131" s="40" t="s">
        <v>555</v>
      </c>
      <c r="L131" s="40" t="s">
        <v>1263</v>
      </c>
      <c r="M131" s="41" t="s">
        <v>1264</v>
      </c>
      <c r="N131" s="9">
        <v>1</v>
      </c>
      <c r="O131" s="40" t="s">
        <v>1265</v>
      </c>
      <c r="P131" s="39"/>
      <c r="Q131" s="39"/>
      <c r="R131" s="39"/>
      <c r="S131" s="39"/>
      <c r="T131" s="9">
        <v>1</v>
      </c>
      <c r="U131" s="42"/>
      <c r="V131" s="42"/>
      <c r="W131" s="42"/>
      <c r="X131" s="9" t="s">
        <v>379</v>
      </c>
      <c r="Y131" s="9" t="s">
        <v>380</v>
      </c>
      <c r="Z131" s="9" t="s">
        <v>376</v>
      </c>
      <c r="AA131" s="9" t="s">
        <v>381</v>
      </c>
      <c r="AB131" s="9" t="s">
        <v>382</v>
      </c>
      <c r="AC131" s="9" t="s">
        <v>124</v>
      </c>
      <c r="AD131" s="15" t="s">
        <v>383</v>
      </c>
      <c r="AE131" s="12" t="s">
        <v>104</v>
      </c>
      <c r="AF131" s="12" t="s">
        <v>105</v>
      </c>
      <c r="AG131" s="12" t="s">
        <v>106</v>
      </c>
      <c r="AH131" s="12" t="s">
        <v>107</v>
      </c>
      <c r="AI131" s="12" t="s">
        <v>108</v>
      </c>
      <c r="AJ131" s="13" t="s">
        <v>1266</v>
      </c>
    </row>
    <row r="132" spans="1:36" s="58" customFormat="1" ht="30" hidden="1">
      <c r="A132" s="8">
        <v>58</v>
      </c>
      <c r="B132" s="9" t="s">
        <v>1267</v>
      </c>
      <c r="C132" s="9" t="s">
        <v>1268</v>
      </c>
      <c r="D132" s="9" t="s">
        <v>111</v>
      </c>
      <c r="E132" s="9" t="s">
        <v>1227</v>
      </c>
      <c r="F132" s="9" t="s">
        <v>1228</v>
      </c>
      <c r="G132" s="9" t="s">
        <v>1019</v>
      </c>
      <c r="H132" s="9" t="s">
        <v>1269</v>
      </c>
      <c r="I132" s="9" t="s">
        <v>1270</v>
      </c>
      <c r="J132" s="9" t="s">
        <v>1271</v>
      </c>
      <c r="K132" s="9" t="s">
        <v>1272</v>
      </c>
      <c r="L132" s="9" t="s">
        <v>1273</v>
      </c>
      <c r="M132" s="9" t="s">
        <v>1274</v>
      </c>
      <c r="N132" s="9">
        <v>1</v>
      </c>
      <c r="O132" s="9"/>
      <c r="P132" s="9"/>
      <c r="Q132" s="8">
        <v>0</v>
      </c>
      <c r="R132" s="9"/>
      <c r="S132" s="8">
        <v>2008</v>
      </c>
      <c r="T132" s="9">
        <v>1</v>
      </c>
      <c r="U132" s="9"/>
      <c r="V132" s="9"/>
      <c r="W132" s="9"/>
      <c r="X132" s="9" t="s">
        <v>120</v>
      </c>
      <c r="Y132" s="9" t="s">
        <v>121</v>
      </c>
      <c r="Z132" s="9" t="s">
        <v>5</v>
      </c>
      <c r="AA132" s="9" t="s">
        <v>122</v>
      </c>
      <c r="AB132" s="9" t="s">
        <v>123</v>
      </c>
      <c r="AC132" s="9" t="s">
        <v>124</v>
      </c>
      <c r="AD132" s="15" t="s">
        <v>125</v>
      </c>
      <c r="AE132" s="12" t="s">
        <v>104</v>
      </c>
      <c r="AF132" s="12" t="s">
        <v>105</v>
      </c>
      <c r="AG132" s="16" t="s">
        <v>106</v>
      </c>
      <c r="AH132" s="12" t="s">
        <v>107</v>
      </c>
      <c r="AI132" s="12" t="s">
        <v>108</v>
      </c>
      <c r="AJ132" s="13"/>
    </row>
    <row r="133" spans="1:36" s="58" customFormat="1" ht="30" hidden="1">
      <c r="A133" s="8">
        <v>60</v>
      </c>
      <c r="B133" s="9" t="s">
        <v>1275</v>
      </c>
      <c r="C133" s="9" t="s">
        <v>1276</v>
      </c>
      <c r="D133" s="9" t="s">
        <v>111</v>
      </c>
      <c r="E133" s="9" t="s">
        <v>1227</v>
      </c>
      <c r="F133" s="9" t="s">
        <v>1228</v>
      </c>
      <c r="G133" s="9" t="s">
        <v>1277</v>
      </c>
      <c r="H133" s="9" t="s">
        <v>1278</v>
      </c>
      <c r="I133" s="9" t="s">
        <v>1279</v>
      </c>
      <c r="J133" s="9" t="s">
        <v>1280</v>
      </c>
      <c r="K133" s="9" t="s">
        <v>1281</v>
      </c>
      <c r="L133" s="9" t="s">
        <v>1282</v>
      </c>
      <c r="M133" s="9" t="s">
        <v>1283</v>
      </c>
      <c r="N133" s="9">
        <v>1</v>
      </c>
      <c r="O133" s="9"/>
      <c r="P133" s="9"/>
      <c r="Q133" s="8">
        <v>0</v>
      </c>
      <c r="R133" s="9"/>
      <c r="S133" s="8">
        <v>2008</v>
      </c>
      <c r="T133" s="9">
        <v>1</v>
      </c>
      <c r="U133" s="9"/>
      <c r="V133" s="9"/>
      <c r="W133" s="9"/>
      <c r="X133" s="9" t="s">
        <v>13</v>
      </c>
      <c r="Y133" s="9" t="s">
        <v>162</v>
      </c>
      <c r="Z133" s="9" t="s">
        <v>163</v>
      </c>
      <c r="AA133" s="9" t="s">
        <v>164</v>
      </c>
      <c r="AB133" s="9" t="s">
        <v>165</v>
      </c>
      <c r="AC133" s="9" t="s">
        <v>166</v>
      </c>
      <c r="AD133" s="10" t="s">
        <v>167</v>
      </c>
      <c r="AE133" s="12" t="s">
        <v>104</v>
      </c>
      <c r="AF133" s="12" t="s">
        <v>105</v>
      </c>
      <c r="AG133" s="12" t="s">
        <v>106</v>
      </c>
      <c r="AH133" s="12" t="s">
        <v>107</v>
      </c>
      <c r="AI133" s="16" t="s">
        <v>108</v>
      </c>
      <c r="AJ133" s="13"/>
    </row>
    <row r="134" spans="1:36" s="58" customFormat="1" ht="30" hidden="1">
      <c r="A134" s="8">
        <v>63</v>
      </c>
      <c r="B134" s="9" t="s">
        <v>1284</v>
      </c>
      <c r="C134" s="9" t="s">
        <v>1285</v>
      </c>
      <c r="D134" s="9" t="s">
        <v>111</v>
      </c>
      <c r="E134" s="9" t="s">
        <v>1227</v>
      </c>
      <c r="F134" s="9" t="s">
        <v>1228</v>
      </c>
      <c r="G134" s="9" t="s">
        <v>1286</v>
      </c>
      <c r="H134" s="9" t="s">
        <v>1287</v>
      </c>
      <c r="I134" s="9" t="s">
        <v>1288</v>
      </c>
      <c r="J134" s="9" t="s">
        <v>1289</v>
      </c>
      <c r="K134" s="9" t="s">
        <v>94</v>
      </c>
      <c r="L134" s="9" t="s">
        <v>1290</v>
      </c>
      <c r="M134" s="9" t="s">
        <v>1291</v>
      </c>
      <c r="N134" s="9">
        <v>1</v>
      </c>
      <c r="O134" s="9"/>
      <c r="P134" s="9"/>
      <c r="Q134" s="8">
        <v>0</v>
      </c>
      <c r="R134" s="9"/>
      <c r="S134" s="11">
        <v>2010</v>
      </c>
      <c r="T134" s="9">
        <v>1</v>
      </c>
      <c r="U134" s="9">
        <v>1</v>
      </c>
      <c r="V134" s="9"/>
      <c r="W134" s="9">
        <v>1</v>
      </c>
      <c r="X134" s="9" t="s">
        <v>97</v>
      </c>
      <c r="Y134" s="9" t="s">
        <v>98</v>
      </c>
      <c r="Z134" s="9" t="s">
        <v>99</v>
      </c>
      <c r="AA134" s="9" t="s">
        <v>100</v>
      </c>
      <c r="AB134" s="9" t="s">
        <v>101</v>
      </c>
      <c r="AC134" s="9" t="s">
        <v>102</v>
      </c>
      <c r="AD134" s="9" t="s">
        <v>103</v>
      </c>
      <c r="AE134" s="12" t="s">
        <v>104</v>
      </c>
      <c r="AF134" s="12" t="s">
        <v>105</v>
      </c>
      <c r="AG134" s="12" t="s">
        <v>106</v>
      </c>
      <c r="AH134" s="12" t="s">
        <v>107</v>
      </c>
      <c r="AI134" s="12" t="s">
        <v>108</v>
      </c>
      <c r="AJ134" s="13"/>
    </row>
    <row r="135" spans="1:36" s="58" customFormat="1" ht="30" hidden="1">
      <c r="A135" s="8">
        <v>208</v>
      </c>
      <c r="B135" s="9" t="s">
        <v>1292</v>
      </c>
      <c r="C135" s="9" t="s">
        <v>1293</v>
      </c>
      <c r="D135" s="9" t="s">
        <v>294</v>
      </c>
      <c r="E135" s="9" t="s">
        <v>1227</v>
      </c>
      <c r="F135" s="9" t="s">
        <v>1228</v>
      </c>
      <c r="G135" s="9" t="s">
        <v>1048</v>
      </c>
      <c r="H135" s="9" t="s">
        <v>1294</v>
      </c>
      <c r="I135" s="9" t="s">
        <v>1295</v>
      </c>
      <c r="J135" s="9" t="s">
        <v>1296</v>
      </c>
      <c r="K135" s="9" t="s">
        <v>472</v>
      </c>
      <c r="L135" s="9" t="s">
        <v>1297</v>
      </c>
      <c r="M135" s="22" t="s">
        <v>1298</v>
      </c>
      <c r="N135" s="9">
        <v>1</v>
      </c>
      <c r="O135" s="9"/>
      <c r="P135" s="17" t="s">
        <v>1299</v>
      </c>
      <c r="Q135" s="8">
        <v>5</v>
      </c>
      <c r="R135" s="17"/>
      <c r="S135" s="8">
        <v>2008</v>
      </c>
      <c r="T135" s="9">
        <v>1</v>
      </c>
      <c r="U135" s="15"/>
      <c r="V135" s="15"/>
      <c r="W135" s="15"/>
      <c r="X135" s="9" t="s">
        <v>475</v>
      </c>
      <c r="Y135" s="17" t="s">
        <v>476</v>
      </c>
      <c r="Z135" s="17" t="s">
        <v>477</v>
      </c>
      <c r="AA135" s="17" t="s">
        <v>478</v>
      </c>
      <c r="AB135" s="17" t="s">
        <v>479</v>
      </c>
      <c r="AC135" s="9" t="s">
        <v>124</v>
      </c>
      <c r="AD135" s="15" t="s">
        <v>480</v>
      </c>
      <c r="AE135" s="12" t="s">
        <v>104</v>
      </c>
      <c r="AF135" s="24" t="s">
        <v>105</v>
      </c>
      <c r="AG135" s="12" t="s">
        <v>106</v>
      </c>
      <c r="AH135" s="12" t="s">
        <v>107</v>
      </c>
      <c r="AI135" s="12" t="s">
        <v>108</v>
      </c>
      <c r="AJ135" s="13"/>
    </row>
    <row r="136" spans="1:36" s="58" customFormat="1" ht="30" hidden="1">
      <c r="A136" s="23">
        <v>212</v>
      </c>
      <c r="B136" s="9" t="s">
        <v>1300</v>
      </c>
      <c r="C136" s="9" t="s">
        <v>1301</v>
      </c>
      <c r="D136" s="9" t="s">
        <v>111</v>
      </c>
      <c r="E136" s="9" t="s">
        <v>1227</v>
      </c>
      <c r="F136" s="9" t="s">
        <v>1228</v>
      </c>
      <c r="G136" s="9" t="s">
        <v>1302</v>
      </c>
      <c r="H136" s="9" t="s">
        <v>1303</v>
      </c>
      <c r="I136" s="9" t="s">
        <v>1304</v>
      </c>
      <c r="J136" s="9" t="s">
        <v>1305</v>
      </c>
      <c r="K136" s="9" t="s">
        <v>1232</v>
      </c>
      <c r="L136" s="9" t="s">
        <v>1306</v>
      </c>
      <c r="M136" s="9" t="s">
        <v>1307</v>
      </c>
      <c r="N136" s="9">
        <v>1</v>
      </c>
      <c r="O136" s="9"/>
      <c r="P136" s="17" t="s">
        <v>1308</v>
      </c>
      <c r="Q136" s="8">
        <v>22</v>
      </c>
      <c r="R136" s="17"/>
      <c r="S136" s="8">
        <v>2008</v>
      </c>
      <c r="T136" s="9">
        <v>1</v>
      </c>
      <c r="U136" s="9">
        <v>1</v>
      </c>
      <c r="V136" s="9"/>
      <c r="W136" s="9">
        <v>1</v>
      </c>
      <c r="X136" s="9" t="s">
        <v>120</v>
      </c>
      <c r="Y136" s="9" t="s">
        <v>121</v>
      </c>
      <c r="Z136" s="9" t="s">
        <v>5</v>
      </c>
      <c r="AA136" s="9" t="s">
        <v>122</v>
      </c>
      <c r="AB136" s="9" t="s">
        <v>123</v>
      </c>
      <c r="AC136" s="9" t="s">
        <v>124</v>
      </c>
      <c r="AD136" s="15" t="s">
        <v>125</v>
      </c>
      <c r="AE136" s="12" t="s">
        <v>104</v>
      </c>
      <c r="AF136" s="12" t="s">
        <v>105</v>
      </c>
      <c r="AG136" s="12" t="s">
        <v>106</v>
      </c>
      <c r="AH136" s="16" t="s">
        <v>107</v>
      </c>
      <c r="AI136" s="12" t="s">
        <v>108</v>
      </c>
      <c r="AJ136" s="13"/>
    </row>
    <row r="137" spans="1:36" s="58" customFormat="1" ht="30" hidden="1">
      <c r="A137" s="8">
        <v>218</v>
      </c>
      <c r="B137" s="9" t="s">
        <v>1309</v>
      </c>
      <c r="C137" s="9" t="s">
        <v>1310</v>
      </c>
      <c r="D137" s="9" t="s">
        <v>111</v>
      </c>
      <c r="E137" s="9" t="s">
        <v>1227</v>
      </c>
      <c r="F137" s="9" t="s">
        <v>1228</v>
      </c>
      <c r="G137" s="9" t="s">
        <v>1311</v>
      </c>
      <c r="H137" s="9" t="s">
        <v>1312</v>
      </c>
      <c r="I137" s="9" t="s">
        <v>1313</v>
      </c>
      <c r="J137" s="9" t="s">
        <v>1314</v>
      </c>
      <c r="K137" s="9" t="s">
        <v>1315</v>
      </c>
      <c r="L137" s="9" t="s">
        <v>1316</v>
      </c>
      <c r="M137" s="9" t="s">
        <v>1317</v>
      </c>
      <c r="N137" s="9">
        <v>1</v>
      </c>
      <c r="O137" s="9"/>
      <c r="P137" s="9"/>
      <c r="Q137" s="8">
        <v>22</v>
      </c>
      <c r="R137" s="9"/>
      <c r="S137" s="8">
        <v>2008</v>
      </c>
      <c r="T137" s="9">
        <v>1</v>
      </c>
      <c r="U137" s="9">
        <v>1</v>
      </c>
      <c r="V137" s="9"/>
      <c r="W137" s="9">
        <v>1</v>
      </c>
      <c r="X137" s="9" t="s">
        <v>120</v>
      </c>
      <c r="Y137" s="9" t="s">
        <v>121</v>
      </c>
      <c r="Z137" s="9" t="s">
        <v>5</v>
      </c>
      <c r="AA137" s="9" t="s">
        <v>122</v>
      </c>
      <c r="AB137" s="9" t="s">
        <v>123</v>
      </c>
      <c r="AC137" s="9" t="s">
        <v>124</v>
      </c>
      <c r="AD137" s="15" t="s">
        <v>125</v>
      </c>
      <c r="AE137" s="12" t="s">
        <v>104</v>
      </c>
      <c r="AF137" s="12" t="s">
        <v>105</v>
      </c>
      <c r="AG137" s="16" t="s">
        <v>106</v>
      </c>
      <c r="AH137" s="12" t="s">
        <v>107</v>
      </c>
      <c r="AI137" s="12" t="s">
        <v>108</v>
      </c>
      <c r="AJ137" s="13"/>
    </row>
    <row r="138" spans="1:36" s="58" customFormat="1" ht="30" hidden="1">
      <c r="A138" s="8">
        <v>223</v>
      </c>
      <c r="B138" s="9" t="s">
        <v>1318</v>
      </c>
      <c r="C138" s="9" t="s">
        <v>1319</v>
      </c>
      <c r="D138" s="17" t="s">
        <v>320</v>
      </c>
      <c r="E138" s="9" t="s">
        <v>1227</v>
      </c>
      <c r="F138" s="9" t="s">
        <v>1228</v>
      </c>
      <c r="G138" s="9" t="s">
        <v>446</v>
      </c>
      <c r="H138" s="9" t="s">
        <v>1320</v>
      </c>
      <c r="I138" s="9" t="s">
        <v>1321</v>
      </c>
      <c r="J138" s="9" t="s">
        <v>1322</v>
      </c>
      <c r="K138" s="9" t="s">
        <v>450</v>
      </c>
      <c r="L138" s="9" t="s">
        <v>1323</v>
      </c>
      <c r="M138" s="9" t="s">
        <v>1324</v>
      </c>
      <c r="N138" s="9">
        <v>1</v>
      </c>
      <c r="O138" s="9"/>
      <c r="P138" s="17" t="s">
        <v>1308</v>
      </c>
      <c r="Q138" s="8">
        <v>22</v>
      </c>
      <c r="R138" s="17"/>
      <c r="S138" s="8">
        <v>2008</v>
      </c>
      <c r="T138" s="9">
        <v>1</v>
      </c>
      <c r="U138" s="9"/>
      <c r="V138" s="9"/>
      <c r="W138" s="9"/>
      <c r="X138" s="9" t="s">
        <v>120</v>
      </c>
      <c r="Y138" s="9" t="s">
        <v>121</v>
      </c>
      <c r="Z138" s="9" t="s">
        <v>5</v>
      </c>
      <c r="AA138" s="9" t="s">
        <v>122</v>
      </c>
      <c r="AB138" s="9" t="s">
        <v>123</v>
      </c>
      <c r="AC138" s="9" t="s">
        <v>124</v>
      </c>
      <c r="AD138" s="15" t="s">
        <v>125</v>
      </c>
      <c r="AE138" s="12" t="s">
        <v>104</v>
      </c>
      <c r="AF138" s="12" t="s">
        <v>105</v>
      </c>
      <c r="AG138" s="16" t="s">
        <v>106</v>
      </c>
      <c r="AH138" s="12" t="s">
        <v>107</v>
      </c>
      <c r="AI138" s="12" t="s">
        <v>108</v>
      </c>
      <c r="AJ138" s="13"/>
    </row>
    <row r="139" spans="1:36" s="58" customFormat="1" ht="30" hidden="1">
      <c r="A139" s="8">
        <v>225</v>
      </c>
      <c r="B139" s="9" t="s">
        <v>1325</v>
      </c>
      <c r="C139" s="9" t="s">
        <v>1326</v>
      </c>
      <c r="D139" s="17" t="s">
        <v>111</v>
      </c>
      <c r="E139" s="9" t="s">
        <v>1227</v>
      </c>
      <c r="F139" s="9" t="s">
        <v>1228</v>
      </c>
      <c r="G139" s="9" t="s">
        <v>338</v>
      </c>
      <c r="H139" s="9" t="s">
        <v>1327</v>
      </c>
      <c r="I139" s="9" t="s">
        <v>1328</v>
      </c>
      <c r="J139" s="9" t="s">
        <v>1329</v>
      </c>
      <c r="K139" s="9" t="s">
        <v>1330</v>
      </c>
      <c r="L139" s="9" t="s">
        <v>1331</v>
      </c>
      <c r="M139" s="9" t="s">
        <v>1332</v>
      </c>
      <c r="N139" s="9">
        <v>1</v>
      </c>
      <c r="O139" s="9"/>
      <c r="P139" s="17" t="s">
        <v>1308</v>
      </c>
      <c r="Q139" s="8">
        <v>22</v>
      </c>
      <c r="R139" s="17"/>
      <c r="S139" s="8">
        <v>2008</v>
      </c>
      <c r="T139" s="9">
        <v>1</v>
      </c>
      <c r="U139" s="9"/>
      <c r="V139" s="9"/>
      <c r="W139" s="9"/>
      <c r="X139" s="9" t="s">
        <v>120</v>
      </c>
      <c r="Y139" s="9" t="s">
        <v>121</v>
      </c>
      <c r="Z139" s="9" t="s">
        <v>5</v>
      </c>
      <c r="AA139" s="9" t="s">
        <v>122</v>
      </c>
      <c r="AB139" s="9" t="s">
        <v>123</v>
      </c>
      <c r="AC139" s="9" t="s">
        <v>124</v>
      </c>
      <c r="AD139" s="15" t="s">
        <v>125</v>
      </c>
      <c r="AE139" s="12" t="s">
        <v>104</v>
      </c>
      <c r="AF139" s="12" t="s">
        <v>105</v>
      </c>
      <c r="AG139" s="16" t="s">
        <v>106</v>
      </c>
      <c r="AH139" s="12" t="s">
        <v>107</v>
      </c>
      <c r="AI139" s="12" t="s">
        <v>108</v>
      </c>
      <c r="AJ139" s="13"/>
    </row>
    <row r="140" spans="1:36" s="58" customFormat="1" ht="30" hidden="1">
      <c r="A140" s="8">
        <v>230</v>
      </c>
      <c r="B140" s="9" t="s">
        <v>1333</v>
      </c>
      <c r="C140" s="9" t="s">
        <v>1334</v>
      </c>
      <c r="D140" s="9" t="s">
        <v>320</v>
      </c>
      <c r="E140" s="9" t="s">
        <v>1227</v>
      </c>
      <c r="F140" s="9" t="s">
        <v>1228</v>
      </c>
      <c r="G140" s="9" t="s">
        <v>322</v>
      </c>
      <c r="H140" s="9" t="s">
        <v>1335</v>
      </c>
      <c r="I140" s="9" t="s">
        <v>1336</v>
      </c>
      <c r="J140" s="9" t="s">
        <v>1337</v>
      </c>
      <c r="K140" s="9" t="s">
        <v>326</v>
      </c>
      <c r="L140" s="9" t="s">
        <v>331</v>
      </c>
      <c r="M140" s="9" t="s">
        <v>1338</v>
      </c>
      <c r="N140" s="9">
        <v>1</v>
      </c>
      <c r="O140" s="9"/>
      <c r="P140" s="9"/>
      <c r="Q140" s="8">
        <v>18</v>
      </c>
      <c r="R140" s="9"/>
      <c r="S140" s="8">
        <v>2008</v>
      </c>
      <c r="T140" s="9">
        <v>1</v>
      </c>
      <c r="U140" s="9"/>
      <c r="V140" s="9"/>
      <c r="W140" s="9"/>
      <c r="X140" s="9" t="s">
        <v>329</v>
      </c>
      <c r="Y140" s="9" t="s">
        <v>330</v>
      </c>
      <c r="Z140" s="9" t="s">
        <v>326</v>
      </c>
      <c r="AA140" s="9" t="s">
        <v>331</v>
      </c>
      <c r="AB140" s="9" t="s">
        <v>332</v>
      </c>
      <c r="AC140" s="9" t="s">
        <v>124</v>
      </c>
      <c r="AD140" s="9" t="s">
        <v>333</v>
      </c>
      <c r="AE140" s="12" t="s">
        <v>104</v>
      </c>
      <c r="AF140" s="12" t="s">
        <v>105</v>
      </c>
      <c r="AG140" s="12" t="s">
        <v>106</v>
      </c>
      <c r="AH140" s="12" t="s">
        <v>107</v>
      </c>
      <c r="AI140" s="12" t="s">
        <v>108</v>
      </c>
      <c r="AJ140" s="13"/>
    </row>
    <row r="141" spans="1:36" s="58" customFormat="1" ht="30" hidden="1">
      <c r="A141" s="8">
        <v>245</v>
      </c>
      <c r="B141" s="9" t="s">
        <v>1339</v>
      </c>
      <c r="C141" s="9" t="s">
        <v>1340</v>
      </c>
      <c r="D141" s="17" t="s">
        <v>111</v>
      </c>
      <c r="E141" s="9" t="s">
        <v>1227</v>
      </c>
      <c r="F141" s="9" t="s">
        <v>1228</v>
      </c>
      <c r="G141" s="9" t="s">
        <v>1302</v>
      </c>
      <c r="H141" s="9" t="s">
        <v>1341</v>
      </c>
      <c r="I141" s="9" t="s">
        <v>1342</v>
      </c>
      <c r="J141" s="9" t="s">
        <v>1343</v>
      </c>
      <c r="K141" s="9" t="s">
        <v>1232</v>
      </c>
      <c r="L141" s="9" t="s">
        <v>1344</v>
      </c>
      <c r="M141" s="9" t="s">
        <v>1345</v>
      </c>
      <c r="N141" s="9">
        <v>1</v>
      </c>
      <c r="O141" s="9"/>
      <c r="P141" s="17" t="s">
        <v>1308</v>
      </c>
      <c r="Q141" s="8">
        <v>22</v>
      </c>
      <c r="R141" s="17"/>
      <c r="S141" s="8">
        <v>2008</v>
      </c>
      <c r="T141" s="9">
        <v>1</v>
      </c>
      <c r="U141" s="9">
        <v>1</v>
      </c>
      <c r="V141" s="9"/>
      <c r="W141" s="9">
        <v>1</v>
      </c>
      <c r="X141" s="9" t="s">
        <v>120</v>
      </c>
      <c r="Y141" s="9" t="s">
        <v>121</v>
      </c>
      <c r="Z141" s="9" t="s">
        <v>5</v>
      </c>
      <c r="AA141" s="9" t="s">
        <v>122</v>
      </c>
      <c r="AB141" s="9" t="s">
        <v>123</v>
      </c>
      <c r="AC141" s="9" t="s">
        <v>124</v>
      </c>
      <c r="AD141" s="15" t="s">
        <v>125</v>
      </c>
      <c r="AE141" s="12" t="s">
        <v>104</v>
      </c>
      <c r="AF141" s="12" t="s">
        <v>105</v>
      </c>
      <c r="AG141" s="16" t="s">
        <v>106</v>
      </c>
      <c r="AH141" s="12" t="s">
        <v>107</v>
      </c>
      <c r="AI141" s="12" t="s">
        <v>108</v>
      </c>
      <c r="AJ141" s="13"/>
    </row>
    <row r="142" spans="1:36" s="58" customFormat="1" ht="30" hidden="1">
      <c r="A142" s="8">
        <v>267</v>
      </c>
      <c r="B142" s="9" t="s">
        <v>1346</v>
      </c>
      <c r="C142" s="9" t="s">
        <v>1347</v>
      </c>
      <c r="D142" s="17" t="s">
        <v>111</v>
      </c>
      <c r="E142" s="9" t="s">
        <v>1227</v>
      </c>
      <c r="F142" s="9" t="s">
        <v>1228</v>
      </c>
      <c r="G142" s="9" t="s">
        <v>1348</v>
      </c>
      <c r="H142" s="17" t="s">
        <v>1349</v>
      </c>
      <c r="I142" s="9" t="s">
        <v>1350</v>
      </c>
      <c r="J142" s="9" t="s">
        <v>1351</v>
      </c>
      <c r="K142" s="9" t="s">
        <v>859</v>
      </c>
      <c r="L142" s="9" t="s">
        <v>860</v>
      </c>
      <c r="M142" s="9" t="s">
        <v>1352</v>
      </c>
      <c r="N142" s="9">
        <v>1</v>
      </c>
      <c r="O142" s="9"/>
      <c r="P142" s="9"/>
      <c r="Q142" s="8">
        <v>22</v>
      </c>
      <c r="R142" s="9"/>
      <c r="S142" s="8">
        <v>2008</v>
      </c>
      <c r="T142" s="9">
        <v>1</v>
      </c>
      <c r="U142" s="9">
        <v>1</v>
      </c>
      <c r="V142" s="9"/>
      <c r="W142" s="9">
        <v>1</v>
      </c>
      <c r="X142" s="9" t="s">
        <v>120</v>
      </c>
      <c r="Y142" s="9" t="s">
        <v>121</v>
      </c>
      <c r="Z142" s="9" t="s">
        <v>5</v>
      </c>
      <c r="AA142" s="9" t="s">
        <v>122</v>
      </c>
      <c r="AB142" s="9" t="s">
        <v>123</v>
      </c>
      <c r="AC142" s="9" t="s">
        <v>124</v>
      </c>
      <c r="AD142" s="15" t="s">
        <v>125</v>
      </c>
      <c r="AE142" s="12" t="s">
        <v>104</v>
      </c>
      <c r="AF142" s="12" t="s">
        <v>105</v>
      </c>
      <c r="AG142" s="16" t="s">
        <v>106</v>
      </c>
      <c r="AH142" s="12" t="s">
        <v>107</v>
      </c>
      <c r="AI142" s="12" t="s">
        <v>108</v>
      </c>
      <c r="AJ142" s="13"/>
    </row>
    <row r="143" spans="1:36" s="58" customFormat="1" ht="30" hidden="1">
      <c r="A143" s="8">
        <v>291</v>
      </c>
      <c r="B143" s="9" t="s">
        <v>1353</v>
      </c>
      <c r="C143" s="9" t="s">
        <v>1354</v>
      </c>
      <c r="D143" s="17" t="s">
        <v>111</v>
      </c>
      <c r="E143" s="9" t="s">
        <v>1227</v>
      </c>
      <c r="F143" s="9" t="s">
        <v>1228</v>
      </c>
      <c r="G143" s="9" t="s">
        <v>1355</v>
      </c>
      <c r="H143" s="9" t="s">
        <v>1356</v>
      </c>
      <c r="I143" s="9" t="s">
        <v>1357</v>
      </c>
      <c r="J143" s="9" t="s">
        <v>1358</v>
      </c>
      <c r="K143" s="9" t="s">
        <v>462</v>
      </c>
      <c r="L143" s="9" t="s">
        <v>463</v>
      </c>
      <c r="M143" s="9" t="s">
        <v>1359</v>
      </c>
      <c r="N143" s="9">
        <v>1</v>
      </c>
      <c r="O143" s="9"/>
      <c r="P143" s="9"/>
      <c r="Q143" s="8">
        <v>22</v>
      </c>
      <c r="R143" s="9"/>
      <c r="S143" s="8">
        <v>2008</v>
      </c>
      <c r="T143" s="9">
        <v>1</v>
      </c>
      <c r="U143" s="9"/>
      <c r="V143" s="9"/>
      <c r="W143" s="9"/>
      <c r="X143" s="9" t="s">
        <v>120</v>
      </c>
      <c r="Y143" s="9" t="s">
        <v>121</v>
      </c>
      <c r="Z143" s="9" t="s">
        <v>5</v>
      </c>
      <c r="AA143" s="9" t="s">
        <v>122</v>
      </c>
      <c r="AB143" s="9" t="s">
        <v>123</v>
      </c>
      <c r="AC143" s="9" t="s">
        <v>124</v>
      </c>
      <c r="AD143" s="15" t="s">
        <v>125</v>
      </c>
      <c r="AE143" s="12" t="s">
        <v>104</v>
      </c>
      <c r="AF143" s="12" t="s">
        <v>105</v>
      </c>
      <c r="AG143" s="16" t="s">
        <v>106</v>
      </c>
      <c r="AH143" s="12" t="s">
        <v>107</v>
      </c>
      <c r="AI143" s="12" t="s">
        <v>108</v>
      </c>
      <c r="AJ143" s="13"/>
    </row>
    <row r="144" spans="1:36" s="58" customFormat="1" ht="30" hidden="1">
      <c r="A144" s="8">
        <v>423</v>
      </c>
      <c r="B144" s="9" t="s">
        <v>1360</v>
      </c>
      <c r="C144" s="9" t="s">
        <v>1361</v>
      </c>
      <c r="D144" s="9" t="s">
        <v>111</v>
      </c>
      <c r="E144" s="9" t="s">
        <v>1227</v>
      </c>
      <c r="F144" s="9" t="s">
        <v>1228</v>
      </c>
      <c r="G144" s="9" t="s">
        <v>991</v>
      </c>
      <c r="H144" s="9" t="s">
        <v>1362</v>
      </c>
      <c r="I144" s="9" t="s">
        <v>1363</v>
      </c>
      <c r="J144" s="9" t="s">
        <v>1364</v>
      </c>
      <c r="K144" s="9" t="s">
        <v>1365</v>
      </c>
      <c r="L144" s="9" t="s">
        <v>1366</v>
      </c>
      <c r="M144" s="9" t="s">
        <v>1367</v>
      </c>
      <c r="N144" s="9">
        <v>1</v>
      </c>
      <c r="O144" s="9"/>
      <c r="P144" s="9"/>
      <c r="Q144" s="8">
        <v>22</v>
      </c>
      <c r="R144" s="9"/>
      <c r="S144" s="8">
        <v>2008</v>
      </c>
      <c r="T144" s="9">
        <v>1</v>
      </c>
      <c r="U144" s="9"/>
      <c r="V144" s="9"/>
      <c r="W144" s="9"/>
      <c r="X144" s="9" t="s">
        <v>120</v>
      </c>
      <c r="Y144" s="9" t="s">
        <v>121</v>
      </c>
      <c r="Z144" s="9" t="s">
        <v>5</v>
      </c>
      <c r="AA144" s="9" t="s">
        <v>122</v>
      </c>
      <c r="AB144" s="9" t="s">
        <v>123</v>
      </c>
      <c r="AC144" s="9" t="s">
        <v>124</v>
      </c>
      <c r="AD144" s="15" t="s">
        <v>125</v>
      </c>
      <c r="AE144" s="12" t="s">
        <v>104</v>
      </c>
      <c r="AF144" s="12" t="s">
        <v>105</v>
      </c>
      <c r="AG144" s="16" t="s">
        <v>106</v>
      </c>
      <c r="AH144" s="12" t="s">
        <v>107</v>
      </c>
      <c r="AI144" s="12" t="s">
        <v>108</v>
      </c>
      <c r="AJ144" s="13"/>
    </row>
    <row r="145" spans="1:36" s="58" customFormat="1" ht="30" hidden="1">
      <c r="A145" s="8">
        <v>473</v>
      </c>
      <c r="B145" s="9" t="s">
        <v>1368</v>
      </c>
      <c r="C145" s="9" t="s">
        <v>1369</v>
      </c>
      <c r="D145" s="9" t="s">
        <v>111</v>
      </c>
      <c r="E145" s="9" t="s">
        <v>1227</v>
      </c>
      <c r="F145" s="9" t="s">
        <v>1228</v>
      </c>
      <c r="G145" s="9" t="s">
        <v>564</v>
      </c>
      <c r="H145" s="9" t="s">
        <v>1370</v>
      </c>
      <c r="I145" s="9" t="s">
        <v>1371</v>
      </c>
      <c r="J145" s="9" t="s">
        <v>1372</v>
      </c>
      <c r="K145" s="9" t="s">
        <v>568</v>
      </c>
      <c r="L145" s="9" t="s">
        <v>1373</v>
      </c>
      <c r="M145" s="9" t="s">
        <v>1374</v>
      </c>
      <c r="N145" s="9">
        <v>1</v>
      </c>
      <c r="O145" s="9"/>
      <c r="P145" s="9"/>
      <c r="Q145" s="8">
        <v>26</v>
      </c>
      <c r="R145" s="9"/>
      <c r="S145" s="8">
        <v>2008</v>
      </c>
      <c r="T145" s="9">
        <v>1</v>
      </c>
      <c r="U145" s="9"/>
      <c r="V145" s="9"/>
      <c r="W145" s="9"/>
      <c r="X145" s="9" t="s">
        <v>571</v>
      </c>
      <c r="Y145" s="9" t="s">
        <v>572</v>
      </c>
      <c r="Z145" s="9" t="s">
        <v>573</v>
      </c>
      <c r="AA145" s="9" t="s">
        <v>574</v>
      </c>
      <c r="AB145" s="9" t="s">
        <v>575</v>
      </c>
      <c r="AC145" s="9" t="s">
        <v>124</v>
      </c>
      <c r="AD145" s="9" t="s">
        <v>576</v>
      </c>
      <c r="AE145" s="16" t="s">
        <v>577</v>
      </c>
      <c r="AF145" s="26" t="s">
        <v>105</v>
      </c>
      <c r="AG145" s="16" t="s">
        <v>577</v>
      </c>
      <c r="AH145" s="16" t="s">
        <v>577</v>
      </c>
      <c r="AI145" s="16" t="s">
        <v>577</v>
      </c>
      <c r="AJ145" s="13"/>
    </row>
    <row r="146" spans="1:36" s="58" customFormat="1" ht="30" hidden="1">
      <c r="A146" s="8">
        <v>474</v>
      </c>
      <c r="B146" s="9" t="s">
        <v>1375</v>
      </c>
      <c r="C146" s="9" t="s">
        <v>1376</v>
      </c>
      <c r="D146" s="17" t="s">
        <v>111</v>
      </c>
      <c r="E146" s="9" t="s">
        <v>1227</v>
      </c>
      <c r="F146" s="9" t="s">
        <v>1228</v>
      </c>
      <c r="G146" s="9" t="s">
        <v>128</v>
      </c>
      <c r="H146" s="9" t="s">
        <v>1377</v>
      </c>
      <c r="I146" s="9" t="s">
        <v>1378</v>
      </c>
      <c r="J146" s="9" t="s">
        <v>238</v>
      </c>
      <c r="K146" s="9" t="s">
        <v>132</v>
      </c>
      <c r="L146" s="9" t="s">
        <v>240</v>
      </c>
      <c r="M146" s="9" t="s">
        <v>1379</v>
      </c>
      <c r="N146" s="9">
        <v>1</v>
      </c>
      <c r="O146" s="9"/>
      <c r="P146" s="9"/>
      <c r="Q146" s="8">
        <v>29</v>
      </c>
      <c r="R146" s="9"/>
      <c r="S146" s="8">
        <v>2008</v>
      </c>
      <c r="T146" s="9">
        <v>1</v>
      </c>
      <c r="U146" s="9">
        <v>1</v>
      </c>
      <c r="V146" s="9"/>
      <c r="W146" s="9">
        <v>1</v>
      </c>
      <c r="X146" s="9" t="s">
        <v>135</v>
      </c>
      <c r="Y146" s="17" t="s">
        <v>136</v>
      </c>
      <c r="Z146" s="9" t="s">
        <v>132</v>
      </c>
      <c r="AA146" s="17" t="s">
        <v>137</v>
      </c>
      <c r="AB146" s="17" t="s">
        <v>138</v>
      </c>
      <c r="AC146" s="9" t="s">
        <v>139</v>
      </c>
      <c r="AD146" s="9" t="s">
        <v>140</v>
      </c>
      <c r="AE146" s="16" t="s">
        <v>104</v>
      </c>
      <c r="AF146" s="12" t="s">
        <v>105</v>
      </c>
      <c r="AG146" s="12" t="s">
        <v>106</v>
      </c>
      <c r="AH146" s="12" t="s">
        <v>107</v>
      </c>
      <c r="AI146" s="12" t="s">
        <v>108</v>
      </c>
      <c r="AJ146" s="13"/>
    </row>
    <row r="147" spans="1:36" s="58" customFormat="1" ht="30" hidden="1">
      <c r="A147" s="23">
        <v>509</v>
      </c>
      <c r="B147" s="20" t="s">
        <v>1380</v>
      </c>
      <c r="C147" s="20" t="s">
        <v>1381</v>
      </c>
      <c r="D147" s="12" t="s">
        <v>111</v>
      </c>
      <c r="E147" s="12" t="s">
        <v>1227</v>
      </c>
      <c r="F147" s="20" t="s">
        <v>1228</v>
      </c>
      <c r="G147" s="20" t="s">
        <v>1382</v>
      </c>
      <c r="H147" s="20" t="s">
        <v>1383</v>
      </c>
      <c r="I147" s="20" t="s">
        <v>1384</v>
      </c>
      <c r="J147" s="20" t="s">
        <v>1385</v>
      </c>
      <c r="K147" s="12" t="s">
        <v>729</v>
      </c>
      <c r="L147" s="12" t="s">
        <v>730</v>
      </c>
      <c r="M147" s="20" t="s">
        <v>1386</v>
      </c>
      <c r="N147" s="9">
        <v>1</v>
      </c>
      <c r="O147" s="20"/>
      <c r="P147" s="29" t="s">
        <v>1387</v>
      </c>
      <c r="Q147" s="28">
        <v>17</v>
      </c>
      <c r="R147" s="29"/>
      <c r="S147" s="23">
        <v>2008</v>
      </c>
      <c r="T147" s="9">
        <v>1</v>
      </c>
      <c r="U147" s="20">
        <v>0</v>
      </c>
      <c r="V147" s="20"/>
      <c r="W147" s="20">
        <v>0</v>
      </c>
      <c r="X147" s="20" t="s">
        <v>379</v>
      </c>
      <c r="Y147" s="20" t="s">
        <v>380</v>
      </c>
      <c r="Z147" s="20" t="s">
        <v>376</v>
      </c>
      <c r="AA147" s="20" t="s">
        <v>381</v>
      </c>
      <c r="AB147" s="20" t="s">
        <v>382</v>
      </c>
      <c r="AC147" s="20" t="s">
        <v>124</v>
      </c>
      <c r="AD147" s="31" t="s">
        <v>383</v>
      </c>
      <c r="AE147" s="12" t="s">
        <v>104</v>
      </c>
      <c r="AF147" s="20" t="s">
        <v>105</v>
      </c>
      <c r="AG147" s="20" t="s">
        <v>106</v>
      </c>
      <c r="AH147" s="20" t="s">
        <v>107</v>
      </c>
      <c r="AI147" s="20" t="s">
        <v>108</v>
      </c>
      <c r="AJ147" s="13" t="s">
        <v>1388</v>
      </c>
    </row>
    <row r="148" spans="1:36" s="58" customFormat="1" ht="30" hidden="1">
      <c r="A148" s="23">
        <v>522</v>
      </c>
      <c r="B148" s="20" t="s">
        <v>1389</v>
      </c>
      <c r="C148" s="20" t="s">
        <v>1390</v>
      </c>
      <c r="D148" s="26" t="s">
        <v>111</v>
      </c>
      <c r="E148" s="12" t="s">
        <v>1227</v>
      </c>
      <c r="F148" s="20" t="s">
        <v>1228</v>
      </c>
      <c r="G148" s="20" t="s">
        <v>1391</v>
      </c>
      <c r="H148" s="20" t="s">
        <v>1392</v>
      </c>
      <c r="I148" s="20" t="s">
        <v>1393</v>
      </c>
      <c r="J148" s="20" t="s">
        <v>1394</v>
      </c>
      <c r="K148" s="12" t="s">
        <v>1395</v>
      </c>
      <c r="L148" s="12" t="s">
        <v>1396</v>
      </c>
      <c r="M148" s="43" t="s">
        <v>1397</v>
      </c>
      <c r="N148" s="9">
        <v>1</v>
      </c>
      <c r="O148" s="20"/>
      <c r="P148" s="20" t="s">
        <v>124</v>
      </c>
      <c r="Q148" s="28">
        <v>41</v>
      </c>
      <c r="R148" s="20"/>
      <c r="S148" s="23">
        <v>2008</v>
      </c>
      <c r="T148" s="9">
        <v>1</v>
      </c>
      <c r="U148" s="44"/>
      <c r="V148" s="44"/>
      <c r="W148" s="44"/>
      <c r="X148" s="20" t="s">
        <v>611</v>
      </c>
      <c r="Y148" s="20" t="s">
        <v>612</v>
      </c>
      <c r="Z148" s="20" t="s">
        <v>613</v>
      </c>
      <c r="AA148" s="20" t="s">
        <v>614</v>
      </c>
      <c r="AB148" s="45" t="s">
        <v>615</v>
      </c>
      <c r="AC148" s="45" t="s">
        <v>616</v>
      </c>
      <c r="AD148" s="31" t="s">
        <v>617</v>
      </c>
      <c r="AE148" s="46" t="s">
        <v>104</v>
      </c>
      <c r="AF148" s="45" t="s">
        <v>105</v>
      </c>
      <c r="AG148" s="20" t="s">
        <v>106</v>
      </c>
      <c r="AH148" s="20" t="s">
        <v>107</v>
      </c>
      <c r="AI148" s="20" t="s">
        <v>108</v>
      </c>
      <c r="AJ148" s="13"/>
    </row>
    <row r="149" spans="1:36" s="58" customFormat="1" ht="30" hidden="1">
      <c r="A149" s="8">
        <v>602</v>
      </c>
      <c r="B149" s="9" t="s">
        <v>1398</v>
      </c>
      <c r="C149" s="9" t="s">
        <v>1001</v>
      </c>
      <c r="D149" s="9" t="s">
        <v>111</v>
      </c>
      <c r="E149" s="9" t="s">
        <v>1227</v>
      </c>
      <c r="F149" s="9" t="s">
        <v>1228</v>
      </c>
      <c r="G149" s="9" t="s">
        <v>1002</v>
      </c>
      <c r="H149" s="9" t="s">
        <v>1003</v>
      </c>
      <c r="I149" s="9" t="s">
        <v>1004</v>
      </c>
      <c r="J149" s="9" t="s">
        <v>489</v>
      </c>
      <c r="K149" s="9" t="s">
        <v>1005</v>
      </c>
      <c r="L149" s="9" t="s">
        <v>1006</v>
      </c>
      <c r="M149" s="9" t="s">
        <v>1007</v>
      </c>
      <c r="N149" s="9">
        <v>1</v>
      </c>
      <c r="O149" s="9"/>
      <c r="P149" s="17" t="s">
        <v>1308</v>
      </c>
      <c r="Q149" s="8">
        <v>22</v>
      </c>
      <c r="R149" s="17"/>
      <c r="S149" s="8">
        <v>2008</v>
      </c>
      <c r="T149" s="9">
        <v>1</v>
      </c>
      <c r="U149" s="9"/>
      <c r="V149" s="9"/>
      <c r="W149" s="9"/>
      <c r="X149" s="9" t="s">
        <v>120</v>
      </c>
      <c r="Y149" s="9" t="s">
        <v>121</v>
      </c>
      <c r="Z149" s="9" t="s">
        <v>5</v>
      </c>
      <c r="AA149" s="9" t="s">
        <v>122</v>
      </c>
      <c r="AB149" s="9" t="s">
        <v>123</v>
      </c>
      <c r="AC149" s="9" t="s">
        <v>124</v>
      </c>
      <c r="AD149" s="15" t="s">
        <v>125</v>
      </c>
      <c r="AE149" s="12" t="s">
        <v>104</v>
      </c>
      <c r="AF149" s="12" t="s">
        <v>105</v>
      </c>
      <c r="AG149" s="16" t="s">
        <v>106</v>
      </c>
      <c r="AH149" s="12" t="s">
        <v>107</v>
      </c>
      <c r="AI149" s="12" t="s">
        <v>108</v>
      </c>
      <c r="AJ149" s="13"/>
    </row>
    <row r="150" spans="1:36" s="58" customFormat="1" ht="30" hidden="1">
      <c r="A150" s="8">
        <v>692</v>
      </c>
      <c r="B150" s="9" t="s">
        <v>1399</v>
      </c>
      <c r="C150" s="9" t="s">
        <v>1400</v>
      </c>
      <c r="D150" s="9" t="s">
        <v>111</v>
      </c>
      <c r="E150" s="9" t="s">
        <v>1227</v>
      </c>
      <c r="F150" s="9" t="s">
        <v>1228</v>
      </c>
      <c r="G150" s="9" t="s">
        <v>1401</v>
      </c>
      <c r="H150" s="9" t="s">
        <v>1402</v>
      </c>
      <c r="I150" s="9" t="s">
        <v>1403</v>
      </c>
      <c r="J150" s="9" t="s">
        <v>1404</v>
      </c>
      <c r="K150" s="9" t="s">
        <v>1405</v>
      </c>
      <c r="L150" s="9" t="s">
        <v>1406</v>
      </c>
      <c r="M150" s="17" t="s">
        <v>1407</v>
      </c>
      <c r="N150" s="9">
        <v>1</v>
      </c>
      <c r="O150" s="9"/>
      <c r="P150" s="9"/>
      <c r="Q150" s="8">
        <v>0</v>
      </c>
      <c r="R150" s="9"/>
      <c r="S150" s="8">
        <v>2008</v>
      </c>
      <c r="T150" s="9">
        <v>1</v>
      </c>
      <c r="U150" s="17"/>
      <c r="V150" s="17"/>
      <c r="W150" s="17"/>
      <c r="X150" s="9" t="s">
        <v>537</v>
      </c>
      <c r="Y150" s="9" t="s">
        <v>538</v>
      </c>
      <c r="Z150" s="9" t="s">
        <v>539</v>
      </c>
      <c r="AA150" s="9" t="s">
        <v>535</v>
      </c>
      <c r="AB150" s="9" t="s">
        <v>540</v>
      </c>
      <c r="AC150" s="9" t="s">
        <v>541</v>
      </c>
      <c r="AD150" s="10" t="s">
        <v>542</v>
      </c>
      <c r="AE150" s="12" t="s">
        <v>104</v>
      </c>
      <c r="AF150" s="16" t="s">
        <v>105</v>
      </c>
      <c r="AG150" s="12" t="s">
        <v>106</v>
      </c>
      <c r="AH150" s="12" t="s">
        <v>107</v>
      </c>
      <c r="AI150" s="12" t="s">
        <v>108</v>
      </c>
      <c r="AJ150" s="13"/>
    </row>
    <row r="151" spans="1:36" s="58" customFormat="1" ht="30" hidden="1">
      <c r="A151" s="8">
        <v>693</v>
      </c>
      <c r="B151" s="9" t="s">
        <v>1408</v>
      </c>
      <c r="C151" s="9" t="s">
        <v>1409</v>
      </c>
      <c r="D151" s="9" t="s">
        <v>111</v>
      </c>
      <c r="E151" s="9" t="s">
        <v>1227</v>
      </c>
      <c r="F151" s="9" t="s">
        <v>1228</v>
      </c>
      <c r="G151" s="9" t="s">
        <v>530</v>
      </c>
      <c r="H151" s="9" t="s">
        <v>1410</v>
      </c>
      <c r="I151" s="9" t="s">
        <v>1411</v>
      </c>
      <c r="J151" s="9" t="s">
        <v>1412</v>
      </c>
      <c r="K151" s="9" t="s">
        <v>1413</v>
      </c>
      <c r="L151" s="9" t="s">
        <v>1414</v>
      </c>
      <c r="M151" s="17" t="s">
        <v>1415</v>
      </c>
      <c r="N151" s="9">
        <v>1</v>
      </c>
      <c r="O151" s="9"/>
      <c r="P151" s="9"/>
      <c r="Q151" s="8">
        <v>23</v>
      </c>
      <c r="R151" s="9"/>
      <c r="S151" s="8">
        <v>2008</v>
      </c>
      <c r="T151" s="9">
        <v>1</v>
      </c>
      <c r="U151" s="17"/>
      <c r="V151" s="17"/>
      <c r="W151" s="17"/>
      <c r="X151" s="9" t="s">
        <v>537</v>
      </c>
      <c r="Y151" s="9" t="s">
        <v>538</v>
      </c>
      <c r="Z151" s="9" t="s">
        <v>539</v>
      </c>
      <c r="AA151" s="9" t="s">
        <v>535</v>
      </c>
      <c r="AB151" s="9" t="s">
        <v>540</v>
      </c>
      <c r="AC151" s="9" t="s">
        <v>541</v>
      </c>
      <c r="AD151" s="10" t="s">
        <v>542</v>
      </c>
      <c r="AE151" s="12" t="s">
        <v>104</v>
      </c>
      <c r="AF151" s="16" t="s">
        <v>105</v>
      </c>
      <c r="AG151" s="12" t="s">
        <v>106</v>
      </c>
      <c r="AH151" s="12" t="s">
        <v>107</v>
      </c>
      <c r="AI151" s="12" t="s">
        <v>108</v>
      </c>
      <c r="AJ151" s="13"/>
    </row>
    <row r="152" spans="1:36" s="58" customFormat="1" ht="30" hidden="1">
      <c r="A152" s="8">
        <v>694</v>
      </c>
      <c r="B152" s="9" t="s">
        <v>1416</v>
      </c>
      <c r="C152" s="9" t="s">
        <v>1417</v>
      </c>
      <c r="D152" s="9" t="s">
        <v>111</v>
      </c>
      <c r="E152" s="9" t="s">
        <v>1227</v>
      </c>
      <c r="F152" s="9" t="s">
        <v>1228</v>
      </c>
      <c r="G152" s="9" t="s">
        <v>530</v>
      </c>
      <c r="H152" s="9" t="s">
        <v>1418</v>
      </c>
      <c r="I152" s="9" t="s">
        <v>1419</v>
      </c>
      <c r="J152" s="9" t="s">
        <v>1420</v>
      </c>
      <c r="K152" s="9" t="s">
        <v>1413</v>
      </c>
      <c r="L152" s="9" t="s">
        <v>535</v>
      </c>
      <c r="M152" s="9" t="s">
        <v>1421</v>
      </c>
      <c r="N152" s="9">
        <v>1</v>
      </c>
      <c r="O152" s="9"/>
      <c r="P152" s="9"/>
      <c r="Q152" s="8">
        <v>23</v>
      </c>
      <c r="R152" s="9"/>
      <c r="S152" s="8">
        <v>2008</v>
      </c>
      <c r="T152" s="9">
        <v>1</v>
      </c>
      <c r="U152" s="9"/>
      <c r="V152" s="9"/>
      <c r="W152" s="9"/>
      <c r="X152" s="9" t="s">
        <v>537</v>
      </c>
      <c r="Y152" s="9" t="s">
        <v>538</v>
      </c>
      <c r="Z152" s="9" t="s">
        <v>539</v>
      </c>
      <c r="AA152" s="9" t="s">
        <v>535</v>
      </c>
      <c r="AB152" s="9" t="s">
        <v>540</v>
      </c>
      <c r="AC152" s="9" t="s">
        <v>541</v>
      </c>
      <c r="AD152" s="10" t="s">
        <v>542</v>
      </c>
      <c r="AE152" s="12" t="s">
        <v>104</v>
      </c>
      <c r="AF152" s="16" t="s">
        <v>105</v>
      </c>
      <c r="AG152" s="12" t="s">
        <v>106</v>
      </c>
      <c r="AH152" s="12" t="s">
        <v>107</v>
      </c>
      <c r="AI152" s="12" t="s">
        <v>108</v>
      </c>
      <c r="AJ152" s="13"/>
    </row>
    <row r="153" spans="1:36" s="58" customFormat="1" ht="30" hidden="1">
      <c r="A153" s="8">
        <v>697</v>
      </c>
      <c r="B153" s="9" t="s">
        <v>1422</v>
      </c>
      <c r="C153" s="9" t="s">
        <v>1423</v>
      </c>
      <c r="D153" s="17" t="s">
        <v>111</v>
      </c>
      <c r="E153" s="9" t="s">
        <v>1227</v>
      </c>
      <c r="F153" s="9" t="s">
        <v>1228</v>
      </c>
      <c r="G153" s="9" t="s">
        <v>1424</v>
      </c>
      <c r="H153" s="9" t="s">
        <v>1425</v>
      </c>
      <c r="I153" s="9" t="s">
        <v>1426</v>
      </c>
      <c r="J153" s="9" t="s">
        <v>1427</v>
      </c>
      <c r="K153" s="9" t="s">
        <v>1413</v>
      </c>
      <c r="L153" s="9" t="s">
        <v>535</v>
      </c>
      <c r="M153" s="29" t="s">
        <v>1428</v>
      </c>
      <c r="N153" s="9">
        <v>1</v>
      </c>
      <c r="O153" s="9"/>
      <c r="P153" s="9"/>
      <c r="Q153" s="8">
        <v>0</v>
      </c>
      <c r="R153" s="9"/>
      <c r="S153" s="8">
        <v>2008</v>
      </c>
      <c r="T153" s="9">
        <v>1</v>
      </c>
      <c r="U153" s="17"/>
      <c r="V153" s="17"/>
      <c r="W153" s="17"/>
      <c r="X153" s="9" t="s">
        <v>537</v>
      </c>
      <c r="Y153" s="9" t="s">
        <v>538</v>
      </c>
      <c r="Z153" s="9" t="s">
        <v>539</v>
      </c>
      <c r="AA153" s="9" t="s">
        <v>535</v>
      </c>
      <c r="AB153" s="9" t="s">
        <v>540</v>
      </c>
      <c r="AC153" s="9" t="s">
        <v>541</v>
      </c>
      <c r="AD153" s="10" t="s">
        <v>542</v>
      </c>
      <c r="AE153" s="12" t="s">
        <v>104</v>
      </c>
      <c r="AF153" s="16" t="s">
        <v>105</v>
      </c>
      <c r="AG153" s="16" t="s">
        <v>106</v>
      </c>
      <c r="AH153" s="12" t="s">
        <v>107</v>
      </c>
      <c r="AI153" s="12" t="s">
        <v>108</v>
      </c>
      <c r="AJ153" s="13"/>
    </row>
    <row r="154" spans="1:36" s="58" customFormat="1" ht="30" hidden="1">
      <c r="A154" s="8">
        <v>733</v>
      </c>
      <c r="B154" s="9" t="s">
        <v>1429</v>
      </c>
      <c r="C154" s="9" t="s">
        <v>1430</v>
      </c>
      <c r="D154" s="17" t="s">
        <v>320</v>
      </c>
      <c r="E154" s="9" t="s">
        <v>1227</v>
      </c>
      <c r="F154" s="9" t="s">
        <v>1228</v>
      </c>
      <c r="G154" s="9" t="s">
        <v>1401</v>
      </c>
      <c r="H154" s="9" t="s">
        <v>1431</v>
      </c>
      <c r="I154" s="9" t="s">
        <v>1432</v>
      </c>
      <c r="J154" s="9" t="s">
        <v>1433</v>
      </c>
      <c r="K154" s="9" t="s">
        <v>1413</v>
      </c>
      <c r="L154" s="9" t="s">
        <v>535</v>
      </c>
      <c r="M154" s="17" t="s">
        <v>1434</v>
      </c>
      <c r="N154" s="9">
        <v>1</v>
      </c>
      <c r="O154" s="9"/>
      <c r="P154" s="9"/>
      <c r="Q154" s="8">
        <v>0</v>
      </c>
      <c r="R154" s="9"/>
      <c r="S154" s="8">
        <v>2008</v>
      </c>
      <c r="T154" s="9">
        <v>1</v>
      </c>
      <c r="U154" s="17"/>
      <c r="V154" s="17"/>
      <c r="W154" s="17"/>
      <c r="X154" s="9" t="s">
        <v>537</v>
      </c>
      <c r="Y154" s="9" t="s">
        <v>538</v>
      </c>
      <c r="Z154" s="9" t="s">
        <v>539</v>
      </c>
      <c r="AA154" s="9" t="s">
        <v>535</v>
      </c>
      <c r="AB154" s="9" t="s">
        <v>540</v>
      </c>
      <c r="AC154" s="9" t="s">
        <v>541</v>
      </c>
      <c r="AD154" s="10" t="s">
        <v>542</v>
      </c>
      <c r="AE154" s="12" t="s">
        <v>104</v>
      </c>
      <c r="AF154" s="16" t="s">
        <v>105</v>
      </c>
      <c r="AG154" s="12" t="s">
        <v>106</v>
      </c>
      <c r="AH154" s="12" t="s">
        <v>107</v>
      </c>
      <c r="AI154" s="12" t="s">
        <v>108</v>
      </c>
      <c r="AJ154" s="13"/>
    </row>
    <row r="155" spans="1:36" s="58" customFormat="1" ht="30" hidden="1">
      <c r="A155" s="8">
        <v>954</v>
      </c>
      <c r="B155" s="9" t="s">
        <v>1435</v>
      </c>
      <c r="C155" s="9" t="s">
        <v>1436</v>
      </c>
      <c r="D155" s="9" t="s">
        <v>111</v>
      </c>
      <c r="E155" s="9" t="s">
        <v>1227</v>
      </c>
      <c r="F155" s="9" t="s">
        <v>1228</v>
      </c>
      <c r="G155" s="9" t="s">
        <v>948</v>
      </c>
      <c r="H155" s="9" t="s">
        <v>1437</v>
      </c>
      <c r="I155" s="9" t="s">
        <v>1438</v>
      </c>
      <c r="J155" s="9" t="s">
        <v>1439</v>
      </c>
      <c r="K155" s="9" t="s">
        <v>1440</v>
      </c>
      <c r="L155" s="9" t="s">
        <v>285</v>
      </c>
      <c r="M155" s="9" t="s">
        <v>1441</v>
      </c>
      <c r="N155" s="9">
        <v>1</v>
      </c>
      <c r="O155" s="9"/>
      <c r="P155" s="9"/>
      <c r="Q155" s="8">
        <v>24</v>
      </c>
      <c r="R155" s="9"/>
      <c r="S155" s="8">
        <v>2008</v>
      </c>
      <c r="T155" s="9">
        <v>1</v>
      </c>
      <c r="U155" s="9"/>
      <c r="V155" s="9"/>
      <c r="W155" s="9"/>
      <c r="X155" s="9" t="s">
        <v>287</v>
      </c>
      <c r="Y155" s="9" t="s">
        <v>288</v>
      </c>
      <c r="Z155" s="9" t="s">
        <v>284</v>
      </c>
      <c r="AA155" s="9" t="s">
        <v>285</v>
      </c>
      <c r="AB155" s="9" t="s">
        <v>289</v>
      </c>
      <c r="AC155" s="9" t="s">
        <v>290</v>
      </c>
      <c r="AD155" s="9" t="s">
        <v>291</v>
      </c>
      <c r="AE155" s="12" t="s">
        <v>104</v>
      </c>
      <c r="AF155" s="12"/>
      <c r="AG155" s="12"/>
      <c r="AH155" s="12"/>
      <c r="AI155" s="12"/>
      <c r="AJ155" s="13"/>
    </row>
    <row r="156" spans="1:36" s="58" customFormat="1" ht="30" hidden="1">
      <c r="A156" s="8">
        <v>963</v>
      </c>
      <c r="B156" s="9" t="s">
        <v>1442</v>
      </c>
      <c r="C156" s="9" t="s">
        <v>1443</v>
      </c>
      <c r="D156" s="9" t="s">
        <v>111</v>
      </c>
      <c r="E156" s="9" t="s">
        <v>1227</v>
      </c>
      <c r="F156" s="9" t="s">
        <v>1228</v>
      </c>
      <c r="G156" s="9" t="s">
        <v>226</v>
      </c>
      <c r="H156" s="9" t="s">
        <v>1444</v>
      </c>
      <c r="I156" s="9" t="s">
        <v>1445</v>
      </c>
      <c r="J156" s="9" t="s">
        <v>1446</v>
      </c>
      <c r="K156" s="9" t="s">
        <v>230</v>
      </c>
      <c r="L156" s="9" t="s">
        <v>1447</v>
      </c>
      <c r="M156" s="9" t="s">
        <v>1448</v>
      </c>
      <c r="N156" s="9">
        <v>1</v>
      </c>
      <c r="O156" s="9"/>
      <c r="P156" s="9"/>
      <c r="Q156" s="8">
        <v>11</v>
      </c>
      <c r="R156" s="9"/>
      <c r="S156" s="8">
        <v>2008</v>
      </c>
      <c r="T156" s="9">
        <v>1</v>
      </c>
      <c r="U156" s="9">
        <v>1</v>
      </c>
      <c r="V156" s="9"/>
      <c r="W156" s="9">
        <v>1</v>
      </c>
      <c r="X156" s="9" t="s">
        <v>192</v>
      </c>
      <c r="Y156" s="9" t="s">
        <v>193</v>
      </c>
      <c r="Z156" s="9" t="s">
        <v>189</v>
      </c>
      <c r="AA156" s="9" t="s">
        <v>194</v>
      </c>
      <c r="AB156" s="9" t="s">
        <v>195</v>
      </c>
      <c r="AC156" s="9" t="s">
        <v>196</v>
      </c>
      <c r="AD156" s="9" t="s">
        <v>197</v>
      </c>
      <c r="AE156" s="16" t="s">
        <v>104</v>
      </c>
      <c r="AF156" s="12" t="s">
        <v>105</v>
      </c>
      <c r="AG156" s="12" t="s">
        <v>106</v>
      </c>
      <c r="AH156" s="12" t="s">
        <v>107</v>
      </c>
      <c r="AI156" s="12" t="s">
        <v>108</v>
      </c>
      <c r="AJ156" s="13"/>
    </row>
    <row r="157" spans="1:36" s="58" customFormat="1" ht="30" hidden="1">
      <c r="A157" s="8">
        <v>84</v>
      </c>
      <c r="B157" s="9" t="s">
        <v>1449</v>
      </c>
      <c r="C157" s="9" t="s">
        <v>1450</v>
      </c>
      <c r="D157" s="9" t="s">
        <v>111</v>
      </c>
      <c r="E157" s="9" t="s">
        <v>1451</v>
      </c>
      <c r="F157" s="9" t="s">
        <v>1452</v>
      </c>
      <c r="G157" s="9" t="s">
        <v>1453</v>
      </c>
      <c r="H157" s="9" t="s">
        <v>1454</v>
      </c>
      <c r="I157" s="9" t="s">
        <v>1455</v>
      </c>
      <c r="J157" s="9" t="s">
        <v>1456</v>
      </c>
      <c r="K157" s="9" t="s">
        <v>1457</v>
      </c>
      <c r="L157" s="9" t="s">
        <v>1458</v>
      </c>
      <c r="M157" s="9" t="s">
        <v>1459</v>
      </c>
      <c r="N157" s="9">
        <v>1</v>
      </c>
      <c r="O157" s="9"/>
      <c r="P157" s="9" t="s">
        <v>124</v>
      </c>
      <c r="Q157" s="8">
        <v>7</v>
      </c>
      <c r="R157" s="9"/>
      <c r="S157" s="8">
        <v>2008</v>
      </c>
      <c r="T157" s="9">
        <v>1</v>
      </c>
      <c r="U157" s="9"/>
      <c r="V157" s="9"/>
      <c r="W157" s="9"/>
      <c r="X157" s="9" t="s">
        <v>392</v>
      </c>
      <c r="Y157" s="9" t="s">
        <v>393</v>
      </c>
      <c r="Z157" s="9" t="s">
        <v>394</v>
      </c>
      <c r="AA157" s="9" t="s">
        <v>395</v>
      </c>
      <c r="AB157" s="9" t="s">
        <v>396</v>
      </c>
      <c r="AC157" s="9" t="s">
        <v>397</v>
      </c>
      <c r="AD157" s="10" t="s">
        <v>398</v>
      </c>
      <c r="AE157" s="12" t="s">
        <v>104</v>
      </c>
      <c r="AF157" s="12" t="s">
        <v>105</v>
      </c>
      <c r="AG157" s="12" t="s">
        <v>106</v>
      </c>
      <c r="AH157" s="12" t="s">
        <v>107</v>
      </c>
      <c r="AI157" s="12" t="s">
        <v>108</v>
      </c>
      <c r="AJ157" s="13"/>
    </row>
    <row r="158" spans="1:36" s="58" customFormat="1" ht="30" hidden="1">
      <c r="A158" s="8">
        <v>411</v>
      </c>
      <c r="B158" s="9" t="s">
        <v>1460</v>
      </c>
      <c r="C158" s="9" t="s">
        <v>1461</v>
      </c>
      <c r="D158" s="9" t="s">
        <v>111</v>
      </c>
      <c r="E158" s="9" t="s">
        <v>1462</v>
      </c>
      <c r="F158" s="9" t="s">
        <v>1463</v>
      </c>
      <c r="G158" s="9" t="s">
        <v>530</v>
      </c>
      <c r="H158" s="9" t="s">
        <v>1464</v>
      </c>
      <c r="I158" s="9" t="s">
        <v>1465</v>
      </c>
      <c r="J158" s="9" t="s">
        <v>1466</v>
      </c>
      <c r="K158" s="9" t="s">
        <v>534</v>
      </c>
      <c r="L158" s="9" t="s">
        <v>535</v>
      </c>
      <c r="M158" s="9" t="s">
        <v>1467</v>
      </c>
      <c r="N158" s="9">
        <v>1</v>
      </c>
      <c r="O158" s="9"/>
      <c r="P158" s="9"/>
      <c r="Q158" s="8">
        <v>23</v>
      </c>
      <c r="R158" s="9"/>
      <c r="S158" s="8">
        <v>2009</v>
      </c>
      <c r="T158" s="9">
        <v>1</v>
      </c>
      <c r="U158" s="9"/>
      <c r="V158" s="9"/>
      <c r="W158" s="9"/>
      <c r="X158" s="9" t="s">
        <v>537</v>
      </c>
      <c r="Y158" s="9" t="s">
        <v>538</v>
      </c>
      <c r="Z158" s="9" t="s">
        <v>539</v>
      </c>
      <c r="AA158" s="9" t="s">
        <v>535</v>
      </c>
      <c r="AB158" s="9" t="s">
        <v>540</v>
      </c>
      <c r="AC158" s="9" t="s">
        <v>541</v>
      </c>
      <c r="AD158" s="10" t="s">
        <v>542</v>
      </c>
      <c r="AE158" s="16" t="s">
        <v>104</v>
      </c>
      <c r="AF158" s="12" t="s">
        <v>105</v>
      </c>
      <c r="AG158" s="12" t="s">
        <v>106</v>
      </c>
      <c r="AH158" s="12" t="s">
        <v>107</v>
      </c>
      <c r="AI158" s="12" t="s">
        <v>108</v>
      </c>
      <c r="AJ158" s="13"/>
    </row>
    <row r="159" spans="1:36" s="58" customFormat="1" ht="30" hidden="1">
      <c r="A159" s="8">
        <v>459</v>
      </c>
      <c r="B159" s="9" t="s">
        <v>1468</v>
      </c>
      <c r="C159" s="9" t="s">
        <v>427</v>
      </c>
      <c r="D159" s="17" t="s">
        <v>515</v>
      </c>
      <c r="E159" s="9" t="s">
        <v>1462</v>
      </c>
      <c r="F159" s="9" t="s">
        <v>1469</v>
      </c>
      <c r="G159" s="9" t="s">
        <v>1470</v>
      </c>
      <c r="H159" s="9" t="s">
        <v>430</v>
      </c>
      <c r="I159" s="9" t="s">
        <v>431</v>
      </c>
      <c r="J159" s="9" t="s">
        <v>1471</v>
      </c>
      <c r="K159" s="9" t="s">
        <v>1472</v>
      </c>
      <c r="L159" s="9" t="s">
        <v>1473</v>
      </c>
      <c r="M159" s="9" t="s">
        <v>434</v>
      </c>
      <c r="N159" s="9">
        <v>1</v>
      </c>
      <c r="O159" s="9"/>
      <c r="P159" s="66" t="s">
        <v>1474</v>
      </c>
      <c r="Q159" s="8">
        <v>8</v>
      </c>
      <c r="R159" s="66"/>
      <c r="S159" s="8">
        <v>2009</v>
      </c>
      <c r="T159" s="9">
        <v>1</v>
      </c>
      <c r="U159" s="9">
        <v>1</v>
      </c>
      <c r="V159" s="9"/>
      <c r="W159" s="9">
        <v>1</v>
      </c>
      <c r="X159" s="9" t="s">
        <v>1475</v>
      </c>
      <c r="Y159" s="9" t="s">
        <v>1476</v>
      </c>
      <c r="Z159" s="9" t="s">
        <v>1472</v>
      </c>
      <c r="AA159" s="9" t="s">
        <v>1473</v>
      </c>
      <c r="AB159" s="9" t="s">
        <v>1477</v>
      </c>
      <c r="AC159" s="9" t="s">
        <v>1478</v>
      </c>
      <c r="AD159" s="9" t="s">
        <v>1479</v>
      </c>
      <c r="AE159" s="12" t="s">
        <v>104</v>
      </c>
      <c r="AF159" s="12" t="s">
        <v>105</v>
      </c>
      <c r="AG159" s="12" t="s">
        <v>106</v>
      </c>
      <c r="AH159" s="12" t="s">
        <v>107</v>
      </c>
      <c r="AI159" s="12" t="s">
        <v>108</v>
      </c>
      <c r="AJ159" s="13"/>
    </row>
    <row r="160" spans="1:36" s="58" customFormat="1" ht="45" hidden="1">
      <c r="A160" s="8">
        <v>650</v>
      </c>
      <c r="B160" s="9" t="s">
        <v>1480</v>
      </c>
      <c r="C160" s="9" t="s">
        <v>1450</v>
      </c>
      <c r="D160" s="9" t="s">
        <v>111</v>
      </c>
      <c r="E160" s="9" t="s">
        <v>1462</v>
      </c>
      <c r="F160" s="9" t="s">
        <v>1481</v>
      </c>
      <c r="G160" s="9" t="s">
        <v>1482</v>
      </c>
      <c r="H160" s="9" t="s">
        <v>1483</v>
      </c>
      <c r="I160" s="9" t="s">
        <v>1484</v>
      </c>
      <c r="J160" s="9" t="s">
        <v>1485</v>
      </c>
      <c r="K160" s="9" t="s">
        <v>1486</v>
      </c>
      <c r="L160" s="9" t="s">
        <v>1487</v>
      </c>
      <c r="M160" s="9" t="s">
        <v>1488</v>
      </c>
      <c r="N160" s="9">
        <v>1</v>
      </c>
      <c r="O160" s="9"/>
      <c r="P160" s="9"/>
      <c r="Q160" s="8">
        <v>41</v>
      </c>
      <c r="R160" s="9"/>
      <c r="S160" s="8">
        <v>2009</v>
      </c>
      <c r="T160" s="9">
        <v>1</v>
      </c>
      <c r="U160" s="9"/>
      <c r="V160" s="9"/>
      <c r="W160" s="9"/>
      <c r="X160" s="9" t="s">
        <v>611</v>
      </c>
      <c r="Y160" s="9" t="s">
        <v>612</v>
      </c>
      <c r="Z160" s="9" t="s">
        <v>613</v>
      </c>
      <c r="AA160" s="9" t="s">
        <v>614</v>
      </c>
      <c r="AB160" s="27" t="s">
        <v>615</v>
      </c>
      <c r="AC160" s="27" t="s">
        <v>616</v>
      </c>
      <c r="AD160" s="15" t="s">
        <v>617</v>
      </c>
      <c r="AE160" s="26" t="s">
        <v>104</v>
      </c>
      <c r="AF160" s="12" t="s">
        <v>105</v>
      </c>
      <c r="AG160" s="12" t="s">
        <v>106</v>
      </c>
      <c r="AH160" s="12" t="s">
        <v>107</v>
      </c>
      <c r="AI160" s="12" t="s">
        <v>108</v>
      </c>
      <c r="AJ160" s="13"/>
    </row>
    <row r="161" spans="1:36" s="58" customFormat="1" ht="30" hidden="1">
      <c r="A161" s="8">
        <v>942</v>
      </c>
      <c r="B161" s="9" t="s">
        <v>1489</v>
      </c>
      <c r="C161" s="9" t="s">
        <v>1490</v>
      </c>
      <c r="D161" s="9" t="s">
        <v>111</v>
      </c>
      <c r="E161" s="9" t="s">
        <v>1462</v>
      </c>
      <c r="F161" s="9" t="s">
        <v>1463</v>
      </c>
      <c r="G161" s="9" t="s">
        <v>604</v>
      </c>
      <c r="H161" s="27" t="s">
        <v>1491</v>
      </c>
      <c r="I161" s="27" t="s">
        <v>1492</v>
      </c>
      <c r="J161" s="9" t="s">
        <v>1493</v>
      </c>
      <c r="K161" s="9" t="s">
        <v>1494</v>
      </c>
      <c r="L161" s="9" t="s">
        <v>609</v>
      </c>
      <c r="M161" s="47" t="s">
        <v>1495</v>
      </c>
      <c r="N161" s="9">
        <v>1</v>
      </c>
      <c r="O161" s="9"/>
      <c r="P161" s="9" t="s">
        <v>124</v>
      </c>
      <c r="Q161" s="8">
        <v>40</v>
      </c>
      <c r="R161" s="9"/>
      <c r="S161" s="8">
        <v>2009</v>
      </c>
      <c r="T161" s="9">
        <v>1</v>
      </c>
      <c r="U161" s="48"/>
      <c r="V161" s="48"/>
      <c r="W161" s="48"/>
      <c r="X161" s="9" t="s">
        <v>611</v>
      </c>
      <c r="Y161" s="9" t="s">
        <v>612</v>
      </c>
      <c r="Z161" s="9" t="s">
        <v>613</v>
      </c>
      <c r="AA161" s="9" t="s">
        <v>614</v>
      </c>
      <c r="AB161" s="27" t="s">
        <v>615</v>
      </c>
      <c r="AC161" s="27" t="s">
        <v>616</v>
      </c>
      <c r="AD161" s="15" t="s">
        <v>617</v>
      </c>
      <c r="AE161" s="26" t="s">
        <v>104</v>
      </c>
      <c r="AF161" s="12" t="s">
        <v>105</v>
      </c>
      <c r="AG161" s="12" t="s">
        <v>106</v>
      </c>
      <c r="AH161" s="12" t="s">
        <v>107</v>
      </c>
      <c r="AI161" s="12" t="s">
        <v>108</v>
      </c>
      <c r="AJ161" s="13"/>
    </row>
    <row r="162" spans="1:36" s="58" customFormat="1" ht="30" hidden="1">
      <c r="A162" s="8">
        <v>117</v>
      </c>
      <c r="B162" s="9" t="s">
        <v>1496</v>
      </c>
      <c r="C162" s="9" t="s">
        <v>1191</v>
      </c>
      <c r="D162" s="9" t="s">
        <v>1192</v>
      </c>
      <c r="E162" s="9" t="s">
        <v>1497</v>
      </c>
      <c r="F162" s="9" t="s">
        <v>1498</v>
      </c>
      <c r="G162" s="9" t="s">
        <v>1499</v>
      </c>
      <c r="H162" s="9" t="s">
        <v>1194</v>
      </c>
      <c r="I162" s="9" t="s">
        <v>1195</v>
      </c>
      <c r="J162" s="9" t="s">
        <v>1500</v>
      </c>
      <c r="K162" s="9" t="s">
        <v>1501</v>
      </c>
      <c r="L162" s="9" t="s">
        <v>1198</v>
      </c>
      <c r="M162" s="9" t="s">
        <v>1199</v>
      </c>
      <c r="N162" s="9">
        <v>1</v>
      </c>
      <c r="O162" s="9"/>
      <c r="P162" s="9" t="s">
        <v>124</v>
      </c>
      <c r="Q162" s="8">
        <v>31</v>
      </c>
      <c r="R162" s="9"/>
      <c r="S162" s="8">
        <v>2008</v>
      </c>
      <c r="T162" s="9">
        <v>1</v>
      </c>
      <c r="U162" s="9"/>
      <c r="V162" s="9"/>
      <c r="W162" s="9"/>
      <c r="X162" s="9" t="s">
        <v>271</v>
      </c>
      <c r="Y162" s="9" t="s">
        <v>272</v>
      </c>
      <c r="Z162" s="9" t="s">
        <v>273</v>
      </c>
      <c r="AA162" s="9" t="s">
        <v>274</v>
      </c>
      <c r="AB162" s="9" t="s">
        <v>275</v>
      </c>
      <c r="AC162" s="9" t="s">
        <v>276</v>
      </c>
      <c r="AD162" s="15" t="s">
        <v>277</v>
      </c>
      <c r="AE162" s="12" t="s">
        <v>104</v>
      </c>
      <c r="AF162" s="12" t="s">
        <v>105</v>
      </c>
      <c r="AG162" s="12" t="s">
        <v>106</v>
      </c>
      <c r="AH162" s="12" t="s">
        <v>107</v>
      </c>
      <c r="AI162" s="12" t="s">
        <v>108</v>
      </c>
      <c r="AJ162" s="13"/>
    </row>
    <row r="163" spans="1:36" s="58" customFormat="1" ht="30" hidden="1">
      <c r="A163" s="23">
        <v>181</v>
      </c>
      <c r="B163" s="9" t="s">
        <v>1502</v>
      </c>
      <c r="C163" s="17" t="s">
        <v>734</v>
      </c>
      <c r="D163" s="9" t="s">
        <v>294</v>
      </c>
      <c r="E163" s="9" t="s">
        <v>1497</v>
      </c>
      <c r="F163" s="9" t="s">
        <v>1498</v>
      </c>
      <c r="G163" s="9" t="s">
        <v>735</v>
      </c>
      <c r="H163" s="9" t="s">
        <v>736</v>
      </c>
      <c r="I163" s="9" t="s">
        <v>737</v>
      </c>
      <c r="J163" s="9" t="s">
        <v>631</v>
      </c>
      <c r="K163" s="9" t="s">
        <v>738</v>
      </c>
      <c r="L163" s="9" t="s">
        <v>739</v>
      </c>
      <c r="M163" s="9" t="s">
        <v>740</v>
      </c>
      <c r="N163" s="9">
        <v>1</v>
      </c>
      <c r="O163" s="9"/>
      <c r="P163" s="9" t="s">
        <v>124</v>
      </c>
      <c r="Q163" s="8">
        <v>14</v>
      </c>
      <c r="R163" s="9"/>
      <c r="S163" s="8">
        <v>2008</v>
      </c>
      <c r="T163" s="9">
        <v>1</v>
      </c>
      <c r="U163" s="9"/>
      <c r="V163" s="9"/>
      <c r="W163" s="9"/>
      <c r="X163" s="9" t="s">
        <v>741</v>
      </c>
      <c r="Y163" s="17" t="s">
        <v>742</v>
      </c>
      <c r="Z163" s="9" t="s">
        <v>738</v>
      </c>
      <c r="AA163" s="9" t="s">
        <v>739</v>
      </c>
      <c r="AB163" s="9" t="s">
        <v>743</v>
      </c>
      <c r="AC163" s="9" t="s">
        <v>744</v>
      </c>
      <c r="AD163" s="15" t="s">
        <v>745</v>
      </c>
      <c r="AE163" s="16" t="s">
        <v>104</v>
      </c>
      <c r="AF163" s="12" t="s">
        <v>105</v>
      </c>
      <c r="AG163" s="12" t="s">
        <v>106</v>
      </c>
      <c r="AH163" s="12" t="s">
        <v>107</v>
      </c>
      <c r="AI163" s="12" t="s">
        <v>108</v>
      </c>
      <c r="AJ163" s="13"/>
    </row>
    <row r="164" spans="1:36" s="58" customFormat="1" ht="30" hidden="1">
      <c r="A164" s="8">
        <v>237</v>
      </c>
      <c r="B164" s="9" t="s">
        <v>1503</v>
      </c>
      <c r="C164" s="9" t="s">
        <v>1504</v>
      </c>
      <c r="D164" s="9" t="s">
        <v>111</v>
      </c>
      <c r="E164" s="9" t="s">
        <v>1497</v>
      </c>
      <c r="F164" s="9" t="s">
        <v>1505</v>
      </c>
      <c r="G164" s="9" t="s">
        <v>346</v>
      </c>
      <c r="H164" s="9" t="s">
        <v>1506</v>
      </c>
      <c r="I164" s="9" t="s">
        <v>1507</v>
      </c>
      <c r="J164" s="9" t="s">
        <v>1508</v>
      </c>
      <c r="K164" s="9" t="s">
        <v>1509</v>
      </c>
      <c r="L164" s="9" t="s">
        <v>351</v>
      </c>
      <c r="M164" s="9" t="s">
        <v>1510</v>
      </c>
      <c r="N164" s="9">
        <v>1</v>
      </c>
      <c r="O164" s="9"/>
      <c r="P164" s="9"/>
      <c r="Q164" s="8">
        <v>18</v>
      </c>
      <c r="R164" s="9"/>
      <c r="S164" s="8">
        <v>2008</v>
      </c>
      <c r="T164" s="9">
        <v>1</v>
      </c>
      <c r="U164" s="9">
        <v>1</v>
      </c>
      <c r="V164" s="9"/>
      <c r="W164" s="9">
        <v>1</v>
      </c>
      <c r="X164" s="9" t="s">
        <v>329</v>
      </c>
      <c r="Y164" s="9" t="s">
        <v>330</v>
      </c>
      <c r="Z164" s="9" t="s">
        <v>326</v>
      </c>
      <c r="AA164" s="9" t="s">
        <v>331</v>
      </c>
      <c r="AB164" s="9" t="s">
        <v>332</v>
      </c>
      <c r="AC164" s="9" t="s">
        <v>124</v>
      </c>
      <c r="AD164" s="9" t="s">
        <v>333</v>
      </c>
      <c r="AE164" s="12" t="s">
        <v>104</v>
      </c>
      <c r="AF164" s="12" t="s">
        <v>105</v>
      </c>
      <c r="AG164" s="12" t="s">
        <v>106</v>
      </c>
      <c r="AH164" s="12" t="s">
        <v>107</v>
      </c>
      <c r="AI164" s="12" t="s">
        <v>108</v>
      </c>
      <c r="AJ164" s="13"/>
    </row>
    <row r="165" spans="1:36" s="58" customFormat="1" ht="30" hidden="1">
      <c r="A165" s="8">
        <v>279</v>
      </c>
      <c r="B165" s="9" t="s">
        <v>1511</v>
      </c>
      <c r="C165" s="9" t="s">
        <v>1512</v>
      </c>
      <c r="D165" s="9" t="s">
        <v>111</v>
      </c>
      <c r="E165" s="9" t="s">
        <v>1497</v>
      </c>
      <c r="F165" s="9" t="s">
        <v>1513</v>
      </c>
      <c r="G165" s="9" t="s">
        <v>1514</v>
      </c>
      <c r="H165" s="17" t="s">
        <v>1515</v>
      </c>
      <c r="I165" s="9" t="s">
        <v>1516</v>
      </c>
      <c r="J165" s="9" t="s">
        <v>1517</v>
      </c>
      <c r="K165" s="9" t="s">
        <v>472</v>
      </c>
      <c r="L165" s="9" t="s">
        <v>1518</v>
      </c>
      <c r="M165" s="22" t="s">
        <v>1519</v>
      </c>
      <c r="N165" s="9">
        <v>1</v>
      </c>
      <c r="O165" s="9"/>
      <c r="P165" s="9"/>
      <c r="Q165" s="8">
        <v>0</v>
      </c>
      <c r="R165" s="9"/>
      <c r="S165" s="8">
        <v>2008</v>
      </c>
      <c r="T165" s="9">
        <v>1</v>
      </c>
      <c r="U165" s="15"/>
      <c r="V165" s="15"/>
      <c r="W165" s="15"/>
      <c r="X165" s="9" t="s">
        <v>475</v>
      </c>
      <c r="Y165" s="17" t="s">
        <v>476</v>
      </c>
      <c r="Z165" s="17" t="s">
        <v>477</v>
      </c>
      <c r="AA165" s="17" t="s">
        <v>478</v>
      </c>
      <c r="AB165" s="17" t="s">
        <v>479</v>
      </c>
      <c r="AC165" s="9" t="s">
        <v>124</v>
      </c>
      <c r="AD165" s="15" t="s">
        <v>480</v>
      </c>
      <c r="AE165" s="24" t="s">
        <v>104</v>
      </c>
      <c r="AF165" s="12" t="s">
        <v>105</v>
      </c>
      <c r="AG165" s="12" t="s">
        <v>106</v>
      </c>
      <c r="AH165" s="12" t="s">
        <v>107</v>
      </c>
      <c r="AI165" s="12" t="s">
        <v>108</v>
      </c>
      <c r="AJ165" s="13"/>
    </row>
    <row r="166" spans="1:36" s="58" customFormat="1" ht="30" hidden="1">
      <c r="A166" s="8">
        <v>498</v>
      </c>
      <c r="B166" s="9" t="s">
        <v>1520</v>
      </c>
      <c r="C166" s="9" t="s">
        <v>916</v>
      </c>
      <c r="D166" s="9" t="s">
        <v>111</v>
      </c>
      <c r="E166" s="9" t="s">
        <v>1497</v>
      </c>
      <c r="F166" s="9" t="s">
        <v>1521</v>
      </c>
      <c r="G166" s="9" t="s">
        <v>322</v>
      </c>
      <c r="H166" s="9" t="s">
        <v>917</v>
      </c>
      <c r="I166" s="9" t="s">
        <v>918</v>
      </c>
      <c r="J166" s="9" t="s">
        <v>919</v>
      </c>
      <c r="K166" s="9" t="s">
        <v>326</v>
      </c>
      <c r="L166" s="9" t="s">
        <v>811</v>
      </c>
      <c r="M166" s="9" t="s">
        <v>920</v>
      </c>
      <c r="N166" s="9">
        <v>1</v>
      </c>
      <c r="O166" s="9"/>
      <c r="P166" s="9"/>
      <c r="Q166" s="8">
        <v>18</v>
      </c>
      <c r="R166" s="9"/>
      <c r="S166" s="8">
        <v>2008</v>
      </c>
      <c r="T166" s="9">
        <v>1</v>
      </c>
      <c r="U166" s="9">
        <v>1</v>
      </c>
      <c r="V166" s="9"/>
      <c r="W166" s="9">
        <v>1</v>
      </c>
      <c r="X166" s="9" t="s">
        <v>329</v>
      </c>
      <c r="Y166" s="9" t="s">
        <v>330</v>
      </c>
      <c r="Z166" s="9" t="s">
        <v>326</v>
      </c>
      <c r="AA166" s="9" t="s">
        <v>331</v>
      </c>
      <c r="AB166" s="9" t="s">
        <v>332</v>
      </c>
      <c r="AC166" s="9" t="s">
        <v>124</v>
      </c>
      <c r="AD166" s="9" t="s">
        <v>333</v>
      </c>
      <c r="AE166" s="12" t="s">
        <v>104</v>
      </c>
      <c r="AF166" s="12" t="s">
        <v>105</v>
      </c>
      <c r="AG166" s="12" t="s">
        <v>106</v>
      </c>
      <c r="AH166" s="12" t="s">
        <v>107</v>
      </c>
      <c r="AI166" s="12" t="s">
        <v>108</v>
      </c>
      <c r="AJ166" s="13"/>
    </row>
    <row r="167" spans="1:36" s="58" customFormat="1" ht="30" hidden="1">
      <c r="A167" s="8">
        <v>677</v>
      </c>
      <c r="B167" s="9" t="s">
        <v>1522</v>
      </c>
      <c r="C167" s="9" t="s">
        <v>1523</v>
      </c>
      <c r="D167" s="9" t="s">
        <v>1192</v>
      </c>
      <c r="E167" s="9" t="s">
        <v>1497</v>
      </c>
      <c r="F167" s="9" t="s">
        <v>1498</v>
      </c>
      <c r="G167" s="9" t="s">
        <v>1524</v>
      </c>
      <c r="H167" s="9" t="s">
        <v>1525</v>
      </c>
      <c r="I167" s="9" t="s">
        <v>1526</v>
      </c>
      <c r="J167" s="9" t="s">
        <v>1527</v>
      </c>
      <c r="K167" s="9" t="s">
        <v>1528</v>
      </c>
      <c r="L167" s="9" t="s">
        <v>1529</v>
      </c>
      <c r="M167" s="9" t="s">
        <v>1530</v>
      </c>
      <c r="N167" s="9">
        <v>1</v>
      </c>
      <c r="O167" s="9"/>
      <c r="P167" s="9"/>
      <c r="Q167" s="8">
        <v>1</v>
      </c>
      <c r="R167" s="9"/>
      <c r="S167" s="8">
        <v>2008</v>
      </c>
      <c r="T167" s="9">
        <v>1</v>
      </c>
      <c r="U167" s="9"/>
      <c r="V167" s="9"/>
      <c r="W167" s="9"/>
      <c r="X167" s="21" t="s">
        <v>363</v>
      </c>
      <c r="Y167" s="21" t="s">
        <v>364</v>
      </c>
      <c r="Z167" s="21" t="s">
        <v>365</v>
      </c>
      <c r="AA167" s="21" t="s">
        <v>366</v>
      </c>
      <c r="AB167" s="21" t="s">
        <v>367</v>
      </c>
      <c r="AC167" s="21" t="s">
        <v>368</v>
      </c>
      <c r="AD167" s="10" t="s">
        <v>369</v>
      </c>
      <c r="AE167" s="16" t="s">
        <v>104</v>
      </c>
      <c r="AF167" s="12" t="s">
        <v>105</v>
      </c>
      <c r="AG167" s="12" t="s">
        <v>106</v>
      </c>
      <c r="AH167" s="12" t="s">
        <v>107</v>
      </c>
      <c r="AI167" s="12" t="s">
        <v>108</v>
      </c>
      <c r="AJ167" s="13"/>
    </row>
    <row r="168" spans="1:36" s="58" customFormat="1" ht="30" hidden="1">
      <c r="A168" s="8">
        <v>724</v>
      </c>
      <c r="B168" s="9" t="s">
        <v>1531</v>
      </c>
      <c r="C168" s="9" t="s">
        <v>1532</v>
      </c>
      <c r="D168" s="9" t="s">
        <v>111</v>
      </c>
      <c r="E168" s="9" t="s">
        <v>1497</v>
      </c>
      <c r="F168" s="9" t="s">
        <v>124</v>
      </c>
      <c r="G168" s="9" t="s">
        <v>530</v>
      </c>
      <c r="H168" s="9" t="s">
        <v>1533</v>
      </c>
      <c r="I168" s="9" t="s">
        <v>1534</v>
      </c>
      <c r="J168" s="9" t="s">
        <v>1535</v>
      </c>
      <c r="K168" s="9" t="s">
        <v>1536</v>
      </c>
      <c r="L168" s="9" t="s">
        <v>535</v>
      </c>
      <c r="M168" s="9" t="s">
        <v>1537</v>
      </c>
      <c r="N168" s="9">
        <v>1</v>
      </c>
      <c r="O168" s="9"/>
      <c r="P168" s="9"/>
      <c r="Q168" s="8">
        <v>23</v>
      </c>
      <c r="R168" s="9"/>
      <c r="S168" s="8">
        <v>2008</v>
      </c>
      <c r="T168" s="9">
        <v>1</v>
      </c>
      <c r="U168" s="9"/>
      <c r="V168" s="9"/>
      <c r="W168" s="9"/>
      <c r="X168" s="9" t="s">
        <v>537</v>
      </c>
      <c r="Y168" s="9" t="s">
        <v>538</v>
      </c>
      <c r="Z168" s="9" t="s">
        <v>539</v>
      </c>
      <c r="AA168" s="9" t="s">
        <v>535</v>
      </c>
      <c r="AB168" s="9" t="s">
        <v>540</v>
      </c>
      <c r="AC168" s="9" t="s">
        <v>541</v>
      </c>
      <c r="AD168" s="10" t="s">
        <v>542</v>
      </c>
      <c r="AE168" s="12" t="s">
        <v>104</v>
      </c>
      <c r="AF168" s="16" t="s">
        <v>105</v>
      </c>
      <c r="AG168" s="12" t="s">
        <v>106</v>
      </c>
      <c r="AH168" s="12" t="s">
        <v>107</v>
      </c>
      <c r="AI168" s="12" t="s">
        <v>108</v>
      </c>
      <c r="AJ168" s="13"/>
    </row>
    <row r="169" spans="1:36" s="58" customFormat="1" ht="30" hidden="1">
      <c r="A169" s="8">
        <v>1</v>
      </c>
      <c r="B169" s="9" t="s">
        <v>1538</v>
      </c>
      <c r="C169" s="9" t="s">
        <v>466</v>
      </c>
      <c r="D169" s="9" t="s">
        <v>111</v>
      </c>
      <c r="E169" s="9" t="s">
        <v>1539</v>
      </c>
      <c r="F169" s="9" t="s">
        <v>1540</v>
      </c>
      <c r="G169" s="9" t="s">
        <v>1541</v>
      </c>
      <c r="H169" s="17" t="s">
        <v>469</v>
      </c>
      <c r="I169" s="9" t="s">
        <v>470</v>
      </c>
      <c r="J169" s="9" t="s">
        <v>471</v>
      </c>
      <c r="K169" s="9" t="s">
        <v>472</v>
      </c>
      <c r="L169" s="9" t="s">
        <v>473</v>
      </c>
      <c r="M169" s="14" t="s">
        <v>474</v>
      </c>
      <c r="N169" s="9">
        <v>1</v>
      </c>
      <c r="O169" s="9"/>
      <c r="P169" s="9"/>
      <c r="Q169" s="8">
        <v>9</v>
      </c>
      <c r="R169" s="9"/>
      <c r="S169" s="8">
        <v>2009</v>
      </c>
      <c r="T169" s="9">
        <v>1</v>
      </c>
      <c r="U169" s="15"/>
      <c r="V169" s="15"/>
      <c r="W169" s="15"/>
      <c r="X169" s="9" t="s">
        <v>475</v>
      </c>
      <c r="Y169" s="17" t="s">
        <v>476</v>
      </c>
      <c r="Z169" s="17" t="s">
        <v>477</v>
      </c>
      <c r="AA169" s="17" t="s">
        <v>478</v>
      </c>
      <c r="AB169" s="17" t="s">
        <v>479</v>
      </c>
      <c r="AC169" s="9" t="s">
        <v>124</v>
      </c>
      <c r="AD169" s="15" t="s">
        <v>480</v>
      </c>
      <c r="AE169" s="24" t="s">
        <v>104</v>
      </c>
      <c r="AF169" s="12" t="s">
        <v>105</v>
      </c>
      <c r="AG169" s="12" t="s">
        <v>106</v>
      </c>
      <c r="AH169" s="12" t="s">
        <v>107</v>
      </c>
      <c r="AI169" s="12" t="s">
        <v>108</v>
      </c>
      <c r="AJ169" s="13"/>
    </row>
    <row r="170" spans="1:36" s="58" customFormat="1" ht="30" hidden="1">
      <c r="A170" s="8">
        <v>2</v>
      </c>
      <c r="B170" s="9" t="s">
        <v>1542</v>
      </c>
      <c r="C170" s="9" t="s">
        <v>1543</v>
      </c>
      <c r="D170" s="9" t="s">
        <v>111</v>
      </c>
      <c r="E170" s="9" t="s">
        <v>1539</v>
      </c>
      <c r="F170" s="9" t="s">
        <v>1544</v>
      </c>
      <c r="G170" s="9" t="s">
        <v>226</v>
      </c>
      <c r="H170" s="9" t="s">
        <v>339</v>
      </c>
      <c r="I170" s="9" t="s">
        <v>1545</v>
      </c>
      <c r="J170" s="9" t="s">
        <v>1546</v>
      </c>
      <c r="K170" s="9" t="s">
        <v>189</v>
      </c>
      <c r="L170" s="9" t="s">
        <v>231</v>
      </c>
      <c r="M170" s="9" t="s">
        <v>1547</v>
      </c>
      <c r="N170" s="9">
        <v>1</v>
      </c>
      <c r="O170" s="9"/>
      <c r="P170" s="9"/>
      <c r="Q170" s="8">
        <v>11</v>
      </c>
      <c r="R170" s="9"/>
      <c r="S170" s="8">
        <v>2009</v>
      </c>
      <c r="T170" s="9">
        <v>1</v>
      </c>
      <c r="U170" s="9"/>
      <c r="V170" s="9"/>
      <c r="W170" s="9"/>
      <c r="X170" s="9" t="s">
        <v>192</v>
      </c>
      <c r="Y170" s="9" t="s">
        <v>193</v>
      </c>
      <c r="Z170" s="9" t="s">
        <v>189</v>
      </c>
      <c r="AA170" s="9" t="s">
        <v>194</v>
      </c>
      <c r="AB170" s="9" t="s">
        <v>195</v>
      </c>
      <c r="AC170" s="9" t="s">
        <v>196</v>
      </c>
      <c r="AD170" s="9" t="s">
        <v>197</v>
      </c>
      <c r="AE170" s="16" t="s">
        <v>104</v>
      </c>
      <c r="AF170" s="12" t="s">
        <v>105</v>
      </c>
      <c r="AG170" s="12" t="s">
        <v>106</v>
      </c>
      <c r="AH170" s="12" t="s">
        <v>107</v>
      </c>
      <c r="AI170" s="12" t="s">
        <v>108</v>
      </c>
      <c r="AJ170" s="13"/>
    </row>
    <row r="171" spans="1:36" s="58" customFormat="1" ht="30" hidden="1">
      <c r="A171" s="8">
        <v>128</v>
      </c>
      <c r="B171" s="9" t="s">
        <v>1548</v>
      </c>
      <c r="C171" s="9" t="s">
        <v>627</v>
      </c>
      <c r="D171" s="9" t="s">
        <v>294</v>
      </c>
      <c r="E171" s="9" t="s">
        <v>1539</v>
      </c>
      <c r="F171" s="9" t="s">
        <v>1549</v>
      </c>
      <c r="G171" s="9" t="s">
        <v>170</v>
      </c>
      <c r="H171" s="9" t="s">
        <v>629</v>
      </c>
      <c r="I171" s="9" t="s">
        <v>630</v>
      </c>
      <c r="J171" s="9" t="s">
        <v>631</v>
      </c>
      <c r="K171" s="9" t="s">
        <v>179</v>
      </c>
      <c r="L171" s="9" t="s">
        <v>180</v>
      </c>
      <c r="M171" s="9" t="s">
        <v>632</v>
      </c>
      <c r="N171" s="9">
        <v>1</v>
      </c>
      <c r="O171" s="9"/>
      <c r="P171" s="9"/>
      <c r="Q171" s="8">
        <v>16</v>
      </c>
      <c r="R171" s="9"/>
      <c r="S171" s="8">
        <v>2009</v>
      </c>
      <c r="T171" s="9">
        <v>1</v>
      </c>
      <c r="U171" s="9"/>
      <c r="V171" s="9"/>
      <c r="W171" s="9"/>
      <c r="X171" s="9" t="s">
        <v>177</v>
      </c>
      <c r="Y171" s="9" t="s">
        <v>178</v>
      </c>
      <c r="Z171" s="9" t="s">
        <v>179</v>
      </c>
      <c r="AA171" s="9" t="s">
        <v>180</v>
      </c>
      <c r="AB171" s="9" t="s">
        <v>181</v>
      </c>
      <c r="AC171" s="9" t="s">
        <v>182</v>
      </c>
      <c r="AD171" s="15" t="s">
        <v>1550</v>
      </c>
      <c r="AE171" s="12" t="s">
        <v>104</v>
      </c>
      <c r="AF171" s="12" t="s">
        <v>105</v>
      </c>
      <c r="AG171" s="12" t="s">
        <v>106</v>
      </c>
      <c r="AH171" s="12" t="s">
        <v>107</v>
      </c>
      <c r="AI171" s="12" t="s">
        <v>108</v>
      </c>
      <c r="AJ171" s="13"/>
    </row>
    <row r="172" spans="1:36" s="58" customFormat="1" ht="30" hidden="1">
      <c r="A172" s="8">
        <v>205</v>
      </c>
      <c r="B172" s="9" t="s">
        <v>1551</v>
      </c>
      <c r="C172" s="9" t="s">
        <v>466</v>
      </c>
      <c r="D172" s="9" t="s">
        <v>111</v>
      </c>
      <c r="E172" s="9" t="s">
        <v>1539</v>
      </c>
      <c r="F172" s="9" t="s">
        <v>619</v>
      </c>
      <c r="G172" s="9" t="s">
        <v>619</v>
      </c>
      <c r="H172" s="9" t="s">
        <v>1552</v>
      </c>
      <c r="I172" s="9" t="s">
        <v>1553</v>
      </c>
      <c r="J172" s="9" t="s">
        <v>1554</v>
      </c>
      <c r="K172" s="9" t="s">
        <v>623</v>
      </c>
      <c r="L172" s="9" t="s">
        <v>624</v>
      </c>
      <c r="M172" s="9" t="s">
        <v>1555</v>
      </c>
      <c r="N172" s="9">
        <v>1</v>
      </c>
      <c r="O172" s="9"/>
      <c r="P172" s="9" t="s">
        <v>124</v>
      </c>
      <c r="Q172" s="8">
        <v>41</v>
      </c>
      <c r="R172" s="9"/>
      <c r="S172" s="8">
        <v>2009</v>
      </c>
      <c r="T172" s="9">
        <v>1</v>
      </c>
      <c r="U172" s="9"/>
      <c r="V172" s="9"/>
      <c r="W172" s="9"/>
      <c r="X172" s="9" t="s">
        <v>611</v>
      </c>
      <c r="Y172" s="9" t="s">
        <v>612</v>
      </c>
      <c r="Z172" s="9" t="s">
        <v>613</v>
      </c>
      <c r="AA172" s="9" t="s">
        <v>614</v>
      </c>
      <c r="AB172" s="27" t="s">
        <v>615</v>
      </c>
      <c r="AC172" s="27" t="s">
        <v>616</v>
      </c>
      <c r="AD172" s="15" t="s">
        <v>617</v>
      </c>
      <c r="AE172" s="26" t="s">
        <v>104</v>
      </c>
      <c r="AF172" s="12" t="s">
        <v>105</v>
      </c>
      <c r="AG172" s="12" t="s">
        <v>106</v>
      </c>
      <c r="AH172" s="12" t="s">
        <v>107</v>
      </c>
      <c r="AI172" s="12" t="s">
        <v>108</v>
      </c>
      <c r="AJ172" s="13"/>
    </row>
    <row r="173" spans="1:36" s="58" customFormat="1" ht="30" hidden="1">
      <c r="A173" s="8">
        <v>330</v>
      </c>
      <c r="B173" s="9" t="s">
        <v>1556</v>
      </c>
      <c r="C173" s="9" t="s">
        <v>1557</v>
      </c>
      <c r="D173" s="9" t="s">
        <v>336</v>
      </c>
      <c r="E173" s="9" t="s">
        <v>1539</v>
      </c>
      <c r="F173" s="9" t="s">
        <v>1558</v>
      </c>
      <c r="G173" s="9" t="s">
        <v>1559</v>
      </c>
      <c r="H173" s="9" t="s">
        <v>1560</v>
      </c>
      <c r="I173" s="9" t="s">
        <v>1561</v>
      </c>
      <c r="J173" s="9" t="s">
        <v>1562</v>
      </c>
      <c r="K173" s="9" t="s">
        <v>204</v>
      </c>
      <c r="L173" s="9" t="s">
        <v>1563</v>
      </c>
      <c r="M173" s="9" t="s">
        <v>1564</v>
      </c>
      <c r="N173" s="9">
        <v>1</v>
      </c>
      <c r="O173" s="9"/>
      <c r="P173" s="9"/>
      <c r="Q173" s="8">
        <v>37</v>
      </c>
      <c r="R173" s="9"/>
      <c r="S173" s="8">
        <v>2009</v>
      </c>
      <c r="T173" s="9">
        <v>1</v>
      </c>
      <c r="U173" s="9"/>
      <c r="V173" s="9"/>
      <c r="W173" s="9"/>
      <c r="X173" s="9" t="s">
        <v>207</v>
      </c>
      <c r="Y173" s="9" t="s">
        <v>208</v>
      </c>
      <c r="Z173" s="9" t="s">
        <v>204</v>
      </c>
      <c r="AA173" s="9" t="s">
        <v>209</v>
      </c>
      <c r="AB173" s="9" t="s">
        <v>210</v>
      </c>
      <c r="AC173" s="9" t="s">
        <v>211</v>
      </c>
      <c r="AD173" s="9" t="s">
        <v>212</v>
      </c>
      <c r="AE173" s="12" t="s">
        <v>104</v>
      </c>
      <c r="AF173" s="12" t="s">
        <v>105</v>
      </c>
      <c r="AG173" s="12" t="s">
        <v>106</v>
      </c>
      <c r="AH173" s="12" t="s">
        <v>107</v>
      </c>
      <c r="AI173" s="16" t="s">
        <v>108</v>
      </c>
      <c r="AJ173" s="13"/>
    </row>
    <row r="174" spans="1:36" s="58" customFormat="1" ht="30" hidden="1">
      <c r="A174" s="8">
        <v>335</v>
      </c>
      <c r="B174" s="9" t="s">
        <v>1565</v>
      </c>
      <c r="C174" s="9" t="s">
        <v>427</v>
      </c>
      <c r="D174" s="9" t="s">
        <v>111</v>
      </c>
      <c r="E174" s="9" t="s">
        <v>1539</v>
      </c>
      <c r="F174" s="9" t="s">
        <v>1566</v>
      </c>
      <c r="G174" s="9" t="s">
        <v>1567</v>
      </c>
      <c r="H174" s="9" t="s">
        <v>1568</v>
      </c>
      <c r="I174" s="9" t="s">
        <v>1569</v>
      </c>
      <c r="J174" s="9" t="s">
        <v>968</v>
      </c>
      <c r="K174" s="9" t="s">
        <v>1570</v>
      </c>
      <c r="L174" s="9" t="s">
        <v>1571</v>
      </c>
      <c r="M174" s="47" t="s">
        <v>1572</v>
      </c>
      <c r="N174" s="9">
        <v>1</v>
      </c>
      <c r="O174" s="9"/>
      <c r="P174" s="9" t="s">
        <v>124</v>
      </c>
      <c r="Q174" s="8">
        <v>40</v>
      </c>
      <c r="R174" s="9"/>
      <c r="S174" s="8">
        <v>2009</v>
      </c>
      <c r="T174" s="9">
        <v>1</v>
      </c>
      <c r="U174" s="48"/>
      <c r="V174" s="48"/>
      <c r="W174" s="48"/>
      <c r="X174" s="9" t="s">
        <v>611</v>
      </c>
      <c r="Y174" s="9" t="s">
        <v>612</v>
      </c>
      <c r="Z174" s="9" t="s">
        <v>613</v>
      </c>
      <c r="AA174" s="9" t="s">
        <v>614</v>
      </c>
      <c r="AB174" s="27" t="s">
        <v>615</v>
      </c>
      <c r="AC174" s="27" t="s">
        <v>616</v>
      </c>
      <c r="AD174" s="15" t="s">
        <v>617</v>
      </c>
      <c r="AE174" s="26" t="s">
        <v>104</v>
      </c>
      <c r="AF174" s="12" t="s">
        <v>105</v>
      </c>
      <c r="AG174" s="12" t="s">
        <v>106</v>
      </c>
      <c r="AH174" s="12" t="s">
        <v>107</v>
      </c>
      <c r="AI174" s="12" t="s">
        <v>108</v>
      </c>
      <c r="AJ174" s="13"/>
    </row>
    <row r="175" spans="1:36" s="58" customFormat="1" ht="30" hidden="1">
      <c r="A175" s="8">
        <v>483</v>
      </c>
      <c r="B175" s="9" t="s">
        <v>1573</v>
      </c>
      <c r="C175" s="9" t="s">
        <v>1557</v>
      </c>
      <c r="D175" s="9" t="s">
        <v>111</v>
      </c>
      <c r="E175" s="9" t="s">
        <v>1539</v>
      </c>
      <c r="F175" s="9" t="s">
        <v>1574</v>
      </c>
      <c r="G175" s="9" t="s">
        <v>1575</v>
      </c>
      <c r="H175" s="9" t="s">
        <v>1576</v>
      </c>
      <c r="I175" s="9" t="s">
        <v>1577</v>
      </c>
      <c r="J175" s="9" t="s">
        <v>1578</v>
      </c>
      <c r="K175" s="9" t="s">
        <v>1579</v>
      </c>
      <c r="L175" s="9" t="s">
        <v>1580</v>
      </c>
      <c r="M175" s="9" t="s">
        <v>1581</v>
      </c>
      <c r="N175" s="9">
        <v>1</v>
      </c>
      <c r="O175" s="9"/>
      <c r="P175" s="20"/>
      <c r="Q175" s="8">
        <v>38</v>
      </c>
      <c r="R175" s="20"/>
      <c r="S175" s="8">
        <v>2009</v>
      </c>
      <c r="T175" s="9">
        <v>1</v>
      </c>
      <c r="U175" s="9"/>
      <c r="V175" s="9"/>
      <c r="W175" s="9"/>
      <c r="X175" s="9" t="s">
        <v>13</v>
      </c>
      <c r="Y175" s="9" t="s">
        <v>162</v>
      </c>
      <c r="Z175" s="9" t="s">
        <v>163</v>
      </c>
      <c r="AA175" s="9" t="s">
        <v>164</v>
      </c>
      <c r="AB175" s="9" t="s">
        <v>165</v>
      </c>
      <c r="AC175" s="9" t="s">
        <v>166</v>
      </c>
      <c r="AD175" s="10" t="s">
        <v>167</v>
      </c>
      <c r="AE175" s="12" t="s">
        <v>104</v>
      </c>
      <c r="AF175" s="12" t="s">
        <v>105</v>
      </c>
      <c r="AG175" s="12" t="s">
        <v>106</v>
      </c>
      <c r="AH175" s="12" t="s">
        <v>107</v>
      </c>
      <c r="AI175" s="12" t="s">
        <v>108</v>
      </c>
      <c r="AJ175" s="13"/>
    </row>
    <row r="176" spans="1:36" s="58" customFormat="1" ht="30" hidden="1">
      <c r="A176" s="8">
        <v>484</v>
      </c>
      <c r="B176" s="9" t="s">
        <v>1582</v>
      </c>
      <c r="C176" s="9" t="s">
        <v>1583</v>
      </c>
      <c r="D176" s="17" t="s">
        <v>111</v>
      </c>
      <c r="E176" s="9" t="s">
        <v>1539</v>
      </c>
      <c r="F176" s="9" t="s">
        <v>1584</v>
      </c>
      <c r="G176" s="9" t="s">
        <v>215</v>
      </c>
      <c r="H176" s="9" t="s">
        <v>1585</v>
      </c>
      <c r="I176" s="9" t="s">
        <v>1586</v>
      </c>
      <c r="J176" s="9" t="s">
        <v>124</v>
      </c>
      <c r="K176" s="9" t="s">
        <v>1587</v>
      </c>
      <c r="L176" s="9" t="s">
        <v>1588</v>
      </c>
      <c r="M176" s="14" t="s">
        <v>1589</v>
      </c>
      <c r="N176" s="9">
        <v>1</v>
      </c>
      <c r="O176" s="9"/>
      <c r="P176" s="9"/>
      <c r="Q176" s="8">
        <v>39</v>
      </c>
      <c r="R176" s="9"/>
      <c r="S176" s="11">
        <v>2010</v>
      </c>
      <c r="T176" s="9">
        <v>1</v>
      </c>
      <c r="U176" s="14"/>
      <c r="V176" s="14"/>
      <c r="W176" s="14"/>
      <c r="X176" s="9" t="s">
        <v>97</v>
      </c>
      <c r="Y176" s="9" t="s">
        <v>98</v>
      </c>
      <c r="Z176" s="9" t="s">
        <v>99</v>
      </c>
      <c r="AA176" s="9" t="s">
        <v>100</v>
      </c>
      <c r="AB176" s="9" t="s">
        <v>101</v>
      </c>
      <c r="AC176" s="9" t="s">
        <v>102</v>
      </c>
      <c r="AD176" s="9" t="s">
        <v>103</v>
      </c>
      <c r="AE176" s="12" t="s">
        <v>104</v>
      </c>
      <c r="AF176" s="12" t="s">
        <v>105</v>
      </c>
      <c r="AG176" s="12" t="s">
        <v>106</v>
      </c>
      <c r="AH176" s="12" t="s">
        <v>107</v>
      </c>
      <c r="AI176" s="12" t="s">
        <v>108</v>
      </c>
      <c r="AJ176" s="13"/>
    </row>
    <row r="177" spans="1:36" s="58" customFormat="1" ht="45" hidden="1">
      <c r="A177" s="8">
        <v>486</v>
      </c>
      <c r="B177" s="9" t="s">
        <v>1590</v>
      </c>
      <c r="C177" s="9" t="s">
        <v>1557</v>
      </c>
      <c r="D177" s="9" t="s">
        <v>111</v>
      </c>
      <c r="E177" s="9" t="s">
        <v>1539</v>
      </c>
      <c r="F177" s="9" t="s">
        <v>1591</v>
      </c>
      <c r="G177" s="9" t="s">
        <v>1592</v>
      </c>
      <c r="H177" s="17" t="s">
        <v>1593</v>
      </c>
      <c r="I177" s="17" t="s">
        <v>1594</v>
      </c>
      <c r="J177" s="17" t="s">
        <v>1595</v>
      </c>
      <c r="K177" s="17" t="s">
        <v>1596</v>
      </c>
      <c r="L177" s="17" t="s">
        <v>1597</v>
      </c>
      <c r="M177" s="14" t="s">
        <v>1598</v>
      </c>
      <c r="N177" s="9">
        <v>1</v>
      </c>
      <c r="O177" s="17"/>
      <c r="P177" s="17" t="s">
        <v>1599</v>
      </c>
      <c r="Q177" s="8">
        <v>39</v>
      </c>
      <c r="R177" s="17"/>
      <c r="S177" s="11">
        <v>2010</v>
      </c>
      <c r="T177" s="9">
        <v>1</v>
      </c>
      <c r="U177" s="14"/>
      <c r="V177" s="14"/>
      <c r="W177" s="14"/>
      <c r="X177" s="9" t="s">
        <v>97</v>
      </c>
      <c r="Y177" s="9" t="s">
        <v>98</v>
      </c>
      <c r="Z177" s="9" t="s">
        <v>99</v>
      </c>
      <c r="AA177" s="9" t="s">
        <v>100</v>
      </c>
      <c r="AB177" s="9" t="s">
        <v>101</v>
      </c>
      <c r="AC177" s="9" t="s">
        <v>102</v>
      </c>
      <c r="AD177" s="9" t="s">
        <v>103</v>
      </c>
      <c r="AE177" s="12" t="s">
        <v>104</v>
      </c>
      <c r="AF177" s="12" t="s">
        <v>105</v>
      </c>
      <c r="AG177" s="12" t="s">
        <v>106</v>
      </c>
      <c r="AH177" s="12" t="s">
        <v>107</v>
      </c>
      <c r="AI177" s="12" t="s">
        <v>108</v>
      </c>
      <c r="AJ177" s="13"/>
    </row>
    <row r="178" spans="1:36" s="58" customFormat="1" ht="45" hidden="1">
      <c r="A178" s="8">
        <v>487</v>
      </c>
      <c r="B178" s="9" t="s">
        <v>1600</v>
      </c>
      <c r="C178" s="9" t="s">
        <v>1557</v>
      </c>
      <c r="D178" s="9" t="s">
        <v>111</v>
      </c>
      <c r="E178" s="9" t="s">
        <v>1539</v>
      </c>
      <c r="F178" s="9" t="s">
        <v>1601</v>
      </c>
      <c r="G178" s="9" t="s">
        <v>883</v>
      </c>
      <c r="H178" s="9" t="s">
        <v>1602</v>
      </c>
      <c r="I178" s="9" t="s">
        <v>1603</v>
      </c>
      <c r="J178" s="9" t="s">
        <v>1604</v>
      </c>
      <c r="K178" s="9" t="s">
        <v>1605</v>
      </c>
      <c r="L178" s="9" t="s">
        <v>1606</v>
      </c>
      <c r="M178" s="9" t="s">
        <v>1607</v>
      </c>
      <c r="N178" s="9">
        <v>1</v>
      </c>
      <c r="O178" s="9"/>
      <c r="P178" s="9"/>
      <c r="Q178" s="8">
        <v>38</v>
      </c>
      <c r="R178" s="9"/>
      <c r="S178" s="8">
        <v>2009</v>
      </c>
      <c r="T178" s="9">
        <v>1</v>
      </c>
      <c r="U178" s="9"/>
      <c r="V178" s="9"/>
      <c r="W178" s="9"/>
      <c r="X178" s="9" t="s">
        <v>13</v>
      </c>
      <c r="Y178" s="9" t="s">
        <v>162</v>
      </c>
      <c r="Z178" s="9" t="s">
        <v>163</v>
      </c>
      <c r="AA178" s="9" t="s">
        <v>164</v>
      </c>
      <c r="AB178" s="9" t="s">
        <v>165</v>
      </c>
      <c r="AC178" s="9" t="s">
        <v>166</v>
      </c>
      <c r="AD178" s="10" t="s">
        <v>167</v>
      </c>
      <c r="AE178" s="12" t="s">
        <v>104</v>
      </c>
      <c r="AF178" s="12" t="s">
        <v>105</v>
      </c>
      <c r="AG178" s="12" t="s">
        <v>106</v>
      </c>
      <c r="AH178" s="12" t="s">
        <v>107</v>
      </c>
      <c r="AI178" s="12" t="s">
        <v>108</v>
      </c>
      <c r="AJ178" s="13"/>
    </row>
    <row r="179" spans="1:36" s="58" customFormat="1" ht="30" hidden="1">
      <c r="A179" s="8">
        <v>488</v>
      </c>
      <c r="B179" s="9" t="s">
        <v>1608</v>
      </c>
      <c r="C179" s="9" t="s">
        <v>1609</v>
      </c>
      <c r="D179" s="17" t="s">
        <v>111</v>
      </c>
      <c r="E179" s="9" t="s">
        <v>1539</v>
      </c>
      <c r="F179" s="9" t="s">
        <v>1610</v>
      </c>
      <c r="G179" s="9" t="s">
        <v>1611</v>
      </c>
      <c r="H179" s="9" t="s">
        <v>1612</v>
      </c>
      <c r="I179" s="9" t="s">
        <v>1613</v>
      </c>
      <c r="J179" s="9" t="s">
        <v>1614</v>
      </c>
      <c r="K179" s="9" t="s">
        <v>1605</v>
      </c>
      <c r="L179" s="9" t="s">
        <v>1615</v>
      </c>
      <c r="M179" s="9" t="s">
        <v>1616</v>
      </c>
      <c r="N179" s="9">
        <v>1</v>
      </c>
      <c r="O179" s="9"/>
      <c r="P179" s="9"/>
      <c r="Q179" s="8">
        <v>38</v>
      </c>
      <c r="R179" s="9"/>
      <c r="S179" s="8">
        <v>2009</v>
      </c>
      <c r="T179" s="9">
        <v>1</v>
      </c>
      <c r="U179" s="9"/>
      <c r="V179" s="9"/>
      <c r="W179" s="9"/>
      <c r="X179" s="9" t="s">
        <v>13</v>
      </c>
      <c r="Y179" s="9" t="s">
        <v>162</v>
      </c>
      <c r="Z179" s="9" t="s">
        <v>163</v>
      </c>
      <c r="AA179" s="9" t="s">
        <v>164</v>
      </c>
      <c r="AB179" s="9" t="s">
        <v>165</v>
      </c>
      <c r="AC179" s="9" t="s">
        <v>166</v>
      </c>
      <c r="AD179" s="10" t="s">
        <v>167</v>
      </c>
      <c r="AE179" s="12" t="s">
        <v>104</v>
      </c>
      <c r="AF179" s="12" t="s">
        <v>105</v>
      </c>
      <c r="AG179" s="12" t="s">
        <v>106</v>
      </c>
      <c r="AH179" s="12" t="s">
        <v>107</v>
      </c>
      <c r="AI179" s="12" t="s">
        <v>108</v>
      </c>
      <c r="AJ179" s="13"/>
    </row>
    <row r="180" spans="1:36" s="58" customFormat="1" ht="30" hidden="1">
      <c r="A180" s="8">
        <v>489</v>
      </c>
      <c r="B180" s="9" t="s">
        <v>1617</v>
      </c>
      <c r="C180" s="9" t="s">
        <v>1618</v>
      </c>
      <c r="D180" s="9" t="s">
        <v>1192</v>
      </c>
      <c r="E180" s="9" t="s">
        <v>1539</v>
      </c>
      <c r="F180" s="9" t="s">
        <v>1619</v>
      </c>
      <c r="G180" s="9" t="s">
        <v>1620</v>
      </c>
      <c r="H180" s="9" t="s">
        <v>1621</v>
      </c>
      <c r="I180" s="9" t="s">
        <v>1622</v>
      </c>
      <c r="J180" s="9" t="s">
        <v>1562</v>
      </c>
      <c r="K180" s="9" t="s">
        <v>1623</v>
      </c>
      <c r="L180" s="9" t="s">
        <v>1624</v>
      </c>
      <c r="M180" s="9" t="s">
        <v>1625</v>
      </c>
      <c r="N180" s="9">
        <v>1</v>
      </c>
      <c r="O180" s="9"/>
      <c r="P180" s="9" t="s">
        <v>1134</v>
      </c>
      <c r="Q180" s="8">
        <v>33</v>
      </c>
      <c r="R180" s="9"/>
      <c r="S180" s="8">
        <v>2009</v>
      </c>
      <c r="T180" s="9">
        <v>1</v>
      </c>
      <c r="U180" s="9"/>
      <c r="V180" s="9"/>
      <c r="W180" s="9"/>
      <c r="X180" s="9" t="s">
        <v>1063</v>
      </c>
      <c r="Y180" s="9" t="s">
        <v>1064</v>
      </c>
      <c r="Z180" s="9" t="s">
        <v>1065</v>
      </c>
      <c r="AA180" s="9" t="s">
        <v>1066</v>
      </c>
      <c r="AB180" s="9" t="s">
        <v>1067</v>
      </c>
      <c r="AC180" s="9" t="s">
        <v>1068</v>
      </c>
      <c r="AD180" s="10" t="s">
        <v>1069</v>
      </c>
      <c r="AE180" s="12" t="s">
        <v>104</v>
      </c>
      <c r="AF180" s="12" t="s">
        <v>105</v>
      </c>
      <c r="AG180" s="12" t="s">
        <v>106</v>
      </c>
      <c r="AH180" s="12" t="s">
        <v>107</v>
      </c>
      <c r="AI180" s="12" t="s">
        <v>108</v>
      </c>
      <c r="AJ180" s="13"/>
    </row>
    <row r="181" spans="1:36" s="58" customFormat="1" ht="30" hidden="1">
      <c r="A181" s="8">
        <v>497</v>
      </c>
      <c r="B181" s="9" t="s">
        <v>1626</v>
      </c>
      <c r="C181" s="9" t="s">
        <v>1627</v>
      </c>
      <c r="D181" s="9" t="s">
        <v>111</v>
      </c>
      <c r="E181" s="9" t="s">
        <v>1539</v>
      </c>
      <c r="F181" s="9" t="s">
        <v>1540</v>
      </c>
      <c r="G181" s="9" t="s">
        <v>564</v>
      </c>
      <c r="H181" s="9" t="s">
        <v>1628</v>
      </c>
      <c r="I181" s="9" t="s">
        <v>1629</v>
      </c>
      <c r="J181" s="9" t="s">
        <v>1630</v>
      </c>
      <c r="K181" s="9" t="s">
        <v>568</v>
      </c>
      <c r="L181" s="9" t="s">
        <v>1631</v>
      </c>
      <c r="M181" s="22" t="s">
        <v>1632</v>
      </c>
      <c r="N181" s="9">
        <v>1</v>
      </c>
      <c r="O181" s="9"/>
      <c r="P181" s="9"/>
      <c r="Q181" s="8">
        <v>26</v>
      </c>
      <c r="R181" s="9"/>
      <c r="S181" s="8">
        <v>2009</v>
      </c>
      <c r="T181" s="9">
        <v>1</v>
      </c>
      <c r="U181" s="10"/>
      <c r="V181" s="10"/>
      <c r="W181" s="10"/>
      <c r="X181" s="9" t="s">
        <v>571</v>
      </c>
      <c r="Y181" s="9" t="s">
        <v>572</v>
      </c>
      <c r="Z181" s="9" t="s">
        <v>573</v>
      </c>
      <c r="AA181" s="9" t="s">
        <v>574</v>
      </c>
      <c r="AB181" s="9" t="s">
        <v>575</v>
      </c>
      <c r="AC181" s="9" t="s">
        <v>124</v>
      </c>
      <c r="AD181" s="9" t="s">
        <v>576</v>
      </c>
      <c r="AE181" s="26" t="s">
        <v>104</v>
      </c>
      <c r="AF181" s="16" t="s">
        <v>577</v>
      </c>
      <c r="AG181" s="16" t="s">
        <v>577</v>
      </c>
      <c r="AH181" s="16" t="s">
        <v>577</v>
      </c>
      <c r="AI181" s="16" t="s">
        <v>577</v>
      </c>
      <c r="AJ181" s="13"/>
    </row>
    <row r="182" spans="1:36" s="58" customFormat="1" ht="45" hidden="1">
      <c r="A182" s="8">
        <v>500</v>
      </c>
      <c r="B182" s="9" t="s">
        <v>1633</v>
      </c>
      <c r="C182" s="9" t="s">
        <v>427</v>
      </c>
      <c r="D182" s="9" t="s">
        <v>111</v>
      </c>
      <c r="E182" s="9" t="s">
        <v>1539</v>
      </c>
      <c r="F182" s="9" t="s">
        <v>1634</v>
      </c>
      <c r="G182" s="9" t="s">
        <v>555</v>
      </c>
      <c r="H182" s="9" t="s">
        <v>1635</v>
      </c>
      <c r="I182" s="9" t="s">
        <v>1636</v>
      </c>
      <c r="J182" s="9" t="s">
        <v>556</v>
      </c>
      <c r="K182" s="9" t="s">
        <v>174</v>
      </c>
      <c r="L182" s="9" t="s">
        <v>557</v>
      </c>
      <c r="M182" s="9" t="s">
        <v>1637</v>
      </c>
      <c r="N182" s="9">
        <v>1</v>
      </c>
      <c r="O182" s="9"/>
      <c r="P182" s="9"/>
      <c r="Q182" s="8">
        <v>24</v>
      </c>
      <c r="R182" s="9"/>
      <c r="S182" s="8">
        <v>2009</v>
      </c>
      <c r="T182" s="9">
        <v>1</v>
      </c>
      <c r="U182" s="9"/>
      <c r="V182" s="9"/>
      <c r="W182" s="9"/>
      <c r="X182" s="9" t="s">
        <v>379</v>
      </c>
      <c r="Y182" s="9" t="s">
        <v>559</v>
      </c>
      <c r="Z182" s="9" t="s">
        <v>560</v>
      </c>
      <c r="AA182" s="9" t="s">
        <v>561</v>
      </c>
      <c r="AB182" s="9" t="s">
        <v>382</v>
      </c>
      <c r="AC182" s="9" t="s">
        <v>124</v>
      </c>
      <c r="AD182" s="15" t="s">
        <v>383</v>
      </c>
      <c r="AE182" s="12" t="s">
        <v>104</v>
      </c>
      <c r="AF182" s="12" t="s">
        <v>105</v>
      </c>
      <c r="AG182" s="12" t="s">
        <v>106</v>
      </c>
      <c r="AH182" s="12" t="s">
        <v>107</v>
      </c>
      <c r="AI182" s="12" t="s">
        <v>108</v>
      </c>
      <c r="AJ182" s="13"/>
    </row>
    <row r="183" spans="1:36" s="58" customFormat="1" ht="30" hidden="1">
      <c r="A183" s="8">
        <v>501</v>
      </c>
      <c r="B183" s="9" t="s">
        <v>1638</v>
      </c>
      <c r="C183" s="9" t="s">
        <v>1639</v>
      </c>
      <c r="D183" s="9" t="s">
        <v>111</v>
      </c>
      <c r="E183" s="9" t="s">
        <v>1539</v>
      </c>
      <c r="F183" s="9" t="s">
        <v>1540</v>
      </c>
      <c r="G183" s="9" t="s">
        <v>419</v>
      </c>
      <c r="H183" s="9" t="s">
        <v>1640</v>
      </c>
      <c r="I183" s="9" t="s">
        <v>1641</v>
      </c>
      <c r="J183" s="9" t="s">
        <v>1642</v>
      </c>
      <c r="K183" s="9" t="s">
        <v>423</v>
      </c>
      <c r="L183" s="9" t="s">
        <v>1643</v>
      </c>
      <c r="M183" s="9" t="s">
        <v>1644</v>
      </c>
      <c r="N183" s="9">
        <v>1</v>
      </c>
      <c r="O183" s="9"/>
      <c r="P183" s="9"/>
      <c r="Q183" s="8">
        <v>1</v>
      </c>
      <c r="R183" s="9"/>
      <c r="S183" s="8">
        <v>2009</v>
      </c>
      <c r="T183" s="9">
        <v>1</v>
      </c>
      <c r="U183" s="9"/>
      <c r="V183" s="9"/>
      <c r="W183" s="9"/>
      <c r="X183" s="21" t="s">
        <v>363</v>
      </c>
      <c r="Y183" s="21" t="s">
        <v>364</v>
      </c>
      <c r="Z183" s="21" t="s">
        <v>365</v>
      </c>
      <c r="AA183" s="21" t="s">
        <v>366</v>
      </c>
      <c r="AB183" s="21" t="s">
        <v>367</v>
      </c>
      <c r="AC183" s="21" t="s">
        <v>368</v>
      </c>
      <c r="AD183" s="10" t="s">
        <v>369</v>
      </c>
      <c r="AE183" s="16" t="s">
        <v>104</v>
      </c>
      <c r="AF183" s="12" t="s">
        <v>105</v>
      </c>
      <c r="AG183" s="12" t="s">
        <v>106</v>
      </c>
      <c r="AH183" s="12" t="s">
        <v>107</v>
      </c>
      <c r="AI183" s="12" t="s">
        <v>108</v>
      </c>
      <c r="AJ183" s="13"/>
    </row>
    <row r="184" spans="1:36" s="58" customFormat="1" ht="45" hidden="1">
      <c r="A184" s="8">
        <v>503</v>
      </c>
      <c r="B184" s="9" t="s">
        <v>1645</v>
      </c>
      <c r="C184" s="9" t="s">
        <v>427</v>
      </c>
      <c r="D184" s="9" t="s">
        <v>111</v>
      </c>
      <c r="E184" s="9" t="s">
        <v>1539</v>
      </c>
      <c r="F184" s="9" t="s">
        <v>1646</v>
      </c>
      <c r="G184" s="9" t="s">
        <v>555</v>
      </c>
      <c r="H184" s="9" t="s">
        <v>1635</v>
      </c>
      <c r="I184" s="9" t="s">
        <v>1636</v>
      </c>
      <c r="J184" s="9" t="s">
        <v>556</v>
      </c>
      <c r="K184" s="9" t="s">
        <v>174</v>
      </c>
      <c r="L184" s="9" t="s">
        <v>557</v>
      </c>
      <c r="M184" s="9" t="s">
        <v>1637</v>
      </c>
      <c r="N184" s="9">
        <v>1</v>
      </c>
      <c r="O184" s="9"/>
      <c r="P184" s="9"/>
      <c r="Q184" s="8">
        <v>24</v>
      </c>
      <c r="R184" s="9"/>
      <c r="S184" s="8">
        <v>2009</v>
      </c>
      <c r="T184" s="9">
        <v>1</v>
      </c>
      <c r="U184" s="9"/>
      <c r="V184" s="9"/>
      <c r="W184" s="9"/>
      <c r="X184" s="9" t="s">
        <v>379</v>
      </c>
      <c r="Y184" s="9" t="s">
        <v>559</v>
      </c>
      <c r="Z184" s="9" t="s">
        <v>560</v>
      </c>
      <c r="AA184" s="9" t="s">
        <v>561</v>
      </c>
      <c r="AB184" s="9" t="s">
        <v>382</v>
      </c>
      <c r="AC184" s="9" t="s">
        <v>124</v>
      </c>
      <c r="AD184" s="15" t="s">
        <v>383</v>
      </c>
      <c r="AE184" s="12" t="s">
        <v>104</v>
      </c>
      <c r="AF184" s="12" t="s">
        <v>105</v>
      </c>
      <c r="AG184" s="12" t="s">
        <v>106</v>
      </c>
      <c r="AH184" s="12" t="s">
        <v>107</v>
      </c>
      <c r="AI184" s="12" t="s">
        <v>108</v>
      </c>
      <c r="AJ184" s="13"/>
    </row>
    <row r="185" spans="1:36" s="58" customFormat="1" ht="30" hidden="1">
      <c r="A185" s="8">
        <v>505</v>
      </c>
      <c r="B185" s="9" t="s">
        <v>1647</v>
      </c>
      <c r="C185" s="9" t="s">
        <v>1648</v>
      </c>
      <c r="D185" s="9" t="s">
        <v>294</v>
      </c>
      <c r="E185" s="9" t="s">
        <v>1539</v>
      </c>
      <c r="F185" s="9" t="s">
        <v>1649</v>
      </c>
      <c r="G185" s="9" t="s">
        <v>170</v>
      </c>
      <c r="H185" s="9" t="s">
        <v>1650</v>
      </c>
      <c r="I185" s="9" t="s">
        <v>1651</v>
      </c>
      <c r="J185" s="9" t="s">
        <v>1652</v>
      </c>
      <c r="K185" s="9" t="s">
        <v>179</v>
      </c>
      <c r="L185" s="9" t="s">
        <v>180</v>
      </c>
      <c r="M185" s="9" t="s">
        <v>1653</v>
      </c>
      <c r="N185" s="9">
        <v>1</v>
      </c>
      <c r="O185" s="9"/>
      <c r="P185" s="9"/>
      <c r="Q185" s="8">
        <v>16</v>
      </c>
      <c r="R185" s="9"/>
      <c r="S185" s="8">
        <v>2009</v>
      </c>
      <c r="T185" s="9">
        <v>1</v>
      </c>
      <c r="U185" s="9"/>
      <c r="V185" s="9"/>
      <c r="W185" s="9"/>
      <c r="X185" s="9" t="s">
        <v>177</v>
      </c>
      <c r="Y185" s="9" t="s">
        <v>178</v>
      </c>
      <c r="Z185" s="9" t="s">
        <v>179</v>
      </c>
      <c r="AA185" s="9" t="s">
        <v>180</v>
      </c>
      <c r="AB185" s="9" t="s">
        <v>181</v>
      </c>
      <c r="AC185" s="9" t="s">
        <v>182</v>
      </c>
      <c r="AD185" s="15" t="s">
        <v>183</v>
      </c>
      <c r="AE185" s="12" t="s">
        <v>104</v>
      </c>
      <c r="AF185" s="12" t="s">
        <v>105</v>
      </c>
      <c r="AG185" s="12" t="s">
        <v>106</v>
      </c>
      <c r="AH185" s="12" t="s">
        <v>107</v>
      </c>
      <c r="AI185" s="12" t="s">
        <v>108</v>
      </c>
      <c r="AJ185" s="13"/>
    </row>
    <row r="186" spans="1:36" s="58" customFormat="1" ht="30" hidden="1">
      <c r="A186" s="8">
        <v>553</v>
      </c>
      <c r="B186" s="9" t="s">
        <v>1654</v>
      </c>
      <c r="C186" s="9" t="s">
        <v>1655</v>
      </c>
      <c r="D186" s="9" t="s">
        <v>111</v>
      </c>
      <c r="E186" s="9" t="s">
        <v>1539</v>
      </c>
      <c r="F186" s="9" t="s">
        <v>1540</v>
      </c>
      <c r="G186" s="9" t="s">
        <v>564</v>
      </c>
      <c r="H186" s="9" t="s">
        <v>1656</v>
      </c>
      <c r="I186" s="9" t="s">
        <v>1657</v>
      </c>
      <c r="J186" s="9" t="s">
        <v>1658</v>
      </c>
      <c r="K186" s="9" t="s">
        <v>568</v>
      </c>
      <c r="L186" s="9" t="s">
        <v>1659</v>
      </c>
      <c r="M186" s="22" t="s">
        <v>1660</v>
      </c>
      <c r="N186" s="9">
        <v>1</v>
      </c>
      <c r="O186" s="9"/>
      <c r="P186" s="9"/>
      <c r="Q186" s="8">
        <v>26</v>
      </c>
      <c r="R186" s="9"/>
      <c r="S186" s="8">
        <v>2009</v>
      </c>
      <c r="T186" s="9">
        <v>1</v>
      </c>
      <c r="U186" s="10"/>
      <c r="V186" s="10"/>
      <c r="W186" s="10"/>
      <c r="X186" s="9" t="s">
        <v>571</v>
      </c>
      <c r="Y186" s="9" t="s">
        <v>572</v>
      </c>
      <c r="Z186" s="9" t="s">
        <v>573</v>
      </c>
      <c r="AA186" s="9" t="s">
        <v>574</v>
      </c>
      <c r="AB186" s="9" t="s">
        <v>575</v>
      </c>
      <c r="AC186" s="9" t="s">
        <v>124</v>
      </c>
      <c r="AD186" s="9" t="s">
        <v>576</v>
      </c>
      <c r="AE186" s="26" t="s">
        <v>104</v>
      </c>
      <c r="AF186" s="16" t="s">
        <v>577</v>
      </c>
      <c r="AG186" s="16" t="s">
        <v>577</v>
      </c>
      <c r="AH186" s="16" t="s">
        <v>577</v>
      </c>
      <c r="AI186" s="16" t="s">
        <v>577</v>
      </c>
      <c r="AJ186" s="13"/>
    </row>
    <row r="187" spans="1:36" s="58" customFormat="1" ht="45" hidden="1">
      <c r="A187" s="8">
        <v>960</v>
      </c>
      <c r="B187" s="9" t="s">
        <v>1661</v>
      </c>
      <c r="C187" s="9" t="s">
        <v>1662</v>
      </c>
      <c r="D187" s="9" t="s">
        <v>111</v>
      </c>
      <c r="E187" s="9" t="s">
        <v>1539</v>
      </c>
      <c r="F187" s="9" t="s">
        <v>1663</v>
      </c>
      <c r="G187" s="9" t="s">
        <v>555</v>
      </c>
      <c r="H187" s="9" t="s">
        <v>1635</v>
      </c>
      <c r="I187" s="9" t="s">
        <v>1636</v>
      </c>
      <c r="J187" s="9" t="s">
        <v>556</v>
      </c>
      <c r="K187" s="9" t="s">
        <v>174</v>
      </c>
      <c r="L187" s="9" t="s">
        <v>557</v>
      </c>
      <c r="M187" s="9" t="s">
        <v>1637</v>
      </c>
      <c r="N187" s="9">
        <v>1</v>
      </c>
      <c r="O187" s="9"/>
      <c r="P187" s="9"/>
      <c r="Q187" s="8">
        <v>24</v>
      </c>
      <c r="R187" s="9"/>
      <c r="S187" s="8">
        <v>2009</v>
      </c>
      <c r="T187" s="9">
        <v>1</v>
      </c>
      <c r="U187" s="9"/>
      <c r="V187" s="9"/>
      <c r="W187" s="9"/>
      <c r="X187" s="9" t="s">
        <v>379</v>
      </c>
      <c r="Y187" s="9" t="s">
        <v>559</v>
      </c>
      <c r="Z187" s="9" t="s">
        <v>560</v>
      </c>
      <c r="AA187" s="9" t="s">
        <v>561</v>
      </c>
      <c r="AB187" s="9" t="s">
        <v>382</v>
      </c>
      <c r="AC187" s="9" t="s">
        <v>124</v>
      </c>
      <c r="AD187" s="15" t="s">
        <v>383</v>
      </c>
      <c r="AE187" s="12" t="s">
        <v>104</v>
      </c>
      <c r="AF187" s="12" t="s">
        <v>105</v>
      </c>
      <c r="AG187" s="12" t="s">
        <v>106</v>
      </c>
      <c r="AH187" s="12" t="s">
        <v>107</v>
      </c>
      <c r="AI187" s="12" t="s">
        <v>108</v>
      </c>
      <c r="AJ187" s="13"/>
    </row>
    <row r="188" spans="1:36" s="58" customFormat="1" ht="30" hidden="1">
      <c r="A188" s="8">
        <v>929</v>
      </c>
      <c r="B188" s="9" t="s">
        <v>1664</v>
      </c>
      <c r="C188" s="9" t="s">
        <v>1665</v>
      </c>
      <c r="D188" s="17" t="s">
        <v>111</v>
      </c>
      <c r="E188" s="9" t="s">
        <v>1666</v>
      </c>
      <c r="F188" s="9" t="s">
        <v>1667</v>
      </c>
      <c r="G188" s="9" t="s">
        <v>113</v>
      </c>
      <c r="H188" s="9" t="s">
        <v>1668</v>
      </c>
      <c r="I188" s="9" t="s">
        <v>1669</v>
      </c>
      <c r="J188" s="9" t="s">
        <v>1670</v>
      </c>
      <c r="K188" s="9" t="s">
        <v>230</v>
      </c>
      <c r="L188" s="9" t="s">
        <v>1671</v>
      </c>
      <c r="M188" s="9" t="s">
        <v>1672</v>
      </c>
      <c r="N188" s="9">
        <v>1</v>
      </c>
      <c r="O188" s="9"/>
      <c r="P188" s="9"/>
      <c r="Q188" s="8">
        <v>22</v>
      </c>
      <c r="R188" s="9"/>
      <c r="S188" s="8">
        <v>2009</v>
      </c>
      <c r="T188" s="9">
        <v>1</v>
      </c>
      <c r="U188" s="9"/>
      <c r="V188" s="9"/>
      <c r="W188" s="9"/>
      <c r="X188" s="9" t="s">
        <v>120</v>
      </c>
      <c r="Y188" s="9" t="s">
        <v>121</v>
      </c>
      <c r="Z188" s="9" t="s">
        <v>5</v>
      </c>
      <c r="AA188" s="9" t="s">
        <v>122</v>
      </c>
      <c r="AB188" s="9" t="s">
        <v>123</v>
      </c>
      <c r="AC188" s="9" t="s">
        <v>124</v>
      </c>
      <c r="AD188" s="15" t="s">
        <v>125</v>
      </c>
      <c r="AE188" s="12" t="s">
        <v>104</v>
      </c>
      <c r="AF188" s="12" t="s">
        <v>105</v>
      </c>
      <c r="AG188" s="16" t="s">
        <v>106</v>
      </c>
      <c r="AH188" s="12" t="s">
        <v>107</v>
      </c>
      <c r="AI188" s="12" t="s">
        <v>108</v>
      </c>
      <c r="AJ188" s="13"/>
    </row>
    <row r="189" spans="1:36" s="58" customFormat="1" ht="45" hidden="1">
      <c r="A189" s="8">
        <v>930</v>
      </c>
      <c r="B189" s="9" t="s">
        <v>1673</v>
      </c>
      <c r="C189" s="9" t="s">
        <v>1674</v>
      </c>
      <c r="D189" s="9" t="s">
        <v>111</v>
      </c>
      <c r="E189" s="9" t="s">
        <v>1666</v>
      </c>
      <c r="F189" s="9" t="s">
        <v>1675</v>
      </c>
      <c r="G189" s="9" t="s">
        <v>555</v>
      </c>
      <c r="H189" s="9" t="s">
        <v>1676</v>
      </c>
      <c r="I189" s="9" t="s">
        <v>1677</v>
      </c>
      <c r="J189" s="9" t="s">
        <v>1678</v>
      </c>
      <c r="K189" s="9" t="s">
        <v>1679</v>
      </c>
      <c r="L189" s="9" t="s">
        <v>1680</v>
      </c>
      <c r="M189" s="9" t="s">
        <v>1681</v>
      </c>
      <c r="N189" s="9">
        <v>1</v>
      </c>
      <c r="O189" s="9"/>
      <c r="P189" s="9"/>
      <c r="Q189" s="8">
        <v>24</v>
      </c>
      <c r="R189" s="9"/>
      <c r="S189" s="8">
        <v>2009</v>
      </c>
      <c r="T189" s="9">
        <v>1</v>
      </c>
      <c r="U189" s="9">
        <v>1</v>
      </c>
      <c r="V189" s="9"/>
      <c r="W189" s="9">
        <v>1</v>
      </c>
      <c r="X189" s="9" t="s">
        <v>379</v>
      </c>
      <c r="Y189" s="9" t="s">
        <v>559</v>
      </c>
      <c r="Z189" s="9" t="s">
        <v>560</v>
      </c>
      <c r="AA189" s="9" t="s">
        <v>561</v>
      </c>
      <c r="AB189" s="9" t="s">
        <v>382</v>
      </c>
      <c r="AC189" s="9" t="s">
        <v>124</v>
      </c>
      <c r="AD189" s="15" t="s">
        <v>383</v>
      </c>
      <c r="AE189" s="12" t="s">
        <v>104</v>
      </c>
      <c r="AF189" s="12" t="s">
        <v>105</v>
      </c>
      <c r="AG189" s="12" t="s">
        <v>106</v>
      </c>
      <c r="AH189" s="12" t="s">
        <v>107</v>
      </c>
      <c r="AI189" s="12" t="s">
        <v>108</v>
      </c>
      <c r="AJ189" s="13"/>
    </row>
    <row r="190" spans="1:36" s="58" customFormat="1" ht="30" hidden="1">
      <c r="A190" s="8">
        <v>931</v>
      </c>
      <c r="B190" s="9" t="s">
        <v>1682</v>
      </c>
      <c r="C190" s="9" t="s">
        <v>1683</v>
      </c>
      <c r="D190" s="9" t="s">
        <v>111</v>
      </c>
      <c r="E190" s="9" t="s">
        <v>1666</v>
      </c>
      <c r="F190" s="9" t="s">
        <v>1667</v>
      </c>
      <c r="G190" s="9" t="s">
        <v>564</v>
      </c>
      <c r="H190" s="9" t="s">
        <v>1668</v>
      </c>
      <c r="I190" s="9" t="s">
        <v>1669</v>
      </c>
      <c r="J190" s="9" t="s">
        <v>1670</v>
      </c>
      <c r="K190" s="9" t="s">
        <v>230</v>
      </c>
      <c r="L190" s="9" t="s">
        <v>1671</v>
      </c>
      <c r="M190" s="9" t="s">
        <v>1672</v>
      </c>
      <c r="N190" s="9">
        <v>1</v>
      </c>
      <c r="O190" s="9"/>
      <c r="P190" s="9"/>
      <c r="Q190" s="8">
        <v>26</v>
      </c>
      <c r="R190" s="9"/>
      <c r="S190" s="8">
        <v>2009</v>
      </c>
      <c r="T190" s="9">
        <v>1</v>
      </c>
      <c r="U190" s="9"/>
      <c r="V190" s="9"/>
      <c r="W190" s="9"/>
      <c r="X190" s="9" t="s">
        <v>571</v>
      </c>
      <c r="Y190" s="9" t="s">
        <v>572</v>
      </c>
      <c r="Z190" s="9" t="s">
        <v>573</v>
      </c>
      <c r="AA190" s="9" t="s">
        <v>574</v>
      </c>
      <c r="AB190" s="9" t="s">
        <v>575</v>
      </c>
      <c r="AC190" s="9" t="s">
        <v>124</v>
      </c>
      <c r="AD190" s="9" t="s">
        <v>576</v>
      </c>
      <c r="AE190" s="16" t="s">
        <v>577</v>
      </c>
      <c r="AF190" s="16" t="s">
        <v>577</v>
      </c>
      <c r="AG190" s="16" t="s">
        <v>577</v>
      </c>
      <c r="AH190" s="16" t="s">
        <v>577</v>
      </c>
      <c r="AI190" s="26" t="s">
        <v>108</v>
      </c>
      <c r="AJ190" s="13"/>
    </row>
    <row r="191" spans="1:36" s="58" customFormat="1" ht="30" hidden="1">
      <c r="A191" s="8">
        <v>932</v>
      </c>
      <c r="B191" s="9" t="s">
        <v>1684</v>
      </c>
      <c r="C191" s="9" t="s">
        <v>1685</v>
      </c>
      <c r="D191" s="9" t="s">
        <v>111</v>
      </c>
      <c r="E191" s="9" t="s">
        <v>1666</v>
      </c>
      <c r="F191" s="9" t="s">
        <v>1667</v>
      </c>
      <c r="G191" s="9" t="s">
        <v>280</v>
      </c>
      <c r="H191" s="9" t="s">
        <v>680</v>
      </c>
      <c r="I191" s="9" t="s">
        <v>681</v>
      </c>
      <c r="J191" s="9" t="s">
        <v>682</v>
      </c>
      <c r="K191" s="9" t="s">
        <v>284</v>
      </c>
      <c r="L191" s="9" t="s">
        <v>285</v>
      </c>
      <c r="M191" s="9" t="s">
        <v>683</v>
      </c>
      <c r="N191" s="9">
        <v>1</v>
      </c>
      <c r="O191" s="9"/>
      <c r="P191" s="9"/>
      <c r="Q191" s="8">
        <v>24</v>
      </c>
      <c r="R191" s="9"/>
      <c r="S191" s="8">
        <v>2009</v>
      </c>
      <c r="T191" s="9">
        <v>1</v>
      </c>
      <c r="U191" s="9"/>
      <c r="V191" s="9"/>
      <c r="W191" s="9"/>
      <c r="X191" s="9" t="s">
        <v>287</v>
      </c>
      <c r="Y191" s="9" t="s">
        <v>288</v>
      </c>
      <c r="Z191" s="9" t="s">
        <v>284</v>
      </c>
      <c r="AA191" s="9" t="s">
        <v>285</v>
      </c>
      <c r="AB191" s="9" t="s">
        <v>289</v>
      </c>
      <c r="AC191" s="9" t="s">
        <v>290</v>
      </c>
      <c r="AD191" s="9" t="s">
        <v>291</v>
      </c>
      <c r="AE191" s="12" t="s">
        <v>104</v>
      </c>
      <c r="AF191" s="12"/>
      <c r="AG191" s="12"/>
      <c r="AH191" s="12"/>
      <c r="AI191" s="12"/>
      <c r="AJ191" s="13"/>
    </row>
    <row r="192" spans="1:36" s="58" customFormat="1" ht="30" hidden="1">
      <c r="A192" s="8">
        <v>933</v>
      </c>
      <c r="B192" s="9" t="s">
        <v>1686</v>
      </c>
      <c r="C192" s="9" t="s">
        <v>1687</v>
      </c>
      <c r="D192" s="9" t="s">
        <v>1192</v>
      </c>
      <c r="E192" s="9" t="s">
        <v>1666</v>
      </c>
      <c r="F192" s="9" t="s">
        <v>1667</v>
      </c>
      <c r="G192" s="9" t="s">
        <v>346</v>
      </c>
      <c r="H192" s="9" t="s">
        <v>1688</v>
      </c>
      <c r="I192" s="9" t="s">
        <v>1689</v>
      </c>
      <c r="J192" s="9" t="s">
        <v>1690</v>
      </c>
      <c r="K192" s="9" t="s">
        <v>350</v>
      </c>
      <c r="L192" s="9" t="s">
        <v>351</v>
      </c>
      <c r="M192" s="9" t="s">
        <v>1691</v>
      </c>
      <c r="N192" s="9">
        <v>1</v>
      </c>
      <c r="O192" s="9"/>
      <c r="P192" s="9"/>
      <c r="Q192" s="8">
        <v>18</v>
      </c>
      <c r="R192" s="9"/>
      <c r="S192" s="8">
        <v>2009</v>
      </c>
      <c r="T192" s="9">
        <v>1</v>
      </c>
      <c r="U192" s="9"/>
      <c r="V192" s="9"/>
      <c r="W192" s="9"/>
      <c r="X192" s="9" t="s">
        <v>329</v>
      </c>
      <c r="Y192" s="9" t="s">
        <v>330</v>
      </c>
      <c r="Z192" s="9" t="s">
        <v>326</v>
      </c>
      <c r="AA192" s="9" t="s">
        <v>331</v>
      </c>
      <c r="AB192" s="9" t="s">
        <v>332</v>
      </c>
      <c r="AC192" s="9" t="s">
        <v>124</v>
      </c>
      <c r="AD192" s="9" t="s">
        <v>333</v>
      </c>
      <c r="AE192" s="12" t="s">
        <v>104</v>
      </c>
      <c r="AF192" s="12" t="s">
        <v>105</v>
      </c>
      <c r="AG192" s="12" t="s">
        <v>106</v>
      </c>
      <c r="AH192" s="12" t="s">
        <v>107</v>
      </c>
      <c r="AI192" s="12" t="s">
        <v>108</v>
      </c>
      <c r="AJ192" s="13"/>
    </row>
    <row r="193" spans="1:36" s="58" customFormat="1" ht="30" hidden="1">
      <c r="A193" s="8">
        <v>947</v>
      </c>
      <c r="B193" s="9" t="s">
        <v>1692</v>
      </c>
      <c r="C193" s="9" t="s">
        <v>1683</v>
      </c>
      <c r="D193" s="9" t="s">
        <v>111</v>
      </c>
      <c r="E193" s="9" t="s">
        <v>1666</v>
      </c>
      <c r="F193" s="9" t="s">
        <v>1667</v>
      </c>
      <c r="G193" s="9" t="s">
        <v>772</v>
      </c>
      <c r="H193" s="9" t="s">
        <v>1668</v>
      </c>
      <c r="I193" s="9" t="s">
        <v>1669</v>
      </c>
      <c r="J193" s="9" t="s">
        <v>1670</v>
      </c>
      <c r="K193" s="9" t="s">
        <v>230</v>
      </c>
      <c r="L193" s="9" t="s">
        <v>1671</v>
      </c>
      <c r="M193" s="22" t="s">
        <v>1672</v>
      </c>
      <c r="N193" s="9">
        <v>1</v>
      </c>
      <c r="O193" s="9"/>
      <c r="P193" s="9" t="s">
        <v>124</v>
      </c>
      <c r="Q193" s="8">
        <v>20</v>
      </c>
      <c r="R193" s="9"/>
      <c r="S193" s="8">
        <v>2009</v>
      </c>
      <c r="T193" s="9">
        <v>1</v>
      </c>
      <c r="U193" s="15"/>
      <c r="V193" s="15"/>
      <c r="W193" s="15"/>
      <c r="X193" s="9" t="s">
        <v>741</v>
      </c>
      <c r="Y193" s="17" t="s">
        <v>742</v>
      </c>
      <c r="Z193" s="9" t="s">
        <v>738</v>
      </c>
      <c r="AA193" s="9" t="s">
        <v>739</v>
      </c>
      <c r="AB193" s="9" t="s">
        <v>743</v>
      </c>
      <c r="AC193" s="9" t="s">
        <v>744</v>
      </c>
      <c r="AD193" s="15" t="s">
        <v>745</v>
      </c>
      <c r="AE193" s="16" t="s">
        <v>104</v>
      </c>
      <c r="AF193" s="12" t="s">
        <v>105</v>
      </c>
      <c r="AG193" s="12" t="s">
        <v>106</v>
      </c>
      <c r="AH193" s="12" t="s">
        <v>107</v>
      </c>
      <c r="AI193" s="12" t="s">
        <v>108</v>
      </c>
      <c r="AJ193" s="13"/>
    </row>
    <row r="194" spans="1:36" s="58" customFormat="1" ht="30" hidden="1">
      <c r="A194" s="8">
        <v>948</v>
      </c>
      <c r="B194" s="9" t="s">
        <v>1693</v>
      </c>
      <c r="C194" s="9" t="s">
        <v>1694</v>
      </c>
      <c r="D194" s="9" t="s">
        <v>111</v>
      </c>
      <c r="E194" s="9" t="s">
        <v>1666</v>
      </c>
      <c r="F194" s="9" t="s">
        <v>1667</v>
      </c>
      <c r="G194" s="9" t="s">
        <v>128</v>
      </c>
      <c r="H194" s="9" t="s">
        <v>1668</v>
      </c>
      <c r="I194" s="9" t="s">
        <v>1669</v>
      </c>
      <c r="J194" s="9" t="s">
        <v>1670</v>
      </c>
      <c r="K194" s="9" t="s">
        <v>230</v>
      </c>
      <c r="L194" s="9" t="s">
        <v>1671</v>
      </c>
      <c r="M194" s="9" t="s">
        <v>1672</v>
      </c>
      <c r="N194" s="9">
        <v>1</v>
      </c>
      <c r="O194" s="9"/>
      <c r="P194" s="9"/>
      <c r="Q194" s="8">
        <v>29</v>
      </c>
      <c r="R194" s="9"/>
      <c r="S194" s="8">
        <v>2009</v>
      </c>
      <c r="T194" s="9">
        <v>1</v>
      </c>
      <c r="U194" s="9"/>
      <c r="V194" s="9"/>
      <c r="W194" s="9"/>
      <c r="X194" s="9" t="s">
        <v>135</v>
      </c>
      <c r="Y194" s="17" t="s">
        <v>136</v>
      </c>
      <c r="Z194" s="9" t="s">
        <v>132</v>
      </c>
      <c r="AA194" s="17" t="s">
        <v>137</v>
      </c>
      <c r="AB194" s="17" t="s">
        <v>138</v>
      </c>
      <c r="AC194" s="9" t="s">
        <v>139</v>
      </c>
      <c r="AD194" s="9" t="s">
        <v>140</v>
      </c>
      <c r="AE194" s="12" t="s">
        <v>104</v>
      </c>
      <c r="AF194" s="16" t="s">
        <v>105</v>
      </c>
      <c r="AG194" s="12" t="s">
        <v>106</v>
      </c>
      <c r="AH194" s="12" t="s">
        <v>107</v>
      </c>
      <c r="AI194" s="12" t="s">
        <v>108</v>
      </c>
      <c r="AJ194" s="13"/>
    </row>
    <row r="195" spans="1:36" s="58" customFormat="1" ht="30" hidden="1">
      <c r="A195" s="8">
        <v>976</v>
      </c>
      <c r="B195" s="9" t="s">
        <v>1695</v>
      </c>
      <c r="C195" s="9" t="s">
        <v>1683</v>
      </c>
      <c r="D195" s="9" t="s">
        <v>124</v>
      </c>
      <c r="E195" s="9" t="s">
        <v>1666</v>
      </c>
      <c r="F195" s="9" t="s">
        <v>1696</v>
      </c>
      <c r="G195" s="9" t="s">
        <v>703</v>
      </c>
      <c r="H195" s="9" t="s">
        <v>1668</v>
      </c>
      <c r="I195" s="9" t="s">
        <v>1669</v>
      </c>
      <c r="J195" s="9" t="s">
        <v>1697</v>
      </c>
      <c r="K195" s="9" t="s">
        <v>230</v>
      </c>
      <c r="L195" s="9" t="s">
        <v>1671</v>
      </c>
      <c r="M195" s="9" t="s">
        <v>1672</v>
      </c>
      <c r="N195" s="9">
        <v>1</v>
      </c>
      <c r="O195" s="9"/>
      <c r="P195" s="9"/>
      <c r="Q195" s="8">
        <v>24</v>
      </c>
      <c r="R195" s="9"/>
      <c r="S195" s="8">
        <v>2009</v>
      </c>
      <c r="T195" s="9">
        <v>1</v>
      </c>
      <c r="U195" s="9"/>
      <c r="V195" s="9"/>
      <c r="W195" s="9"/>
      <c r="X195" s="9" t="s">
        <v>379</v>
      </c>
      <c r="Y195" s="9" t="s">
        <v>559</v>
      </c>
      <c r="Z195" s="9" t="s">
        <v>560</v>
      </c>
      <c r="AA195" s="9" t="s">
        <v>561</v>
      </c>
      <c r="AB195" s="9" t="s">
        <v>382</v>
      </c>
      <c r="AC195" s="9" t="s">
        <v>124</v>
      </c>
      <c r="AD195" s="15" t="s">
        <v>383</v>
      </c>
      <c r="AE195" s="12" t="s">
        <v>104</v>
      </c>
      <c r="AF195" s="12" t="s">
        <v>105</v>
      </c>
      <c r="AG195" s="12" t="s">
        <v>106</v>
      </c>
      <c r="AH195" s="12" t="s">
        <v>107</v>
      </c>
      <c r="AI195" s="12" t="s">
        <v>108</v>
      </c>
      <c r="AJ195" s="13"/>
    </row>
    <row r="196" spans="1:36" s="58" customFormat="1" ht="30" hidden="1">
      <c r="A196" s="8">
        <v>12</v>
      </c>
      <c r="B196" s="9" t="s">
        <v>1698</v>
      </c>
      <c r="C196" s="9" t="s">
        <v>293</v>
      </c>
      <c r="D196" s="12" t="s">
        <v>111</v>
      </c>
      <c r="E196" s="9" t="s">
        <v>1699</v>
      </c>
      <c r="F196" s="9" t="s">
        <v>1700</v>
      </c>
      <c r="G196" s="9" t="s">
        <v>295</v>
      </c>
      <c r="H196" s="9" t="s">
        <v>296</v>
      </c>
      <c r="I196" s="9" t="s">
        <v>297</v>
      </c>
      <c r="J196" s="9" t="s">
        <v>298</v>
      </c>
      <c r="K196" s="9" t="s">
        <v>299</v>
      </c>
      <c r="L196" s="9" t="s">
        <v>300</v>
      </c>
      <c r="M196" s="9" t="s">
        <v>301</v>
      </c>
      <c r="N196" s="9">
        <v>1</v>
      </c>
      <c r="O196" s="9"/>
      <c r="P196" s="9"/>
      <c r="Q196" s="8">
        <v>22</v>
      </c>
      <c r="R196" s="9"/>
      <c r="S196" s="8">
        <v>2009</v>
      </c>
      <c r="T196" s="9">
        <v>1</v>
      </c>
      <c r="U196" s="9">
        <v>1</v>
      </c>
      <c r="V196" s="9"/>
      <c r="W196" s="9">
        <v>1</v>
      </c>
      <c r="X196" s="9" t="s">
        <v>120</v>
      </c>
      <c r="Y196" s="9" t="s">
        <v>121</v>
      </c>
      <c r="Z196" s="9" t="s">
        <v>5</v>
      </c>
      <c r="AA196" s="9" t="s">
        <v>122</v>
      </c>
      <c r="AB196" s="9" t="s">
        <v>123</v>
      </c>
      <c r="AC196" s="9" t="s">
        <v>124</v>
      </c>
      <c r="AD196" s="15" t="s">
        <v>125</v>
      </c>
      <c r="AE196" s="16" t="s">
        <v>104</v>
      </c>
      <c r="AF196" s="12" t="s">
        <v>105</v>
      </c>
      <c r="AG196" s="12" t="s">
        <v>106</v>
      </c>
      <c r="AH196" s="12" t="s">
        <v>107</v>
      </c>
      <c r="AI196" s="12" t="s">
        <v>108</v>
      </c>
      <c r="AJ196" s="13"/>
    </row>
    <row r="197" spans="1:36" s="58" customFormat="1" ht="30" hidden="1">
      <c r="A197" s="8">
        <v>67</v>
      </c>
      <c r="B197" s="9" t="s">
        <v>1701</v>
      </c>
      <c r="C197" s="9" t="s">
        <v>110</v>
      </c>
      <c r="D197" s="9" t="s">
        <v>336</v>
      </c>
      <c r="E197" s="9" t="s">
        <v>1699</v>
      </c>
      <c r="F197" s="9" t="s">
        <v>1702</v>
      </c>
      <c r="G197" s="9" t="s">
        <v>446</v>
      </c>
      <c r="H197" s="9" t="s">
        <v>447</v>
      </c>
      <c r="I197" s="9" t="s">
        <v>448</v>
      </c>
      <c r="J197" s="9" t="s">
        <v>449</v>
      </c>
      <c r="K197" s="9" t="s">
        <v>450</v>
      </c>
      <c r="L197" s="9" t="s">
        <v>451</v>
      </c>
      <c r="M197" s="9" t="s">
        <v>452</v>
      </c>
      <c r="N197" s="9">
        <v>1</v>
      </c>
      <c r="O197" s="9"/>
      <c r="P197" s="9"/>
      <c r="Q197" s="8">
        <v>22</v>
      </c>
      <c r="R197" s="9"/>
      <c r="S197" s="8">
        <v>2009</v>
      </c>
      <c r="T197" s="9">
        <v>1</v>
      </c>
      <c r="U197" s="9"/>
      <c r="V197" s="9"/>
      <c r="W197" s="9"/>
      <c r="X197" s="9" t="s">
        <v>120</v>
      </c>
      <c r="Y197" s="9" t="s">
        <v>121</v>
      </c>
      <c r="Z197" s="9" t="s">
        <v>5</v>
      </c>
      <c r="AA197" s="9" t="s">
        <v>122</v>
      </c>
      <c r="AB197" s="9" t="s">
        <v>123</v>
      </c>
      <c r="AC197" s="9" t="s">
        <v>124</v>
      </c>
      <c r="AD197" s="15" t="s">
        <v>125</v>
      </c>
      <c r="AE197" s="12" t="s">
        <v>104</v>
      </c>
      <c r="AF197" s="12" t="s">
        <v>105</v>
      </c>
      <c r="AG197" s="12" t="s">
        <v>106</v>
      </c>
      <c r="AH197" s="12" t="s">
        <v>107</v>
      </c>
      <c r="AI197" s="12" t="s">
        <v>108</v>
      </c>
      <c r="AJ197" s="13"/>
    </row>
    <row r="198" spans="1:36" s="58" customFormat="1" ht="30" hidden="1">
      <c r="A198" s="8">
        <v>68</v>
      </c>
      <c r="B198" s="9" t="s">
        <v>1703</v>
      </c>
      <c r="C198" s="9" t="s">
        <v>110</v>
      </c>
      <c r="D198" s="9" t="s">
        <v>111</v>
      </c>
      <c r="E198" s="9" t="s">
        <v>1699</v>
      </c>
      <c r="F198" s="9" t="s">
        <v>1704</v>
      </c>
      <c r="G198" s="9" t="s">
        <v>113</v>
      </c>
      <c r="H198" s="9" t="s">
        <v>114</v>
      </c>
      <c r="I198" s="9" t="s">
        <v>115</v>
      </c>
      <c r="J198" s="9" t="s">
        <v>116</v>
      </c>
      <c r="K198" s="9" t="s">
        <v>117</v>
      </c>
      <c r="L198" s="9" t="s">
        <v>118</v>
      </c>
      <c r="M198" s="14" t="s">
        <v>119</v>
      </c>
      <c r="N198" s="9">
        <v>1</v>
      </c>
      <c r="O198" s="9"/>
      <c r="P198" s="9"/>
      <c r="Q198" s="8">
        <v>22</v>
      </c>
      <c r="R198" s="9"/>
      <c r="S198" s="8">
        <v>2009</v>
      </c>
      <c r="T198" s="9">
        <v>1</v>
      </c>
      <c r="U198" s="15"/>
      <c r="V198" s="15"/>
      <c r="W198" s="15"/>
      <c r="X198" s="9" t="s">
        <v>120</v>
      </c>
      <c r="Y198" s="9" t="s">
        <v>121</v>
      </c>
      <c r="Z198" s="9" t="s">
        <v>5</v>
      </c>
      <c r="AA198" s="9" t="s">
        <v>122</v>
      </c>
      <c r="AB198" s="9" t="s">
        <v>123</v>
      </c>
      <c r="AC198" s="9" t="s">
        <v>124</v>
      </c>
      <c r="AD198" s="15" t="s">
        <v>125</v>
      </c>
      <c r="AE198" s="16" t="s">
        <v>104</v>
      </c>
      <c r="AF198" s="12" t="s">
        <v>105</v>
      </c>
      <c r="AG198" s="12" t="s">
        <v>106</v>
      </c>
      <c r="AH198" s="12" t="s">
        <v>107</v>
      </c>
      <c r="AI198" s="12" t="s">
        <v>108</v>
      </c>
      <c r="AJ198" s="13"/>
    </row>
    <row r="199" spans="1:36" s="58" customFormat="1" ht="30" hidden="1">
      <c r="A199" s="8">
        <v>84</v>
      </c>
      <c r="B199" s="9" t="s">
        <v>1705</v>
      </c>
      <c r="C199" s="9" t="s">
        <v>1450</v>
      </c>
      <c r="D199" s="9" t="s">
        <v>111</v>
      </c>
      <c r="E199" s="9" t="s">
        <v>1699</v>
      </c>
      <c r="F199" s="9" t="s">
        <v>1700</v>
      </c>
      <c r="G199" s="9" t="s">
        <v>1453</v>
      </c>
      <c r="H199" s="9" t="s">
        <v>1454</v>
      </c>
      <c r="I199" s="9" t="s">
        <v>1455</v>
      </c>
      <c r="J199" s="9" t="s">
        <v>1456</v>
      </c>
      <c r="K199" s="9" t="s">
        <v>1457</v>
      </c>
      <c r="L199" s="9" t="s">
        <v>1458</v>
      </c>
      <c r="M199" s="9" t="s">
        <v>1459</v>
      </c>
      <c r="N199" s="9">
        <v>1</v>
      </c>
      <c r="O199" s="9"/>
      <c r="P199" s="9" t="s">
        <v>124</v>
      </c>
      <c r="Q199" s="8">
        <v>7</v>
      </c>
      <c r="R199" s="9"/>
      <c r="S199" s="8">
        <v>2009</v>
      </c>
      <c r="T199" s="9">
        <v>1</v>
      </c>
      <c r="U199" s="9"/>
      <c r="V199" s="9"/>
      <c r="W199" s="9"/>
      <c r="X199" s="9" t="s">
        <v>392</v>
      </c>
      <c r="Y199" s="9" t="s">
        <v>393</v>
      </c>
      <c r="Z199" s="9" t="s">
        <v>394</v>
      </c>
      <c r="AA199" s="9" t="s">
        <v>395</v>
      </c>
      <c r="AB199" s="9" t="s">
        <v>396</v>
      </c>
      <c r="AC199" s="9" t="s">
        <v>397</v>
      </c>
      <c r="AD199" s="10" t="s">
        <v>398</v>
      </c>
      <c r="AE199" s="12" t="s">
        <v>104</v>
      </c>
      <c r="AF199" s="12" t="s">
        <v>105</v>
      </c>
      <c r="AG199" s="12" t="s">
        <v>106</v>
      </c>
      <c r="AH199" s="12" t="s">
        <v>107</v>
      </c>
      <c r="AI199" s="12" t="s">
        <v>108</v>
      </c>
      <c r="AJ199" s="13"/>
    </row>
    <row r="200" spans="1:36" s="58" customFormat="1" ht="30" hidden="1">
      <c r="A200" s="8">
        <v>105</v>
      </c>
      <c r="B200" s="9" t="s">
        <v>1706</v>
      </c>
      <c r="C200" s="9" t="s">
        <v>142</v>
      </c>
      <c r="D200" s="9" t="s">
        <v>111</v>
      </c>
      <c r="E200" s="9" t="s">
        <v>1699</v>
      </c>
      <c r="F200" s="9" t="s">
        <v>1700</v>
      </c>
      <c r="G200" s="9" t="s">
        <v>128</v>
      </c>
      <c r="H200" s="9" t="s">
        <v>1707</v>
      </c>
      <c r="I200" s="9" t="s">
        <v>1708</v>
      </c>
      <c r="J200" s="9" t="s">
        <v>1709</v>
      </c>
      <c r="K200" s="9" t="s">
        <v>132</v>
      </c>
      <c r="L200" s="9" t="s">
        <v>1710</v>
      </c>
      <c r="M200" s="9" t="s">
        <v>1711</v>
      </c>
      <c r="N200" s="9">
        <v>1</v>
      </c>
      <c r="O200" s="9"/>
      <c r="P200" s="9"/>
      <c r="Q200" s="8">
        <v>29</v>
      </c>
      <c r="R200" s="9"/>
      <c r="S200" s="8">
        <v>2009</v>
      </c>
      <c r="T200" s="9">
        <v>1</v>
      </c>
      <c r="U200" s="9"/>
      <c r="V200" s="9"/>
      <c r="W200" s="9"/>
      <c r="X200" s="9" t="s">
        <v>135</v>
      </c>
      <c r="Y200" s="17" t="s">
        <v>136</v>
      </c>
      <c r="Z200" s="9" t="s">
        <v>132</v>
      </c>
      <c r="AA200" s="17" t="s">
        <v>137</v>
      </c>
      <c r="AB200" s="17" t="s">
        <v>138</v>
      </c>
      <c r="AC200" s="9" t="s">
        <v>139</v>
      </c>
      <c r="AD200" s="9" t="s">
        <v>140</v>
      </c>
      <c r="AE200" s="16" t="s">
        <v>104</v>
      </c>
      <c r="AF200" s="12" t="s">
        <v>105</v>
      </c>
      <c r="AG200" s="12" t="s">
        <v>106</v>
      </c>
      <c r="AH200" s="12" t="s">
        <v>107</v>
      </c>
      <c r="AI200" s="12" t="s">
        <v>108</v>
      </c>
      <c r="AJ200" s="13"/>
    </row>
    <row r="201" spans="1:36" s="58" customFormat="1" ht="45" hidden="1">
      <c r="A201" s="8">
        <v>109</v>
      </c>
      <c r="B201" s="9" t="s">
        <v>1712</v>
      </c>
      <c r="C201" s="9" t="s">
        <v>916</v>
      </c>
      <c r="D201" s="9" t="s">
        <v>111</v>
      </c>
      <c r="E201" s="9" t="s">
        <v>1699</v>
      </c>
      <c r="F201" s="9" t="s">
        <v>1713</v>
      </c>
      <c r="G201" s="9" t="s">
        <v>1714</v>
      </c>
      <c r="H201" s="9" t="s">
        <v>1715</v>
      </c>
      <c r="I201" s="9" t="s">
        <v>1716</v>
      </c>
      <c r="J201" s="9" t="s">
        <v>1717</v>
      </c>
      <c r="K201" s="9" t="s">
        <v>1718</v>
      </c>
      <c r="L201" s="9" t="s">
        <v>1719</v>
      </c>
      <c r="M201" s="9" t="s">
        <v>1720</v>
      </c>
      <c r="N201" s="9">
        <v>1</v>
      </c>
      <c r="O201" s="9"/>
      <c r="P201" s="9"/>
      <c r="Q201" s="8">
        <v>11</v>
      </c>
      <c r="R201" s="9"/>
      <c r="S201" s="8">
        <v>2009</v>
      </c>
      <c r="T201" s="9">
        <v>1</v>
      </c>
      <c r="U201" s="9"/>
      <c r="V201" s="9"/>
      <c r="W201" s="9"/>
      <c r="X201" s="9" t="s">
        <v>192</v>
      </c>
      <c r="Y201" s="9" t="s">
        <v>193</v>
      </c>
      <c r="Z201" s="9" t="s">
        <v>189</v>
      </c>
      <c r="AA201" s="9" t="s">
        <v>194</v>
      </c>
      <c r="AB201" s="9" t="s">
        <v>195</v>
      </c>
      <c r="AC201" s="9" t="s">
        <v>196</v>
      </c>
      <c r="AD201" s="9" t="s">
        <v>197</v>
      </c>
      <c r="AE201" s="16" t="s">
        <v>104</v>
      </c>
      <c r="AF201" s="12" t="s">
        <v>105</v>
      </c>
      <c r="AG201" s="12" t="s">
        <v>106</v>
      </c>
      <c r="AH201" s="12" t="s">
        <v>107</v>
      </c>
      <c r="AI201" s="12" t="s">
        <v>108</v>
      </c>
      <c r="AJ201" s="13"/>
    </row>
    <row r="202" spans="1:36" s="58" customFormat="1" ht="30" hidden="1">
      <c r="A202" s="8">
        <v>112</v>
      </c>
      <c r="B202" s="9" t="s">
        <v>1721</v>
      </c>
      <c r="C202" s="9" t="s">
        <v>142</v>
      </c>
      <c r="D202" s="9" t="s">
        <v>111</v>
      </c>
      <c r="E202" s="9" t="s">
        <v>1699</v>
      </c>
      <c r="F202" s="9" t="s">
        <v>1700</v>
      </c>
      <c r="G202" s="9" t="s">
        <v>564</v>
      </c>
      <c r="H202" s="9" t="s">
        <v>1722</v>
      </c>
      <c r="I202" s="9" t="s">
        <v>1723</v>
      </c>
      <c r="J202" s="9" t="s">
        <v>1562</v>
      </c>
      <c r="K202" s="9" t="s">
        <v>568</v>
      </c>
      <c r="L202" s="9" t="s">
        <v>1724</v>
      </c>
      <c r="M202" s="9" t="s">
        <v>1725</v>
      </c>
      <c r="N202" s="9">
        <v>1</v>
      </c>
      <c r="O202" s="9"/>
      <c r="P202" s="9"/>
      <c r="Q202" s="8">
        <v>26</v>
      </c>
      <c r="R202" s="9"/>
      <c r="S202" s="8">
        <v>2009</v>
      </c>
      <c r="T202" s="9">
        <v>1</v>
      </c>
      <c r="U202" s="9"/>
      <c r="V202" s="9"/>
      <c r="W202" s="9"/>
      <c r="X202" s="9" t="s">
        <v>571</v>
      </c>
      <c r="Y202" s="9" t="s">
        <v>572</v>
      </c>
      <c r="Z202" s="9" t="s">
        <v>573</v>
      </c>
      <c r="AA202" s="9" t="s">
        <v>574</v>
      </c>
      <c r="AB202" s="9" t="s">
        <v>575</v>
      </c>
      <c r="AC202" s="9" t="s">
        <v>124</v>
      </c>
      <c r="AD202" s="9" t="s">
        <v>576</v>
      </c>
      <c r="AE202" s="26" t="s">
        <v>104</v>
      </c>
      <c r="AF202" s="16" t="s">
        <v>577</v>
      </c>
      <c r="AG202" s="16" t="s">
        <v>577</v>
      </c>
      <c r="AH202" s="16" t="s">
        <v>577</v>
      </c>
      <c r="AI202" s="16" t="s">
        <v>577</v>
      </c>
      <c r="AJ202" s="13"/>
    </row>
    <row r="203" spans="1:36" s="58" customFormat="1" ht="30" hidden="1">
      <c r="A203" s="23">
        <v>121</v>
      </c>
      <c r="B203" s="20" t="s">
        <v>1726</v>
      </c>
      <c r="C203" s="12" t="s">
        <v>427</v>
      </c>
      <c r="D203" s="16" t="s">
        <v>515</v>
      </c>
      <c r="E203" s="20" t="s">
        <v>1699</v>
      </c>
      <c r="F203" s="12" t="s">
        <v>1727</v>
      </c>
      <c r="G203" s="12" t="s">
        <v>1470</v>
      </c>
      <c r="H203" s="12" t="s">
        <v>430</v>
      </c>
      <c r="I203" s="12" t="s">
        <v>431</v>
      </c>
      <c r="J203" s="12" t="s">
        <v>858</v>
      </c>
      <c r="K203" s="12" t="s">
        <v>1472</v>
      </c>
      <c r="L203" s="12" t="s">
        <v>1473</v>
      </c>
      <c r="M203" s="20" t="s">
        <v>434</v>
      </c>
      <c r="N203" s="9">
        <v>1</v>
      </c>
      <c r="O203" s="20"/>
      <c r="P203" s="67" t="s">
        <v>1728</v>
      </c>
      <c r="Q203" s="23">
        <v>8</v>
      </c>
      <c r="R203" s="67"/>
      <c r="S203" s="23">
        <v>2009</v>
      </c>
      <c r="T203" s="9">
        <v>1</v>
      </c>
      <c r="U203" s="20">
        <v>1</v>
      </c>
      <c r="V203" s="20"/>
      <c r="W203" s="20">
        <v>1</v>
      </c>
      <c r="X203" s="9" t="s">
        <v>1475</v>
      </c>
      <c r="Y203" s="9" t="s">
        <v>1476</v>
      </c>
      <c r="Z203" s="9" t="s">
        <v>1472</v>
      </c>
      <c r="AA203" s="9" t="s">
        <v>1473</v>
      </c>
      <c r="AB203" s="9" t="s">
        <v>1477</v>
      </c>
      <c r="AC203" s="20" t="s">
        <v>1478</v>
      </c>
      <c r="AD203" s="20" t="s">
        <v>1479</v>
      </c>
      <c r="AE203" s="12" t="s">
        <v>104</v>
      </c>
      <c r="AF203" s="12" t="s">
        <v>105</v>
      </c>
      <c r="AG203" s="12" t="s">
        <v>106</v>
      </c>
      <c r="AH203" s="12" t="s">
        <v>107</v>
      </c>
      <c r="AI203" s="12" t="s">
        <v>108</v>
      </c>
      <c r="AJ203" s="13"/>
    </row>
    <row r="204" spans="1:36" s="58" customFormat="1" ht="45" hidden="1">
      <c r="A204" s="23">
        <v>151</v>
      </c>
      <c r="B204" s="20" t="s">
        <v>1729</v>
      </c>
      <c r="C204" s="12" t="s">
        <v>427</v>
      </c>
      <c r="D204" s="16" t="s">
        <v>553</v>
      </c>
      <c r="E204" s="12" t="s">
        <v>1699</v>
      </c>
      <c r="F204" s="12" t="s">
        <v>1730</v>
      </c>
      <c r="G204" s="20" t="s">
        <v>555</v>
      </c>
      <c r="H204" s="20" t="s">
        <v>430</v>
      </c>
      <c r="I204" s="20" t="s">
        <v>431</v>
      </c>
      <c r="J204" s="20" t="s">
        <v>556</v>
      </c>
      <c r="K204" s="20" t="s">
        <v>174</v>
      </c>
      <c r="L204" s="20" t="s">
        <v>557</v>
      </c>
      <c r="M204" s="20" t="s">
        <v>434</v>
      </c>
      <c r="N204" s="9">
        <v>1</v>
      </c>
      <c r="O204" s="20"/>
      <c r="P204" s="20" t="s">
        <v>1731</v>
      </c>
      <c r="Q204" s="23">
        <v>24</v>
      </c>
      <c r="R204" s="20"/>
      <c r="S204" s="23">
        <v>2008</v>
      </c>
      <c r="T204" s="9">
        <v>1</v>
      </c>
      <c r="U204" s="20">
        <v>1</v>
      </c>
      <c r="V204" s="20"/>
      <c r="W204" s="20">
        <v>1</v>
      </c>
      <c r="X204" s="9" t="s">
        <v>379</v>
      </c>
      <c r="Y204" s="9" t="s">
        <v>559</v>
      </c>
      <c r="Z204" s="9" t="s">
        <v>560</v>
      </c>
      <c r="AA204" s="9" t="s">
        <v>561</v>
      </c>
      <c r="AB204" s="9" t="s">
        <v>382</v>
      </c>
      <c r="AC204" s="20" t="s">
        <v>124</v>
      </c>
      <c r="AD204" s="31" t="s">
        <v>383</v>
      </c>
      <c r="AE204" s="12" t="s">
        <v>104</v>
      </c>
      <c r="AF204" s="12" t="s">
        <v>105</v>
      </c>
      <c r="AG204" s="12" t="s">
        <v>106</v>
      </c>
      <c r="AH204" s="12" t="s">
        <v>107</v>
      </c>
      <c r="AI204" s="12" t="s">
        <v>108</v>
      </c>
      <c r="AJ204" s="13"/>
    </row>
    <row r="205" spans="1:36" s="58" customFormat="1" ht="30" hidden="1">
      <c r="A205" s="23">
        <v>394</v>
      </c>
      <c r="B205" s="20" t="s">
        <v>1732</v>
      </c>
      <c r="C205" s="12" t="s">
        <v>110</v>
      </c>
      <c r="D205" s="12" t="s">
        <v>111</v>
      </c>
      <c r="E205" s="12" t="s">
        <v>1699</v>
      </c>
      <c r="F205" s="12" t="s">
        <v>1700</v>
      </c>
      <c r="G205" s="20" t="s">
        <v>185</v>
      </c>
      <c r="H205" s="20" t="s">
        <v>186</v>
      </c>
      <c r="I205" s="20" t="s">
        <v>187</v>
      </c>
      <c r="J205" s="20" t="s">
        <v>188</v>
      </c>
      <c r="K205" s="20" t="s">
        <v>189</v>
      </c>
      <c r="L205" s="20" t="s">
        <v>190</v>
      </c>
      <c r="M205" s="20" t="s">
        <v>191</v>
      </c>
      <c r="N205" s="9">
        <v>1</v>
      </c>
      <c r="O205" s="20"/>
      <c r="P205" s="20"/>
      <c r="Q205" s="23">
        <v>11</v>
      </c>
      <c r="R205" s="20"/>
      <c r="S205" s="23">
        <v>2009</v>
      </c>
      <c r="T205" s="9">
        <v>1</v>
      </c>
      <c r="U205" s="20"/>
      <c r="V205" s="20"/>
      <c r="W205" s="20"/>
      <c r="X205" s="9" t="s">
        <v>192</v>
      </c>
      <c r="Y205" s="9" t="s">
        <v>193</v>
      </c>
      <c r="Z205" s="9" t="s">
        <v>189</v>
      </c>
      <c r="AA205" s="9" t="s">
        <v>194</v>
      </c>
      <c r="AB205" s="9" t="s">
        <v>195</v>
      </c>
      <c r="AC205" s="20" t="s">
        <v>196</v>
      </c>
      <c r="AD205" s="20" t="s">
        <v>197</v>
      </c>
      <c r="AE205" s="16" t="s">
        <v>104</v>
      </c>
      <c r="AF205" s="12" t="s">
        <v>105</v>
      </c>
      <c r="AG205" s="12" t="s">
        <v>106</v>
      </c>
      <c r="AH205" s="12" t="s">
        <v>107</v>
      </c>
      <c r="AI205" s="12" t="s">
        <v>108</v>
      </c>
      <c r="AJ205" s="13"/>
    </row>
    <row r="206" spans="1:36" s="58" customFormat="1" ht="30" hidden="1">
      <c r="A206" s="23">
        <v>113</v>
      </c>
      <c r="B206" s="20" t="s">
        <v>1733</v>
      </c>
      <c r="C206" s="12" t="s">
        <v>142</v>
      </c>
      <c r="D206" s="12" t="s">
        <v>111</v>
      </c>
      <c r="E206" s="20" t="s">
        <v>1734</v>
      </c>
      <c r="F206" s="12" t="s">
        <v>1735</v>
      </c>
      <c r="G206" s="20" t="s">
        <v>564</v>
      </c>
      <c r="H206" s="20" t="s">
        <v>1736</v>
      </c>
      <c r="I206" s="20" t="s">
        <v>1737</v>
      </c>
      <c r="J206" s="20" t="s">
        <v>1738</v>
      </c>
      <c r="K206" s="20" t="s">
        <v>568</v>
      </c>
      <c r="L206" s="20" t="s">
        <v>1739</v>
      </c>
      <c r="M206" s="20" t="s">
        <v>1740</v>
      </c>
      <c r="N206" s="9">
        <v>1</v>
      </c>
      <c r="O206" s="20"/>
      <c r="P206" s="20"/>
      <c r="Q206" s="23">
        <v>26</v>
      </c>
      <c r="R206" s="20"/>
      <c r="S206" s="23">
        <v>2009</v>
      </c>
      <c r="T206" s="9">
        <v>1</v>
      </c>
      <c r="U206" s="20"/>
      <c r="V206" s="20"/>
      <c r="W206" s="20"/>
      <c r="X206" s="9" t="s">
        <v>571</v>
      </c>
      <c r="Y206" s="9" t="s">
        <v>572</v>
      </c>
      <c r="Z206" s="9" t="s">
        <v>573</v>
      </c>
      <c r="AA206" s="9" t="s">
        <v>574</v>
      </c>
      <c r="AB206" s="9" t="s">
        <v>575</v>
      </c>
      <c r="AC206" s="20" t="s">
        <v>124</v>
      </c>
      <c r="AD206" s="20" t="s">
        <v>576</v>
      </c>
      <c r="AE206" s="26" t="s">
        <v>104</v>
      </c>
      <c r="AF206" s="16" t="s">
        <v>577</v>
      </c>
      <c r="AG206" s="16" t="s">
        <v>577</v>
      </c>
      <c r="AH206" s="16" t="s">
        <v>577</v>
      </c>
      <c r="AI206" s="16" t="s">
        <v>577</v>
      </c>
      <c r="AJ206" s="13"/>
    </row>
    <row r="207" spans="1:36" s="58" customFormat="1" ht="30" hidden="1">
      <c r="A207" s="23">
        <v>357</v>
      </c>
      <c r="B207" s="20" t="s">
        <v>1741</v>
      </c>
      <c r="C207" s="12" t="s">
        <v>1742</v>
      </c>
      <c r="D207" s="12" t="s">
        <v>111</v>
      </c>
      <c r="E207" s="20" t="s">
        <v>1734</v>
      </c>
      <c r="F207" s="12" t="s">
        <v>1743</v>
      </c>
      <c r="G207" s="20" t="s">
        <v>766</v>
      </c>
      <c r="H207" s="20" t="s">
        <v>1744</v>
      </c>
      <c r="I207" s="20" t="s">
        <v>1745</v>
      </c>
      <c r="J207" s="20" t="s">
        <v>1746</v>
      </c>
      <c r="K207" s="20" t="s">
        <v>759</v>
      </c>
      <c r="L207" s="20" t="s">
        <v>760</v>
      </c>
      <c r="M207" s="30" t="s">
        <v>1747</v>
      </c>
      <c r="N207" s="9">
        <v>1</v>
      </c>
      <c r="O207" s="20"/>
      <c r="P207" s="20" t="s">
        <v>124</v>
      </c>
      <c r="Q207" s="23">
        <v>3</v>
      </c>
      <c r="R207" s="20"/>
      <c r="S207" s="23">
        <v>2009</v>
      </c>
      <c r="T207" s="9">
        <v>1</v>
      </c>
      <c r="U207" s="37"/>
      <c r="V207" s="37"/>
      <c r="W207" s="37"/>
      <c r="X207" s="9" t="s">
        <v>757</v>
      </c>
      <c r="Y207" s="9" t="s">
        <v>758</v>
      </c>
      <c r="Z207" s="9" t="s">
        <v>759</v>
      </c>
      <c r="AA207" s="9" t="s">
        <v>760</v>
      </c>
      <c r="AB207" s="9" t="s">
        <v>761</v>
      </c>
      <c r="AC207" s="20" t="s">
        <v>762</v>
      </c>
      <c r="AD207" s="20" t="s">
        <v>763</v>
      </c>
      <c r="AE207" s="12" t="s">
        <v>104</v>
      </c>
      <c r="AF207" s="12" t="s">
        <v>105</v>
      </c>
      <c r="AG207" s="12" t="s">
        <v>106</v>
      </c>
      <c r="AH207" s="12" t="s">
        <v>107</v>
      </c>
      <c r="AI207" s="12" t="s">
        <v>108</v>
      </c>
      <c r="AJ207" s="13"/>
    </row>
    <row r="208" spans="1:36" s="58" customFormat="1" ht="30" hidden="1">
      <c r="A208" s="23">
        <v>128</v>
      </c>
      <c r="B208" s="20" t="s">
        <v>1748</v>
      </c>
      <c r="C208" s="12" t="s">
        <v>627</v>
      </c>
      <c r="D208" s="12" t="s">
        <v>294</v>
      </c>
      <c r="E208" s="20" t="s">
        <v>1749</v>
      </c>
      <c r="F208" s="12" t="s">
        <v>1549</v>
      </c>
      <c r="G208" s="20" t="s">
        <v>170</v>
      </c>
      <c r="H208" s="20" t="s">
        <v>629</v>
      </c>
      <c r="I208" s="20" t="s">
        <v>630</v>
      </c>
      <c r="J208" s="20" t="s">
        <v>631</v>
      </c>
      <c r="K208" s="20" t="s">
        <v>179</v>
      </c>
      <c r="L208" s="20" t="s">
        <v>180</v>
      </c>
      <c r="M208" s="20" t="s">
        <v>632</v>
      </c>
      <c r="N208" s="9">
        <v>1</v>
      </c>
      <c r="O208" s="20"/>
      <c r="P208" s="20"/>
      <c r="Q208" s="23">
        <v>16</v>
      </c>
      <c r="R208" s="20"/>
      <c r="S208" s="23">
        <v>2009</v>
      </c>
      <c r="T208" s="9">
        <v>1</v>
      </c>
      <c r="U208" s="20"/>
      <c r="V208" s="20"/>
      <c r="W208" s="20"/>
      <c r="X208" s="9" t="s">
        <v>177</v>
      </c>
      <c r="Y208" s="9" t="s">
        <v>178</v>
      </c>
      <c r="Z208" s="9" t="s">
        <v>179</v>
      </c>
      <c r="AA208" s="9" t="s">
        <v>180</v>
      </c>
      <c r="AB208" s="9" t="s">
        <v>181</v>
      </c>
      <c r="AC208" s="20" t="s">
        <v>182</v>
      </c>
      <c r="AD208" s="31" t="s">
        <v>183</v>
      </c>
      <c r="AE208" s="12" t="s">
        <v>104</v>
      </c>
      <c r="AF208" s="12" t="s">
        <v>105</v>
      </c>
      <c r="AG208" s="12" t="s">
        <v>106</v>
      </c>
      <c r="AH208" s="12" t="s">
        <v>107</v>
      </c>
      <c r="AI208" s="12" t="s">
        <v>108</v>
      </c>
      <c r="AJ208" s="13"/>
    </row>
    <row r="209" spans="1:36" s="58" customFormat="1" ht="30" hidden="1">
      <c r="A209" s="23">
        <v>330</v>
      </c>
      <c r="B209" s="20" t="s">
        <v>1750</v>
      </c>
      <c r="C209" s="12" t="s">
        <v>1557</v>
      </c>
      <c r="D209" s="12" t="s">
        <v>336</v>
      </c>
      <c r="E209" s="20" t="s">
        <v>1749</v>
      </c>
      <c r="F209" s="12" t="s">
        <v>1751</v>
      </c>
      <c r="G209" s="20" t="s">
        <v>1559</v>
      </c>
      <c r="H209" s="20" t="s">
        <v>1560</v>
      </c>
      <c r="I209" s="20" t="s">
        <v>1561</v>
      </c>
      <c r="J209" s="20" t="s">
        <v>1562</v>
      </c>
      <c r="K209" s="20" t="s">
        <v>204</v>
      </c>
      <c r="L209" s="20" t="s">
        <v>1563</v>
      </c>
      <c r="M209" s="20" t="s">
        <v>1564</v>
      </c>
      <c r="N209" s="9">
        <v>1</v>
      </c>
      <c r="O209" s="20"/>
      <c r="P209" s="20"/>
      <c r="Q209" s="23">
        <v>37</v>
      </c>
      <c r="R209" s="20"/>
      <c r="S209" s="23">
        <v>2009</v>
      </c>
      <c r="T209" s="9">
        <v>1</v>
      </c>
      <c r="U209" s="20"/>
      <c r="V209" s="20"/>
      <c r="W209" s="20"/>
      <c r="X209" s="20" t="s">
        <v>207</v>
      </c>
      <c r="Y209" s="20" t="s">
        <v>208</v>
      </c>
      <c r="Z209" s="20" t="s">
        <v>204</v>
      </c>
      <c r="AA209" s="20" t="s">
        <v>209</v>
      </c>
      <c r="AB209" s="20" t="s">
        <v>210</v>
      </c>
      <c r="AC209" s="20" t="s">
        <v>211</v>
      </c>
      <c r="AD209" s="20" t="s">
        <v>212</v>
      </c>
      <c r="AE209" s="12" t="s">
        <v>104</v>
      </c>
      <c r="AF209" s="12" t="s">
        <v>105</v>
      </c>
      <c r="AG209" s="16" t="s">
        <v>106</v>
      </c>
      <c r="AH209" s="12" t="s">
        <v>107</v>
      </c>
      <c r="AI209" s="12" t="s">
        <v>108</v>
      </c>
      <c r="AJ209" s="13"/>
    </row>
    <row r="210" spans="1:36" s="58" customFormat="1" ht="30" hidden="1">
      <c r="A210" s="23">
        <v>483</v>
      </c>
      <c r="B210" s="20" t="s">
        <v>1752</v>
      </c>
      <c r="C210" s="20" t="s">
        <v>1557</v>
      </c>
      <c r="D210" s="20" t="s">
        <v>111</v>
      </c>
      <c r="E210" s="20" t="s">
        <v>1749</v>
      </c>
      <c r="F210" s="20" t="s">
        <v>1574</v>
      </c>
      <c r="G210" s="20" t="s">
        <v>1575</v>
      </c>
      <c r="H210" s="20" t="s">
        <v>1576</v>
      </c>
      <c r="I210" s="20" t="s">
        <v>1577</v>
      </c>
      <c r="J210" s="20" t="s">
        <v>1578</v>
      </c>
      <c r="K210" s="20" t="s">
        <v>1579</v>
      </c>
      <c r="L210" s="20" t="s">
        <v>1580</v>
      </c>
      <c r="M210" s="20" t="s">
        <v>1581</v>
      </c>
      <c r="N210" s="9">
        <v>1</v>
      </c>
      <c r="O210" s="20"/>
      <c r="P210" s="20"/>
      <c r="Q210" s="23">
        <v>38</v>
      </c>
      <c r="R210" s="20"/>
      <c r="S210" s="23">
        <v>2009</v>
      </c>
      <c r="T210" s="9">
        <v>1</v>
      </c>
      <c r="U210" s="20"/>
      <c r="V210" s="20"/>
      <c r="W210" s="20"/>
      <c r="X210" s="20" t="s">
        <v>13</v>
      </c>
      <c r="Y210" s="20" t="s">
        <v>162</v>
      </c>
      <c r="Z210" s="20" t="s">
        <v>163</v>
      </c>
      <c r="AA210" s="20" t="s">
        <v>164</v>
      </c>
      <c r="AB210" s="20" t="s">
        <v>165</v>
      </c>
      <c r="AC210" s="20" t="s">
        <v>166</v>
      </c>
      <c r="AD210" s="37" t="s">
        <v>167</v>
      </c>
      <c r="AE210" s="20" t="s">
        <v>104</v>
      </c>
      <c r="AF210" s="20" t="s">
        <v>105</v>
      </c>
      <c r="AG210" s="20" t="s">
        <v>106</v>
      </c>
      <c r="AH210" s="20" t="s">
        <v>107</v>
      </c>
      <c r="AI210" s="20" t="s">
        <v>108</v>
      </c>
      <c r="AJ210" s="13"/>
    </row>
    <row r="211" spans="1:36" s="58" customFormat="1" ht="30" hidden="1">
      <c r="A211" s="8">
        <v>484</v>
      </c>
      <c r="B211" s="9" t="s">
        <v>1753</v>
      </c>
      <c r="C211" s="9" t="s">
        <v>1583</v>
      </c>
      <c r="D211" s="17" t="s">
        <v>111</v>
      </c>
      <c r="E211" s="9" t="s">
        <v>1749</v>
      </c>
      <c r="F211" s="9" t="s">
        <v>1584</v>
      </c>
      <c r="G211" s="9" t="s">
        <v>215</v>
      </c>
      <c r="H211" s="9" t="s">
        <v>1585</v>
      </c>
      <c r="I211" s="9" t="s">
        <v>1586</v>
      </c>
      <c r="J211" s="9" t="s">
        <v>124</v>
      </c>
      <c r="K211" s="9" t="s">
        <v>1587</v>
      </c>
      <c r="L211" s="9" t="s">
        <v>1588</v>
      </c>
      <c r="M211" s="14" t="s">
        <v>1589</v>
      </c>
      <c r="N211" s="9">
        <v>1</v>
      </c>
      <c r="O211" s="9"/>
      <c r="P211" s="9"/>
      <c r="Q211" s="8">
        <v>39</v>
      </c>
      <c r="R211" s="9"/>
      <c r="S211" s="11">
        <v>2010</v>
      </c>
      <c r="T211" s="9">
        <v>1</v>
      </c>
      <c r="U211" s="14"/>
      <c r="V211" s="14"/>
      <c r="W211" s="14"/>
      <c r="X211" s="9" t="s">
        <v>97</v>
      </c>
      <c r="Y211" s="9" t="s">
        <v>98</v>
      </c>
      <c r="Z211" s="9" t="s">
        <v>99</v>
      </c>
      <c r="AA211" s="9" t="s">
        <v>100</v>
      </c>
      <c r="AB211" s="9" t="s">
        <v>101</v>
      </c>
      <c r="AC211" s="9" t="s">
        <v>102</v>
      </c>
      <c r="AD211" s="9" t="s">
        <v>103</v>
      </c>
      <c r="AE211" s="12" t="s">
        <v>104</v>
      </c>
      <c r="AF211" s="12" t="s">
        <v>105</v>
      </c>
      <c r="AG211" s="12" t="s">
        <v>106</v>
      </c>
      <c r="AH211" s="12" t="s">
        <v>107</v>
      </c>
      <c r="AI211" s="12" t="s">
        <v>108</v>
      </c>
      <c r="AJ211" s="13"/>
    </row>
    <row r="212" spans="1:36" s="58" customFormat="1" ht="45" hidden="1">
      <c r="A212" s="8">
        <v>486</v>
      </c>
      <c r="B212" s="9" t="s">
        <v>1754</v>
      </c>
      <c r="C212" s="9" t="s">
        <v>1557</v>
      </c>
      <c r="D212" s="9" t="s">
        <v>111</v>
      </c>
      <c r="E212" s="9" t="s">
        <v>1749</v>
      </c>
      <c r="F212" s="9" t="s">
        <v>1591</v>
      </c>
      <c r="G212" s="9" t="s">
        <v>1592</v>
      </c>
      <c r="H212" s="17" t="s">
        <v>1593</v>
      </c>
      <c r="I212" s="17" t="s">
        <v>1594</v>
      </c>
      <c r="J212" s="17" t="s">
        <v>1595</v>
      </c>
      <c r="K212" s="17" t="s">
        <v>1596</v>
      </c>
      <c r="L212" s="17" t="s">
        <v>1597</v>
      </c>
      <c r="M212" s="14" t="s">
        <v>1598</v>
      </c>
      <c r="N212" s="9">
        <v>1</v>
      </c>
      <c r="O212" s="17"/>
      <c r="P212" s="9"/>
      <c r="Q212" s="8">
        <v>39</v>
      </c>
      <c r="R212" s="9"/>
      <c r="S212" s="11">
        <v>2010</v>
      </c>
      <c r="T212" s="9">
        <v>1</v>
      </c>
      <c r="U212" s="14"/>
      <c r="V212" s="14"/>
      <c r="W212" s="14"/>
      <c r="X212" s="9" t="s">
        <v>97</v>
      </c>
      <c r="Y212" s="9" t="s">
        <v>98</v>
      </c>
      <c r="Z212" s="9" t="s">
        <v>99</v>
      </c>
      <c r="AA212" s="9" t="s">
        <v>100</v>
      </c>
      <c r="AB212" s="9" t="s">
        <v>101</v>
      </c>
      <c r="AC212" s="9" t="s">
        <v>102</v>
      </c>
      <c r="AD212" s="9" t="s">
        <v>103</v>
      </c>
      <c r="AE212" s="12" t="s">
        <v>104</v>
      </c>
      <c r="AF212" s="12" t="s">
        <v>105</v>
      </c>
      <c r="AG212" s="12" t="s">
        <v>106</v>
      </c>
      <c r="AH212" s="12" t="s">
        <v>107</v>
      </c>
      <c r="AI212" s="12" t="s">
        <v>108</v>
      </c>
      <c r="AJ212" s="13"/>
    </row>
    <row r="213" spans="1:36" s="58" customFormat="1" ht="45" hidden="1">
      <c r="A213" s="8">
        <v>487</v>
      </c>
      <c r="B213" s="9" t="s">
        <v>1755</v>
      </c>
      <c r="C213" s="9" t="s">
        <v>1557</v>
      </c>
      <c r="D213" s="9" t="s">
        <v>111</v>
      </c>
      <c r="E213" s="9" t="s">
        <v>1749</v>
      </c>
      <c r="F213" s="9" t="s">
        <v>1601</v>
      </c>
      <c r="G213" s="9" t="s">
        <v>883</v>
      </c>
      <c r="H213" s="9" t="s">
        <v>1602</v>
      </c>
      <c r="I213" s="9" t="s">
        <v>1603</v>
      </c>
      <c r="J213" s="9" t="s">
        <v>1604</v>
      </c>
      <c r="K213" s="9" t="s">
        <v>1605</v>
      </c>
      <c r="L213" s="9" t="s">
        <v>1606</v>
      </c>
      <c r="M213" s="9" t="s">
        <v>1607</v>
      </c>
      <c r="N213" s="9">
        <v>1</v>
      </c>
      <c r="O213" s="9"/>
      <c r="P213" s="9"/>
      <c r="Q213" s="8">
        <v>38</v>
      </c>
      <c r="R213" s="9"/>
      <c r="S213" s="8">
        <v>2009</v>
      </c>
      <c r="T213" s="9">
        <v>1</v>
      </c>
      <c r="U213" s="9"/>
      <c r="V213" s="9"/>
      <c r="W213" s="9"/>
      <c r="X213" s="9" t="s">
        <v>13</v>
      </c>
      <c r="Y213" s="9" t="s">
        <v>162</v>
      </c>
      <c r="Z213" s="9" t="s">
        <v>163</v>
      </c>
      <c r="AA213" s="9" t="s">
        <v>164</v>
      </c>
      <c r="AB213" s="9" t="s">
        <v>165</v>
      </c>
      <c r="AC213" s="9" t="s">
        <v>166</v>
      </c>
      <c r="AD213" s="10" t="s">
        <v>167</v>
      </c>
      <c r="AE213" s="12" t="s">
        <v>104</v>
      </c>
      <c r="AF213" s="12" t="s">
        <v>105</v>
      </c>
      <c r="AG213" s="12" t="s">
        <v>106</v>
      </c>
      <c r="AH213" s="12" t="s">
        <v>107</v>
      </c>
      <c r="AI213" s="12" t="s">
        <v>108</v>
      </c>
      <c r="AJ213" s="13"/>
    </row>
    <row r="214" spans="1:36" s="58" customFormat="1" ht="45" hidden="1">
      <c r="A214" s="8">
        <v>500</v>
      </c>
      <c r="B214" s="9" t="s">
        <v>1756</v>
      </c>
      <c r="C214" s="9" t="s">
        <v>427</v>
      </c>
      <c r="D214" s="9" t="s">
        <v>111</v>
      </c>
      <c r="E214" s="9" t="s">
        <v>1749</v>
      </c>
      <c r="F214" s="9" t="s">
        <v>1634</v>
      </c>
      <c r="G214" s="9" t="s">
        <v>555</v>
      </c>
      <c r="H214" s="9" t="s">
        <v>1635</v>
      </c>
      <c r="I214" s="9" t="s">
        <v>1636</v>
      </c>
      <c r="J214" s="9" t="s">
        <v>556</v>
      </c>
      <c r="K214" s="9" t="s">
        <v>174</v>
      </c>
      <c r="L214" s="9" t="s">
        <v>557</v>
      </c>
      <c r="M214" s="20" t="s">
        <v>1637</v>
      </c>
      <c r="N214" s="9">
        <v>1</v>
      </c>
      <c r="O214" s="20"/>
      <c r="P214" s="9"/>
      <c r="Q214" s="8">
        <v>24</v>
      </c>
      <c r="R214" s="9"/>
      <c r="S214" s="8">
        <v>2009</v>
      </c>
      <c r="T214" s="9">
        <v>1</v>
      </c>
      <c r="U214" s="20"/>
      <c r="V214" s="20"/>
      <c r="W214" s="20"/>
      <c r="X214" s="9" t="s">
        <v>379</v>
      </c>
      <c r="Y214" s="9" t="s">
        <v>559</v>
      </c>
      <c r="Z214" s="9" t="s">
        <v>560</v>
      </c>
      <c r="AA214" s="9" t="s">
        <v>561</v>
      </c>
      <c r="AB214" s="9" t="s">
        <v>382</v>
      </c>
      <c r="AC214" s="9" t="s">
        <v>124</v>
      </c>
      <c r="AD214" s="15" t="s">
        <v>383</v>
      </c>
      <c r="AE214" s="12" t="s">
        <v>104</v>
      </c>
      <c r="AF214" s="12" t="s">
        <v>105</v>
      </c>
      <c r="AG214" s="12" t="s">
        <v>106</v>
      </c>
      <c r="AH214" s="12" t="s">
        <v>107</v>
      </c>
      <c r="AI214" s="12" t="s">
        <v>108</v>
      </c>
      <c r="AJ214" s="13"/>
    </row>
    <row r="215" spans="1:36" s="58" customFormat="1" ht="30" hidden="1">
      <c r="A215" s="8">
        <v>232</v>
      </c>
      <c r="B215" s="9" t="s">
        <v>1757</v>
      </c>
      <c r="C215" s="9" t="s">
        <v>1758</v>
      </c>
      <c r="D215" s="9" t="s">
        <v>320</v>
      </c>
      <c r="E215" s="9" t="s">
        <v>1759</v>
      </c>
      <c r="F215" s="9" t="s">
        <v>1513</v>
      </c>
      <c r="G215" s="9" t="s">
        <v>346</v>
      </c>
      <c r="H215" s="9" t="s">
        <v>1760</v>
      </c>
      <c r="I215" s="9" t="s">
        <v>1761</v>
      </c>
      <c r="J215" s="9" t="s">
        <v>1762</v>
      </c>
      <c r="K215" s="9" t="s">
        <v>1509</v>
      </c>
      <c r="L215" s="9" t="s">
        <v>351</v>
      </c>
      <c r="M215" s="20" t="s">
        <v>1763</v>
      </c>
      <c r="N215" s="9">
        <v>1</v>
      </c>
      <c r="O215" s="20"/>
      <c r="P215" s="9"/>
      <c r="Q215" s="8">
        <v>18</v>
      </c>
      <c r="R215" s="9"/>
      <c r="S215" s="8">
        <v>2008</v>
      </c>
      <c r="T215" s="9">
        <v>1</v>
      </c>
      <c r="U215" s="20">
        <v>1</v>
      </c>
      <c r="V215" s="20"/>
      <c r="W215" s="20">
        <v>1</v>
      </c>
      <c r="X215" s="9" t="s">
        <v>329</v>
      </c>
      <c r="Y215" s="9" t="s">
        <v>330</v>
      </c>
      <c r="Z215" s="9" t="s">
        <v>326</v>
      </c>
      <c r="AA215" s="9" t="s">
        <v>331</v>
      </c>
      <c r="AB215" s="9" t="s">
        <v>332</v>
      </c>
      <c r="AC215" s="9" t="s">
        <v>124</v>
      </c>
      <c r="AD215" s="9" t="s">
        <v>333</v>
      </c>
      <c r="AE215" s="12" t="s">
        <v>104</v>
      </c>
      <c r="AF215" s="12" t="s">
        <v>105</v>
      </c>
      <c r="AG215" s="12" t="s">
        <v>106</v>
      </c>
      <c r="AH215" s="12" t="s">
        <v>107</v>
      </c>
      <c r="AI215" s="12" t="s">
        <v>108</v>
      </c>
      <c r="AJ215" s="13"/>
    </row>
    <row r="216" spans="1:36" s="58" customFormat="1" ht="30" hidden="1">
      <c r="A216" s="8">
        <v>237</v>
      </c>
      <c r="B216" s="9" t="s">
        <v>1764</v>
      </c>
      <c r="C216" s="9" t="s">
        <v>1504</v>
      </c>
      <c r="D216" s="9" t="s">
        <v>111</v>
      </c>
      <c r="E216" s="9" t="s">
        <v>1759</v>
      </c>
      <c r="F216" s="9" t="s">
        <v>1505</v>
      </c>
      <c r="G216" s="9" t="s">
        <v>346</v>
      </c>
      <c r="H216" s="9" t="s">
        <v>1506</v>
      </c>
      <c r="I216" s="9" t="s">
        <v>1507</v>
      </c>
      <c r="J216" s="9" t="s">
        <v>1508</v>
      </c>
      <c r="K216" s="9" t="s">
        <v>1509</v>
      </c>
      <c r="L216" s="9" t="s">
        <v>351</v>
      </c>
      <c r="M216" s="9" t="s">
        <v>1510</v>
      </c>
      <c r="N216" s="9">
        <v>1</v>
      </c>
      <c r="O216" s="9"/>
      <c r="P216" s="9"/>
      <c r="Q216" s="8">
        <v>18</v>
      </c>
      <c r="R216" s="9"/>
      <c r="S216" s="8">
        <v>2008</v>
      </c>
      <c r="T216" s="9">
        <v>1</v>
      </c>
      <c r="U216" s="9">
        <v>1</v>
      </c>
      <c r="V216" s="9"/>
      <c r="W216" s="9">
        <v>1</v>
      </c>
      <c r="X216" s="9" t="s">
        <v>329</v>
      </c>
      <c r="Y216" s="9" t="s">
        <v>330</v>
      </c>
      <c r="Z216" s="9" t="s">
        <v>326</v>
      </c>
      <c r="AA216" s="9" t="s">
        <v>331</v>
      </c>
      <c r="AB216" s="9" t="s">
        <v>332</v>
      </c>
      <c r="AC216" s="9" t="s">
        <v>124</v>
      </c>
      <c r="AD216" s="9" t="s">
        <v>333</v>
      </c>
      <c r="AE216" s="12" t="s">
        <v>104</v>
      </c>
      <c r="AF216" s="12" t="s">
        <v>105</v>
      </c>
      <c r="AG216" s="12" t="s">
        <v>106</v>
      </c>
      <c r="AH216" s="12" t="s">
        <v>107</v>
      </c>
      <c r="AI216" s="12" t="s">
        <v>108</v>
      </c>
      <c r="AJ216" s="13"/>
    </row>
    <row r="217" spans="1:36" s="58" customFormat="1" ht="30" hidden="1">
      <c r="A217" s="8">
        <v>250</v>
      </c>
      <c r="B217" s="9" t="s">
        <v>1765</v>
      </c>
      <c r="C217" s="9" t="s">
        <v>1766</v>
      </c>
      <c r="D217" s="9" t="s">
        <v>111</v>
      </c>
      <c r="E217" s="9" t="s">
        <v>1759</v>
      </c>
      <c r="F217" s="9" t="s">
        <v>1505</v>
      </c>
      <c r="G217" s="9" t="s">
        <v>322</v>
      </c>
      <c r="H217" s="9" t="s">
        <v>1767</v>
      </c>
      <c r="I217" s="9" t="s">
        <v>1768</v>
      </c>
      <c r="J217" s="9" t="s">
        <v>1769</v>
      </c>
      <c r="K217" s="9" t="s">
        <v>326</v>
      </c>
      <c r="L217" s="9" t="s">
        <v>331</v>
      </c>
      <c r="M217" s="9" t="s">
        <v>1770</v>
      </c>
      <c r="N217" s="9">
        <v>1</v>
      </c>
      <c r="O217" s="9"/>
      <c r="P217" s="9"/>
      <c r="Q217" s="8">
        <v>18</v>
      </c>
      <c r="R217" s="9"/>
      <c r="S217" s="8">
        <v>2008</v>
      </c>
      <c r="T217" s="9">
        <v>1</v>
      </c>
      <c r="U217" s="9">
        <v>1</v>
      </c>
      <c r="V217" s="9"/>
      <c r="W217" s="9">
        <v>1</v>
      </c>
      <c r="X217" s="9" t="s">
        <v>329</v>
      </c>
      <c r="Y217" s="9" t="s">
        <v>330</v>
      </c>
      <c r="Z217" s="9" t="s">
        <v>326</v>
      </c>
      <c r="AA217" s="9" t="s">
        <v>331</v>
      </c>
      <c r="AB217" s="9" t="s">
        <v>332</v>
      </c>
      <c r="AC217" s="9" t="s">
        <v>124</v>
      </c>
      <c r="AD217" s="9" t="s">
        <v>333</v>
      </c>
      <c r="AE217" s="12" t="s">
        <v>104</v>
      </c>
      <c r="AF217" s="12" t="s">
        <v>105</v>
      </c>
      <c r="AG217" s="12" t="s">
        <v>106</v>
      </c>
      <c r="AH217" s="12" t="s">
        <v>107</v>
      </c>
      <c r="AI217" s="12" t="s">
        <v>108</v>
      </c>
      <c r="AJ217" s="13"/>
    </row>
    <row r="218" spans="1:36" s="58" customFormat="1" ht="30" hidden="1">
      <c r="A218" s="8">
        <v>279</v>
      </c>
      <c r="B218" s="9" t="s">
        <v>1771</v>
      </c>
      <c r="C218" s="9" t="s">
        <v>1512</v>
      </c>
      <c r="D218" s="9" t="s">
        <v>111</v>
      </c>
      <c r="E218" s="9" t="s">
        <v>1759</v>
      </c>
      <c r="F218" s="9" t="s">
        <v>1513</v>
      </c>
      <c r="G218" s="9" t="s">
        <v>1514</v>
      </c>
      <c r="H218" s="9" t="s">
        <v>1772</v>
      </c>
      <c r="I218" s="9" t="s">
        <v>1516</v>
      </c>
      <c r="J218" s="9" t="s">
        <v>1517</v>
      </c>
      <c r="K218" s="9" t="s">
        <v>472</v>
      </c>
      <c r="L218" s="9" t="s">
        <v>1518</v>
      </c>
      <c r="M218" s="30" t="s">
        <v>1519</v>
      </c>
      <c r="N218" s="9">
        <v>1</v>
      </c>
      <c r="O218" s="20"/>
      <c r="P218" s="9"/>
      <c r="Q218" s="8">
        <v>0</v>
      </c>
      <c r="R218" s="9"/>
      <c r="S218" s="8">
        <v>2008</v>
      </c>
      <c r="T218" s="9">
        <v>1</v>
      </c>
      <c r="U218" s="31"/>
      <c r="V218" s="31"/>
      <c r="W218" s="31"/>
      <c r="X218" s="9" t="s">
        <v>475</v>
      </c>
      <c r="Y218" s="17" t="s">
        <v>476</v>
      </c>
      <c r="Z218" s="17" t="s">
        <v>477</v>
      </c>
      <c r="AA218" s="17" t="s">
        <v>478</v>
      </c>
      <c r="AB218" s="17" t="s">
        <v>479</v>
      </c>
      <c r="AC218" s="9" t="s">
        <v>124</v>
      </c>
      <c r="AD218" s="15" t="s">
        <v>480</v>
      </c>
      <c r="AE218" s="24" t="s">
        <v>104</v>
      </c>
      <c r="AF218" s="12" t="s">
        <v>105</v>
      </c>
      <c r="AG218" s="12" t="s">
        <v>106</v>
      </c>
      <c r="AH218" s="12" t="s">
        <v>107</v>
      </c>
      <c r="AI218" s="12" t="s">
        <v>108</v>
      </c>
      <c r="AJ218" s="13"/>
    </row>
    <row r="219" spans="1:36" s="58" customFormat="1" ht="30" hidden="1">
      <c r="A219" s="23">
        <v>390</v>
      </c>
      <c r="B219" s="9" t="s">
        <v>1773</v>
      </c>
      <c r="C219" s="9" t="s">
        <v>1774</v>
      </c>
      <c r="D219" s="9" t="s">
        <v>111</v>
      </c>
      <c r="E219" s="9" t="s">
        <v>1759</v>
      </c>
      <c r="F219" s="9" t="s">
        <v>1775</v>
      </c>
      <c r="G219" s="9" t="s">
        <v>1524</v>
      </c>
      <c r="H219" s="9" t="s">
        <v>1776</v>
      </c>
      <c r="I219" s="9" t="s">
        <v>1777</v>
      </c>
      <c r="J219" s="9" t="s">
        <v>1778</v>
      </c>
      <c r="K219" s="9" t="s">
        <v>1779</v>
      </c>
      <c r="L219" s="9" t="s">
        <v>1529</v>
      </c>
      <c r="M219" s="20" t="s">
        <v>1780</v>
      </c>
      <c r="N219" s="9">
        <v>1</v>
      </c>
      <c r="O219" s="20"/>
      <c r="P219" s="9"/>
      <c r="Q219" s="8">
        <v>1</v>
      </c>
      <c r="R219" s="9"/>
      <c r="S219" s="8">
        <v>2008</v>
      </c>
      <c r="T219" s="9">
        <v>1</v>
      </c>
      <c r="U219" s="20"/>
      <c r="V219" s="20"/>
      <c r="W219" s="20"/>
      <c r="X219" s="21" t="s">
        <v>363</v>
      </c>
      <c r="Y219" s="21" t="s">
        <v>364</v>
      </c>
      <c r="Z219" s="21" t="s">
        <v>365</v>
      </c>
      <c r="AA219" s="21" t="s">
        <v>366</v>
      </c>
      <c r="AB219" s="21" t="s">
        <v>367</v>
      </c>
      <c r="AC219" s="21" t="s">
        <v>368</v>
      </c>
      <c r="AD219" s="10" t="s">
        <v>369</v>
      </c>
      <c r="AE219" s="16" t="s">
        <v>104</v>
      </c>
      <c r="AF219" s="12" t="s">
        <v>105</v>
      </c>
      <c r="AG219" s="12" t="s">
        <v>106</v>
      </c>
      <c r="AH219" s="12" t="s">
        <v>107</v>
      </c>
      <c r="AI219" s="12" t="s">
        <v>108</v>
      </c>
      <c r="AJ219" s="13"/>
    </row>
    <row r="220" spans="1:36" s="58" customFormat="1" ht="30" hidden="1">
      <c r="A220" s="8">
        <v>498</v>
      </c>
      <c r="B220" s="9" t="s">
        <v>1781</v>
      </c>
      <c r="C220" s="9" t="s">
        <v>916</v>
      </c>
      <c r="D220" s="9" t="s">
        <v>111</v>
      </c>
      <c r="E220" s="9" t="s">
        <v>1759</v>
      </c>
      <c r="F220" s="9" t="s">
        <v>1521</v>
      </c>
      <c r="G220" s="9" t="s">
        <v>322</v>
      </c>
      <c r="H220" s="9" t="s">
        <v>917</v>
      </c>
      <c r="I220" s="9" t="s">
        <v>918</v>
      </c>
      <c r="J220" s="9" t="s">
        <v>919</v>
      </c>
      <c r="K220" s="9" t="s">
        <v>326</v>
      </c>
      <c r="L220" s="9" t="s">
        <v>811</v>
      </c>
      <c r="M220" s="9" t="s">
        <v>920</v>
      </c>
      <c r="N220" s="9">
        <v>1</v>
      </c>
      <c r="O220" s="9"/>
      <c r="P220" s="9"/>
      <c r="Q220" s="8">
        <v>18</v>
      </c>
      <c r="R220" s="9"/>
      <c r="S220" s="8">
        <v>2008</v>
      </c>
      <c r="T220" s="9">
        <v>1</v>
      </c>
      <c r="U220" s="9">
        <v>1</v>
      </c>
      <c r="V220" s="9"/>
      <c r="W220" s="9">
        <v>1</v>
      </c>
      <c r="X220" s="9" t="s">
        <v>329</v>
      </c>
      <c r="Y220" s="9" t="s">
        <v>330</v>
      </c>
      <c r="Z220" s="9" t="s">
        <v>326</v>
      </c>
      <c r="AA220" s="9" t="s">
        <v>331</v>
      </c>
      <c r="AB220" s="9" t="s">
        <v>332</v>
      </c>
      <c r="AC220" s="9" t="s">
        <v>124</v>
      </c>
      <c r="AD220" s="9" t="s">
        <v>333</v>
      </c>
      <c r="AE220" s="12" t="s">
        <v>104</v>
      </c>
      <c r="AF220" s="12" t="s">
        <v>105</v>
      </c>
      <c r="AG220" s="12" t="s">
        <v>106</v>
      </c>
      <c r="AH220" s="12" t="s">
        <v>107</v>
      </c>
      <c r="AI220" s="12" t="s">
        <v>108</v>
      </c>
      <c r="AJ220" s="13"/>
    </row>
    <row r="221" spans="1:36" s="58" customFormat="1" ht="30" hidden="1">
      <c r="A221" s="8">
        <v>556</v>
      </c>
      <c r="B221" s="9" t="s">
        <v>1782</v>
      </c>
      <c r="C221" s="9" t="s">
        <v>1783</v>
      </c>
      <c r="D221" s="9" t="s">
        <v>111</v>
      </c>
      <c r="E221" s="9" t="s">
        <v>1759</v>
      </c>
      <c r="F221" s="9" t="s">
        <v>1513</v>
      </c>
      <c r="G221" s="9" t="s">
        <v>545</v>
      </c>
      <c r="H221" s="9" t="s">
        <v>1784</v>
      </c>
      <c r="I221" s="9" t="s">
        <v>1785</v>
      </c>
      <c r="J221" s="9" t="s">
        <v>1786</v>
      </c>
      <c r="K221" s="9" t="s">
        <v>549</v>
      </c>
      <c r="L221" s="9" t="s">
        <v>1787</v>
      </c>
      <c r="M221" s="9" t="s">
        <v>1788</v>
      </c>
      <c r="N221" s="9">
        <v>1</v>
      </c>
      <c r="O221" s="9"/>
      <c r="P221" s="9"/>
      <c r="Q221" s="8">
        <v>37</v>
      </c>
      <c r="R221" s="9"/>
      <c r="S221" s="8">
        <v>2008</v>
      </c>
      <c r="T221" s="9">
        <v>1</v>
      </c>
      <c r="U221" s="9"/>
      <c r="V221" s="9"/>
      <c r="W221" s="9"/>
      <c r="X221" s="9" t="s">
        <v>207</v>
      </c>
      <c r="Y221" s="9" t="s">
        <v>208</v>
      </c>
      <c r="Z221" s="9" t="s">
        <v>204</v>
      </c>
      <c r="AA221" s="9" t="s">
        <v>209</v>
      </c>
      <c r="AB221" s="9" t="s">
        <v>210</v>
      </c>
      <c r="AC221" s="9" t="s">
        <v>211</v>
      </c>
      <c r="AD221" s="9" t="s">
        <v>212</v>
      </c>
      <c r="AE221" s="16" t="s">
        <v>104</v>
      </c>
      <c r="AF221" s="12" t="s">
        <v>105</v>
      </c>
      <c r="AG221" s="12" t="s">
        <v>106</v>
      </c>
      <c r="AH221" s="12" t="s">
        <v>107</v>
      </c>
      <c r="AI221" s="12" t="s">
        <v>108</v>
      </c>
      <c r="AJ221" s="13"/>
    </row>
    <row r="222" spans="1:36" s="58" customFormat="1" ht="30" hidden="1">
      <c r="A222" s="8">
        <v>607</v>
      </c>
      <c r="B222" s="9" t="s">
        <v>1789</v>
      </c>
      <c r="C222" s="9" t="s">
        <v>1790</v>
      </c>
      <c r="D222" s="17" t="s">
        <v>111</v>
      </c>
      <c r="E222" s="9" t="s">
        <v>1759</v>
      </c>
      <c r="F222" s="9" t="s">
        <v>1521</v>
      </c>
      <c r="G222" s="9" t="s">
        <v>1791</v>
      </c>
      <c r="H222" s="17" t="s">
        <v>1792</v>
      </c>
      <c r="I222" s="9" t="s">
        <v>1793</v>
      </c>
      <c r="J222" s="9" t="s">
        <v>1794</v>
      </c>
      <c r="K222" s="9" t="s">
        <v>1795</v>
      </c>
      <c r="L222" s="9" t="s">
        <v>1796</v>
      </c>
      <c r="M222" s="9" t="s">
        <v>1797</v>
      </c>
      <c r="N222" s="9">
        <v>1</v>
      </c>
      <c r="O222" s="9"/>
      <c r="P222" s="9"/>
      <c r="Q222" s="8">
        <v>22</v>
      </c>
      <c r="R222" s="9"/>
      <c r="S222" s="8">
        <v>2008</v>
      </c>
      <c r="T222" s="9">
        <v>1</v>
      </c>
      <c r="U222" s="9"/>
      <c r="V222" s="9"/>
      <c r="W222" s="9"/>
      <c r="X222" s="9" t="s">
        <v>120</v>
      </c>
      <c r="Y222" s="9" t="s">
        <v>121</v>
      </c>
      <c r="Z222" s="9" t="s">
        <v>5</v>
      </c>
      <c r="AA222" s="9" t="s">
        <v>122</v>
      </c>
      <c r="AB222" s="9" t="s">
        <v>123</v>
      </c>
      <c r="AC222" s="9" t="s">
        <v>124</v>
      </c>
      <c r="AD222" s="15" t="s">
        <v>125</v>
      </c>
      <c r="AE222" s="12" t="s">
        <v>104</v>
      </c>
      <c r="AF222" s="16" t="s">
        <v>105</v>
      </c>
      <c r="AG222" s="12" t="s">
        <v>106</v>
      </c>
      <c r="AH222" s="12" t="s">
        <v>107</v>
      </c>
      <c r="AI222" s="12" t="s">
        <v>108</v>
      </c>
      <c r="AJ222" s="13"/>
    </row>
    <row r="223" spans="1:36" s="58" customFormat="1" ht="90" hidden="1">
      <c r="A223" s="8">
        <v>739</v>
      </c>
      <c r="B223" s="9" t="s">
        <v>1798</v>
      </c>
      <c r="C223" s="9" t="s">
        <v>1799</v>
      </c>
      <c r="D223" s="17" t="s">
        <v>515</v>
      </c>
      <c r="E223" s="9" t="s">
        <v>1759</v>
      </c>
      <c r="F223" s="9" t="s">
        <v>1513</v>
      </c>
      <c r="G223" s="9" t="s">
        <v>1514</v>
      </c>
      <c r="H223" s="9" t="s">
        <v>1800</v>
      </c>
      <c r="I223" s="9" t="s">
        <v>1801</v>
      </c>
      <c r="J223" s="9" t="s">
        <v>631</v>
      </c>
      <c r="K223" s="9" t="s">
        <v>1802</v>
      </c>
      <c r="L223" s="9" t="s">
        <v>1803</v>
      </c>
      <c r="M223" s="9" t="s">
        <v>1804</v>
      </c>
      <c r="N223" s="9">
        <v>1</v>
      </c>
      <c r="O223" s="9"/>
      <c r="P223" s="17" t="s">
        <v>1805</v>
      </c>
      <c r="Q223" s="8">
        <v>0</v>
      </c>
      <c r="R223" s="17"/>
      <c r="S223" s="8">
        <v>2008</v>
      </c>
      <c r="T223" s="9">
        <v>1</v>
      </c>
      <c r="U223" s="9"/>
      <c r="V223" s="9"/>
      <c r="W223" s="9"/>
      <c r="X223" s="9" t="s">
        <v>475</v>
      </c>
      <c r="Y223" s="17" t="s">
        <v>476</v>
      </c>
      <c r="Z223" s="17" t="s">
        <v>477</v>
      </c>
      <c r="AA223" s="17" t="s">
        <v>478</v>
      </c>
      <c r="AB223" s="17" t="s">
        <v>479</v>
      </c>
      <c r="AC223" s="9" t="s">
        <v>124</v>
      </c>
      <c r="AD223" s="15" t="s">
        <v>480</v>
      </c>
      <c r="AE223" s="12" t="s">
        <v>104</v>
      </c>
      <c r="AF223" s="25" t="s">
        <v>105</v>
      </c>
      <c r="AG223" s="12" t="s">
        <v>106</v>
      </c>
      <c r="AH223" s="12" t="s">
        <v>107</v>
      </c>
      <c r="AI223" s="24" t="s">
        <v>108</v>
      </c>
      <c r="AJ223" s="13"/>
    </row>
    <row r="224" spans="1:36" s="58" customFormat="1" ht="30" hidden="1">
      <c r="A224" s="8">
        <v>970</v>
      </c>
      <c r="B224" s="9" t="s">
        <v>1806</v>
      </c>
      <c r="C224" s="9" t="s">
        <v>1807</v>
      </c>
      <c r="D224" s="9" t="s">
        <v>111</v>
      </c>
      <c r="E224" s="9" t="s">
        <v>1759</v>
      </c>
      <c r="F224" s="9" t="s">
        <v>1521</v>
      </c>
      <c r="G224" s="9" t="s">
        <v>644</v>
      </c>
      <c r="H224" s="9" t="s">
        <v>1808</v>
      </c>
      <c r="I224" s="9" t="s">
        <v>1809</v>
      </c>
      <c r="J224" s="9" t="s">
        <v>1810</v>
      </c>
      <c r="K224" s="9" t="s">
        <v>1811</v>
      </c>
      <c r="L224" s="9" t="s">
        <v>649</v>
      </c>
      <c r="M224" s="22" t="s">
        <v>1812</v>
      </c>
      <c r="N224" s="9">
        <v>1</v>
      </c>
      <c r="O224" s="9"/>
      <c r="P224" s="9" t="s">
        <v>124</v>
      </c>
      <c r="Q224" s="8">
        <v>24</v>
      </c>
      <c r="R224" s="9"/>
      <c r="S224" s="8">
        <v>2008</v>
      </c>
      <c r="T224" s="9">
        <v>1</v>
      </c>
      <c r="U224" s="10"/>
      <c r="V224" s="10"/>
      <c r="W224" s="10"/>
      <c r="X224" s="9" t="s">
        <v>651</v>
      </c>
      <c r="Y224" s="9" t="s">
        <v>652</v>
      </c>
      <c r="Z224" s="9" t="s">
        <v>648</v>
      </c>
      <c r="AA224" s="9" t="s">
        <v>649</v>
      </c>
      <c r="AB224" s="9" t="s">
        <v>653</v>
      </c>
      <c r="AC224" s="9" t="s">
        <v>669</v>
      </c>
      <c r="AD224" s="9" t="s">
        <v>655</v>
      </c>
      <c r="AE224" s="16" t="s">
        <v>104</v>
      </c>
      <c r="AF224" s="12" t="s">
        <v>105</v>
      </c>
      <c r="AG224" s="12" t="s">
        <v>106</v>
      </c>
      <c r="AH224" s="12" t="s">
        <v>107</v>
      </c>
      <c r="AI224" s="12" t="s">
        <v>108</v>
      </c>
      <c r="AJ224" s="13"/>
    </row>
    <row r="225" spans="1:36" s="58" customFormat="1" ht="105" hidden="1">
      <c r="A225" s="8">
        <v>288</v>
      </c>
      <c r="B225" s="9" t="s">
        <v>1813</v>
      </c>
      <c r="C225" s="9" t="s">
        <v>1814</v>
      </c>
      <c r="D225" s="9" t="s">
        <v>111</v>
      </c>
      <c r="E225" s="9" t="s">
        <v>1815</v>
      </c>
      <c r="F225" s="9" t="s">
        <v>1816</v>
      </c>
      <c r="G225" s="9" t="s">
        <v>1817</v>
      </c>
      <c r="H225" s="9" t="s">
        <v>1818</v>
      </c>
      <c r="I225" s="9" t="s">
        <v>1819</v>
      </c>
      <c r="J225" s="9" t="s">
        <v>1820</v>
      </c>
      <c r="K225" s="9" t="s">
        <v>1821</v>
      </c>
      <c r="L225" s="9" t="s">
        <v>1822</v>
      </c>
      <c r="M225" s="9" t="s">
        <v>1823</v>
      </c>
      <c r="N225" s="9">
        <v>1</v>
      </c>
      <c r="O225" s="9"/>
      <c r="P225" s="9"/>
      <c r="Q225" s="8">
        <v>38</v>
      </c>
      <c r="R225" s="9"/>
      <c r="S225" s="8">
        <v>2008</v>
      </c>
      <c r="T225" s="9">
        <v>1</v>
      </c>
      <c r="U225" s="9">
        <v>0</v>
      </c>
      <c r="V225" s="9"/>
      <c r="W225" s="9">
        <v>0</v>
      </c>
      <c r="X225" s="9" t="s">
        <v>13</v>
      </c>
      <c r="Y225" s="9" t="s">
        <v>162</v>
      </c>
      <c r="Z225" s="9" t="s">
        <v>163</v>
      </c>
      <c r="AA225" s="9" t="s">
        <v>164</v>
      </c>
      <c r="AB225" s="9" t="s">
        <v>165</v>
      </c>
      <c r="AC225" s="9" t="s">
        <v>166</v>
      </c>
      <c r="AD225" s="10" t="s">
        <v>167</v>
      </c>
      <c r="AE225" s="12" t="s">
        <v>104</v>
      </c>
      <c r="AF225" s="12" t="s">
        <v>105</v>
      </c>
      <c r="AG225" s="12" t="s">
        <v>106</v>
      </c>
      <c r="AH225" s="12" t="s">
        <v>107</v>
      </c>
      <c r="AI225" s="12" t="s">
        <v>108</v>
      </c>
      <c r="AJ225" s="7" t="s">
        <v>1824</v>
      </c>
    </row>
    <row r="226" spans="1:36" s="58" customFormat="1" ht="30" hidden="1">
      <c r="A226" s="8">
        <v>315</v>
      </c>
      <c r="B226" s="9" t="s">
        <v>1825</v>
      </c>
      <c r="C226" s="9" t="s">
        <v>1826</v>
      </c>
      <c r="D226" s="9" t="s">
        <v>111</v>
      </c>
      <c r="E226" s="9" t="s">
        <v>1815</v>
      </c>
      <c r="F226" s="9" t="s">
        <v>1816</v>
      </c>
      <c r="G226" s="9" t="s">
        <v>200</v>
      </c>
      <c r="H226" s="9" t="s">
        <v>1827</v>
      </c>
      <c r="I226" s="9" t="s">
        <v>1828</v>
      </c>
      <c r="J226" s="9" t="s">
        <v>1829</v>
      </c>
      <c r="K226" s="9" t="s">
        <v>204</v>
      </c>
      <c r="L226" s="9" t="s">
        <v>1830</v>
      </c>
      <c r="M226" s="9" t="s">
        <v>1831</v>
      </c>
      <c r="N226" s="9">
        <v>1</v>
      </c>
      <c r="O226" s="9"/>
      <c r="P226" s="9"/>
      <c r="Q226" s="8">
        <v>37</v>
      </c>
      <c r="R226" s="9"/>
      <c r="S226" s="8">
        <v>2008</v>
      </c>
      <c r="T226" s="9">
        <v>1</v>
      </c>
      <c r="U226" s="9">
        <v>1</v>
      </c>
      <c r="V226" s="9"/>
      <c r="W226" s="9">
        <v>1</v>
      </c>
      <c r="X226" s="9" t="s">
        <v>207</v>
      </c>
      <c r="Y226" s="9" t="s">
        <v>208</v>
      </c>
      <c r="Z226" s="9" t="s">
        <v>204</v>
      </c>
      <c r="AA226" s="9" t="s">
        <v>209</v>
      </c>
      <c r="AB226" s="9" t="s">
        <v>210</v>
      </c>
      <c r="AC226" s="9" t="s">
        <v>211</v>
      </c>
      <c r="AD226" s="9" t="s">
        <v>212</v>
      </c>
      <c r="AE226" s="12" t="s">
        <v>104</v>
      </c>
      <c r="AF226" s="16" t="s">
        <v>105</v>
      </c>
      <c r="AG226" s="12" t="s">
        <v>106</v>
      </c>
      <c r="AH226" s="12" t="s">
        <v>107</v>
      </c>
      <c r="AI226" s="12" t="s">
        <v>108</v>
      </c>
      <c r="AJ226" s="13"/>
    </row>
    <row r="227" spans="1:36" s="58" customFormat="1" ht="30" hidden="1">
      <c r="A227" s="8">
        <v>399</v>
      </c>
      <c r="B227" s="9" t="s">
        <v>1832</v>
      </c>
      <c r="C227" s="9" t="s">
        <v>891</v>
      </c>
      <c r="D227" s="17" t="s">
        <v>88</v>
      </c>
      <c r="E227" s="9" t="s">
        <v>1815</v>
      </c>
      <c r="F227" s="9" t="s">
        <v>1816</v>
      </c>
      <c r="G227" s="9" t="s">
        <v>1592</v>
      </c>
      <c r="H227" s="9" t="s">
        <v>1833</v>
      </c>
      <c r="I227" s="9" t="s">
        <v>894</v>
      </c>
      <c r="J227" s="9" t="s">
        <v>895</v>
      </c>
      <c r="K227" s="9" t="s">
        <v>99</v>
      </c>
      <c r="L227" s="9" t="s">
        <v>896</v>
      </c>
      <c r="M227" s="14" t="s">
        <v>1834</v>
      </c>
      <c r="N227" s="9">
        <v>1</v>
      </c>
      <c r="O227" s="9"/>
      <c r="P227" s="9"/>
      <c r="Q227" s="8">
        <v>39</v>
      </c>
      <c r="R227" s="9"/>
      <c r="S227" s="11">
        <v>2010</v>
      </c>
      <c r="T227" s="9">
        <v>1</v>
      </c>
      <c r="U227" s="14"/>
      <c r="V227" s="14"/>
      <c r="W227" s="14"/>
      <c r="X227" s="9" t="s">
        <v>97</v>
      </c>
      <c r="Y227" s="9" t="s">
        <v>98</v>
      </c>
      <c r="Z227" s="9" t="s">
        <v>99</v>
      </c>
      <c r="AA227" s="9" t="s">
        <v>100</v>
      </c>
      <c r="AB227" s="9" t="s">
        <v>101</v>
      </c>
      <c r="AC227" s="9" t="s">
        <v>102</v>
      </c>
      <c r="AD227" s="9" t="s">
        <v>103</v>
      </c>
      <c r="AE227" s="12" t="s">
        <v>104</v>
      </c>
      <c r="AF227" s="12" t="s">
        <v>105</v>
      </c>
      <c r="AG227" s="12" t="s">
        <v>106</v>
      </c>
      <c r="AH227" s="12" t="s">
        <v>107</v>
      </c>
      <c r="AI227" s="12" t="s">
        <v>108</v>
      </c>
      <c r="AJ227" s="13"/>
    </row>
    <row r="228" spans="1:36" s="58" customFormat="1" ht="30" hidden="1">
      <c r="A228" s="8">
        <v>449</v>
      </c>
      <c r="B228" s="9" t="s">
        <v>1835</v>
      </c>
      <c r="C228" s="9" t="s">
        <v>1836</v>
      </c>
      <c r="D228" s="9" t="s">
        <v>1192</v>
      </c>
      <c r="E228" s="9" t="s">
        <v>1815</v>
      </c>
      <c r="F228" s="9" t="s">
        <v>1816</v>
      </c>
      <c r="G228" s="9" t="s">
        <v>200</v>
      </c>
      <c r="H228" s="9" t="s">
        <v>1837</v>
      </c>
      <c r="I228" s="9" t="s">
        <v>1838</v>
      </c>
      <c r="J228" s="9" t="s">
        <v>1839</v>
      </c>
      <c r="K228" s="9" t="s">
        <v>1840</v>
      </c>
      <c r="L228" s="9" t="s">
        <v>1841</v>
      </c>
      <c r="M228" s="9" t="s">
        <v>1842</v>
      </c>
      <c r="N228" s="9">
        <v>1</v>
      </c>
      <c r="O228" s="9"/>
      <c r="P228" s="9"/>
      <c r="Q228" s="8">
        <v>37</v>
      </c>
      <c r="R228" s="9"/>
      <c r="S228" s="8">
        <v>2008</v>
      </c>
      <c r="T228" s="9">
        <v>1</v>
      </c>
      <c r="U228" s="9">
        <v>1</v>
      </c>
      <c r="V228" s="9"/>
      <c r="W228" s="9">
        <v>1</v>
      </c>
      <c r="X228" s="9" t="s">
        <v>207</v>
      </c>
      <c r="Y228" s="9" t="s">
        <v>208</v>
      </c>
      <c r="Z228" s="9" t="s">
        <v>204</v>
      </c>
      <c r="AA228" s="9" t="s">
        <v>209</v>
      </c>
      <c r="AB228" s="9" t="s">
        <v>210</v>
      </c>
      <c r="AC228" s="9" t="s">
        <v>211</v>
      </c>
      <c r="AD228" s="9" t="s">
        <v>212</v>
      </c>
      <c r="AE228" s="12" t="s">
        <v>104</v>
      </c>
      <c r="AF228" s="12" t="s">
        <v>105</v>
      </c>
      <c r="AG228" s="12" t="s">
        <v>106</v>
      </c>
      <c r="AH228" s="12" t="s">
        <v>107</v>
      </c>
      <c r="AI228" s="16" t="s">
        <v>108</v>
      </c>
      <c r="AJ228" s="13"/>
    </row>
    <row r="229" spans="1:36" s="58" customFormat="1" ht="45" hidden="1">
      <c r="A229" s="8">
        <v>460</v>
      </c>
      <c r="B229" s="9" t="s">
        <v>1843</v>
      </c>
      <c r="C229" s="9" t="s">
        <v>1844</v>
      </c>
      <c r="D229" s="9" t="s">
        <v>111</v>
      </c>
      <c r="E229" s="9" t="s">
        <v>1815</v>
      </c>
      <c r="F229" s="9" t="s">
        <v>1816</v>
      </c>
      <c r="G229" s="9" t="s">
        <v>1845</v>
      </c>
      <c r="H229" s="9" t="s">
        <v>1846</v>
      </c>
      <c r="I229" s="9" t="s">
        <v>1847</v>
      </c>
      <c r="J229" s="9" t="s">
        <v>1848</v>
      </c>
      <c r="K229" s="9" t="s">
        <v>1065</v>
      </c>
      <c r="L229" s="9" t="s">
        <v>1066</v>
      </c>
      <c r="M229" s="22" t="s">
        <v>1849</v>
      </c>
      <c r="N229" s="9">
        <v>1</v>
      </c>
      <c r="O229" s="9"/>
      <c r="P229" s="9"/>
      <c r="Q229" s="8">
        <v>0</v>
      </c>
      <c r="R229" s="9"/>
      <c r="S229" s="8">
        <v>2008</v>
      </c>
      <c r="T229" s="9">
        <v>1</v>
      </c>
      <c r="U229" s="10"/>
      <c r="V229" s="10"/>
      <c r="W229" s="10"/>
      <c r="X229" s="9" t="s">
        <v>1063</v>
      </c>
      <c r="Y229" s="9" t="s">
        <v>1064</v>
      </c>
      <c r="Z229" s="9" t="s">
        <v>1065</v>
      </c>
      <c r="AA229" s="9" t="s">
        <v>1066</v>
      </c>
      <c r="AB229" s="9" t="s">
        <v>1067</v>
      </c>
      <c r="AC229" s="9" t="s">
        <v>1068</v>
      </c>
      <c r="AD229" s="10" t="s">
        <v>1069</v>
      </c>
      <c r="AE229" s="12" t="s">
        <v>104</v>
      </c>
      <c r="AF229" s="12" t="s">
        <v>105</v>
      </c>
      <c r="AG229" s="12" t="s">
        <v>106</v>
      </c>
      <c r="AH229" s="12" t="s">
        <v>107</v>
      </c>
      <c r="AI229" s="12" t="s">
        <v>108</v>
      </c>
      <c r="AJ229" s="13"/>
    </row>
    <row r="230" spans="1:36" s="58" customFormat="1" ht="30" hidden="1">
      <c r="A230" s="8">
        <v>711</v>
      </c>
      <c r="B230" s="9" t="s">
        <v>1850</v>
      </c>
      <c r="C230" s="9" t="s">
        <v>1851</v>
      </c>
      <c r="D230" s="9" t="s">
        <v>111</v>
      </c>
      <c r="E230" s="9" t="s">
        <v>1815</v>
      </c>
      <c r="F230" s="9" t="s">
        <v>1852</v>
      </c>
      <c r="G230" s="9" t="s">
        <v>1056</v>
      </c>
      <c r="H230" s="9" t="s">
        <v>1853</v>
      </c>
      <c r="I230" s="9" t="s">
        <v>1854</v>
      </c>
      <c r="J230" s="9" t="s">
        <v>1855</v>
      </c>
      <c r="K230" s="9" t="s">
        <v>1856</v>
      </c>
      <c r="L230" s="9" t="s">
        <v>1857</v>
      </c>
      <c r="M230" s="9" t="s">
        <v>1858</v>
      </c>
      <c r="N230" s="9">
        <v>1</v>
      </c>
      <c r="O230" s="9"/>
      <c r="P230" s="9"/>
      <c r="Q230" s="8">
        <v>33</v>
      </c>
      <c r="R230" s="9"/>
      <c r="S230" s="8">
        <v>2008</v>
      </c>
      <c r="T230" s="9">
        <v>1</v>
      </c>
      <c r="U230" s="9"/>
      <c r="V230" s="9"/>
      <c r="W230" s="9"/>
      <c r="X230" s="9" t="s">
        <v>1063</v>
      </c>
      <c r="Y230" s="9" t="s">
        <v>1064</v>
      </c>
      <c r="Z230" s="9" t="s">
        <v>1065</v>
      </c>
      <c r="AA230" s="9" t="s">
        <v>1066</v>
      </c>
      <c r="AB230" s="9" t="s">
        <v>1067</v>
      </c>
      <c r="AC230" s="9" t="s">
        <v>1068</v>
      </c>
      <c r="AD230" s="10" t="s">
        <v>1069</v>
      </c>
      <c r="AE230" s="12" t="s">
        <v>104</v>
      </c>
      <c r="AF230" s="12" t="s">
        <v>105</v>
      </c>
      <c r="AG230" s="12" t="s">
        <v>106</v>
      </c>
      <c r="AH230" s="12" t="s">
        <v>107</v>
      </c>
      <c r="AI230" s="12" t="s">
        <v>108</v>
      </c>
      <c r="AJ230" s="13"/>
    </row>
    <row r="231" spans="1:36" s="58" customFormat="1" ht="30" hidden="1">
      <c r="A231" s="8">
        <v>722</v>
      </c>
      <c r="B231" s="9" t="s">
        <v>1859</v>
      </c>
      <c r="C231" s="9" t="s">
        <v>1860</v>
      </c>
      <c r="D231" s="9" t="s">
        <v>1192</v>
      </c>
      <c r="E231" s="9" t="s">
        <v>1815</v>
      </c>
      <c r="F231" s="9" t="s">
        <v>1816</v>
      </c>
      <c r="G231" s="9" t="s">
        <v>1845</v>
      </c>
      <c r="H231" s="9" t="s">
        <v>1861</v>
      </c>
      <c r="I231" s="9" t="s">
        <v>1862</v>
      </c>
      <c r="J231" s="9" t="s">
        <v>1863</v>
      </c>
      <c r="K231" s="9" t="s">
        <v>1864</v>
      </c>
      <c r="L231" s="9" t="s">
        <v>1865</v>
      </c>
      <c r="M231" s="9" t="s">
        <v>1866</v>
      </c>
      <c r="N231" s="9">
        <v>1</v>
      </c>
      <c r="O231" s="9"/>
      <c r="P231" s="9" t="s">
        <v>1867</v>
      </c>
      <c r="Q231" s="8">
        <v>0</v>
      </c>
      <c r="R231" s="9"/>
      <c r="S231" s="8">
        <v>2008</v>
      </c>
      <c r="T231" s="9">
        <v>1</v>
      </c>
      <c r="U231" s="9">
        <v>1</v>
      </c>
      <c r="V231" s="9"/>
      <c r="W231" s="9">
        <v>1</v>
      </c>
      <c r="X231" s="9" t="s">
        <v>1063</v>
      </c>
      <c r="Y231" s="9" t="s">
        <v>1064</v>
      </c>
      <c r="Z231" s="9" t="s">
        <v>1065</v>
      </c>
      <c r="AA231" s="9" t="s">
        <v>1066</v>
      </c>
      <c r="AB231" s="9" t="s">
        <v>1067</v>
      </c>
      <c r="AC231" s="9" t="s">
        <v>1068</v>
      </c>
      <c r="AD231" s="10" t="s">
        <v>1069</v>
      </c>
      <c r="AE231" s="12" t="s">
        <v>104</v>
      </c>
      <c r="AF231" s="12" t="s">
        <v>105</v>
      </c>
      <c r="AG231" s="12" t="s">
        <v>106</v>
      </c>
      <c r="AH231" s="12" t="s">
        <v>107</v>
      </c>
      <c r="AI231" s="12" t="s">
        <v>108</v>
      </c>
      <c r="AJ231" s="13"/>
    </row>
    <row r="232" spans="1:36" s="58" customFormat="1" ht="45" hidden="1">
      <c r="A232" s="8">
        <v>723</v>
      </c>
      <c r="B232" s="9" t="s">
        <v>1868</v>
      </c>
      <c r="C232" s="9" t="s">
        <v>1869</v>
      </c>
      <c r="D232" s="9" t="s">
        <v>1192</v>
      </c>
      <c r="E232" s="9" t="s">
        <v>1815</v>
      </c>
      <c r="F232" s="9" t="s">
        <v>1816</v>
      </c>
      <c r="G232" s="9" t="s">
        <v>1845</v>
      </c>
      <c r="H232" s="9" t="s">
        <v>1870</v>
      </c>
      <c r="I232" s="9" t="s">
        <v>1871</v>
      </c>
      <c r="J232" s="9" t="s">
        <v>1872</v>
      </c>
      <c r="K232" s="9" t="s">
        <v>1065</v>
      </c>
      <c r="L232" s="9" t="s">
        <v>1066</v>
      </c>
      <c r="M232" s="9" t="s">
        <v>1873</v>
      </c>
      <c r="N232" s="9">
        <v>1</v>
      </c>
      <c r="O232" s="9"/>
      <c r="P232" s="9" t="s">
        <v>1134</v>
      </c>
      <c r="Q232" s="8">
        <v>0</v>
      </c>
      <c r="R232" s="9"/>
      <c r="S232" s="8">
        <v>2008</v>
      </c>
      <c r="T232" s="9">
        <v>1</v>
      </c>
      <c r="U232" s="9"/>
      <c r="V232" s="9"/>
      <c r="W232" s="9"/>
      <c r="X232" s="9" t="s">
        <v>1063</v>
      </c>
      <c r="Y232" s="9" t="s">
        <v>1064</v>
      </c>
      <c r="Z232" s="9" t="s">
        <v>1065</v>
      </c>
      <c r="AA232" s="9" t="s">
        <v>1066</v>
      </c>
      <c r="AB232" s="9" t="s">
        <v>1067</v>
      </c>
      <c r="AC232" s="9" t="s">
        <v>1068</v>
      </c>
      <c r="AD232" s="10" t="s">
        <v>1069</v>
      </c>
      <c r="AE232" s="12" t="s">
        <v>104</v>
      </c>
      <c r="AF232" s="12" t="s">
        <v>105</v>
      </c>
      <c r="AG232" s="12" t="s">
        <v>106</v>
      </c>
      <c r="AH232" s="12" t="s">
        <v>107</v>
      </c>
      <c r="AI232" s="12" t="s">
        <v>108</v>
      </c>
      <c r="AJ232" s="13"/>
    </row>
    <row r="233" spans="1:36" s="58" customFormat="1" ht="30" hidden="1">
      <c r="A233" s="8">
        <v>743</v>
      </c>
      <c r="B233" s="9" t="s">
        <v>1874</v>
      </c>
      <c r="C233" s="9" t="s">
        <v>1165</v>
      </c>
      <c r="D233" s="9" t="s">
        <v>294</v>
      </c>
      <c r="E233" s="9" t="s">
        <v>1875</v>
      </c>
      <c r="F233" s="9" t="s">
        <v>1876</v>
      </c>
      <c r="G233" s="9" t="s">
        <v>1166</v>
      </c>
      <c r="H233" s="9" t="s">
        <v>1165</v>
      </c>
      <c r="I233" s="9" t="s">
        <v>1167</v>
      </c>
      <c r="J233" s="9" t="s">
        <v>1168</v>
      </c>
      <c r="K233" s="9" t="s">
        <v>1076</v>
      </c>
      <c r="L233" s="9" t="s">
        <v>1077</v>
      </c>
      <c r="M233" s="22" t="s">
        <v>1169</v>
      </c>
      <c r="N233" s="9">
        <v>1</v>
      </c>
      <c r="O233" s="9"/>
      <c r="P233" s="9"/>
      <c r="Q233" s="8">
        <v>0</v>
      </c>
      <c r="R233" s="9"/>
      <c r="S233" s="8">
        <v>2008</v>
      </c>
      <c r="T233" s="9">
        <v>1</v>
      </c>
      <c r="U233" s="10"/>
      <c r="V233" s="10"/>
      <c r="W233" s="10"/>
      <c r="X233" s="9" t="s">
        <v>1063</v>
      </c>
      <c r="Y233" s="9" t="s">
        <v>1064</v>
      </c>
      <c r="Z233" s="9" t="s">
        <v>1065</v>
      </c>
      <c r="AA233" s="9" t="s">
        <v>1066</v>
      </c>
      <c r="AB233" s="9" t="s">
        <v>1067</v>
      </c>
      <c r="AC233" s="9" t="s">
        <v>1068</v>
      </c>
      <c r="AD233" s="10" t="s">
        <v>1069</v>
      </c>
      <c r="AE233" s="12" t="s">
        <v>104</v>
      </c>
      <c r="AF233" s="12" t="s">
        <v>105</v>
      </c>
      <c r="AG233" s="12" t="s">
        <v>106</v>
      </c>
      <c r="AH233" s="12" t="s">
        <v>107</v>
      </c>
      <c r="AI233" s="12" t="s">
        <v>108</v>
      </c>
      <c r="AJ233" s="13"/>
    </row>
    <row r="234" spans="1:36" s="58" customFormat="1" ht="30" hidden="1">
      <c r="A234" s="8">
        <v>40</v>
      </c>
      <c r="B234" s="9" t="s">
        <v>1877</v>
      </c>
      <c r="C234" s="9" t="s">
        <v>303</v>
      </c>
      <c r="D234" s="9" t="s">
        <v>111</v>
      </c>
      <c r="E234" s="9" t="s">
        <v>1878</v>
      </c>
      <c r="F234" s="9" t="s">
        <v>1498</v>
      </c>
      <c r="G234" s="9" t="s">
        <v>855</v>
      </c>
      <c r="H234" s="9" t="s">
        <v>1879</v>
      </c>
      <c r="I234" s="9" t="s">
        <v>1880</v>
      </c>
      <c r="J234" s="9" t="s">
        <v>1881</v>
      </c>
      <c r="K234" s="9" t="s">
        <v>859</v>
      </c>
      <c r="L234" s="9" t="s">
        <v>1882</v>
      </c>
      <c r="M234" s="14" t="s">
        <v>1883</v>
      </c>
      <c r="N234" s="9">
        <v>1</v>
      </c>
      <c r="O234" s="9"/>
      <c r="P234" s="9"/>
      <c r="Q234" s="8">
        <v>22</v>
      </c>
      <c r="R234" s="9"/>
      <c r="S234" s="8">
        <v>2008</v>
      </c>
      <c r="T234" s="9">
        <v>1</v>
      </c>
      <c r="U234" s="15"/>
      <c r="V234" s="15"/>
      <c r="W234" s="15"/>
      <c r="X234" s="9" t="s">
        <v>120</v>
      </c>
      <c r="Y234" s="9" t="s">
        <v>121</v>
      </c>
      <c r="Z234" s="9" t="s">
        <v>5</v>
      </c>
      <c r="AA234" s="9" t="s">
        <v>122</v>
      </c>
      <c r="AB234" s="9" t="s">
        <v>123</v>
      </c>
      <c r="AC234" s="9" t="s">
        <v>124</v>
      </c>
      <c r="AD234" s="15" t="s">
        <v>125</v>
      </c>
      <c r="AE234" s="16" t="s">
        <v>104</v>
      </c>
      <c r="AF234" s="12" t="s">
        <v>105</v>
      </c>
      <c r="AG234" s="12" t="s">
        <v>106</v>
      </c>
      <c r="AH234" s="12" t="s">
        <v>107</v>
      </c>
      <c r="AI234" s="12" t="s">
        <v>108</v>
      </c>
      <c r="AJ234" s="13"/>
    </row>
    <row r="235" spans="1:36" s="58" customFormat="1" ht="30" hidden="1">
      <c r="A235" s="8">
        <v>48</v>
      </c>
      <c r="B235" s="9" t="s">
        <v>1884</v>
      </c>
      <c r="C235" s="9" t="s">
        <v>1885</v>
      </c>
      <c r="D235" s="9" t="s">
        <v>111</v>
      </c>
      <c r="E235" s="9" t="s">
        <v>1878</v>
      </c>
      <c r="F235" s="9" t="s">
        <v>1886</v>
      </c>
      <c r="G235" s="9" t="s">
        <v>386</v>
      </c>
      <c r="H235" s="9" t="s">
        <v>1887</v>
      </c>
      <c r="I235" s="9" t="s">
        <v>1888</v>
      </c>
      <c r="J235" s="9" t="s">
        <v>1889</v>
      </c>
      <c r="K235" s="9" t="s">
        <v>1890</v>
      </c>
      <c r="L235" s="9" t="s">
        <v>1891</v>
      </c>
      <c r="M235" s="9" t="s">
        <v>1892</v>
      </c>
      <c r="N235" s="9">
        <v>1</v>
      </c>
      <c r="O235" s="9"/>
      <c r="P235" s="9" t="s">
        <v>124</v>
      </c>
      <c r="Q235" s="8">
        <v>27</v>
      </c>
      <c r="R235" s="9"/>
      <c r="S235" s="8">
        <v>2008</v>
      </c>
      <c r="T235" s="9">
        <v>1</v>
      </c>
      <c r="U235" s="9"/>
      <c r="V235" s="9"/>
      <c r="W235" s="9"/>
      <c r="X235" s="9" t="s">
        <v>392</v>
      </c>
      <c r="Y235" s="9" t="s">
        <v>393</v>
      </c>
      <c r="Z235" s="9" t="s">
        <v>394</v>
      </c>
      <c r="AA235" s="9" t="s">
        <v>395</v>
      </c>
      <c r="AB235" s="9" t="s">
        <v>396</v>
      </c>
      <c r="AC235" s="9" t="s">
        <v>397</v>
      </c>
      <c r="AD235" s="10" t="s">
        <v>398</v>
      </c>
      <c r="AE235" s="12" t="s">
        <v>104</v>
      </c>
      <c r="AF235" s="12" t="s">
        <v>105</v>
      </c>
      <c r="AG235" s="12" t="s">
        <v>106</v>
      </c>
      <c r="AH235" s="12" t="s">
        <v>107</v>
      </c>
      <c r="AI235" s="12" t="s">
        <v>108</v>
      </c>
      <c r="AJ235" s="13"/>
    </row>
    <row r="236" spans="1:36" s="58" customFormat="1" ht="30" hidden="1">
      <c r="A236" s="8">
        <v>181</v>
      </c>
      <c r="B236" s="9" t="s">
        <v>1893</v>
      </c>
      <c r="C236" s="17" t="s">
        <v>734</v>
      </c>
      <c r="D236" s="9" t="s">
        <v>111</v>
      </c>
      <c r="E236" s="9" t="s">
        <v>1878</v>
      </c>
      <c r="F236" s="9" t="s">
        <v>1498</v>
      </c>
      <c r="G236" s="9" t="s">
        <v>735</v>
      </c>
      <c r="H236" s="9" t="s">
        <v>736</v>
      </c>
      <c r="I236" s="9" t="s">
        <v>737</v>
      </c>
      <c r="J236" s="9" t="s">
        <v>631</v>
      </c>
      <c r="K236" s="9" t="s">
        <v>738</v>
      </c>
      <c r="L236" s="9" t="s">
        <v>739</v>
      </c>
      <c r="M236" s="9" t="s">
        <v>740</v>
      </c>
      <c r="N236" s="9">
        <v>1</v>
      </c>
      <c r="O236" s="9"/>
      <c r="P236" s="9" t="s">
        <v>124</v>
      </c>
      <c r="Q236" s="8">
        <v>14</v>
      </c>
      <c r="R236" s="9"/>
      <c r="S236" s="8">
        <v>2008</v>
      </c>
      <c r="T236" s="9">
        <v>1</v>
      </c>
      <c r="U236" s="9"/>
      <c r="V236" s="9"/>
      <c r="W236" s="9"/>
      <c r="X236" s="9" t="s">
        <v>741</v>
      </c>
      <c r="Y236" s="17" t="s">
        <v>742</v>
      </c>
      <c r="Z236" s="9" t="s">
        <v>738</v>
      </c>
      <c r="AA236" s="9" t="s">
        <v>739</v>
      </c>
      <c r="AB236" s="9" t="s">
        <v>743</v>
      </c>
      <c r="AC236" s="9" t="s">
        <v>744</v>
      </c>
      <c r="AD236" s="15" t="s">
        <v>745</v>
      </c>
      <c r="AE236" s="16" t="s">
        <v>104</v>
      </c>
      <c r="AF236" s="12" t="s">
        <v>105</v>
      </c>
      <c r="AG236" s="12" t="s">
        <v>106</v>
      </c>
      <c r="AH236" s="12" t="s">
        <v>107</v>
      </c>
      <c r="AI236" s="12" t="s">
        <v>108</v>
      </c>
      <c r="AJ236" s="13"/>
    </row>
    <row r="237" spans="1:36" s="58" customFormat="1" ht="30" hidden="1">
      <c r="A237" s="8">
        <v>188</v>
      </c>
      <c r="B237" s="9" t="s">
        <v>1894</v>
      </c>
      <c r="C237" s="9" t="s">
        <v>1895</v>
      </c>
      <c r="D237" s="9" t="s">
        <v>111</v>
      </c>
      <c r="E237" s="9" t="s">
        <v>1878</v>
      </c>
      <c r="F237" s="9" t="s">
        <v>1498</v>
      </c>
      <c r="G237" s="9" t="s">
        <v>1896</v>
      </c>
      <c r="H237" s="9" t="s">
        <v>1897</v>
      </c>
      <c r="I237" s="9" t="s">
        <v>1898</v>
      </c>
      <c r="J237" s="9" t="s">
        <v>1899</v>
      </c>
      <c r="K237" s="9" t="s">
        <v>1900</v>
      </c>
      <c r="L237" s="9" t="s">
        <v>1901</v>
      </c>
      <c r="M237" s="22" t="s">
        <v>1902</v>
      </c>
      <c r="N237" s="9">
        <v>1</v>
      </c>
      <c r="O237" s="9"/>
      <c r="P237" s="9"/>
      <c r="Q237" s="8">
        <v>1</v>
      </c>
      <c r="R237" s="9"/>
      <c r="S237" s="8">
        <v>2008</v>
      </c>
      <c r="T237" s="9">
        <v>1</v>
      </c>
      <c r="U237" s="10"/>
      <c r="V237" s="10"/>
      <c r="W237" s="10"/>
      <c r="X237" s="21" t="s">
        <v>363</v>
      </c>
      <c r="Y237" s="21" t="s">
        <v>364</v>
      </c>
      <c r="Z237" s="21" t="s">
        <v>365</v>
      </c>
      <c r="AA237" s="21" t="s">
        <v>366</v>
      </c>
      <c r="AB237" s="21" t="s">
        <v>367</v>
      </c>
      <c r="AC237" s="21" t="s">
        <v>368</v>
      </c>
      <c r="AD237" s="10" t="s">
        <v>369</v>
      </c>
      <c r="AE237" s="16" t="s">
        <v>104</v>
      </c>
      <c r="AF237" s="12" t="s">
        <v>105</v>
      </c>
      <c r="AG237" s="12" t="s">
        <v>106</v>
      </c>
      <c r="AH237" s="12" t="s">
        <v>107</v>
      </c>
      <c r="AI237" s="12" t="s">
        <v>108</v>
      </c>
      <c r="AJ237" s="13"/>
    </row>
    <row r="238" spans="1:36" s="58" customFormat="1" ht="30" hidden="1">
      <c r="A238" s="8">
        <v>232</v>
      </c>
      <c r="B238" s="9" t="s">
        <v>1903</v>
      </c>
      <c r="C238" s="9" t="s">
        <v>1758</v>
      </c>
      <c r="D238" s="9" t="s">
        <v>320</v>
      </c>
      <c r="E238" s="9" t="s">
        <v>1878</v>
      </c>
      <c r="F238" s="9" t="s">
        <v>1513</v>
      </c>
      <c r="G238" s="9" t="s">
        <v>346</v>
      </c>
      <c r="H238" s="9" t="s">
        <v>1760</v>
      </c>
      <c r="I238" s="9" t="s">
        <v>1761</v>
      </c>
      <c r="J238" s="9" t="s">
        <v>1762</v>
      </c>
      <c r="K238" s="9" t="s">
        <v>1509</v>
      </c>
      <c r="L238" s="9" t="s">
        <v>351</v>
      </c>
      <c r="M238" s="9" t="s">
        <v>1763</v>
      </c>
      <c r="N238" s="9">
        <v>1</v>
      </c>
      <c r="O238" s="9"/>
      <c r="P238" s="9"/>
      <c r="Q238" s="8">
        <v>18</v>
      </c>
      <c r="R238" s="9"/>
      <c r="S238" s="8">
        <v>2008</v>
      </c>
      <c r="T238" s="9">
        <v>1</v>
      </c>
      <c r="U238" s="9">
        <v>1</v>
      </c>
      <c r="V238" s="9"/>
      <c r="W238" s="9">
        <v>1</v>
      </c>
      <c r="X238" s="9" t="s">
        <v>329</v>
      </c>
      <c r="Y238" s="9" t="s">
        <v>330</v>
      </c>
      <c r="Z238" s="9" t="s">
        <v>326</v>
      </c>
      <c r="AA238" s="9" t="s">
        <v>331</v>
      </c>
      <c r="AB238" s="9" t="s">
        <v>332</v>
      </c>
      <c r="AC238" s="9" t="s">
        <v>124</v>
      </c>
      <c r="AD238" s="9" t="s">
        <v>333</v>
      </c>
      <c r="AE238" s="12" t="s">
        <v>104</v>
      </c>
      <c r="AF238" s="12" t="s">
        <v>105</v>
      </c>
      <c r="AG238" s="12" t="s">
        <v>106</v>
      </c>
      <c r="AH238" s="12" t="s">
        <v>107</v>
      </c>
      <c r="AI238" s="12" t="s">
        <v>108</v>
      </c>
      <c r="AJ238" s="13"/>
    </row>
    <row r="239" spans="1:36" s="58" customFormat="1" ht="30" hidden="1">
      <c r="A239" s="8">
        <v>556</v>
      </c>
      <c r="B239" s="9" t="s">
        <v>1904</v>
      </c>
      <c r="C239" s="9" t="s">
        <v>1783</v>
      </c>
      <c r="D239" s="9" t="s">
        <v>111</v>
      </c>
      <c r="E239" s="9" t="s">
        <v>1878</v>
      </c>
      <c r="F239" s="9" t="s">
        <v>1513</v>
      </c>
      <c r="G239" s="9" t="s">
        <v>545</v>
      </c>
      <c r="H239" s="9" t="s">
        <v>1784</v>
      </c>
      <c r="I239" s="9" t="s">
        <v>1785</v>
      </c>
      <c r="J239" s="9" t="s">
        <v>1786</v>
      </c>
      <c r="K239" s="9" t="s">
        <v>549</v>
      </c>
      <c r="L239" s="9" t="s">
        <v>1787</v>
      </c>
      <c r="M239" s="9" t="s">
        <v>1788</v>
      </c>
      <c r="N239" s="9">
        <v>1</v>
      </c>
      <c r="O239" s="9"/>
      <c r="P239" s="9"/>
      <c r="Q239" s="8">
        <v>37</v>
      </c>
      <c r="R239" s="9"/>
      <c r="S239" s="8">
        <v>2008</v>
      </c>
      <c r="T239" s="9">
        <v>1</v>
      </c>
      <c r="U239" s="9"/>
      <c r="V239" s="9"/>
      <c r="W239" s="9"/>
      <c r="X239" s="9" t="s">
        <v>207</v>
      </c>
      <c r="Y239" s="9" t="s">
        <v>208</v>
      </c>
      <c r="Z239" s="9" t="s">
        <v>204</v>
      </c>
      <c r="AA239" s="9" t="s">
        <v>209</v>
      </c>
      <c r="AB239" s="9" t="s">
        <v>210</v>
      </c>
      <c r="AC239" s="9" t="s">
        <v>211</v>
      </c>
      <c r="AD239" s="9" t="s">
        <v>212</v>
      </c>
      <c r="AE239" s="16" t="s">
        <v>104</v>
      </c>
      <c r="AF239" s="12" t="s">
        <v>105</v>
      </c>
      <c r="AG239" s="12" t="s">
        <v>106</v>
      </c>
      <c r="AH239" s="12" t="s">
        <v>107</v>
      </c>
      <c r="AI239" s="12" t="s">
        <v>108</v>
      </c>
      <c r="AJ239" s="13"/>
    </row>
    <row r="240" spans="1:36" s="58" customFormat="1" ht="30" hidden="1">
      <c r="A240" s="8">
        <v>637</v>
      </c>
      <c r="B240" s="9" t="s">
        <v>1905</v>
      </c>
      <c r="C240" s="9" t="s">
        <v>1906</v>
      </c>
      <c r="D240" s="9" t="s">
        <v>1192</v>
      </c>
      <c r="E240" s="9" t="s">
        <v>1878</v>
      </c>
      <c r="F240" s="9" t="s">
        <v>1498</v>
      </c>
      <c r="G240" s="9" t="s">
        <v>555</v>
      </c>
      <c r="H240" s="9" t="s">
        <v>1907</v>
      </c>
      <c r="I240" s="9" t="s">
        <v>1908</v>
      </c>
      <c r="J240" s="9" t="s">
        <v>1909</v>
      </c>
      <c r="K240" s="9" t="s">
        <v>560</v>
      </c>
      <c r="L240" s="9" t="s">
        <v>1910</v>
      </c>
      <c r="M240" s="9" t="s">
        <v>1911</v>
      </c>
      <c r="N240" s="9">
        <v>1</v>
      </c>
      <c r="O240" s="9"/>
      <c r="P240" s="9"/>
      <c r="Q240" s="8">
        <v>24</v>
      </c>
      <c r="R240" s="9"/>
      <c r="S240" s="8">
        <v>2008</v>
      </c>
      <c r="T240" s="9">
        <v>1</v>
      </c>
      <c r="U240" s="9">
        <v>1</v>
      </c>
      <c r="V240" s="9"/>
      <c r="W240" s="9">
        <v>1</v>
      </c>
      <c r="X240" s="9" t="s">
        <v>379</v>
      </c>
      <c r="Y240" s="9" t="s">
        <v>559</v>
      </c>
      <c r="Z240" s="9" t="s">
        <v>560</v>
      </c>
      <c r="AA240" s="9" t="s">
        <v>561</v>
      </c>
      <c r="AB240" s="9" t="s">
        <v>382</v>
      </c>
      <c r="AC240" s="9" t="s">
        <v>124</v>
      </c>
      <c r="AD240" s="15" t="s">
        <v>383</v>
      </c>
      <c r="AE240" s="12" t="s">
        <v>104</v>
      </c>
      <c r="AF240" s="12" t="s">
        <v>105</v>
      </c>
      <c r="AG240" s="12" t="s">
        <v>106</v>
      </c>
      <c r="AH240" s="12" t="s">
        <v>107</v>
      </c>
      <c r="AI240" s="12" t="s">
        <v>108</v>
      </c>
      <c r="AJ240" s="13"/>
    </row>
    <row r="241" spans="1:36" s="58" customFormat="1" ht="30" hidden="1">
      <c r="A241" s="8">
        <v>648</v>
      </c>
      <c r="B241" s="9" t="s">
        <v>1912</v>
      </c>
      <c r="C241" s="9" t="s">
        <v>1913</v>
      </c>
      <c r="D241" s="17" t="s">
        <v>111</v>
      </c>
      <c r="E241" s="9" t="s">
        <v>1878</v>
      </c>
      <c r="F241" s="9" t="s">
        <v>1498</v>
      </c>
      <c r="G241" s="9" t="s">
        <v>486</v>
      </c>
      <c r="H241" s="9" t="s">
        <v>1914</v>
      </c>
      <c r="I241" s="9" t="s">
        <v>1915</v>
      </c>
      <c r="J241" s="9" t="s">
        <v>489</v>
      </c>
      <c r="K241" s="9" t="s">
        <v>490</v>
      </c>
      <c r="L241" s="9" t="s">
        <v>491</v>
      </c>
      <c r="M241" s="9" t="s">
        <v>1916</v>
      </c>
      <c r="N241" s="9">
        <v>1</v>
      </c>
      <c r="O241" s="9"/>
      <c r="P241" s="9"/>
      <c r="Q241" s="8">
        <v>5</v>
      </c>
      <c r="R241" s="9"/>
      <c r="S241" s="8">
        <v>2008</v>
      </c>
      <c r="T241" s="9">
        <v>1</v>
      </c>
      <c r="U241" s="9"/>
      <c r="V241" s="9"/>
      <c r="W241" s="9"/>
      <c r="X241" s="9" t="s">
        <v>475</v>
      </c>
      <c r="Y241" s="17" t="s">
        <v>476</v>
      </c>
      <c r="Z241" s="17" t="s">
        <v>477</v>
      </c>
      <c r="AA241" s="17" t="s">
        <v>478</v>
      </c>
      <c r="AB241" s="17" t="s">
        <v>479</v>
      </c>
      <c r="AC241" s="9" t="s">
        <v>124</v>
      </c>
      <c r="AD241" s="15" t="s">
        <v>480</v>
      </c>
      <c r="AE241" s="24" t="s">
        <v>104</v>
      </c>
      <c r="AF241" s="12" t="s">
        <v>105</v>
      </c>
      <c r="AG241" s="12" t="s">
        <v>106</v>
      </c>
      <c r="AH241" s="12" t="s">
        <v>107</v>
      </c>
      <c r="AI241" s="12" t="s">
        <v>108</v>
      </c>
      <c r="AJ241" s="13"/>
    </row>
    <row r="242" spans="1:36" s="58" customFormat="1" ht="30" hidden="1">
      <c r="A242" s="8">
        <v>659</v>
      </c>
      <c r="B242" s="9" t="s">
        <v>1917</v>
      </c>
      <c r="C242" s="9" t="s">
        <v>1918</v>
      </c>
      <c r="D242" s="9" t="s">
        <v>111</v>
      </c>
      <c r="E242" s="9" t="s">
        <v>1878</v>
      </c>
      <c r="F242" s="9" t="s">
        <v>1498</v>
      </c>
      <c r="G242" s="9" t="s">
        <v>1919</v>
      </c>
      <c r="H242" s="9" t="s">
        <v>1920</v>
      </c>
      <c r="I242" s="9" t="s">
        <v>1921</v>
      </c>
      <c r="J242" s="9" t="s">
        <v>1922</v>
      </c>
      <c r="K242" s="9" t="s">
        <v>1923</v>
      </c>
      <c r="L242" s="9" t="s">
        <v>1924</v>
      </c>
      <c r="M242" s="22" t="s">
        <v>1925</v>
      </c>
      <c r="N242" s="9">
        <v>1</v>
      </c>
      <c r="O242" s="9"/>
      <c r="P242" s="9"/>
      <c r="Q242" s="8">
        <v>9</v>
      </c>
      <c r="R242" s="9"/>
      <c r="S242" s="8">
        <v>2008</v>
      </c>
      <c r="T242" s="9">
        <v>1</v>
      </c>
      <c r="U242" s="15"/>
      <c r="V242" s="15"/>
      <c r="W242" s="15"/>
      <c r="X242" s="9" t="s">
        <v>475</v>
      </c>
      <c r="Y242" s="17" t="s">
        <v>476</v>
      </c>
      <c r="Z242" s="17" t="s">
        <v>477</v>
      </c>
      <c r="AA242" s="17" t="s">
        <v>478</v>
      </c>
      <c r="AB242" s="17" t="s">
        <v>479</v>
      </c>
      <c r="AC242" s="9" t="s">
        <v>124</v>
      </c>
      <c r="AD242" s="15" t="s">
        <v>480</v>
      </c>
      <c r="AE242" s="24" t="s">
        <v>104</v>
      </c>
      <c r="AF242" s="12" t="s">
        <v>105</v>
      </c>
      <c r="AG242" s="12" t="s">
        <v>106</v>
      </c>
      <c r="AH242" s="12" t="s">
        <v>107</v>
      </c>
      <c r="AI242" s="12" t="s">
        <v>108</v>
      </c>
      <c r="AJ242" s="13"/>
    </row>
    <row r="243" spans="1:36" s="58" customFormat="1" ht="30" hidden="1">
      <c r="A243" s="8">
        <v>677</v>
      </c>
      <c r="B243" s="9" t="s">
        <v>1926</v>
      </c>
      <c r="C243" s="9" t="s">
        <v>1523</v>
      </c>
      <c r="D243" s="9" t="s">
        <v>1192</v>
      </c>
      <c r="E243" s="9" t="s">
        <v>1878</v>
      </c>
      <c r="F243" s="9" t="s">
        <v>1498</v>
      </c>
      <c r="G243" s="9" t="s">
        <v>1524</v>
      </c>
      <c r="H243" s="9" t="s">
        <v>1525</v>
      </c>
      <c r="I243" s="9" t="s">
        <v>1526</v>
      </c>
      <c r="J243" s="9" t="s">
        <v>1527</v>
      </c>
      <c r="K243" s="9" t="s">
        <v>1528</v>
      </c>
      <c r="L243" s="9" t="s">
        <v>1529</v>
      </c>
      <c r="M243" s="9" t="s">
        <v>1530</v>
      </c>
      <c r="N243" s="9">
        <v>1</v>
      </c>
      <c r="O243" s="9"/>
      <c r="P243" s="9"/>
      <c r="Q243" s="8">
        <v>1</v>
      </c>
      <c r="R243" s="9"/>
      <c r="S243" s="8">
        <v>2008</v>
      </c>
      <c r="T243" s="9">
        <v>1</v>
      </c>
      <c r="U243" s="9"/>
      <c r="V243" s="9"/>
      <c r="W243" s="9"/>
      <c r="X243" s="21" t="s">
        <v>363</v>
      </c>
      <c r="Y243" s="21" t="s">
        <v>364</v>
      </c>
      <c r="Z243" s="21" t="s">
        <v>365</v>
      </c>
      <c r="AA243" s="21" t="s">
        <v>366</v>
      </c>
      <c r="AB243" s="21" t="s">
        <v>367</v>
      </c>
      <c r="AC243" s="21" t="s">
        <v>368</v>
      </c>
      <c r="AD243" s="10" t="s">
        <v>369</v>
      </c>
      <c r="AE243" s="16" t="s">
        <v>104</v>
      </c>
      <c r="AF243" s="12" t="s">
        <v>105</v>
      </c>
      <c r="AG243" s="12" t="s">
        <v>106</v>
      </c>
      <c r="AH243" s="12" t="s">
        <v>107</v>
      </c>
      <c r="AI243" s="12" t="s">
        <v>108</v>
      </c>
      <c r="AJ243" s="13"/>
    </row>
    <row r="244" spans="1:36" s="58" customFormat="1" ht="30" hidden="1">
      <c r="A244" s="8">
        <v>724</v>
      </c>
      <c r="B244" s="9" t="s">
        <v>1927</v>
      </c>
      <c r="C244" s="9" t="s">
        <v>1532</v>
      </c>
      <c r="D244" s="17" t="s">
        <v>320</v>
      </c>
      <c r="E244" s="9" t="s">
        <v>1878</v>
      </c>
      <c r="F244" s="9" t="s">
        <v>1928</v>
      </c>
      <c r="G244" s="9" t="s">
        <v>530</v>
      </c>
      <c r="H244" s="9" t="s">
        <v>1533</v>
      </c>
      <c r="I244" s="9" t="s">
        <v>1534</v>
      </c>
      <c r="J244" s="9" t="s">
        <v>1535</v>
      </c>
      <c r="K244" s="9" t="s">
        <v>1536</v>
      </c>
      <c r="L244" s="9" t="s">
        <v>535</v>
      </c>
      <c r="M244" s="17" t="s">
        <v>1537</v>
      </c>
      <c r="N244" s="9">
        <v>1</v>
      </c>
      <c r="O244" s="9"/>
      <c r="P244" s="9"/>
      <c r="Q244" s="8">
        <v>23</v>
      </c>
      <c r="R244" s="9"/>
      <c r="S244" s="8">
        <v>2008</v>
      </c>
      <c r="T244" s="9">
        <v>1</v>
      </c>
      <c r="U244" s="17"/>
      <c r="V244" s="17"/>
      <c r="W244" s="17"/>
      <c r="X244" s="9" t="s">
        <v>537</v>
      </c>
      <c r="Y244" s="9" t="s">
        <v>538</v>
      </c>
      <c r="Z244" s="9" t="s">
        <v>539</v>
      </c>
      <c r="AA244" s="9" t="s">
        <v>535</v>
      </c>
      <c r="AB244" s="9" t="s">
        <v>540</v>
      </c>
      <c r="AC244" s="9" t="s">
        <v>541</v>
      </c>
      <c r="AD244" s="10" t="s">
        <v>542</v>
      </c>
      <c r="AE244" s="12" t="s">
        <v>104</v>
      </c>
      <c r="AF244" s="16" t="s">
        <v>105</v>
      </c>
      <c r="AG244" s="12" t="s">
        <v>106</v>
      </c>
      <c r="AH244" s="12" t="s">
        <v>107</v>
      </c>
      <c r="AI244" s="12" t="s">
        <v>108</v>
      </c>
      <c r="AJ244" s="13"/>
    </row>
    <row r="245" spans="1:36" s="58" customFormat="1" ht="45" hidden="1">
      <c r="A245" s="8">
        <v>725</v>
      </c>
      <c r="B245" s="9" t="s">
        <v>1929</v>
      </c>
      <c r="C245" s="9" t="s">
        <v>1930</v>
      </c>
      <c r="D245" s="9" t="s">
        <v>1192</v>
      </c>
      <c r="E245" s="9" t="s">
        <v>1878</v>
      </c>
      <c r="F245" s="9" t="s">
        <v>1498</v>
      </c>
      <c r="G245" s="9" t="s">
        <v>247</v>
      </c>
      <c r="H245" s="17" t="s">
        <v>1931</v>
      </c>
      <c r="I245" s="9" t="s">
        <v>1932</v>
      </c>
      <c r="J245" s="9" t="s">
        <v>1933</v>
      </c>
      <c r="K245" s="9" t="s">
        <v>251</v>
      </c>
      <c r="L245" s="9" t="s">
        <v>252</v>
      </c>
      <c r="M245" s="17" t="s">
        <v>1934</v>
      </c>
      <c r="N245" s="9">
        <v>1</v>
      </c>
      <c r="O245" s="9"/>
      <c r="P245" s="17" t="s">
        <v>1935</v>
      </c>
      <c r="Q245" s="8">
        <v>25</v>
      </c>
      <c r="R245" s="17"/>
      <c r="S245" s="8">
        <v>2008</v>
      </c>
      <c r="T245" s="9">
        <v>1</v>
      </c>
      <c r="U245" s="17"/>
      <c r="V245" s="17"/>
      <c r="W245" s="17"/>
      <c r="X245" s="9" t="s">
        <v>255</v>
      </c>
      <c r="Y245" s="9" t="s">
        <v>256</v>
      </c>
      <c r="Z245" s="9" t="s">
        <v>257</v>
      </c>
      <c r="AA245" s="9" t="s">
        <v>258</v>
      </c>
      <c r="AB245" s="9" t="s">
        <v>259</v>
      </c>
      <c r="AC245" s="9" t="s">
        <v>260</v>
      </c>
      <c r="AD245" s="15" t="s">
        <v>261</v>
      </c>
      <c r="AE245" s="16" t="s">
        <v>104</v>
      </c>
      <c r="AF245" s="12" t="s">
        <v>105</v>
      </c>
      <c r="AG245" s="12" t="s">
        <v>106</v>
      </c>
      <c r="AH245" s="12" t="s">
        <v>107</v>
      </c>
      <c r="AI245" s="12" t="s">
        <v>108</v>
      </c>
      <c r="AJ245" s="13"/>
    </row>
    <row r="246" spans="1:36" s="58" customFormat="1" ht="45" hidden="1">
      <c r="A246" s="8">
        <v>728</v>
      </c>
      <c r="B246" s="9" t="s">
        <v>1936</v>
      </c>
      <c r="C246" s="9" t="s">
        <v>1937</v>
      </c>
      <c r="D246" s="9" t="s">
        <v>294</v>
      </c>
      <c r="E246" s="9" t="s">
        <v>1878</v>
      </c>
      <c r="F246" s="9" t="s">
        <v>1513</v>
      </c>
      <c r="G246" s="9" t="s">
        <v>1845</v>
      </c>
      <c r="H246" s="9" t="s">
        <v>1938</v>
      </c>
      <c r="I246" s="9" t="s">
        <v>1939</v>
      </c>
      <c r="J246" s="9" t="s">
        <v>1940</v>
      </c>
      <c r="K246" s="9" t="s">
        <v>1065</v>
      </c>
      <c r="L246" s="9" t="s">
        <v>1066</v>
      </c>
      <c r="M246" s="22" t="s">
        <v>1941</v>
      </c>
      <c r="N246" s="9">
        <v>1</v>
      </c>
      <c r="O246" s="9"/>
      <c r="P246" s="9"/>
      <c r="Q246" s="8">
        <v>0</v>
      </c>
      <c r="R246" s="9"/>
      <c r="S246" s="8">
        <v>2008</v>
      </c>
      <c r="T246" s="9">
        <v>1</v>
      </c>
      <c r="U246" s="10"/>
      <c r="V246" s="10"/>
      <c r="W246" s="10"/>
      <c r="X246" s="9" t="s">
        <v>1063</v>
      </c>
      <c r="Y246" s="9" t="s">
        <v>1064</v>
      </c>
      <c r="Z246" s="9" t="s">
        <v>1065</v>
      </c>
      <c r="AA246" s="9" t="s">
        <v>1066</v>
      </c>
      <c r="AB246" s="9" t="s">
        <v>1067</v>
      </c>
      <c r="AC246" s="9" t="s">
        <v>1068</v>
      </c>
      <c r="AD246" s="10" t="s">
        <v>1069</v>
      </c>
      <c r="AE246" s="12" t="s">
        <v>104</v>
      </c>
      <c r="AF246" s="12" t="s">
        <v>105</v>
      </c>
      <c r="AG246" s="12" t="s">
        <v>106</v>
      </c>
      <c r="AH246" s="12" t="s">
        <v>107</v>
      </c>
      <c r="AI246" s="12" t="s">
        <v>108</v>
      </c>
      <c r="AJ246" s="13"/>
    </row>
    <row r="247" spans="1:36" s="58" customFormat="1" ht="45" hidden="1">
      <c r="A247" s="8">
        <v>729</v>
      </c>
      <c r="B247" s="9" t="s">
        <v>1942</v>
      </c>
      <c r="C247" s="9" t="s">
        <v>1937</v>
      </c>
      <c r="D247" s="9" t="s">
        <v>111</v>
      </c>
      <c r="E247" s="9" t="s">
        <v>1878</v>
      </c>
      <c r="F247" s="9" t="s">
        <v>1513</v>
      </c>
      <c r="G247" s="9" t="s">
        <v>1943</v>
      </c>
      <c r="H247" s="9" t="s">
        <v>1938</v>
      </c>
      <c r="I247" s="9" t="s">
        <v>1939</v>
      </c>
      <c r="J247" s="9" t="s">
        <v>1940</v>
      </c>
      <c r="K247" s="9" t="s">
        <v>1065</v>
      </c>
      <c r="L247" s="9" t="s">
        <v>1066</v>
      </c>
      <c r="M247" s="22" t="s">
        <v>1941</v>
      </c>
      <c r="N247" s="9">
        <v>1</v>
      </c>
      <c r="O247" s="9"/>
      <c r="P247" s="9"/>
      <c r="Q247" s="8">
        <v>0</v>
      </c>
      <c r="R247" s="9"/>
      <c r="S247" s="8">
        <v>2008</v>
      </c>
      <c r="T247" s="9">
        <v>1</v>
      </c>
      <c r="U247" s="9"/>
      <c r="V247" s="9"/>
      <c r="W247" s="9"/>
      <c r="X247" s="9" t="s">
        <v>207</v>
      </c>
      <c r="Y247" s="9" t="s">
        <v>208</v>
      </c>
      <c r="Z247" s="9" t="s">
        <v>204</v>
      </c>
      <c r="AA247" s="9" t="s">
        <v>209</v>
      </c>
      <c r="AB247" s="9" t="s">
        <v>210</v>
      </c>
      <c r="AC247" s="9" t="s">
        <v>211</v>
      </c>
      <c r="AD247" s="9" t="s">
        <v>212</v>
      </c>
      <c r="AE247" s="12" t="s">
        <v>104</v>
      </c>
      <c r="AF247" s="16" t="s">
        <v>105</v>
      </c>
      <c r="AG247" s="12" t="s">
        <v>106</v>
      </c>
      <c r="AH247" s="12" t="s">
        <v>107</v>
      </c>
      <c r="AI247" s="12" t="s">
        <v>108</v>
      </c>
      <c r="AJ247" s="13"/>
    </row>
    <row r="248" spans="1:36" s="58" customFormat="1" ht="30" hidden="1">
      <c r="A248" s="8">
        <v>12</v>
      </c>
      <c r="B248" s="9" t="s">
        <v>1944</v>
      </c>
      <c r="C248" s="9" t="s">
        <v>293</v>
      </c>
      <c r="D248" s="9" t="s">
        <v>111</v>
      </c>
      <c r="E248" s="9" t="s">
        <v>1945</v>
      </c>
      <c r="F248" s="9" t="s">
        <v>1700</v>
      </c>
      <c r="G248" s="9" t="s">
        <v>295</v>
      </c>
      <c r="H248" s="9" t="s">
        <v>296</v>
      </c>
      <c r="I248" s="9" t="s">
        <v>297</v>
      </c>
      <c r="J248" s="9" t="s">
        <v>298</v>
      </c>
      <c r="K248" s="9" t="s">
        <v>299</v>
      </c>
      <c r="L248" s="9" t="s">
        <v>300</v>
      </c>
      <c r="M248" s="9" t="s">
        <v>301</v>
      </c>
      <c r="N248" s="9">
        <v>1</v>
      </c>
      <c r="O248" s="9"/>
      <c r="P248" s="9"/>
      <c r="Q248" s="8">
        <v>22</v>
      </c>
      <c r="R248" s="9"/>
      <c r="S248" s="8">
        <v>2009</v>
      </c>
      <c r="T248" s="9">
        <v>1</v>
      </c>
      <c r="U248" s="9">
        <v>1</v>
      </c>
      <c r="V248" s="9"/>
      <c r="W248" s="9">
        <v>1</v>
      </c>
      <c r="X248" s="9" t="s">
        <v>120</v>
      </c>
      <c r="Y248" s="9" t="s">
        <v>121</v>
      </c>
      <c r="Z248" s="9" t="s">
        <v>5</v>
      </c>
      <c r="AA248" s="9" t="s">
        <v>122</v>
      </c>
      <c r="AB248" s="9" t="s">
        <v>123</v>
      </c>
      <c r="AC248" s="9" t="s">
        <v>124</v>
      </c>
      <c r="AD248" s="15" t="s">
        <v>125</v>
      </c>
      <c r="AE248" s="16" t="s">
        <v>104</v>
      </c>
      <c r="AF248" s="12" t="s">
        <v>105</v>
      </c>
      <c r="AG248" s="12" t="s">
        <v>106</v>
      </c>
      <c r="AH248" s="12" t="s">
        <v>107</v>
      </c>
      <c r="AI248" s="12" t="s">
        <v>108</v>
      </c>
      <c r="AJ248" s="13"/>
    </row>
    <row r="249" spans="1:36" s="58" customFormat="1" ht="30" hidden="1">
      <c r="A249" s="8">
        <v>35</v>
      </c>
      <c r="B249" s="9" t="s">
        <v>1946</v>
      </c>
      <c r="C249" s="9" t="s">
        <v>110</v>
      </c>
      <c r="D249" s="17" t="s">
        <v>111</v>
      </c>
      <c r="E249" s="9" t="s">
        <v>1945</v>
      </c>
      <c r="F249" s="9" t="s">
        <v>1947</v>
      </c>
      <c r="G249" s="9" t="s">
        <v>855</v>
      </c>
      <c r="H249" s="9" t="s">
        <v>114</v>
      </c>
      <c r="I249" s="9" t="s">
        <v>1948</v>
      </c>
      <c r="J249" s="9" t="s">
        <v>1949</v>
      </c>
      <c r="K249" s="9" t="s">
        <v>859</v>
      </c>
      <c r="L249" s="9" t="s">
        <v>1882</v>
      </c>
      <c r="M249" s="14" t="s">
        <v>119</v>
      </c>
      <c r="N249" s="9">
        <v>1</v>
      </c>
      <c r="O249" s="9"/>
      <c r="P249" s="9"/>
      <c r="Q249" s="8">
        <v>22</v>
      </c>
      <c r="R249" s="9"/>
      <c r="S249" s="8">
        <v>2009</v>
      </c>
      <c r="T249" s="9">
        <v>1</v>
      </c>
      <c r="U249" s="15"/>
      <c r="V249" s="15"/>
      <c r="W249" s="15"/>
      <c r="X249" s="9" t="s">
        <v>120</v>
      </c>
      <c r="Y249" s="9" t="s">
        <v>121</v>
      </c>
      <c r="Z249" s="9" t="s">
        <v>5</v>
      </c>
      <c r="AA249" s="9" t="s">
        <v>122</v>
      </c>
      <c r="AB249" s="9" t="s">
        <v>123</v>
      </c>
      <c r="AC249" s="9" t="s">
        <v>124</v>
      </c>
      <c r="AD249" s="15" t="s">
        <v>125</v>
      </c>
      <c r="AE249" s="16" t="s">
        <v>104</v>
      </c>
      <c r="AF249" s="12" t="s">
        <v>105</v>
      </c>
      <c r="AG249" s="12" t="s">
        <v>106</v>
      </c>
      <c r="AH249" s="12" t="s">
        <v>107</v>
      </c>
      <c r="AI249" s="12" t="s">
        <v>108</v>
      </c>
      <c r="AJ249" s="13"/>
    </row>
    <row r="250" spans="1:36" s="58" customFormat="1" ht="30" hidden="1">
      <c r="A250" s="8">
        <v>51</v>
      </c>
      <c r="B250" s="9" t="s">
        <v>1950</v>
      </c>
      <c r="C250" s="9" t="s">
        <v>1951</v>
      </c>
      <c r="D250" s="9" t="s">
        <v>111</v>
      </c>
      <c r="E250" s="9" t="s">
        <v>1945</v>
      </c>
      <c r="F250" s="9" t="s">
        <v>1952</v>
      </c>
      <c r="G250" s="9" t="s">
        <v>1953</v>
      </c>
      <c r="H250" s="21" t="s">
        <v>1954</v>
      </c>
      <c r="I250" s="21" t="s">
        <v>1955</v>
      </c>
      <c r="J250" s="9" t="s">
        <v>1956</v>
      </c>
      <c r="K250" s="9" t="s">
        <v>1957</v>
      </c>
      <c r="L250" s="9" t="s">
        <v>1958</v>
      </c>
      <c r="M250" s="22" t="s">
        <v>1959</v>
      </c>
      <c r="N250" s="9">
        <v>1</v>
      </c>
      <c r="O250" s="9"/>
      <c r="P250" s="9"/>
      <c r="Q250" s="8">
        <v>1</v>
      </c>
      <c r="R250" s="9"/>
      <c r="S250" s="8">
        <v>2009</v>
      </c>
      <c r="T250" s="9">
        <v>1</v>
      </c>
      <c r="U250" s="10"/>
      <c r="V250" s="10"/>
      <c r="W250" s="10"/>
      <c r="X250" s="21" t="s">
        <v>363</v>
      </c>
      <c r="Y250" s="21" t="s">
        <v>364</v>
      </c>
      <c r="Z250" s="21" t="s">
        <v>365</v>
      </c>
      <c r="AA250" s="21" t="s">
        <v>366</v>
      </c>
      <c r="AB250" s="21" t="s">
        <v>367</v>
      </c>
      <c r="AC250" s="21" t="s">
        <v>368</v>
      </c>
      <c r="AD250" s="10" t="s">
        <v>369</v>
      </c>
      <c r="AE250" s="16" t="s">
        <v>104</v>
      </c>
      <c r="AF250" s="12" t="s">
        <v>105</v>
      </c>
      <c r="AG250" s="12" t="s">
        <v>106</v>
      </c>
      <c r="AH250" s="12" t="s">
        <v>107</v>
      </c>
      <c r="AI250" s="12" t="s">
        <v>108</v>
      </c>
      <c r="AJ250" s="13"/>
    </row>
    <row r="251" spans="1:36" s="58" customFormat="1" ht="30" hidden="1">
      <c r="A251" s="8">
        <v>67</v>
      </c>
      <c r="B251" s="9" t="s">
        <v>1960</v>
      </c>
      <c r="C251" s="9" t="s">
        <v>110</v>
      </c>
      <c r="D251" s="9" t="s">
        <v>336</v>
      </c>
      <c r="E251" s="9" t="s">
        <v>1945</v>
      </c>
      <c r="F251" s="9" t="s">
        <v>1702</v>
      </c>
      <c r="G251" s="9" t="s">
        <v>446</v>
      </c>
      <c r="H251" s="9" t="s">
        <v>447</v>
      </c>
      <c r="I251" s="9" t="s">
        <v>448</v>
      </c>
      <c r="J251" s="9" t="s">
        <v>449</v>
      </c>
      <c r="K251" s="9" t="s">
        <v>450</v>
      </c>
      <c r="L251" s="9" t="s">
        <v>451</v>
      </c>
      <c r="M251" s="9" t="s">
        <v>452</v>
      </c>
      <c r="N251" s="9">
        <v>1</v>
      </c>
      <c r="O251" s="9"/>
      <c r="P251" s="9"/>
      <c r="Q251" s="8">
        <v>22</v>
      </c>
      <c r="R251" s="9"/>
      <c r="S251" s="8">
        <v>2009</v>
      </c>
      <c r="T251" s="9">
        <v>1</v>
      </c>
      <c r="U251" s="9"/>
      <c r="V251" s="9"/>
      <c r="W251" s="9"/>
      <c r="X251" s="9" t="s">
        <v>120</v>
      </c>
      <c r="Y251" s="9" t="s">
        <v>121</v>
      </c>
      <c r="Z251" s="9" t="s">
        <v>5</v>
      </c>
      <c r="AA251" s="9" t="s">
        <v>122</v>
      </c>
      <c r="AB251" s="9" t="s">
        <v>123</v>
      </c>
      <c r="AC251" s="9" t="s">
        <v>124</v>
      </c>
      <c r="AD251" s="15" t="s">
        <v>125</v>
      </c>
      <c r="AE251" s="12" t="s">
        <v>104</v>
      </c>
      <c r="AF251" s="12" t="s">
        <v>105</v>
      </c>
      <c r="AG251" s="12" t="s">
        <v>106</v>
      </c>
      <c r="AH251" s="12" t="s">
        <v>107</v>
      </c>
      <c r="AI251" s="12" t="s">
        <v>108</v>
      </c>
      <c r="AJ251" s="13"/>
    </row>
    <row r="252" spans="1:36" s="58" customFormat="1" ht="30" hidden="1">
      <c r="A252" s="8">
        <v>68</v>
      </c>
      <c r="B252" s="9" t="s">
        <v>1961</v>
      </c>
      <c r="C252" s="9" t="s">
        <v>110</v>
      </c>
      <c r="D252" s="9" t="s">
        <v>294</v>
      </c>
      <c r="E252" s="9" t="s">
        <v>1945</v>
      </c>
      <c r="F252" s="9" t="s">
        <v>1704</v>
      </c>
      <c r="G252" s="9" t="s">
        <v>113</v>
      </c>
      <c r="H252" s="9" t="s">
        <v>114</v>
      </c>
      <c r="I252" s="9" t="s">
        <v>115</v>
      </c>
      <c r="J252" s="9" t="s">
        <v>116</v>
      </c>
      <c r="K252" s="9" t="s">
        <v>117</v>
      </c>
      <c r="L252" s="9" t="s">
        <v>118</v>
      </c>
      <c r="M252" s="14" t="s">
        <v>119</v>
      </c>
      <c r="N252" s="9">
        <v>1</v>
      </c>
      <c r="O252" s="9"/>
      <c r="P252" s="9"/>
      <c r="Q252" s="8">
        <v>22</v>
      </c>
      <c r="R252" s="9"/>
      <c r="S252" s="8">
        <v>2009</v>
      </c>
      <c r="T252" s="9">
        <v>1</v>
      </c>
      <c r="U252" s="9"/>
      <c r="V252" s="9"/>
      <c r="W252" s="9"/>
      <c r="X252" s="9" t="s">
        <v>120</v>
      </c>
      <c r="Y252" s="9" t="s">
        <v>121</v>
      </c>
      <c r="Z252" s="9" t="s">
        <v>5</v>
      </c>
      <c r="AA252" s="9" t="s">
        <v>122</v>
      </c>
      <c r="AB252" s="9" t="s">
        <v>123</v>
      </c>
      <c r="AC252" s="9" t="s">
        <v>124</v>
      </c>
      <c r="AD252" s="15" t="s">
        <v>125</v>
      </c>
      <c r="AE252" s="12" t="s">
        <v>104</v>
      </c>
      <c r="AF252" s="12" t="s">
        <v>105</v>
      </c>
      <c r="AG252" s="12" t="s">
        <v>106</v>
      </c>
      <c r="AH252" s="12" t="s">
        <v>107</v>
      </c>
      <c r="AI252" s="12" t="s">
        <v>108</v>
      </c>
      <c r="AJ252" s="13"/>
    </row>
    <row r="253" spans="1:36" s="58" customFormat="1" ht="30" hidden="1">
      <c r="A253" s="23">
        <v>84</v>
      </c>
      <c r="B253" s="20" t="s">
        <v>1962</v>
      </c>
      <c r="C253" s="12" t="s">
        <v>1450</v>
      </c>
      <c r="D253" s="12" t="s">
        <v>111</v>
      </c>
      <c r="E253" s="12" t="s">
        <v>1945</v>
      </c>
      <c r="F253" s="12" t="s">
        <v>1700</v>
      </c>
      <c r="G253" s="9" t="s">
        <v>1453</v>
      </c>
      <c r="H253" s="12" t="s">
        <v>1454</v>
      </c>
      <c r="I253" s="12" t="s">
        <v>1455</v>
      </c>
      <c r="J253" s="9" t="s">
        <v>1456</v>
      </c>
      <c r="K253" s="12" t="s">
        <v>1457</v>
      </c>
      <c r="L253" s="12" t="s">
        <v>1458</v>
      </c>
      <c r="M253" s="20" t="s">
        <v>1459</v>
      </c>
      <c r="N253" s="9">
        <v>1</v>
      </c>
      <c r="O253" s="20"/>
      <c r="P253" s="20" t="s">
        <v>124</v>
      </c>
      <c r="Q253" s="28">
        <v>7</v>
      </c>
      <c r="R253" s="20"/>
      <c r="S253" s="28">
        <v>2009</v>
      </c>
      <c r="T253" s="9">
        <v>1</v>
      </c>
      <c r="U253" s="20"/>
      <c r="V253" s="20"/>
      <c r="W253" s="20"/>
      <c r="X253" s="9" t="s">
        <v>392</v>
      </c>
      <c r="Y253" s="9" t="s">
        <v>393</v>
      </c>
      <c r="Z253" s="9" t="s">
        <v>394</v>
      </c>
      <c r="AA253" s="9" t="s">
        <v>395</v>
      </c>
      <c r="AB253" s="9" t="s">
        <v>396</v>
      </c>
      <c r="AC253" s="9" t="s">
        <v>397</v>
      </c>
      <c r="AD253" s="10" t="s">
        <v>398</v>
      </c>
      <c r="AE253" s="12" t="s">
        <v>104</v>
      </c>
      <c r="AF253" s="12" t="s">
        <v>105</v>
      </c>
      <c r="AG253" s="12" t="s">
        <v>106</v>
      </c>
      <c r="AH253" s="12" t="s">
        <v>107</v>
      </c>
      <c r="AI253" s="12" t="s">
        <v>108</v>
      </c>
      <c r="AJ253" s="13"/>
    </row>
    <row r="254" spans="1:36" s="58" customFormat="1" ht="30" hidden="1">
      <c r="A254" s="23">
        <v>105</v>
      </c>
      <c r="B254" s="20" t="s">
        <v>1963</v>
      </c>
      <c r="C254" s="12" t="s">
        <v>142</v>
      </c>
      <c r="D254" s="20" t="s">
        <v>111</v>
      </c>
      <c r="E254" s="20" t="s">
        <v>1945</v>
      </c>
      <c r="F254" s="20" t="s">
        <v>1700</v>
      </c>
      <c r="G254" s="20" t="s">
        <v>128</v>
      </c>
      <c r="H254" s="20" t="s">
        <v>1707</v>
      </c>
      <c r="I254" s="20" t="s">
        <v>1708</v>
      </c>
      <c r="J254" s="20" t="s">
        <v>1709</v>
      </c>
      <c r="K254" s="20" t="s">
        <v>132</v>
      </c>
      <c r="L254" s="20" t="s">
        <v>1710</v>
      </c>
      <c r="M254" s="20" t="s">
        <v>1711</v>
      </c>
      <c r="N254" s="9">
        <v>1</v>
      </c>
      <c r="O254" s="20"/>
      <c r="P254" s="20"/>
      <c r="Q254" s="23">
        <v>29</v>
      </c>
      <c r="R254" s="20"/>
      <c r="S254" s="23">
        <v>2009</v>
      </c>
      <c r="T254" s="9">
        <v>1</v>
      </c>
      <c r="U254" s="20"/>
      <c r="V254" s="20"/>
      <c r="W254" s="20"/>
      <c r="X254" s="9" t="s">
        <v>135</v>
      </c>
      <c r="Y254" s="17" t="s">
        <v>136</v>
      </c>
      <c r="Z254" s="9" t="s">
        <v>132</v>
      </c>
      <c r="AA254" s="17" t="s">
        <v>137</v>
      </c>
      <c r="AB254" s="17" t="s">
        <v>138</v>
      </c>
      <c r="AC254" s="9" t="s">
        <v>139</v>
      </c>
      <c r="AD254" s="9" t="s">
        <v>140</v>
      </c>
      <c r="AE254" s="16" t="s">
        <v>104</v>
      </c>
      <c r="AF254" s="12" t="s">
        <v>105</v>
      </c>
      <c r="AG254" s="12" t="s">
        <v>106</v>
      </c>
      <c r="AH254" s="12" t="s">
        <v>107</v>
      </c>
      <c r="AI254" s="12" t="s">
        <v>108</v>
      </c>
      <c r="AJ254" s="13"/>
    </row>
    <row r="255" spans="1:36" s="58" customFormat="1" ht="30" hidden="1">
      <c r="A255" s="23">
        <v>109</v>
      </c>
      <c r="B255" s="20" t="s">
        <v>1964</v>
      </c>
      <c r="C255" s="12" t="s">
        <v>916</v>
      </c>
      <c r="D255" s="20" t="s">
        <v>111</v>
      </c>
      <c r="E255" s="20" t="s">
        <v>1945</v>
      </c>
      <c r="F255" s="20" t="s">
        <v>1965</v>
      </c>
      <c r="G255" s="20" t="s">
        <v>1714</v>
      </c>
      <c r="H255" s="20" t="s">
        <v>1715</v>
      </c>
      <c r="I255" s="20" t="s">
        <v>1716</v>
      </c>
      <c r="J255" s="20" t="s">
        <v>1717</v>
      </c>
      <c r="K255" s="20" t="s">
        <v>1718</v>
      </c>
      <c r="L255" s="20" t="s">
        <v>1719</v>
      </c>
      <c r="M255" s="20" t="s">
        <v>1720</v>
      </c>
      <c r="N255" s="9">
        <v>1</v>
      </c>
      <c r="O255" s="20"/>
      <c r="P255" s="20"/>
      <c r="Q255" s="23">
        <v>11</v>
      </c>
      <c r="R255" s="20"/>
      <c r="S255" s="23">
        <v>2009</v>
      </c>
      <c r="T255" s="9">
        <v>1</v>
      </c>
      <c r="U255" s="20"/>
      <c r="V255" s="20"/>
      <c r="W255" s="20"/>
      <c r="X255" s="9" t="s">
        <v>192</v>
      </c>
      <c r="Y255" s="9" t="s">
        <v>193</v>
      </c>
      <c r="Z255" s="9" t="s">
        <v>189</v>
      </c>
      <c r="AA255" s="9" t="s">
        <v>194</v>
      </c>
      <c r="AB255" s="9" t="s">
        <v>195</v>
      </c>
      <c r="AC255" s="9" t="s">
        <v>196</v>
      </c>
      <c r="AD255" s="9" t="s">
        <v>197</v>
      </c>
      <c r="AE255" s="16" t="s">
        <v>104</v>
      </c>
      <c r="AF255" s="12" t="s">
        <v>105</v>
      </c>
      <c r="AG255" s="12" t="s">
        <v>106</v>
      </c>
      <c r="AH255" s="12" t="s">
        <v>107</v>
      </c>
      <c r="AI255" s="12" t="s">
        <v>108</v>
      </c>
      <c r="AJ255" s="13"/>
    </row>
    <row r="256" spans="1:36" s="58" customFormat="1" ht="30" hidden="1">
      <c r="A256" s="23">
        <v>112</v>
      </c>
      <c r="B256" s="20" t="s">
        <v>1966</v>
      </c>
      <c r="C256" s="12" t="s">
        <v>142</v>
      </c>
      <c r="D256" s="20" t="s">
        <v>111</v>
      </c>
      <c r="E256" s="20" t="s">
        <v>1945</v>
      </c>
      <c r="F256" s="20" t="s">
        <v>1700</v>
      </c>
      <c r="G256" s="20" t="s">
        <v>564</v>
      </c>
      <c r="H256" s="20" t="s">
        <v>1722</v>
      </c>
      <c r="I256" s="20" t="s">
        <v>1723</v>
      </c>
      <c r="J256" s="20" t="s">
        <v>1562</v>
      </c>
      <c r="K256" s="20" t="s">
        <v>568</v>
      </c>
      <c r="L256" s="20" t="s">
        <v>1724</v>
      </c>
      <c r="M256" s="20" t="s">
        <v>1725</v>
      </c>
      <c r="N256" s="9">
        <v>1</v>
      </c>
      <c r="O256" s="20"/>
      <c r="P256" s="20"/>
      <c r="Q256" s="23">
        <v>26</v>
      </c>
      <c r="R256" s="20"/>
      <c r="S256" s="23">
        <v>2009</v>
      </c>
      <c r="T256" s="9">
        <v>1</v>
      </c>
      <c r="U256" s="20"/>
      <c r="V256" s="20"/>
      <c r="W256" s="20"/>
      <c r="X256" s="9" t="s">
        <v>571</v>
      </c>
      <c r="Y256" s="9" t="s">
        <v>572</v>
      </c>
      <c r="Z256" s="9" t="s">
        <v>573</v>
      </c>
      <c r="AA256" s="9" t="s">
        <v>574</v>
      </c>
      <c r="AB256" s="9" t="s">
        <v>575</v>
      </c>
      <c r="AC256" s="9" t="s">
        <v>124</v>
      </c>
      <c r="AD256" s="9" t="s">
        <v>576</v>
      </c>
      <c r="AE256" s="26" t="s">
        <v>104</v>
      </c>
      <c r="AF256" s="16" t="s">
        <v>1967</v>
      </c>
      <c r="AG256" s="16" t="s">
        <v>577</v>
      </c>
      <c r="AH256" s="16" t="s">
        <v>577</v>
      </c>
      <c r="AI256" s="16" t="s">
        <v>577</v>
      </c>
      <c r="AJ256" s="13"/>
    </row>
    <row r="257" spans="1:36" s="58" customFormat="1" ht="30" hidden="1">
      <c r="A257" s="23">
        <v>115</v>
      </c>
      <c r="B257" s="20" t="s">
        <v>1968</v>
      </c>
      <c r="C257" s="12" t="s">
        <v>916</v>
      </c>
      <c r="D257" s="20" t="s">
        <v>111</v>
      </c>
      <c r="E257" s="20" t="s">
        <v>1945</v>
      </c>
      <c r="F257" s="20" t="s">
        <v>1969</v>
      </c>
      <c r="G257" s="20" t="s">
        <v>1970</v>
      </c>
      <c r="H257" s="20" t="s">
        <v>1971</v>
      </c>
      <c r="I257" s="20" t="s">
        <v>1972</v>
      </c>
      <c r="J257" s="20" t="s">
        <v>1973</v>
      </c>
      <c r="K257" s="20" t="s">
        <v>1974</v>
      </c>
      <c r="L257" s="20" t="s">
        <v>1975</v>
      </c>
      <c r="M257" s="20" t="s">
        <v>1976</v>
      </c>
      <c r="N257" s="9">
        <v>1</v>
      </c>
      <c r="O257" s="20"/>
      <c r="P257" s="20"/>
      <c r="Q257" s="23">
        <v>15</v>
      </c>
      <c r="R257" s="20"/>
      <c r="S257" s="23">
        <v>2009</v>
      </c>
      <c r="T257" s="9">
        <v>1</v>
      </c>
      <c r="U257" s="20"/>
      <c r="V257" s="20"/>
      <c r="W257" s="20"/>
      <c r="X257" s="9" t="s">
        <v>329</v>
      </c>
      <c r="Y257" s="9" t="s">
        <v>330</v>
      </c>
      <c r="Z257" s="9" t="s">
        <v>326</v>
      </c>
      <c r="AA257" s="9" t="s">
        <v>331</v>
      </c>
      <c r="AB257" s="9" t="s">
        <v>332</v>
      </c>
      <c r="AC257" s="9" t="s">
        <v>124</v>
      </c>
      <c r="AD257" s="9" t="s">
        <v>333</v>
      </c>
      <c r="AE257" s="12" t="s">
        <v>104</v>
      </c>
      <c r="AF257" s="12" t="s">
        <v>105</v>
      </c>
      <c r="AG257" s="12" t="s">
        <v>106</v>
      </c>
      <c r="AH257" s="12" t="s">
        <v>107</v>
      </c>
      <c r="AI257" s="12" t="s">
        <v>108</v>
      </c>
      <c r="AJ257" s="13"/>
    </row>
    <row r="258" spans="1:36" s="58" customFormat="1" ht="30" hidden="1">
      <c r="A258" s="23">
        <v>121</v>
      </c>
      <c r="B258" s="20" t="s">
        <v>1977</v>
      </c>
      <c r="C258" s="12" t="s">
        <v>427</v>
      </c>
      <c r="D258" s="29" t="s">
        <v>515</v>
      </c>
      <c r="E258" s="20" t="s">
        <v>1945</v>
      </c>
      <c r="F258" s="20" t="s">
        <v>1727</v>
      </c>
      <c r="G258" s="20" t="s">
        <v>1470</v>
      </c>
      <c r="H258" s="20" t="s">
        <v>430</v>
      </c>
      <c r="I258" s="20" t="s">
        <v>431</v>
      </c>
      <c r="J258" s="20" t="s">
        <v>858</v>
      </c>
      <c r="K258" s="20" t="s">
        <v>1472</v>
      </c>
      <c r="L258" s="20" t="s">
        <v>1473</v>
      </c>
      <c r="M258" s="20" t="s">
        <v>434</v>
      </c>
      <c r="N258" s="9">
        <v>1</v>
      </c>
      <c r="O258" s="20"/>
      <c r="P258" s="67" t="s">
        <v>1978</v>
      </c>
      <c r="Q258" s="23">
        <v>8</v>
      </c>
      <c r="R258" s="67"/>
      <c r="S258" s="23">
        <v>2009</v>
      </c>
      <c r="T258" s="9">
        <v>1</v>
      </c>
      <c r="U258" s="20">
        <v>1</v>
      </c>
      <c r="V258" s="20"/>
      <c r="W258" s="20">
        <v>1</v>
      </c>
      <c r="X258" s="9" t="s">
        <v>1475</v>
      </c>
      <c r="Y258" s="9" t="s">
        <v>1476</v>
      </c>
      <c r="Z258" s="9" t="s">
        <v>1472</v>
      </c>
      <c r="AA258" s="9" t="s">
        <v>1473</v>
      </c>
      <c r="AB258" s="9" t="s">
        <v>1477</v>
      </c>
      <c r="AC258" s="9" t="s">
        <v>1478</v>
      </c>
      <c r="AD258" s="9" t="s">
        <v>1479</v>
      </c>
      <c r="AE258" s="12" t="s">
        <v>104</v>
      </c>
      <c r="AF258" s="12" t="s">
        <v>105</v>
      </c>
      <c r="AG258" s="12" t="s">
        <v>106</v>
      </c>
      <c r="AH258" s="12" t="s">
        <v>107</v>
      </c>
      <c r="AI258" s="12" t="s">
        <v>108</v>
      </c>
      <c r="AJ258" s="13"/>
    </row>
    <row r="259" spans="1:36" s="58" customFormat="1" ht="45" hidden="1">
      <c r="A259" s="23">
        <v>151</v>
      </c>
      <c r="B259" s="20" t="s">
        <v>1979</v>
      </c>
      <c r="C259" s="12" t="s">
        <v>427</v>
      </c>
      <c r="D259" s="29" t="s">
        <v>553</v>
      </c>
      <c r="E259" s="20" t="s">
        <v>1945</v>
      </c>
      <c r="F259" s="20" t="s">
        <v>1730</v>
      </c>
      <c r="G259" s="20" t="s">
        <v>555</v>
      </c>
      <c r="H259" s="20" t="s">
        <v>430</v>
      </c>
      <c r="I259" s="20" t="s">
        <v>431</v>
      </c>
      <c r="J259" s="20" t="s">
        <v>556</v>
      </c>
      <c r="K259" s="20" t="s">
        <v>174</v>
      </c>
      <c r="L259" s="20" t="s">
        <v>557</v>
      </c>
      <c r="M259" s="20" t="s">
        <v>434</v>
      </c>
      <c r="N259" s="9">
        <v>1</v>
      </c>
      <c r="O259" s="20"/>
      <c r="P259" s="20" t="s">
        <v>1731</v>
      </c>
      <c r="Q259" s="23">
        <v>24</v>
      </c>
      <c r="R259" s="20"/>
      <c r="S259" s="23">
        <v>2008</v>
      </c>
      <c r="T259" s="9">
        <v>1</v>
      </c>
      <c r="U259" s="20">
        <v>1</v>
      </c>
      <c r="V259" s="20"/>
      <c r="W259" s="20">
        <v>1</v>
      </c>
      <c r="X259" s="9" t="s">
        <v>379</v>
      </c>
      <c r="Y259" s="9" t="s">
        <v>559</v>
      </c>
      <c r="Z259" s="9" t="s">
        <v>560</v>
      </c>
      <c r="AA259" s="9" t="s">
        <v>561</v>
      </c>
      <c r="AB259" s="9" t="s">
        <v>382</v>
      </c>
      <c r="AC259" s="9" t="s">
        <v>124</v>
      </c>
      <c r="AD259" s="15" t="s">
        <v>383</v>
      </c>
      <c r="AE259" s="12" t="s">
        <v>104</v>
      </c>
      <c r="AF259" s="12" t="s">
        <v>105</v>
      </c>
      <c r="AG259" s="12" t="s">
        <v>106</v>
      </c>
      <c r="AH259" s="12" t="s">
        <v>107</v>
      </c>
      <c r="AI259" s="12" t="s">
        <v>108</v>
      </c>
      <c r="AJ259" s="13"/>
    </row>
    <row r="260" spans="1:36" s="58" customFormat="1" ht="30" hidden="1">
      <c r="A260" s="68">
        <v>244</v>
      </c>
      <c r="B260" s="69" t="s">
        <v>1980</v>
      </c>
      <c r="C260" s="70" t="s">
        <v>1981</v>
      </c>
      <c r="D260" s="69" t="s">
        <v>111</v>
      </c>
      <c r="E260" s="69" t="s">
        <v>1945</v>
      </c>
      <c r="F260" s="69" t="s">
        <v>1952</v>
      </c>
      <c r="G260" s="69" t="s">
        <v>781</v>
      </c>
      <c r="H260" s="69" t="s">
        <v>1982</v>
      </c>
      <c r="I260" s="69" t="s">
        <v>1983</v>
      </c>
      <c r="J260" s="69" t="s">
        <v>1984</v>
      </c>
      <c r="K260" s="69" t="s">
        <v>785</v>
      </c>
      <c r="L260" s="69" t="s">
        <v>1985</v>
      </c>
      <c r="M260" s="71" t="s">
        <v>1986</v>
      </c>
      <c r="N260" s="9">
        <v>1</v>
      </c>
      <c r="O260" s="69"/>
      <c r="P260" s="69"/>
      <c r="Q260" s="68">
        <v>38</v>
      </c>
      <c r="R260" s="69"/>
      <c r="S260" s="68">
        <v>2009</v>
      </c>
      <c r="T260" s="9">
        <v>1</v>
      </c>
      <c r="U260" s="72"/>
      <c r="V260" s="72"/>
      <c r="W260" s="72"/>
      <c r="X260" s="73" t="s">
        <v>13</v>
      </c>
      <c r="Y260" s="73" t="s">
        <v>162</v>
      </c>
      <c r="Z260" s="73" t="s">
        <v>163</v>
      </c>
      <c r="AA260" s="73" t="s">
        <v>164</v>
      </c>
      <c r="AB260" s="73" t="s">
        <v>165</v>
      </c>
      <c r="AC260" s="73" t="s">
        <v>166</v>
      </c>
      <c r="AD260" s="74" t="s">
        <v>167</v>
      </c>
      <c r="AE260" s="75" t="s">
        <v>104</v>
      </c>
      <c r="AF260" s="70" t="s">
        <v>105</v>
      </c>
      <c r="AG260" s="70" t="s">
        <v>106</v>
      </c>
      <c r="AH260" s="70" t="s">
        <v>107</v>
      </c>
      <c r="AI260" s="70" t="s">
        <v>108</v>
      </c>
      <c r="AJ260" s="13"/>
    </row>
    <row r="261" spans="1:36" s="58" customFormat="1" ht="30" hidden="1">
      <c r="A261" s="23">
        <v>394</v>
      </c>
      <c r="B261" s="20" t="s">
        <v>1987</v>
      </c>
      <c r="C261" s="12" t="s">
        <v>110</v>
      </c>
      <c r="D261" s="20" t="s">
        <v>111</v>
      </c>
      <c r="E261" s="20" t="s">
        <v>1945</v>
      </c>
      <c r="F261" s="20" t="s">
        <v>1700</v>
      </c>
      <c r="G261" s="20" t="s">
        <v>185</v>
      </c>
      <c r="H261" s="20" t="s">
        <v>186</v>
      </c>
      <c r="I261" s="20" t="s">
        <v>187</v>
      </c>
      <c r="J261" s="20" t="s">
        <v>188</v>
      </c>
      <c r="K261" s="20" t="s">
        <v>189</v>
      </c>
      <c r="L261" s="20" t="s">
        <v>190</v>
      </c>
      <c r="M261" s="20" t="s">
        <v>191</v>
      </c>
      <c r="N261" s="9">
        <v>1</v>
      </c>
      <c r="O261" s="20"/>
      <c r="P261" s="20"/>
      <c r="Q261" s="23">
        <v>11</v>
      </c>
      <c r="R261" s="20"/>
      <c r="S261" s="23">
        <v>2009</v>
      </c>
      <c r="T261" s="9">
        <v>1</v>
      </c>
      <c r="U261" s="20"/>
      <c r="V261" s="20"/>
      <c r="W261" s="20"/>
      <c r="X261" s="9" t="s">
        <v>192</v>
      </c>
      <c r="Y261" s="9" t="s">
        <v>193</v>
      </c>
      <c r="Z261" s="9" t="s">
        <v>189</v>
      </c>
      <c r="AA261" s="9" t="s">
        <v>194</v>
      </c>
      <c r="AB261" s="9" t="s">
        <v>195</v>
      </c>
      <c r="AC261" s="9" t="s">
        <v>196</v>
      </c>
      <c r="AD261" s="9" t="s">
        <v>197</v>
      </c>
      <c r="AE261" s="16" t="s">
        <v>104</v>
      </c>
      <c r="AF261" s="12" t="s">
        <v>105</v>
      </c>
      <c r="AG261" s="12" t="s">
        <v>106</v>
      </c>
      <c r="AH261" s="12" t="s">
        <v>107</v>
      </c>
      <c r="AI261" s="12" t="s">
        <v>108</v>
      </c>
      <c r="AJ261" s="13"/>
    </row>
  </sheetData>
  <sheetProtection sheet="1" objects="1" scenarios="1" selectLockedCells="1"/>
  <autoFilter ref="E1:E261">
    <filterColumn colId="0">
      <filters>
        <filter val="CHP"/>
      </filters>
    </filterColumn>
  </autoFilter>
  <customSheetViews>
    <customSheetView guid="{5CF810EE-E19E-44A3-B917-AD27EBE07398}" showAutoFilter="1">
      <selection activeCell="A5" sqref="A5"/>
      <pageMargins left="0.7" right="0.7" top="0.75" bottom="0.75" header="0.3" footer="0.3"/>
      <autoFilter ref="A1:Q261">
        <filterColumn colId="4"/>
        <sortState ref="A2:Q12">
          <sortCondition ref="G1:G260"/>
        </sortState>
      </autoFilter>
    </customSheetView>
  </customSheetViews>
  <hyperlinks>
    <hyperlink ref="AD23" r:id="rId1"/>
    <hyperlink ref="AD26" r:id="rId2"/>
    <hyperlink ref="AD250" r:id="rId3"/>
    <hyperlink ref="AD27" r:id="rId4"/>
    <hyperlink ref="AD237" r:id="rId5"/>
    <hyperlink ref="AD219" r:id="rId6"/>
    <hyperlink ref="AD183" r:id="rId7"/>
    <hyperlink ref="AD103" r:id="rId8"/>
    <hyperlink ref="AD124" r:id="rId9"/>
    <hyperlink ref="M237" r:id="rId10"/>
    <hyperlink ref="M250" r:id="rId11"/>
    <hyperlink ref="M28" r:id="rId12"/>
    <hyperlink ref="M224" r:id="rId13"/>
    <hyperlink ref="AD14" r:id="rId14"/>
    <hyperlink ref="AD86:AD87" r:id="rId15" display="dave.crossley@gov.bc.ca"/>
    <hyperlink ref="M14" r:id="rId16"/>
    <hyperlink ref="AD87" r:id="rId17"/>
    <hyperlink ref="AD94:AD97" r:id="rId18" display="Brent.May@gov.bc.ca"/>
    <hyperlink ref="M128" r:id="rId19"/>
    <hyperlink ref="M38" r:id="rId20"/>
    <hyperlink ref="M101" r:id="rId21"/>
    <hyperlink ref="AD163" r:id="rId22"/>
    <hyperlink ref="M76" r:id="rId23"/>
    <hyperlink ref="AD67" r:id="rId24"/>
    <hyperlink ref="AD236" r:id="rId25"/>
    <hyperlink ref="AD71" r:id="rId26"/>
    <hyperlink ref="AD76" r:id="rId27"/>
    <hyperlink ref="AD121" r:id="rId28"/>
    <hyperlink ref="AD193" r:id="rId29"/>
    <hyperlink ref="M193" r:id="rId30"/>
    <hyperlink ref="AD229" r:id="rId31"/>
    <hyperlink ref="M229" r:id="rId32"/>
    <hyperlink ref="M106" r:id="rId33"/>
    <hyperlink ref="M246" r:id="rId34"/>
    <hyperlink ref="AD150:AD162" r:id="rId35" display="lorne.voysey@gov.bc.ca"/>
    <hyperlink ref="M233" r:id="rId36"/>
    <hyperlink ref="M119" r:id="rId37"/>
    <hyperlink ref="AD165:AD202" r:id="rId38" display="Hal.Chambers@gov.bc.ca"/>
    <hyperlink ref="M19" r:id="rId39"/>
    <hyperlink ref="M249" r:id="rId40"/>
    <hyperlink ref="M3" r:id="rId41"/>
    <hyperlink ref="M32" r:id="rId42"/>
    <hyperlink ref="M198" r:id="rId43"/>
    <hyperlink ref="M234" r:id="rId44"/>
    <hyperlink ref="AD50" r:id="rId45"/>
    <hyperlink ref="AD212:AD218" r:id="rId46" display="cathy.ashcroft@gov.bc.ca"/>
    <hyperlink ref="AD43" r:id="rId47"/>
    <hyperlink ref="AD221:AD252" r:id="rId48" display="Patrick.Ellis@gov.bc.ca"/>
    <hyperlink ref="AD131" r:id="rId49"/>
    <hyperlink ref="M49" r:id="rId50"/>
    <hyperlink ref="M181" r:id="rId51"/>
    <hyperlink ref="M90" r:id="rId52"/>
    <hyperlink ref="M186" r:id="rId53"/>
    <hyperlink ref="M48" r:id="rId54"/>
    <hyperlink ref="AD169" r:id="rId55"/>
    <hyperlink ref="M36" r:id="rId56"/>
    <hyperlink ref="M37" r:id="rId57"/>
    <hyperlink ref="M39" r:id="rId58" display="mailto:darren.tamelin@canfor.com"/>
    <hyperlink ref="M73" r:id="rId59"/>
    <hyperlink ref="M74" r:id="rId60"/>
    <hyperlink ref="M135" r:id="rId61"/>
    <hyperlink ref="M165" r:id="rId62"/>
    <hyperlink ref="M105" r:id="rId63"/>
    <hyperlink ref="M169" r:id="rId64"/>
    <hyperlink ref="M34" r:id="rId65"/>
    <hyperlink ref="M35" r:id="rId66"/>
    <hyperlink ref="M242" r:id="rId67"/>
    <hyperlink ref="M218" r:id="rId68"/>
    <hyperlink ref="M16" r:id="rId69"/>
    <hyperlink ref="M93" r:id="rId70"/>
    <hyperlink ref="AD133" r:id="rId71"/>
    <hyperlink ref="M72" r:id="rId72"/>
    <hyperlink ref="M260" r:id="rId73" display="mailto:sbraiden-cyr@coastlandwood.com"/>
    <hyperlink ref="AD260" r:id="rId74" display="mailto:Tori.Jones@gov.bc.ca"/>
    <hyperlink ref="M85" r:id="rId75"/>
    <hyperlink ref="M227" r:id="rId76"/>
    <hyperlink ref="M177" r:id="rId77"/>
    <hyperlink ref="M212" r:id="rId78"/>
    <hyperlink ref="M176" r:id="rId79"/>
    <hyperlink ref="M211" r:id="rId80"/>
    <hyperlink ref="AD171" r:id="rId81"/>
    <hyperlink ref="AD208" r:id="rId82"/>
    <hyperlink ref="AD52" r:id="rId83"/>
    <hyperlink ref="AD53" r:id="rId84"/>
    <hyperlink ref="AD54" r:id="rId85"/>
    <hyperlink ref="AD8" r:id="rId86"/>
    <hyperlink ref="AD185" r:id="rId87"/>
    <hyperlink ref="AD15" r:id="rId88"/>
    <hyperlink ref="AD25" r:id="rId89"/>
    <hyperlink ref="AD71:AD75" r:id="rId90" display="Bryan.Juelfs@gov.bc.ca "/>
    <hyperlink ref="M70" r:id="rId91"/>
    <hyperlink ref="M207" r:id="rId92"/>
    <hyperlink ref="M69" r:id="rId93"/>
    <hyperlink ref="M252" r:id="rId94"/>
    <hyperlink ref="AD166" r:id="rId95" display="Hal.Chambers@gov.bc.ca"/>
    <hyperlink ref="AD220" r:id="rId96" display="Hal.Chambers@gov.bc.ca"/>
    <hyperlink ref="M247" r:id="rId97"/>
    <hyperlink ref="M8" r:id="rId98"/>
  </hyperlinks>
  <pageMargins left="0.7" right="0.7" top="0.75" bottom="0.75" header="0.3" footer="0.3"/>
  <legacyDrawing r:id="rId99"/>
</worksheet>
</file>

<file path=xl/worksheets/sheet7.xml><?xml version="1.0" encoding="utf-8"?>
<worksheet xmlns="http://schemas.openxmlformats.org/spreadsheetml/2006/main" xmlns:r="http://schemas.openxmlformats.org/officeDocument/2006/relationships">
  <dimension ref="A1:P106"/>
  <sheetViews>
    <sheetView showGridLines="0" zoomScale="190" zoomScaleNormal="190" workbookViewId="0">
      <selection activeCell="M28" sqref="M28"/>
    </sheetView>
  </sheetViews>
  <sheetFormatPr defaultRowHeight="15"/>
  <sheetData>
    <row r="1" spans="1:16">
      <c r="A1" s="292" t="s">
        <v>2070</v>
      </c>
      <c r="B1" s="292"/>
      <c r="C1" s="292"/>
      <c r="D1" s="292"/>
      <c r="E1" s="292"/>
      <c r="F1" s="292"/>
      <c r="G1" s="292"/>
      <c r="H1" s="292"/>
      <c r="I1" s="292"/>
      <c r="J1" s="292"/>
      <c r="K1" s="292"/>
      <c r="L1" s="292"/>
      <c r="M1" s="292"/>
      <c r="N1" s="292"/>
      <c r="O1" s="292"/>
    </row>
    <row r="2" spans="1:16">
      <c r="A2" t="s">
        <v>2071</v>
      </c>
    </row>
    <row r="4" spans="1:16">
      <c r="A4" t="s">
        <v>2065</v>
      </c>
    </row>
    <row r="5" spans="1:16">
      <c r="A5" s="255" t="s">
        <v>2072</v>
      </c>
    </row>
    <row r="6" spans="1:16">
      <c r="A6" s="255"/>
    </row>
    <row r="7" spans="1:16" ht="15" customHeight="1">
      <c r="A7" s="291" t="s">
        <v>2066</v>
      </c>
      <c r="B7" s="291"/>
      <c r="C7" s="291"/>
      <c r="D7" s="291"/>
      <c r="E7" s="291"/>
      <c r="F7" s="291"/>
      <c r="G7" s="291"/>
      <c r="H7" s="291"/>
      <c r="I7" s="291"/>
      <c r="J7" s="291"/>
      <c r="K7" s="291"/>
      <c r="L7" s="291"/>
      <c r="M7" s="291"/>
      <c r="N7" s="259"/>
      <c r="O7" s="259"/>
      <c r="P7" s="259"/>
    </row>
    <row r="8" spans="1:16">
      <c r="A8" s="291"/>
      <c r="B8" s="291"/>
      <c r="C8" s="291"/>
      <c r="D8" s="291"/>
      <c r="E8" s="291"/>
      <c r="F8" s="291"/>
      <c r="G8" s="291"/>
      <c r="H8" s="291"/>
      <c r="I8" s="291"/>
      <c r="J8" s="291"/>
      <c r="K8" s="291"/>
      <c r="L8" s="291"/>
      <c r="M8" s="291"/>
      <c r="N8" s="259"/>
      <c r="O8" s="259"/>
      <c r="P8" s="259"/>
    </row>
    <row r="9" spans="1:16">
      <c r="A9" s="291"/>
      <c r="B9" s="291"/>
      <c r="C9" s="291"/>
      <c r="D9" s="291"/>
      <c r="E9" s="291"/>
      <c r="F9" s="291"/>
      <c r="G9" s="291"/>
      <c r="H9" s="291"/>
      <c r="I9" s="291"/>
      <c r="J9" s="291"/>
      <c r="K9" s="291"/>
      <c r="L9" s="291"/>
      <c r="M9" s="291"/>
      <c r="N9" s="259"/>
      <c r="O9" s="259"/>
      <c r="P9" s="259"/>
    </row>
    <row r="10" spans="1:16">
      <c r="A10" s="258"/>
      <c r="B10" s="258"/>
      <c r="C10" s="258"/>
      <c r="D10" s="258"/>
      <c r="E10" s="258"/>
      <c r="F10" s="258"/>
      <c r="G10" s="258"/>
      <c r="H10" s="258"/>
      <c r="I10" s="258"/>
      <c r="J10" s="258"/>
      <c r="K10" s="258"/>
      <c r="L10" s="258"/>
      <c r="M10" s="258"/>
      <c r="N10" s="258"/>
      <c r="O10" s="258"/>
      <c r="P10" s="259"/>
    </row>
    <row r="11" spans="1:16">
      <c r="A11" s="256"/>
    </row>
    <row r="12" spans="1:16">
      <c r="A12" s="256"/>
    </row>
    <row r="13" spans="1:16">
      <c r="A13" s="256"/>
    </row>
    <row r="14" spans="1:16">
      <c r="A14" s="256"/>
    </row>
    <row r="15" spans="1:16">
      <c r="A15" s="256"/>
    </row>
    <row r="16" spans="1:16">
      <c r="A16" s="256"/>
    </row>
    <row r="17" spans="1:15">
      <c r="A17" s="256"/>
    </row>
    <row r="18" spans="1:15">
      <c r="A18" s="256"/>
    </row>
    <row r="19" spans="1:15">
      <c r="A19" s="256"/>
    </row>
    <row r="20" spans="1:15">
      <c r="A20" s="256"/>
    </row>
    <row r="21" spans="1:15" ht="15" customHeight="1">
      <c r="A21" s="291" t="s">
        <v>2067</v>
      </c>
      <c r="B21" s="291"/>
      <c r="C21" s="291"/>
      <c r="D21" s="291"/>
      <c r="E21" s="291"/>
      <c r="F21" s="291"/>
      <c r="G21" s="291"/>
      <c r="H21" s="291"/>
      <c r="I21" s="291"/>
      <c r="J21" s="291"/>
      <c r="K21" s="291"/>
      <c r="L21" s="291"/>
      <c r="M21" s="291"/>
      <c r="N21" s="259"/>
      <c r="O21" s="259"/>
    </row>
    <row r="22" spans="1:15">
      <c r="A22" s="291"/>
      <c r="B22" s="291"/>
      <c r="C22" s="291"/>
      <c r="D22" s="291"/>
      <c r="E22" s="291"/>
      <c r="F22" s="291"/>
      <c r="G22" s="291"/>
      <c r="H22" s="291"/>
      <c r="I22" s="291"/>
      <c r="J22" s="291"/>
      <c r="K22" s="291"/>
      <c r="L22" s="291"/>
      <c r="M22" s="291"/>
      <c r="N22" s="259"/>
      <c r="O22" s="259"/>
    </row>
    <row r="23" spans="1:15">
      <c r="A23" s="256"/>
    </row>
    <row r="24" spans="1:15">
      <c r="A24" s="256"/>
    </row>
    <row r="25" spans="1:15">
      <c r="A25" s="256"/>
    </row>
    <row r="26" spans="1:15">
      <c r="A26" s="256"/>
    </row>
    <row r="27" spans="1:15">
      <c r="A27" s="256"/>
    </row>
    <row r="28" spans="1:15">
      <c r="A28" s="256"/>
    </row>
    <row r="29" spans="1:15">
      <c r="A29" s="256"/>
    </row>
    <row r="30" spans="1:15">
      <c r="A30" s="256"/>
    </row>
    <row r="31" spans="1:15">
      <c r="A31" s="256"/>
    </row>
    <row r="32" spans="1:15">
      <c r="A32" s="256"/>
    </row>
    <row r="33" spans="1:15">
      <c r="A33" s="256"/>
    </row>
    <row r="35" spans="1:15">
      <c r="A35" s="291" t="s">
        <v>2073</v>
      </c>
      <c r="B35" s="291"/>
      <c r="C35" s="291"/>
      <c r="D35" s="291"/>
      <c r="E35" s="291"/>
      <c r="F35" s="291"/>
      <c r="G35" s="291"/>
      <c r="H35" s="291"/>
      <c r="I35" s="291"/>
      <c r="J35" s="291"/>
      <c r="K35" s="291"/>
      <c r="L35" s="291"/>
      <c r="M35" s="291"/>
      <c r="N35" s="261"/>
      <c r="O35" s="261"/>
    </row>
    <row r="36" spans="1:15">
      <c r="A36" s="260"/>
      <c r="B36" s="260"/>
      <c r="C36" s="260"/>
      <c r="D36" s="260"/>
      <c r="E36" s="260"/>
      <c r="F36" s="260"/>
      <c r="G36" s="260"/>
      <c r="H36" s="260"/>
      <c r="I36" s="260"/>
      <c r="J36" s="260"/>
      <c r="K36" s="260"/>
      <c r="L36" s="260"/>
      <c r="M36" s="260"/>
      <c r="N36" s="260"/>
      <c r="O36" s="260"/>
    </row>
    <row r="37" spans="1:15">
      <c r="A37" s="260"/>
      <c r="B37" s="260"/>
      <c r="C37" s="260"/>
      <c r="D37" s="260"/>
      <c r="E37" s="260"/>
      <c r="F37" s="260"/>
      <c r="G37" s="260"/>
      <c r="H37" s="260"/>
      <c r="I37" s="260"/>
      <c r="J37" s="260"/>
      <c r="K37" s="260"/>
      <c r="L37" s="260"/>
      <c r="M37" s="260"/>
      <c r="N37" s="260"/>
      <c r="O37" s="260"/>
    </row>
    <row r="38" spans="1:15">
      <c r="A38" s="260"/>
      <c r="B38" s="260"/>
      <c r="C38" s="260"/>
      <c r="D38" s="260"/>
      <c r="E38" s="260"/>
      <c r="F38" s="260"/>
      <c r="G38" s="260"/>
      <c r="H38" s="260"/>
      <c r="I38" s="260"/>
      <c r="J38" s="260"/>
      <c r="K38" s="260"/>
      <c r="L38" s="260"/>
      <c r="M38" s="260"/>
      <c r="N38" s="260"/>
      <c r="O38" s="260"/>
    </row>
    <row r="39" spans="1:15">
      <c r="A39" s="260"/>
      <c r="B39" s="260"/>
      <c r="C39" s="260"/>
      <c r="D39" s="260"/>
      <c r="E39" s="260"/>
      <c r="F39" s="260"/>
      <c r="G39" s="260"/>
      <c r="H39" s="260"/>
      <c r="I39" s="260"/>
      <c r="J39" s="260"/>
      <c r="K39" s="260"/>
      <c r="L39" s="260"/>
      <c r="M39" s="260"/>
      <c r="N39" s="260"/>
      <c r="O39" s="260"/>
    </row>
    <row r="40" spans="1:15">
      <c r="A40" s="260"/>
      <c r="B40" s="260"/>
      <c r="C40" s="260"/>
      <c r="D40" s="260"/>
      <c r="E40" s="260"/>
      <c r="F40" s="260"/>
      <c r="G40" s="260"/>
      <c r="H40" s="260"/>
      <c r="I40" s="260"/>
      <c r="J40" s="260"/>
      <c r="K40" s="260"/>
      <c r="L40" s="260"/>
      <c r="M40" s="260"/>
      <c r="N40" s="260"/>
      <c r="O40" s="260"/>
    </row>
    <row r="41" spans="1:15">
      <c r="A41" s="260"/>
      <c r="B41" s="260"/>
      <c r="C41" s="260"/>
      <c r="D41" s="260"/>
      <c r="E41" s="260"/>
      <c r="F41" s="260"/>
      <c r="G41" s="260"/>
      <c r="H41" s="260"/>
      <c r="I41" s="260"/>
      <c r="J41" s="260"/>
      <c r="K41" s="260"/>
      <c r="L41" s="260"/>
      <c r="M41" s="260"/>
      <c r="N41" s="260"/>
      <c r="O41" s="260"/>
    </row>
    <row r="42" spans="1:15">
      <c r="A42" s="260"/>
      <c r="B42" s="260"/>
      <c r="C42" s="260"/>
      <c r="D42" s="260"/>
      <c r="E42" s="260"/>
      <c r="F42" s="260"/>
      <c r="G42" s="260"/>
      <c r="H42" s="260"/>
      <c r="I42" s="260"/>
      <c r="J42" s="260"/>
      <c r="K42" s="260"/>
      <c r="L42" s="260"/>
      <c r="M42" s="260"/>
      <c r="N42" s="260"/>
      <c r="O42" s="260"/>
    </row>
    <row r="43" spans="1:15">
      <c r="A43" s="260"/>
      <c r="B43" s="260"/>
      <c r="C43" s="260"/>
      <c r="D43" s="260"/>
      <c r="E43" s="260"/>
      <c r="F43" s="260"/>
      <c r="G43" s="260"/>
      <c r="H43" s="260"/>
      <c r="I43" s="260"/>
      <c r="J43" s="260"/>
      <c r="K43" s="260"/>
      <c r="L43" s="260"/>
      <c r="M43" s="260"/>
      <c r="N43" s="260"/>
      <c r="O43" s="260"/>
    </row>
    <row r="44" spans="1:15">
      <c r="A44" s="260"/>
      <c r="B44" s="260"/>
      <c r="C44" s="260"/>
      <c r="D44" s="260"/>
      <c r="E44" s="260"/>
      <c r="F44" s="260"/>
      <c r="G44" s="260"/>
      <c r="H44" s="260"/>
      <c r="I44" s="260"/>
      <c r="J44" s="260"/>
      <c r="K44" s="260"/>
      <c r="L44" s="260"/>
      <c r="M44" s="260"/>
      <c r="N44" s="260"/>
      <c r="O44" s="260"/>
    </row>
    <row r="45" spans="1:15">
      <c r="A45" s="260"/>
      <c r="B45" s="260"/>
      <c r="C45" s="260"/>
      <c r="D45" s="260"/>
      <c r="E45" s="260"/>
      <c r="F45" s="260"/>
      <c r="G45" s="260"/>
      <c r="H45" s="260"/>
      <c r="I45" s="260"/>
      <c r="J45" s="260"/>
      <c r="K45" s="260"/>
      <c r="L45" s="260"/>
      <c r="M45" s="260"/>
      <c r="N45" s="260"/>
      <c r="O45" s="260"/>
    </row>
    <row r="46" spans="1:15">
      <c r="A46" s="260"/>
      <c r="B46" s="260"/>
      <c r="C46" s="260"/>
      <c r="D46" s="260"/>
      <c r="E46" s="260"/>
      <c r="F46" s="260"/>
      <c r="G46" s="260"/>
      <c r="H46" s="260"/>
      <c r="I46" s="260"/>
      <c r="J46" s="260"/>
      <c r="K46" s="260"/>
      <c r="L46" s="260"/>
      <c r="M46" s="260"/>
      <c r="N46" s="260"/>
      <c r="O46" s="260"/>
    </row>
    <row r="47" spans="1:15">
      <c r="A47" s="260"/>
      <c r="B47" s="260"/>
      <c r="C47" s="260"/>
      <c r="D47" s="260"/>
      <c r="E47" s="260"/>
      <c r="F47" s="260"/>
      <c r="G47" s="260"/>
      <c r="H47" s="260"/>
      <c r="I47" s="260"/>
      <c r="J47" s="260"/>
      <c r="K47" s="260"/>
      <c r="L47" s="260"/>
      <c r="M47" s="260"/>
      <c r="N47" s="260"/>
      <c r="O47" s="260"/>
    </row>
    <row r="48" spans="1:15">
      <c r="A48" s="256"/>
    </row>
    <row r="49" spans="1:15" ht="15" customHeight="1">
      <c r="A49" s="291" t="s">
        <v>2074</v>
      </c>
      <c r="B49" s="291"/>
      <c r="C49" s="291"/>
      <c r="D49" s="291"/>
      <c r="E49" s="291"/>
      <c r="F49" s="291"/>
      <c r="G49" s="291"/>
      <c r="H49" s="291"/>
      <c r="I49" s="291"/>
      <c r="J49" s="291"/>
      <c r="K49" s="291"/>
      <c r="L49" s="291"/>
      <c r="M49" s="291"/>
      <c r="N49" s="259"/>
      <c r="O49" s="259"/>
    </row>
    <row r="50" spans="1:15">
      <c r="A50" s="291"/>
      <c r="B50" s="291"/>
      <c r="C50" s="291"/>
      <c r="D50" s="291"/>
      <c r="E50" s="291"/>
      <c r="F50" s="291"/>
      <c r="G50" s="291"/>
      <c r="H50" s="291"/>
      <c r="I50" s="291"/>
      <c r="J50" s="291"/>
      <c r="K50" s="291"/>
      <c r="L50" s="291"/>
      <c r="M50" s="291"/>
      <c r="N50" s="259"/>
      <c r="O50" s="259"/>
    </row>
    <row r="51" spans="1:15">
      <c r="A51" s="291"/>
      <c r="B51" s="291"/>
      <c r="C51" s="291"/>
      <c r="D51" s="291"/>
      <c r="E51" s="291"/>
      <c r="F51" s="291"/>
      <c r="G51" s="291"/>
      <c r="H51" s="291"/>
      <c r="I51" s="291"/>
      <c r="J51" s="291"/>
      <c r="K51" s="291"/>
      <c r="L51" s="291"/>
      <c r="M51" s="291"/>
      <c r="N51" s="259"/>
      <c r="O51" s="259"/>
    </row>
    <row r="52" spans="1:15">
      <c r="A52" s="258"/>
      <c r="B52" s="258"/>
      <c r="C52" s="258"/>
      <c r="D52" s="258"/>
      <c r="E52" s="258"/>
      <c r="F52" s="258"/>
      <c r="G52" s="258"/>
      <c r="H52" s="258"/>
      <c r="I52" s="258"/>
      <c r="J52" s="258"/>
      <c r="K52" s="258"/>
      <c r="L52" s="258"/>
      <c r="M52" s="258"/>
      <c r="N52" s="258"/>
      <c r="O52" s="258"/>
    </row>
    <row r="53" spans="1:15">
      <c r="A53" s="258"/>
      <c r="B53" s="258"/>
      <c r="C53" s="258"/>
      <c r="D53" s="258"/>
      <c r="E53" s="258"/>
      <c r="F53" s="258"/>
      <c r="G53" s="258"/>
      <c r="H53" s="258"/>
      <c r="I53" s="258"/>
      <c r="J53" s="258"/>
      <c r="K53" s="258"/>
      <c r="L53" s="258"/>
      <c r="M53" s="258"/>
      <c r="N53" s="258"/>
      <c r="O53" s="258"/>
    </row>
    <row r="54" spans="1:15" ht="15" customHeight="1">
      <c r="A54" s="291" t="s">
        <v>2075</v>
      </c>
      <c r="B54" s="291"/>
      <c r="C54" s="291"/>
      <c r="D54" s="291"/>
      <c r="E54" s="291"/>
      <c r="F54" s="291"/>
      <c r="G54" s="291"/>
      <c r="H54" s="291"/>
      <c r="I54" s="291"/>
      <c r="J54" s="291"/>
      <c r="K54" s="291"/>
      <c r="L54" s="291"/>
      <c r="M54" s="291"/>
      <c r="N54" s="259"/>
      <c r="O54" s="259"/>
    </row>
    <row r="55" spans="1:15">
      <c r="A55" s="291"/>
      <c r="B55" s="291"/>
      <c r="C55" s="291"/>
      <c r="D55" s="291"/>
      <c r="E55" s="291"/>
      <c r="F55" s="291"/>
      <c r="G55" s="291"/>
      <c r="H55" s="291"/>
      <c r="I55" s="291"/>
      <c r="J55" s="291"/>
      <c r="K55" s="291"/>
      <c r="L55" s="291"/>
      <c r="M55" s="291"/>
      <c r="N55" s="259"/>
      <c r="O55" s="259"/>
    </row>
    <row r="56" spans="1:15">
      <c r="A56" s="291"/>
      <c r="B56" s="291"/>
      <c r="C56" s="291"/>
      <c r="D56" s="291"/>
      <c r="E56" s="291"/>
      <c r="F56" s="291"/>
      <c r="G56" s="291"/>
      <c r="H56" s="291"/>
      <c r="I56" s="291"/>
      <c r="J56" s="291"/>
      <c r="K56" s="291"/>
      <c r="L56" s="291"/>
      <c r="M56" s="291"/>
      <c r="N56" s="259"/>
      <c r="O56" s="259"/>
    </row>
    <row r="57" spans="1:15">
      <c r="A57" s="258"/>
      <c r="B57" s="258"/>
      <c r="C57" s="258"/>
      <c r="D57" s="258"/>
      <c r="E57" s="258"/>
      <c r="F57" s="258"/>
      <c r="G57" s="258"/>
      <c r="H57" s="258"/>
      <c r="I57" s="258"/>
      <c r="J57" s="258"/>
      <c r="K57" s="258"/>
      <c r="L57" s="258"/>
      <c r="M57" s="258"/>
      <c r="N57" s="258"/>
      <c r="O57" s="258"/>
    </row>
    <row r="58" spans="1:15">
      <c r="A58" s="258"/>
      <c r="B58" s="258"/>
      <c r="C58" s="258"/>
      <c r="D58" s="258"/>
      <c r="E58" s="258"/>
      <c r="F58" s="258"/>
      <c r="G58" s="258"/>
      <c r="H58" s="258"/>
      <c r="I58" s="258"/>
      <c r="J58" s="258"/>
      <c r="K58" s="258"/>
      <c r="L58" s="258"/>
      <c r="M58" s="258"/>
      <c r="N58" s="258"/>
      <c r="O58" s="258"/>
    </row>
    <row r="59" spans="1:15">
      <c r="A59" s="258"/>
      <c r="B59" s="258"/>
      <c r="C59" s="258"/>
      <c r="D59" s="258"/>
      <c r="E59" s="258"/>
      <c r="F59" s="258"/>
      <c r="G59" s="258"/>
      <c r="H59" s="258"/>
      <c r="I59" s="258"/>
      <c r="J59" s="258"/>
      <c r="K59" s="258"/>
      <c r="L59" s="258"/>
      <c r="M59" s="258"/>
      <c r="N59" s="258"/>
      <c r="O59" s="258"/>
    </row>
    <row r="60" spans="1:15">
      <c r="A60" s="258"/>
      <c r="B60" s="258"/>
      <c r="C60" s="258"/>
      <c r="D60" s="258"/>
      <c r="E60" s="258"/>
      <c r="F60" s="258"/>
      <c r="G60" s="258"/>
      <c r="H60" s="258"/>
      <c r="I60" s="258"/>
      <c r="J60" s="258"/>
      <c r="K60" s="258"/>
      <c r="L60" s="258"/>
      <c r="M60" s="258"/>
      <c r="N60" s="258"/>
      <c r="O60" s="258"/>
    </row>
    <row r="61" spans="1:15">
      <c r="A61" s="258"/>
      <c r="B61" s="258"/>
      <c r="C61" s="258"/>
      <c r="D61" s="258"/>
      <c r="E61" s="258"/>
      <c r="F61" s="258"/>
      <c r="G61" s="258"/>
      <c r="H61" s="258"/>
      <c r="I61" s="258"/>
      <c r="J61" s="258"/>
      <c r="K61" s="258"/>
      <c r="L61" s="258"/>
      <c r="M61" s="258"/>
      <c r="N61" s="258"/>
      <c r="O61" s="258"/>
    </row>
    <row r="62" spans="1:15">
      <c r="A62" s="258"/>
      <c r="B62" s="258"/>
      <c r="C62" s="258"/>
      <c r="D62" s="258"/>
      <c r="E62" s="258"/>
      <c r="F62" s="258"/>
      <c r="G62" s="258"/>
      <c r="H62" s="258"/>
      <c r="I62" s="258"/>
      <c r="J62" s="258"/>
      <c r="K62" s="258"/>
      <c r="L62" s="258"/>
      <c r="M62" s="258"/>
      <c r="N62" s="258"/>
      <c r="O62" s="258"/>
    </row>
    <row r="63" spans="1:15">
      <c r="A63" s="258"/>
      <c r="B63" s="258"/>
      <c r="C63" s="258"/>
      <c r="D63" s="258"/>
      <c r="E63" s="258"/>
      <c r="F63" s="258"/>
      <c r="G63" s="258"/>
      <c r="H63" s="258"/>
      <c r="I63" s="258"/>
      <c r="J63" s="258"/>
      <c r="K63" s="258"/>
      <c r="L63" s="258"/>
      <c r="M63" s="258"/>
      <c r="N63" s="258"/>
      <c r="O63" s="258"/>
    </row>
    <row r="64" spans="1:15">
      <c r="A64" s="258"/>
      <c r="B64" s="258"/>
      <c r="C64" s="258"/>
      <c r="D64" s="258"/>
      <c r="E64" s="258"/>
      <c r="F64" s="258"/>
      <c r="G64" s="258"/>
      <c r="H64" s="258"/>
      <c r="I64" s="258"/>
      <c r="J64" s="258"/>
      <c r="K64" s="258"/>
      <c r="L64" s="258"/>
      <c r="M64" s="258"/>
      <c r="N64" s="258"/>
      <c r="O64" s="258"/>
    </row>
    <row r="65" spans="1:15">
      <c r="A65" s="258"/>
      <c r="B65" s="258"/>
      <c r="C65" s="258"/>
      <c r="D65" s="258"/>
      <c r="E65" s="258"/>
      <c r="F65" s="258"/>
      <c r="G65" s="258"/>
      <c r="H65" s="258"/>
      <c r="I65" s="258"/>
      <c r="J65" s="258"/>
      <c r="K65" s="258"/>
      <c r="L65" s="258"/>
      <c r="M65" s="258"/>
      <c r="N65" s="258"/>
      <c r="O65" s="258"/>
    </row>
    <row r="66" spans="1:15">
      <c r="A66" s="258"/>
      <c r="B66" s="258"/>
      <c r="C66" s="258"/>
      <c r="D66" s="258"/>
      <c r="E66" s="258"/>
      <c r="F66" s="258"/>
      <c r="G66" s="258"/>
      <c r="H66" s="258"/>
      <c r="I66" s="258"/>
      <c r="J66" s="258"/>
      <c r="K66" s="258"/>
      <c r="L66" s="258"/>
      <c r="M66" s="258"/>
      <c r="N66" s="258"/>
      <c r="O66" s="258"/>
    </row>
    <row r="67" spans="1:15">
      <c r="A67" s="258"/>
      <c r="B67" s="258"/>
      <c r="C67" s="258"/>
      <c r="D67" s="258"/>
      <c r="E67" s="258"/>
      <c r="F67" s="258"/>
      <c r="G67" s="258"/>
      <c r="H67" s="258"/>
      <c r="I67" s="258"/>
      <c r="J67" s="258"/>
      <c r="K67" s="258"/>
      <c r="L67" s="258"/>
      <c r="M67" s="258"/>
      <c r="N67" s="258"/>
      <c r="O67" s="258"/>
    </row>
    <row r="68" spans="1:15">
      <c r="A68" s="258"/>
      <c r="B68" s="258"/>
      <c r="C68" s="258"/>
      <c r="D68" s="258"/>
      <c r="E68" s="258"/>
      <c r="F68" s="258"/>
      <c r="G68" s="258"/>
      <c r="H68" s="258"/>
      <c r="I68" s="258"/>
      <c r="J68" s="258"/>
      <c r="K68" s="258"/>
      <c r="L68" s="258"/>
      <c r="M68" s="258"/>
      <c r="N68" s="258"/>
      <c r="O68" s="258"/>
    </row>
    <row r="69" spans="1:15">
      <c r="A69" s="258"/>
      <c r="B69" s="258"/>
      <c r="C69" s="258"/>
      <c r="D69" s="258"/>
      <c r="E69" s="258"/>
      <c r="F69" s="258"/>
      <c r="G69" s="258"/>
      <c r="H69" s="258"/>
      <c r="I69" s="258"/>
      <c r="J69" s="258"/>
      <c r="K69" s="258"/>
      <c r="L69" s="258"/>
      <c r="M69" s="258"/>
      <c r="N69" s="258"/>
      <c r="O69" s="258"/>
    </row>
    <row r="70" spans="1:15" ht="15" customHeight="1">
      <c r="A70" s="291" t="s">
        <v>2076</v>
      </c>
      <c r="B70" s="291"/>
      <c r="C70" s="291"/>
      <c r="D70" s="291"/>
      <c r="E70" s="291"/>
      <c r="F70" s="291"/>
      <c r="G70" s="291"/>
      <c r="H70" s="291"/>
      <c r="I70" s="291"/>
      <c r="J70" s="291"/>
      <c r="K70" s="291"/>
      <c r="L70" s="291"/>
      <c r="M70" s="291"/>
      <c r="N70" s="259"/>
      <c r="O70" s="259"/>
    </row>
    <row r="71" spans="1:15">
      <c r="A71" s="291"/>
      <c r="B71" s="291"/>
      <c r="C71" s="291"/>
      <c r="D71" s="291"/>
      <c r="E71" s="291"/>
      <c r="F71" s="291"/>
      <c r="G71" s="291"/>
      <c r="H71" s="291"/>
      <c r="I71" s="291"/>
      <c r="J71" s="291"/>
      <c r="K71" s="291"/>
      <c r="L71" s="291"/>
      <c r="M71" s="291"/>
      <c r="N71" s="259"/>
      <c r="O71" s="259"/>
    </row>
    <row r="72" spans="1:15">
      <c r="A72" s="291"/>
      <c r="B72" s="291"/>
      <c r="C72" s="291"/>
      <c r="D72" s="291"/>
      <c r="E72" s="291"/>
      <c r="F72" s="291"/>
      <c r="G72" s="291"/>
      <c r="H72" s="291"/>
      <c r="I72" s="291"/>
      <c r="J72" s="291"/>
      <c r="K72" s="291"/>
      <c r="L72" s="291"/>
      <c r="M72" s="291"/>
      <c r="N72" s="259"/>
      <c r="O72" s="259"/>
    </row>
    <row r="73" spans="1:15">
      <c r="A73" s="258"/>
      <c r="B73" s="258"/>
      <c r="C73" s="258"/>
      <c r="D73" s="258"/>
      <c r="E73" s="258"/>
      <c r="F73" s="258"/>
      <c r="G73" s="258"/>
      <c r="H73" s="258"/>
      <c r="I73" s="258"/>
      <c r="J73" s="258"/>
      <c r="K73" s="258"/>
      <c r="L73" s="258"/>
      <c r="M73" s="258"/>
      <c r="N73" s="258"/>
      <c r="O73" s="258"/>
    </row>
    <row r="74" spans="1:15">
      <c r="A74" s="258"/>
      <c r="B74" s="258"/>
      <c r="C74" s="258"/>
      <c r="D74" s="258"/>
      <c r="E74" s="258"/>
      <c r="F74" s="258"/>
      <c r="G74" s="258"/>
      <c r="H74" s="258"/>
      <c r="I74" s="258"/>
      <c r="J74" s="258"/>
      <c r="K74" s="258"/>
      <c r="L74" s="258"/>
      <c r="M74" s="258"/>
      <c r="N74" s="258"/>
      <c r="O74" s="258"/>
    </row>
    <row r="75" spans="1:15">
      <c r="A75" s="258"/>
      <c r="B75" s="258"/>
      <c r="C75" s="258"/>
      <c r="D75" s="258"/>
      <c r="E75" s="258"/>
      <c r="F75" s="258"/>
      <c r="G75" s="258"/>
      <c r="H75" s="258"/>
      <c r="I75" s="258"/>
      <c r="J75" s="258"/>
      <c r="K75" s="258"/>
      <c r="L75" s="258"/>
      <c r="M75" s="258"/>
      <c r="N75" s="258"/>
      <c r="O75" s="258"/>
    </row>
    <row r="76" spans="1:15">
      <c r="A76" s="258"/>
      <c r="B76" s="258"/>
      <c r="C76" s="258"/>
      <c r="D76" s="258"/>
      <c r="E76" s="258"/>
      <c r="F76" s="258"/>
      <c r="G76" s="258"/>
      <c r="H76" s="258"/>
      <c r="I76" s="258"/>
      <c r="J76" s="258"/>
      <c r="K76" s="258"/>
      <c r="L76" s="258"/>
      <c r="M76" s="258"/>
      <c r="N76" s="258"/>
      <c r="O76" s="258"/>
    </row>
    <row r="77" spans="1:15">
      <c r="A77" s="258"/>
      <c r="B77" s="258"/>
      <c r="C77" s="258"/>
      <c r="D77" s="258"/>
      <c r="E77" s="258"/>
      <c r="F77" s="258"/>
      <c r="G77" s="258"/>
      <c r="H77" s="258"/>
      <c r="I77" s="258"/>
      <c r="J77" s="258"/>
      <c r="K77" s="258"/>
      <c r="L77" s="258"/>
      <c r="M77" s="258"/>
      <c r="N77" s="258"/>
      <c r="O77" s="258"/>
    </row>
    <row r="78" spans="1:15">
      <c r="A78" s="258"/>
      <c r="B78" s="258"/>
      <c r="C78" s="258"/>
      <c r="D78" s="258"/>
      <c r="E78" s="258"/>
      <c r="F78" s="258"/>
      <c r="G78" s="258"/>
      <c r="H78" s="258"/>
      <c r="I78" s="258"/>
      <c r="J78" s="258"/>
      <c r="K78" s="258"/>
      <c r="L78" s="258"/>
      <c r="M78" s="258"/>
      <c r="N78" s="258"/>
      <c r="O78" s="258"/>
    </row>
    <row r="79" spans="1:15">
      <c r="A79" s="258"/>
      <c r="B79" s="258"/>
      <c r="C79" s="258"/>
      <c r="D79" s="258"/>
      <c r="E79" s="258"/>
      <c r="F79" s="258"/>
      <c r="G79" s="258"/>
      <c r="H79" s="258"/>
      <c r="I79" s="258"/>
      <c r="J79" s="258"/>
      <c r="K79" s="258"/>
      <c r="L79" s="258"/>
      <c r="M79" s="258"/>
      <c r="N79" s="258"/>
      <c r="O79" s="258"/>
    </row>
    <row r="80" spans="1:15">
      <c r="A80" s="258"/>
      <c r="B80" s="258"/>
      <c r="C80" s="258"/>
      <c r="D80" s="258"/>
      <c r="E80" s="258"/>
      <c r="F80" s="258"/>
      <c r="G80" s="258"/>
      <c r="H80" s="258"/>
      <c r="I80" s="258"/>
      <c r="J80" s="258"/>
      <c r="K80" s="258"/>
      <c r="L80" s="258"/>
      <c r="M80" s="258"/>
      <c r="N80" s="258"/>
      <c r="O80" s="258"/>
    </row>
    <row r="81" spans="1:15">
      <c r="A81" s="258"/>
      <c r="B81" s="258"/>
      <c r="C81" s="258"/>
      <c r="D81" s="258"/>
      <c r="E81" s="258"/>
      <c r="F81" s="258"/>
      <c r="G81" s="258"/>
      <c r="H81" s="258"/>
      <c r="I81" s="258"/>
      <c r="J81" s="258"/>
      <c r="K81" s="258"/>
      <c r="L81" s="258"/>
      <c r="M81" s="258"/>
      <c r="N81" s="258"/>
      <c r="O81" s="258"/>
    </row>
    <row r="82" spans="1:15">
      <c r="A82" s="258"/>
      <c r="B82" s="258"/>
      <c r="C82" s="258"/>
      <c r="D82" s="258"/>
      <c r="E82" s="258"/>
      <c r="F82" s="258"/>
      <c r="G82" s="258"/>
      <c r="H82" s="258"/>
      <c r="I82" s="258"/>
      <c r="J82" s="258"/>
      <c r="K82" s="258"/>
      <c r="L82" s="258"/>
      <c r="M82" s="258"/>
      <c r="N82" s="258"/>
      <c r="O82" s="258"/>
    </row>
    <row r="83" spans="1:15">
      <c r="A83" s="258"/>
      <c r="B83" s="258"/>
      <c r="C83" s="258"/>
      <c r="D83" s="258"/>
      <c r="E83" s="258"/>
      <c r="F83" s="258"/>
      <c r="G83" s="258"/>
      <c r="H83" s="258"/>
      <c r="I83" s="258"/>
      <c r="J83" s="258"/>
      <c r="K83" s="258"/>
      <c r="L83" s="258"/>
      <c r="M83" s="258"/>
      <c r="N83" s="258"/>
      <c r="O83" s="258"/>
    </row>
    <row r="84" spans="1:15">
      <c r="A84" s="258"/>
      <c r="B84" s="258"/>
      <c r="C84" s="258"/>
      <c r="D84" s="258"/>
      <c r="E84" s="258"/>
      <c r="F84" s="258"/>
      <c r="G84" s="258"/>
      <c r="H84" s="258"/>
      <c r="I84" s="258"/>
      <c r="J84" s="258"/>
      <c r="K84" s="258"/>
      <c r="L84" s="258"/>
      <c r="M84" s="258"/>
      <c r="N84" s="258"/>
      <c r="O84" s="258"/>
    </row>
    <row r="85" spans="1:15">
      <c r="A85" s="258"/>
      <c r="B85" s="258"/>
      <c r="C85" s="258"/>
      <c r="D85" s="258"/>
      <c r="E85" s="258"/>
      <c r="F85" s="258"/>
      <c r="G85" s="258"/>
      <c r="H85" s="258"/>
      <c r="I85" s="258"/>
      <c r="J85" s="258"/>
      <c r="K85" s="258"/>
      <c r="L85" s="258"/>
      <c r="M85" s="258"/>
      <c r="N85" s="258"/>
      <c r="O85" s="258"/>
    </row>
    <row r="86" spans="1:15">
      <c r="A86" s="258"/>
      <c r="B86" s="258"/>
      <c r="C86" s="258"/>
      <c r="D86" s="258"/>
      <c r="E86" s="258"/>
      <c r="F86" s="258"/>
      <c r="G86" s="258"/>
      <c r="H86" s="258"/>
      <c r="I86" s="258"/>
      <c r="J86" s="258"/>
      <c r="K86" s="258"/>
      <c r="L86" s="258"/>
      <c r="M86" s="258"/>
      <c r="N86" s="258"/>
      <c r="O86" s="258"/>
    </row>
    <row r="87" spans="1:15">
      <c r="A87" s="258"/>
      <c r="B87" s="258"/>
      <c r="C87" s="258"/>
      <c r="D87" s="258"/>
      <c r="E87" s="258"/>
      <c r="F87" s="258"/>
      <c r="G87" s="258"/>
      <c r="H87" s="258"/>
      <c r="I87" s="258"/>
      <c r="J87" s="258"/>
      <c r="K87" s="258"/>
      <c r="L87" s="258"/>
      <c r="M87" s="258"/>
      <c r="N87" s="258"/>
      <c r="O87" s="258"/>
    </row>
    <row r="88" spans="1:15">
      <c r="A88" s="258"/>
      <c r="B88" s="258"/>
      <c r="C88" s="258"/>
      <c r="D88" s="258"/>
      <c r="E88" s="258"/>
      <c r="F88" s="258"/>
      <c r="G88" s="258"/>
      <c r="H88" s="258"/>
      <c r="I88" s="258"/>
      <c r="J88" s="258"/>
      <c r="K88" s="258"/>
      <c r="L88" s="258"/>
      <c r="M88" s="258"/>
      <c r="N88" s="258"/>
      <c r="O88" s="258"/>
    </row>
    <row r="89" spans="1:15">
      <c r="A89" s="254"/>
    </row>
    <row r="90" spans="1:15" ht="15" customHeight="1">
      <c r="A90" s="291" t="s">
        <v>2077</v>
      </c>
      <c r="B90" s="291"/>
      <c r="C90" s="291"/>
      <c r="D90" s="291"/>
      <c r="E90" s="291"/>
      <c r="F90" s="291"/>
      <c r="G90" s="291"/>
      <c r="H90" s="291"/>
      <c r="I90" s="291"/>
      <c r="J90" s="291"/>
      <c r="K90" s="291"/>
      <c r="L90" s="291"/>
      <c r="M90" s="291"/>
      <c r="N90" s="259"/>
      <c r="O90" s="259"/>
    </row>
    <row r="91" spans="1:15">
      <c r="A91" s="291"/>
      <c r="B91" s="291"/>
      <c r="C91" s="291"/>
      <c r="D91" s="291"/>
      <c r="E91" s="291"/>
      <c r="F91" s="291"/>
      <c r="G91" s="291"/>
      <c r="H91" s="291"/>
      <c r="I91" s="291"/>
      <c r="J91" s="291"/>
      <c r="K91" s="291"/>
      <c r="L91" s="291"/>
      <c r="M91" s="291"/>
    </row>
    <row r="104" spans="1:13">
      <c r="A104" s="291" t="s">
        <v>2078</v>
      </c>
      <c r="B104" s="291"/>
      <c r="C104" s="291"/>
      <c r="D104" s="291"/>
      <c r="E104" s="291"/>
      <c r="F104" s="291"/>
      <c r="G104" s="291"/>
      <c r="H104" s="291"/>
      <c r="I104" s="291"/>
      <c r="J104" s="291"/>
      <c r="K104" s="291"/>
      <c r="L104" s="291"/>
      <c r="M104" s="291"/>
    </row>
    <row r="105" spans="1:13">
      <c r="A105" s="291"/>
      <c r="B105" s="291"/>
      <c r="C105" s="291"/>
      <c r="D105" s="291"/>
      <c r="E105" s="291"/>
      <c r="F105" s="291"/>
      <c r="G105" s="291"/>
      <c r="H105" s="291"/>
      <c r="I105" s="291"/>
      <c r="J105" s="291"/>
      <c r="K105" s="291"/>
      <c r="L105" s="291"/>
      <c r="M105" s="291"/>
    </row>
    <row r="106" spans="1:13">
      <c r="A106" s="291"/>
      <c r="B106" s="291"/>
      <c r="C106" s="291"/>
      <c r="D106" s="291"/>
      <c r="E106" s="291"/>
      <c r="F106" s="291"/>
      <c r="G106" s="291"/>
      <c r="H106" s="291"/>
      <c r="I106" s="291"/>
      <c r="J106" s="291"/>
      <c r="K106" s="291"/>
      <c r="L106" s="291"/>
      <c r="M106" s="291"/>
    </row>
  </sheetData>
  <sheetProtection sheet="1" objects="1" scenarios="1"/>
  <mergeCells count="9">
    <mergeCell ref="A104:M106"/>
    <mergeCell ref="A70:M72"/>
    <mergeCell ref="A90:M91"/>
    <mergeCell ref="A1:O1"/>
    <mergeCell ref="A7:M9"/>
    <mergeCell ref="A21:M22"/>
    <mergeCell ref="A35:M35"/>
    <mergeCell ref="A49:M51"/>
    <mergeCell ref="A54:M56"/>
  </mergeCells>
  <pageMargins left="0.70866141732283472" right="0.70866141732283472" top="0.74803149606299213" bottom="0.74803149606299213" header="0.31496062992125984" footer="0.31496062992125984"/>
  <pageSetup orientation="landscape" r:id="rId1"/>
  <drawing r:id="rId2"/>
</worksheet>
</file>

<file path=xl/worksheets/sheet8.xml><?xml version="1.0" encoding="utf-8"?>
<worksheet xmlns="http://schemas.openxmlformats.org/spreadsheetml/2006/main" xmlns:r="http://schemas.openxmlformats.org/officeDocument/2006/relationships">
  <sheetPr codeName="Sheet7"/>
  <dimension ref="A1:L38"/>
  <sheetViews>
    <sheetView showGridLines="0" zoomScaleNormal="100" workbookViewId="0">
      <selection activeCell="H16" sqref="H16"/>
    </sheetView>
  </sheetViews>
  <sheetFormatPr defaultRowHeight="15"/>
  <cols>
    <col min="5" max="5" width="27.140625" customWidth="1"/>
  </cols>
  <sheetData>
    <row r="1" spans="1:12">
      <c r="F1" s="219"/>
    </row>
    <row r="2" spans="1:12" ht="26.25" customHeight="1">
      <c r="A2" s="223"/>
      <c r="B2" s="305" t="s">
        <v>2052</v>
      </c>
      <c r="C2" s="305"/>
      <c r="D2" s="305"/>
      <c r="E2" s="305"/>
      <c r="F2" s="305"/>
      <c r="G2" s="305"/>
      <c r="H2" s="305"/>
      <c r="I2" s="221"/>
    </row>
    <row r="3" spans="1:12" ht="26.25" customHeight="1">
      <c r="A3" s="224"/>
      <c r="B3" s="306"/>
      <c r="C3" s="306"/>
      <c r="D3" s="306"/>
      <c r="E3" s="306"/>
      <c r="F3" s="306"/>
      <c r="G3" s="306"/>
      <c r="H3" s="306"/>
      <c r="I3" s="222"/>
    </row>
    <row r="4" spans="1:12" ht="15.75" thickBot="1"/>
    <row r="5" spans="1:12">
      <c r="B5" s="286" t="s">
        <v>20</v>
      </c>
      <c r="C5" s="307" t="s">
        <v>53</v>
      </c>
      <c r="D5" s="307"/>
      <c r="E5" s="211" t="s">
        <v>43</v>
      </c>
    </row>
    <row r="6" spans="1:12" ht="15.75">
      <c r="B6" s="308"/>
      <c r="C6" s="280" t="s">
        <v>22</v>
      </c>
      <c r="D6" s="280"/>
      <c r="E6" s="216" t="s">
        <v>2018</v>
      </c>
      <c r="F6" s="210"/>
      <c r="G6" s="210"/>
      <c r="H6" s="210"/>
      <c r="I6" s="210"/>
      <c r="J6" s="210"/>
      <c r="K6" s="210"/>
      <c r="L6" s="210"/>
    </row>
    <row r="7" spans="1:12" ht="15.75">
      <c r="B7" s="308"/>
      <c r="C7" s="280" t="s">
        <v>1994</v>
      </c>
      <c r="D7" s="280"/>
      <c r="E7" s="216" t="s">
        <v>2019</v>
      </c>
      <c r="F7" s="210"/>
      <c r="G7" s="210"/>
      <c r="H7" s="210"/>
      <c r="I7" s="210"/>
      <c r="J7" s="210"/>
      <c r="K7" s="210"/>
      <c r="L7" s="210"/>
    </row>
    <row r="8" spans="1:12" ht="33.75">
      <c r="B8" s="308" t="s">
        <v>50</v>
      </c>
      <c r="C8" s="187" t="s">
        <v>24</v>
      </c>
      <c r="D8" s="3" t="s">
        <v>25</v>
      </c>
      <c r="E8" s="216" t="s">
        <v>2020</v>
      </c>
      <c r="F8" s="210"/>
      <c r="G8" s="210"/>
      <c r="H8" s="210"/>
      <c r="I8" s="210"/>
      <c r="J8" s="210"/>
      <c r="K8" s="210"/>
      <c r="L8" s="210"/>
    </row>
    <row r="9" spans="1:12" ht="33.75">
      <c r="B9" s="308"/>
      <c r="C9" s="187" t="s">
        <v>26</v>
      </c>
      <c r="D9" s="188" t="s">
        <v>27</v>
      </c>
      <c r="E9" s="216" t="s">
        <v>2021</v>
      </c>
      <c r="F9" s="210"/>
      <c r="G9" s="210"/>
      <c r="H9" s="210"/>
      <c r="I9" s="210"/>
      <c r="J9" s="210"/>
      <c r="K9" s="210"/>
      <c r="L9" s="210"/>
    </row>
    <row r="10" spans="1:12" ht="15.75">
      <c r="B10" s="308" t="s">
        <v>28</v>
      </c>
      <c r="C10" s="187" t="s">
        <v>24</v>
      </c>
      <c r="D10" s="189" t="s">
        <v>30</v>
      </c>
      <c r="E10" s="216" t="s">
        <v>2022</v>
      </c>
      <c r="F10" s="210"/>
      <c r="G10" s="210"/>
      <c r="H10" s="210"/>
      <c r="I10" s="210"/>
      <c r="J10" s="210"/>
      <c r="K10" s="210"/>
      <c r="L10" s="210"/>
    </row>
    <row r="11" spans="1:12" ht="33.75">
      <c r="B11" s="308"/>
      <c r="C11" s="187" t="s">
        <v>26</v>
      </c>
      <c r="D11" s="198" t="s">
        <v>31</v>
      </c>
      <c r="E11" s="216" t="s">
        <v>2023</v>
      </c>
      <c r="F11" s="210"/>
      <c r="G11" s="210"/>
      <c r="H11" s="210"/>
      <c r="I11" s="210"/>
      <c r="J11" s="210"/>
      <c r="K11" s="210"/>
      <c r="L11" s="210"/>
    </row>
    <row r="12" spans="1:12" ht="22.5">
      <c r="B12" s="308"/>
      <c r="C12" s="187" t="s">
        <v>26</v>
      </c>
      <c r="D12" s="198" t="s">
        <v>32</v>
      </c>
      <c r="E12" s="216" t="s">
        <v>2024</v>
      </c>
      <c r="F12" s="210"/>
      <c r="G12" s="210"/>
      <c r="H12" s="210"/>
      <c r="I12" s="210"/>
      <c r="J12" s="210"/>
      <c r="K12" s="210"/>
      <c r="L12" s="210"/>
    </row>
    <row r="13" spans="1:12" ht="45">
      <c r="B13" s="308" t="s">
        <v>33</v>
      </c>
      <c r="C13" s="187" t="s">
        <v>35</v>
      </c>
      <c r="D13" s="198" t="s">
        <v>36</v>
      </c>
      <c r="E13" s="216" t="s">
        <v>2025</v>
      </c>
      <c r="F13" s="210"/>
      <c r="G13" s="210"/>
      <c r="H13" s="210"/>
      <c r="I13" s="210"/>
      <c r="J13" s="210"/>
      <c r="K13" s="210"/>
      <c r="L13" s="210"/>
    </row>
    <row r="14" spans="1:12" ht="45">
      <c r="B14" s="308"/>
      <c r="C14" s="187" t="s">
        <v>37</v>
      </c>
      <c r="D14" s="198" t="s">
        <v>38</v>
      </c>
      <c r="E14" s="216" t="s">
        <v>2026</v>
      </c>
      <c r="F14" s="210"/>
      <c r="G14" s="210"/>
      <c r="H14" s="210"/>
      <c r="I14" s="210"/>
      <c r="J14" s="210"/>
      <c r="K14" s="210"/>
      <c r="L14" s="210"/>
    </row>
    <row r="15" spans="1:12" ht="51">
      <c r="B15" s="212" t="s">
        <v>39</v>
      </c>
      <c r="C15" s="187"/>
      <c r="D15" s="198" t="s">
        <v>54</v>
      </c>
      <c r="E15" s="216" t="s">
        <v>2027</v>
      </c>
      <c r="F15" s="210"/>
      <c r="G15" s="210"/>
      <c r="H15" s="210"/>
      <c r="I15" s="210"/>
      <c r="J15" s="210"/>
      <c r="K15" s="210"/>
      <c r="L15" s="210"/>
    </row>
    <row r="16" spans="1:12" ht="22.5" customHeight="1">
      <c r="B16" s="312" t="s">
        <v>2049</v>
      </c>
      <c r="C16" s="313"/>
      <c r="D16" s="313"/>
      <c r="E16" s="217" t="s">
        <v>2051</v>
      </c>
      <c r="F16" s="209"/>
      <c r="G16" s="209"/>
      <c r="H16" s="209"/>
      <c r="I16" s="209"/>
      <c r="J16" s="209"/>
      <c r="K16" s="209"/>
      <c r="L16" s="209"/>
    </row>
    <row r="17" spans="2:12" ht="23.25" customHeight="1">
      <c r="B17" s="311" t="s">
        <v>52</v>
      </c>
      <c r="C17" s="282"/>
      <c r="D17" s="282"/>
      <c r="E17" s="216" t="s">
        <v>2028</v>
      </c>
      <c r="F17" s="210"/>
      <c r="G17" s="210"/>
      <c r="H17" s="210"/>
      <c r="I17" s="210"/>
      <c r="J17" s="210"/>
      <c r="K17" s="210"/>
      <c r="L17" s="210"/>
    </row>
    <row r="18" spans="2:12" ht="23.25" customHeight="1" thickBot="1">
      <c r="B18" s="309" t="s">
        <v>51</v>
      </c>
      <c r="C18" s="310"/>
      <c r="D18" s="310"/>
      <c r="E18" s="218" t="s">
        <v>2029</v>
      </c>
      <c r="F18" s="210"/>
      <c r="G18" s="210"/>
      <c r="H18" s="210"/>
      <c r="I18" s="210"/>
      <c r="J18" s="210"/>
      <c r="K18" s="210"/>
      <c r="L18" s="210"/>
    </row>
    <row r="20" spans="2:12">
      <c r="B20" s="228" t="s">
        <v>2054</v>
      </c>
      <c r="C20" s="303" t="s">
        <v>2061</v>
      </c>
      <c r="D20" s="304"/>
      <c r="E20" s="304"/>
      <c r="F20" s="231"/>
      <c r="G20" s="231"/>
      <c r="H20" s="231"/>
      <c r="I20" s="231"/>
    </row>
    <row r="21" spans="2:12">
      <c r="B21" s="229" t="s">
        <v>2055</v>
      </c>
      <c r="C21" s="303" t="s">
        <v>2058</v>
      </c>
      <c r="D21" s="304"/>
      <c r="E21" s="304"/>
      <c r="F21" s="231"/>
      <c r="G21" s="231"/>
      <c r="H21" s="231"/>
      <c r="I21" s="231"/>
    </row>
    <row r="22" spans="2:12">
      <c r="B22" s="230" t="s">
        <v>2056</v>
      </c>
      <c r="C22" s="303" t="s">
        <v>2059</v>
      </c>
      <c r="D22" s="304"/>
      <c r="E22" s="304"/>
      <c r="F22" s="231"/>
      <c r="G22" s="231"/>
      <c r="H22" s="231"/>
      <c r="I22" s="231"/>
    </row>
    <row r="23" spans="2:12">
      <c r="B23" s="220" t="s">
        <v>2057</v>
      </c>
      <c r="C23" s="303" t="s">
        <v>2060</v>
      </c>
      <c r="D23" s="304"/>
      <c r="E23" s="304"/>
      <c r="F23" s="231"/>
      <c r="G23" s="231"/>
      <c r="H23" s="231"/>
      <c r="I23" s="231"/>
    </row>
    <row r="24" spans="2:12">
      <c r="B24" s="231"/>
      <c r="C24" s="231"/>
      <c r="D24" s="231"/>
      <c r="E24" s="231"/>
      <c r="F24" s="231"/>
      <c r="G24" s="231"/>
      <c r="H24" s="231"/>
      <c r="I24" s="231"/>
    </row>
    <row r="25" spans="2:12">
      <c r="B25" s="293"/>
      <c r="C25" s="293"/>
      <c r="D25" s="293"/>
      <c r="E25" s="293"/>
      <c r="F25" s="293"/>
      <c r="G25" s="293"/>
      <c r="H25" s="293"/>
      <c r="I25" s="293"/>
    </row>
    <row r="26" spans="2:12">
      <c r="B26" s="293"/>
      <c r="C26" s="293"/>
      <c r="D26" s="293"/>
      <c r="E26" s="293"/>
      <c r="F26" s="293"/>
      <c r="G26" s="293"/>
      <c r="H26" s="293"/>
      <c r="I26" s="293"/>
    </row>
    <row r="27" spans="2:12">
      <c r="B27" s="293"/>
      <c r="C27" s="293"/>
      <c r="D27" s="293"/>
      <c r="E27" s="293"/>
      <c r="F27" s="293"/>
      <c r="G27" s="293"/>
      <c r="H27" s="293"/>
      <c r="I27" s="293"/>
    </row>
    <row r="29" spans="2:12">
      <c r="B29" s="294" t="s">
        <v>2063</v>
      </c>
      <c r="C29" s="295"/>
      <c r="D29" s="295"/>
      <c r="E29" s="295"/>
      <c r="F29" s="295"/>
      <c r="G29" s="295"/>
      <c r="H29" s="295"/>
      <c r="I29" s="296"/>
    </row>
    <row r="30" spans="2:12" ht="21" customHeight="1">
      <c r="B30" s="297"/>
      <c r="C30" s="298"/>
      <c r="D30" s="298"/>
      <c r="E30" s="298"/>
      <c r="F30" s="298"/>
      <c r="G30" s="298"/>
      <c r="H30" s="298"/>
      <c r="I30" s="299"/>
    </row>
    <row r="31" spans="2:12">
      <c r="B31" s="231"/>
      <c r="C31" s="231"/>
      <c r="D31" s="231"/>
      <c r="E31" s="231"/>
      <c r="F31" s="231"/>
      <c r="G31" s="231"/>
      <c r="H31" s="231"/>
      <c r="I31" s="231"/>
    </row>
    <row r="32" spans="2:12">
      <c r="B32" s="294" t="s">
        <v>2053</v>
      </c>
      <c r="C32" s="295"/>
      <c r="D32" s="295"/>
      <c r="E32" s="295"/>
      <c r="F32" s="295"/>
      <c r="G32" s="295"/>
      <c r="H32" s="295"/>
      <c r="I32" s="296"/>
    </row>
    <row r="33" spans="2:9">
      <c r="B33" s="300"/>
      <c r="C33" s="301"/>
      <c r="D33" s="301"/>
      <c r="E33" s="301"/>
      <c r="F33" s="301"/>
      <c r="G33" s="301"/>
      <c r="H33" s="301"/>
      <c r="I33" s="302"/>
    </row>
    <row r="34" spans="2:9" ht="24" customHeight="1">
      <c r="B34" s="297"/>
      <c r="C34" s="298"/>
      <c r="D34" s="298"/>
      <c r="E34" s="298"/>
      <c r="F34" s="298"/>
      <c r="G34" s="298"/>
      <c r="H34" s="298"/>
      <c r="I34" s="299"/>
    </row>
    <row r="35" spans="2:9">
      <c r="B35" s="231"/>
      <c r="C35" s="231"/>
      <c r="D35" s="231"/>
      <c r="E35" s="231"/>
      <c r="F35" s="231"/>
      <c r="G35" s="231"/>
      <c r="H35" s="231"/>
      <c r="I35" s="231"/>
    </row>
    <row r="36" spans="2:9">
      <c r="B36" s="294" t="s">
        <v>2062</v>
      </c>
      <c r="C36" s="295"/>
      <c r="D36" s="295"/>
      <c r="E36" s="295"/>
      <c r="F36" s="295"/>
      <c r="G36" s="295"/>
      <c r="H36" s="295"/>
      <c r="I36" s="296"/>
    </row>
    <row r="37" spans="2:9">
      <c r="B37" s="300"/>
      <c r="C37" s="301"/>
      <c r="D37" s="301"/>
      <c r="E37" s="301"/>
      <c r="F37" s="301"/>
      <c r="G37" s="301"/>
      <c r="H37" s="301"/>
      <c r="I37" s="302"/>
    </row>
    <row r="38" spans="2:9">
      <c r="B38" s="297"/>
      <c r="C38" s="298"/>
      <c r="D38" s="298"/>
      <c r="E38" s="298"/>
      <c r="F38" s="298"/>
      <c r="G38" s="298"/>
      <c r="H38" s="298"/>
      <c r="I38" s="299"/>
    </row>
  </sheetData>
  <sheetProtection sheet="1" objects="1" scenarios="1" selectLockedCells="1"/>
  <mergeCells count="19">
    <mergeCell ref="B10:B12"/>
    <mergeCell ref="B13:B14"/>
    <mergeCell ref="B5:B7"/>
    <mergeCell ref="B18:D18"/>
    <mergeCell ref="B17:D17"/>
    <mergeCell ref="B16:D16"/>
    <mergeCell ref="B2:H3"/>
    <mergeCell ref="C5:D5"/>
    <mergeCell ref="C6:D6"/>
    <mergeCell ref="C7:D7"/>
    <mergeCell ref="B8:B9"/>
    <mergeCell ref="B25:I27"/>
    <mergeCell ref="B29:I30"/>
    <mergeCell ref="B32:I34"/>
    <mergeCell ref="B36:I38"/>
    <mergeCell ref="C20:E20"/>
    <mergeCell ref="C21:E21"/>
    <mergeCell ref="C22:E22"/>
    <mergeCell ref="C23:E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27</vt:i4>
      </vt:variant>
    </vt:vector>
  </HeadingPairs>
  <TitlesOfParts>
    <vt:vector size="35" baseType="lpstr">
      <vt:lpstr>Chip_MillQ</vt:lpstr>
      <vt:lpstr>Chip_Mill_Data</vt:lpstr>
      <vt:lpstr>Chip_Mill_Data_Edits</vt:lpstr>
      <vt:lpstr>LocationLookUp</vt:lpstr>
      <vt:lpstr>Chip_Mill_List</vt:lpstr>
      <vt:lpstr>Full_Mill_List</vt:lpstr>
      <vt:lpstr>Updating_Data</vt:lpstr>
      <vt:lpstr>Notes</vt:lpstr>
      <vt:lpstr>_</vt:lpstr>
      <vt:lpstr>Armstrong</vt:lpstr>
      <vt:lpstr>Campbell_River</vt:lpstr>
      <vt:lpstr>Chemainus</vt:lpstr>
      <vt:lpstr>chp_comments</vt:lpstr>
      <vt:lpstr>chp_input_log_volume_tcm</vt:lpstr>
      <vt:lpstr>chp_lat</vt:lpstr>
      <vt:lpstr>chp_long</vt:lpstr>
      <vt:lpstr>chp_mill_location</vt:lpstr>
      <vt:lpstr>chp_mill_number</vt:lpstr>
      <vt:lpstr>chp_operating_days</vt:lpstr>
      <vt:lpstr>chp_output_cap_bdu</vt:lpstr>
      <vt:lpstr>chp_output_cap_gpu</vt:lpstr>
      <vt:lpstr>chp_persons_employed</vt:lpstr>
      <vt:lpstr>chp_prodn_bdu</vt:lpstr>
      <vt:lpstr>chp_prodn_gpu</vt:lpstr>
      <vt:lpstr>chp_prodn_odt</vt:lpstr>
      <vt:lpstr>chp_signature_name</vt:lpstr>
      <vt:lpstr>chp_signature_telephone</vt:lpstr>
      <vt:lpstr>Heffley_Creek</vt:lpstr>
      <vt:lpstr>Kamloops</vt:lpstr>
      <vt:lpstr>Langdale_Dryland_Sort</vt:lpstr>
      <vt:lpstr>location1</vt:lpstr>
      <vt:lpstr>Mackenzie</vt:lpstr>
      <vt:lpstr>Port_Mellon</vt:lpstr>
      <vt:lpstr>Terrace</vt:lpstr>
      <vt:lpstr>Williams_lake</vt:lpstr>
    </vt:vector>
  </TitlesOfParts>
  <Company>Province of British Columbia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Harish Jani</dc:creator>
  <cp:lastModifiedBy>Harish Jani</cp:lastModifiedBy>
  <cp:lastPrinted>2012-01-12T21:29:54Z</cp:lastPrinted>
  <dcterms:created xsi:type="dcterms:W3CDTF">2011-12-23T00:19:06Z</dcterms:created>
  <dcterms:modified xsi:type="dcterms:W3CDTF">2012-01-12T22:55:11Z</dcterms:modified>
</cp:coreProperties>
</file>