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7.xml" ContentType="application/vnd.openxmlformats-officedocument.spreadsheetml.chartsheet+xml"/>
  <Override PartName="/xl/chartsheets/sheet8.xml" ContentType="application/vnd.openxmlformats-officedocument.spreadsheetml.chartsheet+xml"/>
  <Override PartName="/xl/worksheets/sheet5.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8.xml" ContentType="application/vnd.openxmlformats-officedocument.drawingml.chart+xml"/>
  <Override PartName="/xl/drawings/drawing16.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0" yWindow="105" windowWidth="6375" windowHeight="11400" tabRatio="871"/>
  </bookViews>
  <sheets>
    <sheet name="MUNames&amp;Summary" sheetId="4" r:id="rId1"/>
    <sheet name="SummaryByUnit" sheetId="14" r:id="rId2"/>
    <sheet name="AnnKillChart (v13)" sheetId="23" r:id="rId3"/>
    <sheet name="CumKillChart (v13)" sheetId="24" r:id="rId4"/>
    <sheet name="AnnKillChart (v12-v13)" sheetId="28" r:id="rId5"/>
    <sheet name="CumKillChart (v12-v13)" sheetId="29" r:id="rId6"/>
    <sheet name="AnnKillChart (ALL)" sheetId="15" r:id="rId7"/>
    <sheet name="CumKillChart (ALL)" sheetId="16" r:id="rId8"/>
    <sheet name="AnnKillSummary" sheetId="20" r:id="rId9"/>
    <sheet name="PctKillSummary" sheetId="17" r:id="rId10"/>
    <sheet name="AnnKillSummaryChart" sheetId="22" r:id="rId11"/>
    <sheet name="PctKillSummaryChart" sheetId="19" r:id="rId12"/>
    <sheet name="Data" sheetId="1" r:id="rId13"/>
  </sheets>
  <externalReferences>
    <externalReference r:id="rId14"/>
  </externalReferences>
  <definedNames>
    <definedName name="bottomRep">[1]NotesAndParameters!$C$7</definedName>
    <definedName name="maxMuRank">[1]NotesAndParameters!$D$6</definedName>
    <definedName name="minMuRank">[1]NotesAndParameters!$C$6</definedName>
    <definedName name="percentType">[1]NotesAndParameters!$B$18</definedName>
    <definedName name="Scale">SummaryByUnit!$B$1</definedName>
    <definedName name="topRep">[1]NotesAndParameters!$D$7</definedName>
    <definedName name="varSelect">[1]NotesAndParameters!$C$5</definedName>
  </definedNames>
  <calcPr calcId="145621"/>
  <pivotCaches>
    <pivotCache cacheId="13" r:id="rId15"/>
    <pivotCache cacheId="17" r:id="rId16"/>
  </pivotCaches>
</workbook>
</file>

<file path=xl/calcChain.xml><?xml version="1.0" encoding="utf-8"?>
<calcChain xmlns="http://schemas.openxmlformats.org/spreadsheetml/2006/main">
  <c r="BV50" i="17" l="1"/>
  <c r="BV49" i="17"/>
  <c r="BV48" i="17"/>
  <c r="BV47" i="17"/>
  <c r="BV46" i="17"/>
  <c r="BV45" i="17"/>
  <c r="BV44" i="17"/>
  <c r="BV43" i="17"/>
  <c r="BV42" i="17"/>
  <c r="BV41" i="17"/>
  <c r="BV40" i="17"/>
  <c r="BV39" i="17"/>
  <c r="BV38" i="17"/>
  <c r="BV37" i="17"/>
  <c r="BV36" i="17"/>
  <c r="BV35" i="17"/>
  <c r="BV34" i="17"/>
  <c r="BV33" i="17"/>
  <c r="BV32" i="17"/>
  <c r="BV31" i="17"/>
  <c r="BV30" i="17"/>
  <c r="BV29" i="17"/>
  <c r="BV28" i="17"/>
  <c r="BV27" i="17"/>
  <c r="BV26" i="17"/>
  <c r="BV25" i="17"/>
  <c r="BV24" i="17"/>
  <c r="BV23" i="17"/>
  <c r="BV22" i="17"/>
  <c r="BV21" i="17"/>
  <c r="BV20" i="17"/>
  <c r="BV19" i="17"/>
  <c r="BV18" i="17"/>
  <c r="BV17" i="17"/>
  <c r="BV16" i="17"/>
  <c r="BV15" i="17"/>
  <c r="BV14" i="17"/>
  <c r="BV13" i="17"/>
  <c r="BV12" i="17"/>
  <c r="BV11" i="17"/>
  <c r="BV10" i="17"/>
  <c r="BV9" i="17"/>
  <c r="BV8" i="17"/>
  <c r="BV7" i="17"/>
  <c r="BV6" i="17"/>
  <c r="BV5" i="17"/>
  <c r="BP50" i="17"/>
  <c r="BP49" i="17"/>
  <c r="BP48" i="17"/>
  <c r="BP47" i="17"/>
  <c r="BP46" i="17"/>
  <c r="BP45" i="17"/>
  <c r="BP44" i="17"/>
  <c r="BP43" i="17"/>
  <c r="BP42" i="17"/>
  <c r="BP41" i="17"/>
  <c r="BP40" i="17"/>
  <c r="BP39" i="17"/>
  <c r="BP38" i="17"/>
  <c r="BP37" i="17"/>
  <c r="BP36" i="17"/>
  <c r="BP35" i="17"/>
  <c r="BP34" i="17"/>
  <c r="BP33" i="17"/>
  <c r="BP32" i="17"/>
  <c r="BP31" i="17"/>
  <c r="BP30" i="17"/>
  <c r="BP29" i="17"/>
  <c r="BP28" i="17"/>
  <c r="BP27" i="17"/>
  <c r="BP26" i="17"/>
  <c r="BP25" i="17"/>
  <c r="BP24" i="17"/>
  <c r="BP23" i="17"/>
  <c r="BP22" i="17"/>
  <c r="BP21" i="17"/>
  <c r="BP20" i="17"/>
  <c r="BP19" i="17"/>
  <c r="BP18" i="17"/>
  <c r="BP17" i="17"/>
  <c r="BP16" i="17"/>
  <c r="BP15" i="17"/>
  <c r="BP14" i="17"/>
  <c r="BP13" i="17"/>
  <c r="BP12" i="17"/>
  <c r="BP11" i="17"/>
  <c r="BP10" i="17"/>
  <c r="BP9" i="17"/>
  <c r="BP8" i="17"/>
  <c r="BP7" i="17"/>
  <c r="BP6" i="17"/>
  <c r="BP5" i="17"/>
  <c r="BQ5" i="17" s="1"/>
  <c r="CR4" i="17"/>
  <c r="CR5" i="17"/>
  <c r="CR6" i="17"/>
  <c r="CR7" i="17"/>
  <c r="CR8" i="17"/>
  <c r="CR9" i="17"/>
  <c r="CR10" i="17"/>
  <c r="CR11" i="17"/>
  <c r="CR12" i="17"/>
  <c r="CR13" i="17"/>
  <c r="CR14" i="17"/>
  <c r="CR15" i="17"/>
  <c r="CR16" i="17"/>
  <c r="CR17" i="17"/>
  <c r="CR18" i="17"/>
  <c r="CR19" i="17"/>
  <c r="CR20" i="17"/>
  <c r="CR21" i="17"/>
  <c r="CR22" i="17"/>
  <c r="CR23" i="17"/>
  <c r="CR24" i="17"/>
  <c r="CR25" i="17"/>
  <c r="CR26" i="17"/>
  <c r="CR27" i="17"/>
  <c r="CR28" i="17"/>
  <c r="CR29" i="17"/>
  <c r="CR30" i="17"/>
  <c r="CR31" i="17"/>
  <c r="CR32" i="17"/>
  <c r="CR33" i="17"/>
  <c r="CR34" i="17"/>
  <c r="CR35" i="17"/>
  <c r="CR36" i="17"/>
  <c r="CR37" i="17"/>
  <c r="CR38" i="17"/>
  <c r="CR39" i="17"/>
  <c r="CR40" i="17"/>
  <c r="CR41" i="17"/>
  <c r="CR42" i="17"/>
  <c r="CR43" i="17"/>
  <c r="CR44" i="17"/>
  <c r="CR45" i="17"/>
  <c r="CR46" i="17"/>
  <c r="CR47" i="17"/>
  <c r="CR48" i="17"/>
  <c r="CR49" i="17"/>
  <c r="CR50" i="17"/>
  <c r="BC4" i="17"/>
  <c r="BP4" i="17" s="1"/>
  <c r="BC5" i="17"/>
  <c r="BC6" i="17"/>
  <c r="BC7" i="17"/>
  <c r="BC8" i="17"/>
  <c r="BC9" i="17"/>
  <c r="BC10" i="17"/>
  <c r="BC11" i="17"/>
  <c r="BC12" i="17"/>
  <c r="BC13" i="17"/>
  <c r="BC14" i="17"/>
  <c r="BC15" i="17"/>
  <c r="BC16" i="17"/>
  <c r="BC17" i="17"/>
  <c r="BC18" i="17"/>
  <c r="BC19" i="17"/>
  <c r="BC20" i="17"/>
  <c r="BC21" i="17"/>
  <c r="BC22" i="17"/>
  <c r="BC23" i="17"/>
  <c r="BC24" i="17"/>
  <c r="BC25" i="17"/>
  <c r="BC26" i="17"/>
  <c r="BC27" i="17"/>
  <c r="BC28" i="17"/>
  <c r="BC29" i="17"/>
  <c r="BC30" i="17"/>
  <c r="BC31" i="17"/>
  <c r="BC32" i="17"/>
  <c r="BC33" i="17"/>
  <c r="BC34" i="17"/>
  <c r="BC35" i="17"/>
  <c r="BC36" i="17"/>
  <c r="BC37" i="17"/>
  <c r="BC38" i="17"/>
  <c r="BC39" i="17"/>
  <c r="BC40" i="17"/>
  <c r="BC41" i="17"/>
  <c r="BC42" i="17"/>
  <c r="BC43" i="17"/>
  <c r="BC44" i="17"/>
  <c r="BC45" i="17"/>
  <c r="BC46" i="17"/>
  <c r="BC47" i="17"/>
  <c r="BC48" i="17"/>
  <c r="BC49" i="17"/>
  <c r="BC50" i="17"/>
  <c r="AX37" i="20"/>
  <c r="AY37" i="20"/>
  <c r="AX38" i="20"/>
  <c r="AY38" i="20"/>
  <c r="AX39" i="20"/>
  <c r="AY39" i="20"/>
  <c r="AX40" i="20"/>
  <c r="AY40" i="20"/>
  <c r="AX41" i="20"/>
  <c r="AY41" i="20"/>
  <c r="AX42" i="20"/>
  <c r="AY42" i="20"/>
  <c r="AX43" i="20"/>
  <c r="AY43" i="20"/>
  <c r="AX44" i="20"/>
  <c r="AY44" i="20"/>
  <c r="AX45" i="20"/>
  <c r="AY45" i="20"/>
  <c r="AX46" i="20"/>
  <c r="AY46" i="20"/>
  <c r="AX47" i="20"/>
  <c r="AY47" i="20"/>
  <c r="AX48" i="20"/>
  <c r="AY48" i="20"/>
  <c r="AX49" i="20"/>
  <c r="AY49" i="20"/>
  <c r="AX50" i="20"/>
  <c r="AY50" i="20"/>
  <c r="AX51" i="20"/>
  <c r="AY51" i="20"/>
  <c r="AX52" i="20"/>
  <c r="AY52" i="20"/>
  <c r="AX53" i="20"/>
  <c r="AY53" i="20"/>
  <c r="AX54" i="20"/>
  <c r="AY54" i="20"/>
  <c r="AX55" i="20"/>
  <c r="AY55" i="20"/>
  <c r="AX56" i="20"/>
  <c r="AY56" i="20"/>
  <c r="AX57" i="20"/>
  <c r="AY57" i="20"/>
  <c r="AX58" i="20"/>
  <c r="AY58" i="20"/>
  <c r="AX59" i="20"/>
  <c r="AY59" i="20"/>
  <c r="AX60" i="20"/>
  <c r="AY60" i="20"/>
  <c r="AX61" i="20"/>
  <c r="AY61" i="20"/>
  <c r="AX62" i="20"/>
  <c r="AY62" i="20"/>
  <c r="AX63" i="20"/>
  <c r="AY63" i="20"/>
  <c r="AX64" i="20"/>
  <c r="AY64" i="20"/>
  <c r="AX65" i="20"/>
  <c r="AY65" i="20"/>
  <c r="AX66" i="20"/>
  <c r="AY66" i="20"/>
  <c r="AX67" i="20"/>
  <c r="AY67" i="20"/>
  <c r="AX68" i="20"/>
  <c r="AY68" i="20"/>
  <c r="AX69" i="20"/>
  <c r="AY69" i="20"/>
  <c r="AX70" i="20"/>
  <c r="AY70" i="20"/>
  <c r="AX71" i="20"/>
  <c r="AY71" i="20"/>
  <c r="AX72" i="20"/>
  <c r="AY72" i="20"/>
  <c r="AX73" i="20"/>
  <c r="AY73" i="20"/>
  <c r="AX74" i="20"/>
  <c r="AY74" i="20"/>
  <c r="AX75" i="20"/>
  <c r="AY75" i="20"/>
  <c r="AX76" i="20"/>
  <c r="AY76" i="20"/>
  <c r="AX77" i="20"/>
  <c r="AY77" i="20"/>
  <c r="AX78" i="20"/>
  <c r="AY78" i="20"/>
  <c r="AX79" i="20"/>
  <c r="AY79" i="20"/>
  <c r="AX80" i="20"/>
  <c r="AY80" i="20"/>
  <c r="AX81" i="20"/>
  <c r="AY81" i="20"/>
  <c r="AX82" i="20"/>
  <c r="AY82" i="20"/>
  <c r="AX10" i="20"/>
  <c r="AY10" i="20"/>
  <c r="AX11" i="20"/>
  <c r="AY11" i="20"/>
  <c r="AX12" i="20"/>
  <c r="AY12" i="20"/>
  <c r="AX13" i="20"/>
  <c r="AY13" i="20"/>
  <c r="AX14" i="20"/>
  <c r="AY14" i="20"/>
  <c r="AX15" i="20"/>
  <c r="AY15" i="20"/>
  <c r="AX16" i="20"/>
  <c r="AY16" i="20"/>
  <c r="AX17" i="20"/>
  <c r="AY17" i="20"/>
  <c r="AX18" i="20"/>
  <c r="AY18" i="20"/>
  <c r="AX19" i="20"/>
  <c r="AY19" i="20"/>
  <c r="AX20" i="20"/>
  <c r="AY20" i="20"/>
  <c r="AX21" i="20"/>
  <c r="AY21" i="20"/>
  <c r="AX22" i="20"/>
  <c r="AY22" i="20"/>
  <c r="AX23" i="20"/>
  <c r="AY23" i="20"/>
  <c r="AX24" i="20"/>
  <c r="AY24" i="20"/>
  <c r="AX25" i="20"/>
  <c r="AY25" i="20"/>
  <c r="AX26" i="20"/>
  <c r="AY26" i="20"/>
  <c r="AX27" i="20"/>
  <c r="AY27" i="20"/>
  <c r="AX28" i="20"/>
  <c r="AY28" i="20"/>
  <c r="AX29" i="20"/>
  <c r="AY29" i="20"/>
  <c r="AX30" i="20"/>
  <c r="AY30" i="20"/>
  <c r="AX31" i="20"/>
  <c r="AY31" i="20"/>
  <c r="AX32" i="20"/>
  <c r="AY32" i="20"/>
  <c r="AX33" i="20"/>
  <c r="AY33" i="20"/>
  <c r="AX34" i="20"/>
  <c r="AY34" i="20"/>
  <c r="AX35" i="20"/>
  <c r="AY35" i="20"/>
  <c r="AX36" i="20"/>
  <c r="AY36" i="20"/>
  <c r="AX6" i="20"/>
  <c r="AY6" i="20"/>
  <c r="AX7" i="20"/>
  <c r="AY7" i="20"/>
  <c r="AX8" i="20"/>
  <c r="AY8" i="20"/>
  <c r="AX9" i="20"/>
  <c r="AY9" i="20"/>
  <c r="AY5" i="20"/>
  <c r="CS54" i="17" l="1"/>
  <c r="BL50" i="17" l="1"/>
  <c r="BK50" i="17"/>
  <c r="BJ50" i="17"/>
  <c r="BI50" i="17"/>
  <c r="BH50" i="17"/>
  <c r="BG50" i="17"/>
  <c r="BF50" i="17"/>
  <c r="BE50" i="17"/>
  <c r="BD50" i="17"/>
  <c r="BL49" i="17"/>
  <c r="BK49" i="17"/>
  <c r="BJ49" i="17"/>
  <c r="BI49" i="17"/>
  <c r="BH49" i="17"/>
  <c r="BG49" i="17"/>
  <c r="BF49" i="17"/>
  <c r="BE49" i="17"/>
  <c r="BD49" i="17"/>
  <c r="BL48" i="17"/>
  <c r="BK48" i="17"/>
  <c r="BJ48" i="17"/>
  <c r="BI48" i="17"/>
  <c r="BH48" i="17"/>
  <c r="BG48" i="17"/>
  <c r="BF48" i="17"/>
  <c r="BE48" i="17"/>
  <c r="BD48" i="17"/>
  <c r="BL47" i="17"/>
  <c r="BK47" i="17"/>
  <c r="BJ47" i="17"/>
  <c r="BI47" i="17"/>
  <c r="BH47" i="17"/>
  <c r="BG47" i="17"/>
  <c r="BF47" i="17"/>
  <c r="BE47" i="17"/>
  <c r="BD47" i="17"/>
  <c r="BL46" i="17"/>
  <c r="BK46" i="17"/>
  <c r="BJ46" i="17"/>
  <c r="BI46" i="17"/>
  <c r="BH46" i="17"/>
  <c r="BG46" i="17"/>
  <c r="BF46" i="17"/>
  <c r="BE46" i="17"/>
  <c r="BD46" i="17"/>
  <c r="BL45" i="17"/>
  <c r="BK45" i="17"/>
  <c r="BJ45" i="17"/>
  <c r="BI45" i="17"/>
  <c r="BH45" i="17"/>
  <c r="BG45" i="17"/>
  <c r="BF45" i="17"/>
  <c r="BE45" i="17"/>
  <c r="BD45" i="17"/>
  <c r="BL44" i="17"/>
  <c r="BK44" i="17"/>
  <c r="BJ44" i="17"/>
  <c r="BI44" i="17"/>
  <c r="BH44" i="17"/>
  <c r="BG44" i="17"/>
  <c r="BF44" i="17"/>
  <c r="BE44" i="17"/>
  <c r="BD44" i="17"/>
  <c r="BL43" i="17"/>
  <c r="BK43" i="17"/>
  <c r="BJ43" i="17"/>
  <c r="BI43" i="17"/>
  <c r="BH43" i="17"/>
  <c r="BG43" i="17"/>
  <c r="BF43" i="17"/>
  <c r="BE43" i="17"/>
  <c r="BD43" i="17"/>
  <c r="BL42" i="17"/>
  <c r="BK42" i="17"/>
  <c r="BJ42" i="17"/>
  <c r="BI42" i="17"/>
  <c r="BH42" i="17"/>
  <c r="BG42" i="17"/>
  <c r="BF42" i="17"/>
  <c r="BE42" i="17"/>
  <c r="BD42" i="17"/>
  <c r="BL41" i="17"/>
  <c r="BK41" i="17"/>
  <c r="BJ41" i="17"/>
  <c r="BI41" i="17"/>
  <c r="BH41" i="17"/>
  <c r="BG41" i="17"/>
  <c r="BF41" i="17"/>
  <c r="BE41" i="17"/>
  <c r="BD41" i="17"/>
  <c r="BL40" i="17"/>
  <c r="BK40" i="17"/>
  <c r="BJ40" i="17"/>
  <c r="BI40" i="17"/>
  <c r="BH40" i="17"/>
  <c r="BG40" i="17"/>
  <c r="BF40" i="17"/>
  <c r="BE40" i="17"/>
  <c r="BD40" i="17"/>
  <c r="BL39" i="17"/>
  <c r="BK39" i="17"/>
  <c r="BJ39" i="17"/>
  <c r="BI39" i="17"/>
  <c r="BH39" i="17"/>
  <c r="BG39" i="17"/>
  <c r="BF39" i="17"/>
  <c r="BE39" i="17"/>
  <c r="BD39" i="17"/>
  <c r="BL38" i="17"/>
  <c r="BK38" i="17"/>
  <c r="BJ38" i="17"/>
  <c r="BI38" i="17"/>
  <c r="BH38" i="17"/>
  <c r="BG38" i="17"/>
  <c r="BF38" i="17"/>
  <c r="BE38" i="17"/>
  <c r="BD38" i="17"/>
  <c r="BL37" i="17"/>
  <c r="BK37" i="17"/>
  <c r="BJ37" i="17"/>
  <c r="BI37" i="17"/>
  <c r="BH37" i="17"/>
  <c r="BG37" i="17"/>
  <c r="BF37" i="17"/>
  <c r="BE37" i="17"/>
  <c r="BD37" i="17"/>
  <c r="BL36" i="17"/>
  <c r="BK36" i="17"/>
  <c r="BJ36" i="17"/>
  <c r="BI36" i="17"/>
  <c r="BH36" i="17"/>
  <c r="BG36" i="17"/>
  <c r="BF36" i="17"/>
  <c r="BE36" i="17"/>
  <c r="BD36" i="17"/>
  <c r="BL35" i="17"/>
  <c r="BK35" i="17"/>
  <c r="BJ35" i="17"/>
  <c r="BI35" i="17"/>
  <c r="BH35" i="17"/>
  <c r="BG35" i="17"/>
  <c r="BF35" i="17"/>
  <c r="BE35" i="17"/>
  <c r="BD35" i="17"/>
  <c r="BL34" i="17"/>
  <c r="BK34" i="17"/>
  <c r="BJ34" i="17"/>
  <c r="BI34" i="17"/>
  <c r="BH34" i="17"/>
  <c r="BG34" i="17"/>
  <c r="BF34" i="17"/>
  <c r="BE34" i="17"/>
  <c r="BD34" i="17"/>
  <c r="BL33" i="17"/>
  <c r="BK33" i="17"/>
  <c r="BJ33" i="17"/>
  <c r="BI33" i="17"/>
  <c r="BH33" i="17"/>
  <c r="BG33" i="17"/>
  <c r="BF33" i="17"/>
  <c r="BE33" i="17"/>
  <c r="BD33" i="17"/>
  <c r="BL32" i="17"/>
  <c r="BK32" i="17"/>
  <c r="BJ32" i="17"/>
  <c r="BI32" i="17"/>
  <c r="BH32" i="17"/>
  <c r="BG32" i="17"/>
  <c r="BF32" i="17"/>
  <c r="BE32" i="17"/>
  <c r="BD32" i="17"/>
  <c r="BL31" i="17"/>
  <c r="BK31" i="17"/>
  <c r="BJ31" i="17"/>
  <c r="BI31" i="17"/>
  <c r="BH31" i="17"/>
  <c r="BG31" i="17"/>
  <c r="BF31" i="17"/>
  <c r="BE31" i="17"/>
  <c r="BD31" i="17"/>
  <c r="BL30" i="17"/>
  <c r="BK30" i="17"/>
  <c r="BJ30" i="17"/>
  <c r="BI30" i="17"/>
  <c r="BH30" i="17"/>
  <c r="BG30" i="17"/>
  <c r="BF30" i="17"/>
  <c r="BE30" i="17"/>
  <c r="BD30" i="17"/>
  <c r="BL29" i="17"/>
  <c r="BK29" i="17"/>
  <c r="BJ29" i="17"/>
  <c r="BI29" i="17"/>
  <c r="BH29" i="17"/>
  <c r="BG29" i="17"/>
  <c r="BF29" i="17"/>
  <c r="BE29" i="17"/>
  <c r="BD29" i="17"/>
  <c r="BL28" i="17"/>
  <c r="BK28" i="17"/>
  <c r="BJ28" i="17"/>
  <c r="BI28" i="17"/>
  <c r="BH28" i="17"/>
  <c r="BG28" i="17"/>
  <c r="BF28" i="17"/>
  <c r="BE28" i="17"/>
  <c r="BD28" i="17"/>
  <c r="BL27" i="17"/>
  <c r="BK27" i="17"/>
  <c r="BJ27" i="17"/>
  <c r="BI27" i="17"/>
  <c r="BH27" i="17"/>
  <c r="BG27" i="17"/>
  <c r="BF27" i="17"/>
  <c r="BE27" i="17"/>
  <c r="BD27" i="17"/>
  <c r="BL26" i="17"/>
  <c r="BK26" i="17"/>
  <c r="BJ26" i="17"/>
  <c r="BI26" i="17"/>
  <c r="BH26" i="17"/>
  <c r="BG26" i="17"/>
  <c r="BF26" i="17"/>
  <c r="BE26" i="17"/>
  <c r="BD26" i="17"/>
  <c r="BL25" i="17"/>
  <c r="BK25" i="17"/>
  <c r="BJ25" i="17"/>
  <c r="BI25" i="17"/>
  <c r="BH25" i="17"/>
  <c r="BG25" i="17"/>
  <c r="BF25" i="17"/>
  <c r="BE25" i="17"/>
  <c r="BD25" i="17"/>
  <c r="BL24" i="17"/>
  <c r="BK24" i="17"/>
  <c r="BJ24" i="17"/>
  <c r="BI24" i="17"/>
  <c r="BH24" i="17"/>
  <c r="BG24" i="17"/>
  <c r="BF24" i="17"/>
  <c r="BE24" i="17"/>
  <c r="BD24" i="17"/>
  <c r="BL23" i="17"/>
  <c r="BK23" i="17"/>
  <c r="BJ23" i="17"/>
  <c r="BI23" i="17"/>
  <c r="BH23" i="17"/>
  <c r="BG23" i="17"/>
  <c r="BF23" i="17"/>
  <c r="BE23" i="17"/>
  <c r="BD23" i="17"/>
  <c r="BL22" i="17"/>
  <c r="BK22" i="17"/>
  <c r="BJ22" i="17"/>
  <c r="BI22" i="17"/>
  <c r="BH22" i="17"/>
  <c r="BG22" i="17"/>
  <c r="BF22" i="17"/>
  <c r="BE22" i="17"/>
  <c r="BD22" i="17"/>
  <c r="BL21" i="17"/>
  <c r="BK21" i="17"/>
  <c r="BJ21" i="17"/>
  <c r="BI21" i="17"/>
  <c r="BH21" i="17"/>
  <c r="BG21" i="17"/>
  <c r="BF21" i="17"/>
  <c r="BE21" i="17"/>
  <c r="BD21" i="17"/>
  <c r="BL20" i="17"/>
  <c r="BK20" i="17"/>
  <c r="BJ20" i="17"/>
  <c r="BI20" i="17"/>
  <c r="BH20" i="17"/>
  <c r="BG20" i="17"/>
  <c r="BF20" i="17"/>
  <c r="BE20" i="17"/>
  <c r="BD20" i="17"/>
  <c r="BL19" i="17"/>
  <c r="BK19" i="17"/>
  <c r="BJ19" i="17"/>
  <c r="BI19" i="17"/>
  <c r="BH19" i="17"/>
  <c r="BG19" i="17"/>
  <c r="BF19" i="17"/>
  <c r="BE19" i="17"/>
  <c r="BD19" i="17"/>
  <c r="BL18" i="17"/>
  <c r="BK18" i="17"/>
  <c r="BJ18" i="17"/>
  <c r="BI18" i="17"/>
  <c r="BH18" i="17"/>
  <c r="BG18" i="17"/>
  <c r="BF18" i="17"/>
  <c r="BE18" i="17"/>
  <c r="BD18" i="17"/>
  <c r="BL17" i="17"/>
  <c r="BK17" i="17"/>
  <c r="BJ17" i="17"/>
  <c r="BI17" i="17"/>
  <c r="BH17" i="17"/>
  <c r="BG17" i="17"/>
  <c r="BF17" i="17"/>
  <c r="BE17" i="17"/>
  <c r="BD17" i="17"/>
  <c r="BL16" i="17"/>
  <c r="BK16" i="17"/>
  <c r="BJ16" i="17"/>
  <c r="BI16" i="17"/>
  <c r="BH16" i="17"/>
  <c r="BG16" i="17"/>
  <c r="BF16" i="17"/>
  <c r="BE16" i="17"/>
  <c r="BD16" i="17"/>
  <c r="BL15" i="17"/>
  <c r="BK15" i="17"/>
  <c r="BJ15" i="17"/>
  <c r="BI15" i="17"/>
  <c r="BH15" i="17"/>
  <c r="BG15" i="17"/>
  <c r="BF15" i="17"/>
  <c r="BE15" i="17"/>
  <c r="BD15" i="17"/>
  <c r="BL14" i="17"/>
  <c r="BK14" i="17"/>
  <c r="BJ14" i="17"/>
  <c r="BI14" i="17"/>
  <c r="BH14" i="17"/>
  <c r="BG14" i="17"/>
  <c r="BF14" i="17"/>
  <c r="BE14" i="17"/>
  <c r="BD14" i="17"/>
  <c r="BL13" i="17"/>
  <c r="BK13" i="17"/>
  <c r="BJ13" i="17"/>
  <c r="BI13" i="17"/>
  <c r="BH13" i="17"/>
  <c r="BG13" i="17"/>
  <c r="BF13" i="17"/>
  <c r="BE13" i="17"/>
  <c r="BD13" i="17"/>
  <c r="BL12" i="17"/>
  <c r="BK12" i="17"/>
  <c r="BJ12" i="17"/>
  <c r="BI12" i="17"/>
  <c r="BH12" i="17"/>
  <c r="BG12" i="17"/>
  <c r="BF12" i="17"/>
  <c r="BE12" i="17"/>
  <c r="BD12" i="17"/>
  <c r="BL11" i="17"/>
  <c r="BK11" i="17"/>
  <c r="BJ11" i="17"/>
  <c r="BI11" i="17"/>
  <c r="BH11" i="17"/>
  <c r="BG11" i="17"/>
  <c r="BF11" i="17"/>
  <c r="BE11" i="17"/>
  <c r="BD11" i="17"/>
  <c r="BL10" i="17"/>
  <c r="BK10" i="17"/>
  <c r="BJ10" i="17"/>
  <c r="BI10" i="17"/>
  <c r="BH10" i="17"/>
  <c r="BG10" i="17"/>
  <c r="BF10" i="17"/>
  <c r="BE10" i="17"/>
  <c r="BD10" i="17"/>
  <c r="BL9" i="17"/>
  <c r="BK9" i="17"/>
  <c r="BJ9" i="17"/>
  <c r="BI9" i="17"/>
  <c r="BH9" i="17"/>
  <c r="BG9" i="17"/>
  <c r="BF9" i="17"/>
  <c r="BE9" i="17"/>
  <c r="BD9" i="17"/>
  <c r="BL8" i="17"/>
  <c r="BK8" i="17"/>
  <c r="BJ8" i="17"/>
  <c r="BI8" i="17"/>
  <c r="BH8" i="17"/>
  <c r="BG8" i="17"/>
  <c r="BF8" i="17"/>
  <c r="BE8" i="17"/>
  <c r="BD8" i="17"/>
  <c r="BL7" i="17"/>
  <c r="BK7" i="17"/>
  <c r="BJ7" i="17"/>
  <c r="BI7" i="17"/>
  <c r="BH7" i="17"/>
  <c r="BG7" i="17"/>
  <c r="BF7" i="17"/>
  <c r="BE7" i="17"/>
  <c r="BD7" i="17"/>
  <c r="BL6" i="17"/>
  <c r="BK6" i="17"/>
  <c r="BJ6" i="17"/>
  <c r="BI6" i="17"/>
  <c r="BH6" i="17"/>
  <c r="BG6" i="17"/>
  <c r="BF6" i="17"/>
  <c r="BE6" i="17"/>
  <c r="BD6" i="17"/>
  <c r="BL5" i="17"/>
  <c r="BK5" i="17"/>
  <c r="BJ5" i="17"/>
  <c r="BI5" i="17"/>
  <c r="BH5" i="17"/>
  <c r="BG5" i="17"/>
  <c r="BF5" i="17"/>
  <c r="BE5" i="17"/>
  <c r="BD5" i="17"/>
  <c r="BB50" i="17"/>
  <c r="BA50" i="17"/>
  <c r="AZ50" i="17"/>
  <c r="AY50" i="17"/>
  <c r="AX50" i="17"/>
  <c r="AW50" i="17"/>
  <c r="AV50" i="17"/>
  <c r="AU50" i="17"/>
  <c r="AT50" i="17"/>
  <c r="AS50" i="17"/>
  <c r="AR50" i="17"/>
  <c r="AQ50" i="17"/>
  <c r="AP50" i="17"/>
  <c r="AO50" i="17"/>
  <c r="AN50" i="17"/>
  <c r="AM50" i="17"/>
  <c r="BB49" i="17"/>
  <c r="BA49" i="17"/>
  <c r="AZ49" i="17"/>
  <c r="AY49" i="17"/>
  <c r="AX49" i="17"/>
  <c r="AW49" i="17"/>
  <c r="AV49" i="17"/>
  <c r="AU49" i="17"/>
  <c r="AT49" i="17"/>
  <c r="AS49" i="17"/>
  <c r="AR49" i="17"/>
  <c r="AQ49" i="17"/>
  <c r="AP49" i="17"/>
  <c r="AO49" i="17"/>
  <c r="AN49" i="17"/>
  <c r="AM49" i="17"/>
  <c r="BB48" i="17"/>
  <c r="BA48" i="17"/>
  <c r="AZ48" i="17"/>
  <c r="AY48" i="17"/>
  <c r="AX48" i="17"/>
  <c r="AW48" i="17"/>
  <c r="AV48" i="17"/>
  <c r="AU48" i="17"/>
  <c r="AT48" i="17"/>
  <c r="AS48" i="17"/>
  <c r="AR48" i="17"/>
  <c r="AQ48" i="17"/>
  <c r="AP48" i="17"/>
  <c r="AO48" i="17"/>
  <c r="AN48" i="17"/>
  <c r="AM48" i="17"/>
  <c r="BB47" i="17"/>
  <c r="BA47" i="17"/>
  <c r="AZ47" i="17"/>
  <c r="AY47" i="17"/>
  <c r="AX47" i="17"/>
  <c r="AW47" i="17"/>
  <c r="AV47" i="17"/>
  <c r="AU47" i="17"/>
  <c r="AT47" i="17"/>
  <c r="AS47" i="17"/>
  <c r="AR47" i="17"/>
  <c r="AQ47" i="17"/>
  <c r="AP47" i="17"/>
  <c r="AO47" i="17"/>
  <c r="AN47" i="17"/>
  <c r="AM47" i="17"/>
  <c r="BB46" i="17"/>
  <c r="BA46" i="17"/>
  <c r="AZ46" i="17"/>
  <c r="AY46" i="17"/>
  <c r="AX46" i="17"/>
  <c r="AW46" i="17"/>
  <c r="AV46" i="17"/>
  <c r="AU46" i="17"/>
  <c r="AT46" i="17"/>
  <c r="AS46" i="17"/>
  <c r="AR46" i="17"/>
  <c r="AQ46" i="17"/>
  <c r="AP46" i="17"/>
  <c r="AO46" i="17"/>
  <c r="AN46" i="17"/>
  <c r="AM46" i="17"/>
  <c r="BB45" i="17"/>
  <c r="BA45" i="17"/>
  <c r="AZ45" i="17"/>
  <c r="AY45" i="17"/>
  <c r="AX45" i="17"/>
  <c r="AW45" i="17"/>
  <c r="AV45" i="17"/>
  <c r="AU45" i="17"/>
  <c r="AT45" i="17"/>
  <c r="AS45" i="17"/>
  <c r="AR45" i="17"/>
  <c r="AQ45" i="17"/>
  <c r="AP45" i="17"/>
  <c r="AO45" i="17"/>
  <c r="AN45" i="17"/>
  <c r="AM45" i="17"/>
  <c r="BB44" i="17"/>
  <c r="BA44" i="17"/>
  <c r="AZ44" i="17"/>
  <c r="AY44" i="17"/>
  <c r="AX44" i="17"/>
  <c r="AW44" i="17"/>
  <c r="AV44" i="17"/>
  <c r="AU44" i="17"/>
  <c r="AT44" i="17"/>
  <c r="AS44" i="17"/>
  <c r="AR44" i="17"/>
  <c r="AQ44" i="17"/>
  <c r="AP44" i="17"/>
  <c r="AO44" i="17"/>
  <c r="AN44" i="17"/>
  <c r="AM44" i="17"/>
  <c r="BB43" i="17"/>
  <c r="BA43" i="17"/>
  <c r="AZ43" i="17"/>
  <c r="AY43" i="17"/>
  <c r="AX43" i="17"/>
  <c r="AW43" i="17"/>
  <c r="AV43" i="17"/>
  <c r="AU43" i="17"/>
  <c r="AT43" i="17"/>
  <c r="AS43" i="17"/>
  <c r="AR43" i="17"/>
  <c r="AQ43" i="17"/>
  <c r="AP43" i="17"/>
  <c r="AO43" i="17"/>
  <c r="AN43" i="17"/>
  <c r="AM43" i="17"/>
  <c r="BB42" i="17"/>
  <c r="BA42" i="17"/>
  <c r="AZ42" i="17"/>
  <c r="AY42" i="17"/>
  <c r="AX42" i="17"/>
  <c r="AW42" i="17"/>
  <c r="AV42" i="17"/>
  <c r="AU42" i="17"/>
  <c r="AT42" i="17"/>
  <c r="AS42" i="17"/>
  <c r="AR42" i="17"/>
  <c r="AQ42" i="17"/>
  <c r="AP42" i="17"/>
  <c r="AO42" i="17"/>
  <c r="AN42" i="17"/>
  <c r="AM42" i="17"/>
  <c r="BB41" i="17"/>
  <c r="BA41" i="17"/>
  <c r="AZ41" i="17"/>
  <c r="AY41" i="17"/>
  <c r="AX41" i="17"/>
  <c r="AW41" i="17"/>
  <c r="AV41" i="17"/>
  <c r="AU41" i="17"/>
  <c r="AT41" i="17"/>
  <c r="AS41" i="17"/>
  <c r="AR41" i="17"/>
  <c r="AQ41" i="17"/>
  <c r="AP41" i="17"/>
  <c r="AO41" i="17"/>
  <c r="AN41" i="17"/>
  <c r="AM41" i="17"/>
  <c r="BB40" i="17"/>
  <c r="BA40" i="17"/>
  <c r="AZ40" i="17"/>
  <c r="AY40" i="17"/>
  <c r="AX40" i="17"/>
  <c r="AW40" i="17"/>
  <c r="AV40" i="17"/>
  <c r="AU40" i="17"/>
  <c r="AT40" i="17"/>
  <c r="AS40" i="17"/>
  <c r="AR40" i="17"/>
  <c r="AQ40" i="17"/>
  <c r="AP40" i="17"/>
  <c r="AO40" i="17"/>
  <c r="AN40" i="17"/>
  <c r="AM40" i="17"/>
  <c r="BB39" i="17"/>
  <c r="BA39" i="17"/>
  <c r="AZ39" i="17"/>
  <c r="AY39" i="17"/>
  <c r="AX39" i="17"/>
  <c r="AW39" i="17"/>
  <c r="AV39" i="17"/>
  <c r="AU39" i="17"/>
  <c r="AT39" i="17"/>
  <c r="AS39" i="17"/>
  <c r="AR39" i="17"/>
  <c r="AQ39" i="17"/>
  <c r="AP39" i="17"/>
  <c r="AO39" i="17"/>
  <c r="AN39" i="17"/>
  <c r="AM39" i="17"/>
  <c r="BB38" i="17"/>
  <c r="BA38" i="17"/>
  <c r="AZ38" i="17"/>
  <c r="AY38" i="17"/>
  <c r="AX38" i="17"/>
  <c r="AW38" i="17"/>
  <c r="AV38" i="17"/>
  <c r="AU38" i="17"/>
  <c r="AT38" i="17"/>
  <c r="AS38" i="17"/>
  <c r="AR38" i="17"/>
  <c r="AQ38" i="17"/>
  <c r="AP38" i="17"/>
  <c r="AO38" i="17"/>
  <c r="AN38" i="17"/>
  <c r="AM38" i="17"/>
  <c r="BB37" i="17"/>
  <c r="BA37" i="17"/>
  <c r="AZ37" i="17"/>
  <c r="AY37" i="17"/>
  <c r="AX37" i="17"/>
  <c r="AW37" i="17"/>
  <c r="AV37" i="17"/>
  <c r="AU37" i="17"/>
  <c r="AT37" i="17"/>
  <c r="AS37" i="17"/>
  <c r="AR37" i="17"/>
  <c r="AQ37" i="17"/>
  <c r="AP37" i="17"/>
  <c r="AO37" i="17"/>
  <c r="AN37" i="17"/>
  <c r="AM37" i="17"/>
  <c r="BB36" i="17"/>
  <c r="BA36" i="17"/>
  <c r="AZ36" i="17"/>
  <c r="AY36" i="17"/>
  <c r="AX36" i="17"/>
  <c r="AW36" i="17"/>
  <c r="AV36" i="17"/>
  <c r="AU36" i="17"/>
  <c r="AT36" i="17"/>
  <c r="AS36" i="17"/>
  <c r="AR36" i="17"/>
  <c r="AQ36" i="17"/>
  <c r="AP36" i="17"/>
  <c r="AO36" i="17"/>
  <c r="AN36" i="17"/>
  <c r="AM36" i="17"/>
  <c r="BB35" i="17"/>
  <c r="BA35" i="17"/>
  <c r="AZ35" i="17"/>
  <c r="AY35" i="17"/>
  <c r="AX35" i="17"/>
  <c r="AW35" i="17"/>
  <c r="AV35" i="17"/>
  <c r="AU35" i="17"/>
  <c r="AT35" i="17"/>
  <c r="AS35" i="17"/>
  <c r="AR35" i="17"/>
  <c r="AQ35" i="17"/>
  <c r="AP35" i="17"/>
  <c r="AO35" i="17"/>
  <c r="AN35" i="17"/>
  <c r="AM35" i="17"/>
  <c r="BB34" i="17"/>
  <c r="BA34" i="17"/>
  <c r="AZ34" i="17"/>
  <c r="AY34" i="17"/>
  <c r="AX34" i="17"/>
  <c r="AW34" i="17"/>
  <c r="AV34" i="17"/>
  <c r="AU34" i="17"/>
  <c r="AT34" i="17"/>
  <c r="AS34" i="17"/>
  <c r="AR34" i="17"/>
  <c r="AQ34" i="17"/>
  <c r="AP34" i="17"/>
  <c r="AO34" i="17"/>
  <c r="AN34" i="17"/>
  <c r="AM34" i="17"/>
  <c r="BB33" i="17"/>
  <c r="BA33" i="17"/>
  <c r="AZ33" i="17"/>
  <c r="AY33" i="17"/>
  <c r="AX33" i="17"/>
  <c r="AW33" i="17"/>
  <c r="AV33" i="17"/>
  <c r="AU33" i="17"/>
  <c r="AT33" i="17"/>
  <c r="AS33" i="17"/>
  <c r="AR33" i="17"/>
  <c r="AQ33" i="17"/>
  <c r="AP33" i="17"/>
  <c r="AO33" i="17"/>
  <c r="AN33" i="17"/>
  <c r="AM33" i="17"/>
  <c r="BB32" i="17"/>
  <c r="BA32" i="17"/>
  <c r="AZ32" i="17"/>
  <c r="AY32" i="17"/>
  <c r="AX32" i="17"/>
  <c r="AW32" i="17"/>
  <c r="AV32" i="17"/>
  <c r="AU32" i="17"/>
  <c r="AT32" i="17"/>
  <c r="AS32" i="17"/>
  <c r="AR32" i="17"/>
  <c r="AQ32" i="17"/>
  <c r="AP32" i="17"/>
  <c r="AO32" i="17"/>
  <c r="AN32" i="17"/>
  <c r="AM32" i="17"/>
  <c r="BB31" i="17"/>
  <c r="BA31" i="17"/>
  <c r="AZ31" i="17"/>
  <c r="AY31" i="17"/>
  <c r="AX31" i="17"/>
  <c r="AW31" i="17"/>
  <c r="AV31" i="17"/>
  <c r="AU31" i="17"/>
  <c r="AT31" i="17"/>
  <c r="AS31" i="17"/>
  <c r="AR31" i="17"/>
  <c r="AQ31" i="17"/>
  <c r="AP31" i="17"/>
  <c r="AO31" i="17"/>
  <c r="AN31" i="17"/>
  <c r="AM31" i="17"/>
  <c r="BB30" i="17"/>
  <c r="BA30" i="17"/>
  <c r="AZ30" i="17"/>
  <c r="AY30" i="17"/>
  <c r="AX30" i="17"/>
  <c r="AW30" i="17"/>
  <c r="AV30" i="17"/>
  <c r="AU30" i="17"/>
  <c r="AT30" i="17"/>
  <c r="AS30" i="17"/>
  <c r="AR30" i="17"/>
  <c r="AQ30" i="17"/>
  <c r="AP30" i="17"/>
  <c r="AO30" i="17"/>
  <c r="AN30" i="17"/>
  <c r="AM30" i="17"/>
  <c r="BB29" i="17"/>
  <c r="BA29" i="17"/>
  <c r="AZ29" i="17"/>
  <c r="AY29" i="17"/>
  <c r="AX29" i="17"/>
  <c r="AW29" i="17"/>
  <c r="AV29" i="17"/>
  <c r="AU29" i="17"/>
  <c r="AT29" i="17"/>
  <c r="AS29" i="17"/>
  <c r="AR29" i="17"/>
  <c r="AQ29" i="17"/>
  <c r="AP29" i="17"/>
  <c r="AO29" i="17"/>
  <c r="AN29" i="17"/>
  <c r="AM29" i="17"/>
  <c r="BB28" i="17"/>
  <c r="BA28" i="17"/>
  <c r="AZ28" i="17"/>
  <c r="AY28" i="17"/>
  <c r="AX28" i="17"/>
  <c r="AW28" i="17"/>
  <c r="AV28" i="17"/>
  <c r="AU28" i="17"/>
  <c r="AT28" i="17"/>
  <c r="AS28" i="17"/>
  <c r="AR28" i="17"/>
  <c r="AQ28" i="17"/>
  <c r="AP28" i="17"/>
  <c r="AO28" i="17"/>
  <c r="AN28" i="17"/>
  <c r="AM28" i="17"/>
  <c r="BB27" i="17"/>
  <c r="BA27" i="17"/>
  <c r="AZ27" i="17"/>
  <c r="AY27" i="17"/>
  <c r="AX27" i="17"/>
  <c r="AW27" i="17"/>
  <c r="AV27" i="17"/>
  <c r="AU27" i="17"/>
  <c r="AT27" i="17"/>
  <c r="AS27" i="17"/>
  <c r="AR27" i="17"/>
  <c r="AQ27" i="17"/>
  <c r="AP27" i="17"/>
  <c r="AO27" i="17"/>
  <c r="AN27" i="17"/>
  <c r="AM27" i="17"/>
  <c r="BB26" i="17"/>
  <c r="BA26" i="17"/>
  <c r="AZ26" i="17"/>
  <c r="AY26" i="17"/>
  <c r="AX26" i="17"/>
  <c r="AW26" i="17"/>
  <c r="AV26" i="17"/>
  <c r="AU26" i="17"/>
  <c r="AT26" i="17"/>
  <c r="AS26" i="17"/>
  <c r="AR26" i="17"/>
  <c r="AQ26" i="17"/>
  <c r="AP26" i="17"/>
  <c r="AO26" i="17"/>
  <c r="AN26" i="17"/>
  <c r="AM26" i="17"/>
  <c r="BB25" i="17"/>
  <c r="BA25" i="17"/>
  <c r="AZ25" i="17"/>
  <c r="AY25" i="17"/>
  <c r="AX25" i="17"/>
  <c r="AW25" i="17"/>
  <c r="AV25" i="17"/>
  <c r="AU25" i="17"/>
  <c r="AT25" i="17"/>
  <c r="AS25" i="17"/>
  <c r="AR25" i="17"/>
  <c r="AQ25" i="17"/>
  <c r="AP25" i="17"/>
  <c r="AO25" i="17"/>
  <c r="AN25" i="17"/>
  <c r="AM25" i="17"/>
  <c r="BB24" i="17"/>
  <c r="BA24" i="17"/>
  <c r="AZ24" i="17"/>
  <c r="AY24" i="17"/>
  <c r="AX24" i="17"/>
  <c r="AW24" i="17"/>
  <c r="AV24" i="17"/>
  <c r="AU24" i="17"/>
  <c r="AT24" i="17"/>
  <c r="AS24" i="17"/>
  <c r="AR24" i="17"/>
  <c r="AQ24" i="17"/>
  <c r="AP24" i="17"/>
  <c r="AO24" i="17"/>
  <c r="AN24" i="17"/>
  <c r="AM24" i="17"/>
  <c r="BB23" i="17"/>
  <c r="BA23" i="17"/>
  <c r="AZ23" i="17"/>
  <c r="AY23" i="17"/>
  <c r="AX23" i="17"/>
  <c r="AW23" i="17"/>
  <c r="AV23" i="17"/>
  <c r="AU23" i="17"/>
  <c r="AT23" i="17"/>
  <c r="AS23" i="17"/>
  <c r="AR23" i="17"/>
  <c r="AQ23" i="17"/>
  <c r="AP23" i="17"/>
  <c r="AO23" i="17"/>
  <c r="AN23" i="17"/>
  <c r="AM23" i="17"/>
  <c r="BB22" i="17"/>
  <c r="BA22" i="17"/>
  <c r="AZ22" i="17"/>
  <c r="AY22" i="17"/>
  <c r="AX22" i="17"/>
  <c r="AW22" i="17"/>
  <c r="AV22" i="17"/>
  <c r="AU22" i="17"/>
  <c r="AT22" i="17"/>
  <c r="AS22" i="17"/>
  <c r="AR22" i="17"/>
  <c r="AQ22" i="17"/>
  <c r="AP22" i="17"/>
  <c r="AO22" i="17"/>
  <c r="AN22" i="17"/>
  <c r="AM22" i="17"/>
  <c r="BB21" i="17"/>
  <c r="BA21" i="17"/>
  <c r="AZ21" i="17"/>
  <c r="AY21" i="17"/>
  <c r="AX21" i="17"/>
  <c r="AW21" i="17"/>
  <c r="AV21" i="17"/>
  <c r="AU21" i="17"/>
  <c r="AT21" i="17"/>
  <c r="AS21" i="17"/>
  <c r="AR21" i="17"/>
  <c r="AQ21" i="17"/>
  <c r="AP21" i="17"/>
  <c r="AO21" i="17"/>
  <c r="AN21" i="17"/>
  <c r="AM21" i="17"/>
  <c r="BB20" i="17"/>
  <c r="BA20" i="17"/>
  <c r="AZ20" i="17"/>
  <c r="AY20" i="17"/>
  <c r="AX20" i="17"/>
  <c r="AW20" i="17"/>
  <c r="AV20" i="17"/>
  <c r="AU20" i="17"/>
  <c r="AT20" i="17"/>
  <c r="AS20" i="17"/>
  <c r="AR20" i="17"/>
  <c r="AQ20" i="17"/>
  <c r="AP20" i="17"/>
  <c r="AO20" i="17"/>
  <c r="AN20" i="17"/>
  <c r="AM20" i="17"/>
  <c r="BB19" i="17"/>
  <c r="BA19" i="17"/>
  <c r="AZ19" i="17"/>
  <c r="AY19" i="17"/>
  <c r="AX19" i="17"/>
  <c r="AW19" i="17"/>
  <c r="AV19" i="17"/>
  <c r="AU19" i="17"/>
  <c r="AT19" i="17"/>
  <c r="AS19" i="17"/>
  <c r="AR19" i="17"/>
  <c r="AQ19" i="17"/>
  <c r="AP19" i="17"/>
  <c r="AO19" i="17"/>
  <c r="AN19" i="17"/>
  <c r="AM19" i="17"/>
  <c r="BB18" i="17"/>
  <c r="BA18" i="17"/>
  <c r="AZ18" i="17"/>
  <c r="AY18" i="17"/>
  <c r="AX18" i="17"/>
  <c r="AW18" i="17"/>
  <c r="AV18" i="17"/>
  <c r="AU18" i="17"/>
  <c r="AT18" i="17"/>
  <c r="AS18" i="17"/>
  <c r="AR18" i="17"/>
  <c r="AQ18" i="17"/>
  <c r="AP18" i="17"/>
  <c r="AO18" i="17"/>
  <c r="AN18" i="17"/>
  <c r="AM18" i="17"/>
  <c r="BB17" i="17"/>
  <c r="BA17" i="17"/>
  <c r="AZ17" i="17"/>
  <c r="AY17" i="17"/>
  <c r="AX17" i="17"/>
  <c r="AW17" i="17"/>
  <c r="AV17" i="17"/>
  <c r="AU17" i="17"/>
  <c r="AT17" i="17"/>
  <c r="AS17" i="17"/>
  <c r="AR17" i="17"/>
  <c r="AQ17" i="17"/>
  <c r="AP17" i="17"/>
  <c r="AO17" i="17"/>
  <c r="AN17" i="17"/>
  <c r="AM17" i="17"/>
  <c r="BB16" i="17"/>
  <c r="BA16" i="17"/>
  <c r="AZ16" i="17"/>
  <c r="AY16" i="17"/>
  <c r="AX16" i="17"/>
  <c r="AW16" i="17"/>
  <c r="AV16" i="17"/>
  <c r="AU16" i="17"/>
  <c r="AT16" i="17"/>
  <c r="AS16" i="17"/>
  <c r="AR16" i="17"/>
  <c r="AQ16" i="17"/>
  <c r="AP16" i="17"/>
  <c r="AO16" i="17"/>
  <c r="AN16" i="17"/>
  <c r="AM16" i="17"/>
  <c r="BB15" i="17"/>
  <c r="BA15" i="17"/>
  <c r="AZ15" i="17"/>
  <c r="AY15" i="17"/>
  <c r="AX15" i="17"/>
  <c r="AW15" i="17"/>
  <c r="AV15" i="17"/>
  <c r="AU15" i="17"/>
  <c r="AT15" i="17"/>
  <c r="AS15" i="17"/>
  <c r="AR15" i="17"/>
  <c r="AQ15" i="17"/>
  <c r="AP15" i="17"/>
  <c r="AO15" i="17"/>
  <c r="AN15" i="17"/>
  <c r="AM15" i="17"/>
  <c r="BB14" i="17"/>
  <c r="BA14" i="17"/>
  <c r="AZ14" i="17"/>
  <c r="AY14" i="17"/>
  <c r="AX14" i="17"/>
  <c r="AW14" i="17"/>
  <c r="AV14" i="17"/>
  <c r="AU14" i="17"/>
  <c r="AT14" i="17"/>
  <c r="AS14" i="17"/>
  <c r="AR14" i="17"/>
  <c r="AQ14" i="17"/>
  <c r="AP14" i="17"/>
  <c r="AO14" i="17"/>
  <c r="AN14" i="17"/>
  <c r="AM14" i="17"/>
  <c r="BB13" i="17"/>
  <c r="BA13" i="17"/>
  <c r="AZ13" i="17"/>
  <c r="AY13" i="17"/>
  <c r="AX13" i="17"/>
  <c r="AW13" i="17"/>
  <c r="AV13" i="17"/>
  <c r="AU13" i="17"/>
  <c r="AT13" i="17"/>
  <c r="AS13" i="17"/>
  <c r="AR13" i="17"/>
  <c r="AQ13" i="17"/>
  <c r="AP13" i="17"/>
  <c r="AO13" i="17"/>
  <c r="AN13" i="17"/>
  <c r="AM13" i="17"/>
  <c r="BB12" i="17"/>
  <c r="BA12" i="17"/>
  <c r="AZ12" i="17"/>
  <c r="AY12" i="17"/>
  <c r="AX12" i="17"/>
  <c r="AW12" i="17"/>
  <c r="AV12" i="17"/>
  <c r="AU12" i="17"/>
  <c r="AT12" i="17"/>
  <c r="AS12" i="17"/>
  <c r="AR12" i="17"/>
  <c r="AQ12" i="17"/>
  <c r="AP12" i="17"/>
  <c r="AO12" i="17"/>
  <c r="AN12" i="17"/>
  <c r="AM12" i="17"/>
  <c r="BB11" i="17"/>
  <c r="BA11" i="17"/>
  <c r="AZ11" i="17"/>
  <c r="AY11" i="17"/>
  <c r="AX11" i="17"/>
  <c r="AW11" i="17"/>
  <c r="AV11" i="17"/>
  <c r="AU11" i="17"/>
  <c r="AT11" i="17"/>
  <c r="AS11" i="17"/>
  <c r="AR11" i="17"/>
  <c r="AQ11" i="17"/>
  <c r="AP11" i="17"/>
  <c r="AO11" i="17"/>
  <c r="AN11" i="17"/>
  <c r="AM11" i="17"/>
  <c r="BB10" i="17"/>
  <c r="BA10" i="17"/>
  <c r="AZ10" i="17"/>
  <c r="AY10" i="17"/>
  <c r="AX10" i="17"/>
  <c r="AW10" i="17"/>
  <c r="AV10" i="17"/>
  <c r="AU10" i="17"/>
  <c r="AT10" i="17"/>
  <c r="AS10" i="17"/>
  <c r="AR10" i="17"/>
  <c r="AQ10" i="17"/>
  <c r="AP10" i="17"/>
  <c r="AO10" i="17"/>
  <c r="AN10" i="17"/>
  <c r="AM10" i="17"/>
  <c r="BB9" i="17"/>
  <c r="BA9" i="17"/>
  <c r="AZ9" i="17"/>
  <c r="AY9" i="17"/>
  <c r="AX9" i="17"/>
  <c r="AW9" i="17"/>
  <c r="AV9" i="17"/>
  <c r="AU9" i="17"/>
  <c r="AT9" i="17"/>
  <c r="AS9" i="17"/>
  <c r="AR9" i="17"/>
  <c r="AQ9" i="17"/>
  <c r="AP9" i="17"/>
  <c r="AO9" i="17"/>
  <c r="AN9" i="17"/>
  <c r="AM9" i="17"/>
  <c r="BB8" i="17"/>
  <c r="BA8" i="17"/>
  <c r="AZ8" i="17"/>
  <c r="AY8" i="17"/>
  <c r="AX8" i="17"/>
  <c r="AW8" i="17"/>
  <c r="AV8" i="17"/>
  <c r="AU8" i="17"/>
  <c r="AT8" i="17"/>
  <c r="AS8" i="17"/>
  <c r="AR8" i="17"/>
  <c r="AQ8" i="17"/>
  <c r="AP8" i="17"/>
  <c r="AO8" i="17"/>
  <c r="AN8" i="17"/>
  <c r="AM8" i="17"/>
  <c r="BB7" i="17"/>
  <c r="BA7" i="17"/>
  <c r="AZ7" i="17"/>
  <c r="AY7" i="17"/>
  <c r="AX7" i="17"/>
  <c r="AW7" i="17"/>
  <c r="AV7" i="17"/>
  <c r="AU7" i="17"/>
  <c r="AT7" i="17"/>
  <c r="AS7" i="17"/>
  <c r="AR7" i="17"/>
  <c r="AQ7" i="17"/>
  <c r="AP7" i="17"/>
  <c r="AO7" i="17"/>
  <c r="AN7" i="17"/>
  <c r="AM7" i="17"/>
  <c r="BB6" i="17"/>
  <c r="BA6" i="17"/>
  <c r="AZ6" i="17"/>
  <c r="AY6" i="17"/>
  <c r="AX6" i="17"/>
  <c r="AW6" i="17"/>
  <c r="AV6" i="17"/>
  <c r="AU6" i="17"/>
  <c r="AT6" i="17"/>
  <c r="AS6" i="17"/>
  <c r="AR6" i="17"/>
  <c r="AQ6" i="17"/>
  <c r="AP6" i="17"/>
  <c r="AO6" i="17"/>
  <c r="AN6" i="17"/>
  <c r="AM6" i="17"/>
  <c r="BB5" i="17"/>
  <c r="BA5" i="17"/>
  <c r="AZ5" i="17"/>
  <c r="AY5" i="17"/>
  <c r="AX5" i="17"/>
  <c r="AW5" i="17"/>
  <c r="AV5" i="17"/>
  <c r="AU5" i="17"/>
  <c r="AT5" i="17"/>
  <c r="AS5" i="17"/>
  <c r="AR5" i="17"/>
  <c r="AQ5" i="17"/>
  <c r="AP5" i="17"/>
  <c r="AO5" i="17"/>
  <c r="AN5" i="17"/>
  <c r="AM5" i="17"/>
  <c r="CB28" i="17"/>
  <c r="CC28" i="17"/>
  <c r="CD28" i="17"/>
  <c r="CE28" i="17"/>
  <c r="CF28" i="17"/>
  <c r="CG28" i="17"/>
  <c r="CH28" i="17"/>
  <c r="CI28" i="17"/>
  <c r="CJ28" i="17"/>
  <c r="CK28" i="17"/>
  <c r="CL28" i="17"/>
  <c r="CM28" i="17"/>
  <c r="CN28" i="17"/>
  <c r="CO28" i="17"/>
  <c r="CP28" i="17"/>
  <c r="CQ28" i="17"/>
  <c r="CS28" i="17"/>
  <c r="CT28" i="17"/>
  <c r="CU28" i="17"/>
  <c r="CV28" i="17"/>
  <c r="CW28" i="17"/>
  <c r="CX28" i="17"/>
  <c r="CY28" i="17"/>
  <c r="CZ28" i="17"/>
  <c r="DA28" i="17"/>
  <c r="CB29" i="17"/>
  <c r="CC29" i="17"/>
  <c r="CD29" i="17"/>
  <c r="CE29" i="17"/>
  <c r="CF29" i="17"/>
  <c r="CG29" i="17"/>
  <c r="CH29" i="17"/>
  <c r="CI29" i="17"/>
  <c r="CJ29" i="17"/>
  <c r="CK29" i="17"/>
  <c r="CL29" i="17"/>
  <c r="CM29" i="17"/>
  <c r="CN29" i="17"/>
  <c r="CO29" i="17"/>
  <c r="CP29" i="17"/>
  <c r="CQ29" i="17"/>
  <c r="CS29" i="17"/>
  <c r="CT29" i="17"/>
  <c r="CU29" i="17"/>
  <c r="CV29" i="17"/>
  <c r="CW29" i="17"/>
  <c r="CX29" i="17"/>
  <c r="CY29" i="17"/>
  <c r="CZ29" i="17"/>
  <c r="DA29" i="17"/>
  <c r="CB30" i="17"/>
  <c r="CC30" i="17"/>
  <c r="CD30" i="17"/>
  <c r="CE30" i="17"/>
  <c r="CF30" i="17"/>
  <c r="CG30" i="17"/>
  <c r="CH30" i="17"/>
  <c r="CI30" i="17"/>
  <c r="CJ30" i="17"/>
  <c r="CK30" i="17"/>
  <c r="CL30" i="17"/>
  <c r="CM30" i="17"/>
  <c r="CN30" i="17"/>
  <c r="CO30" i="17"/>
  <c r="CP30" i="17"/>
  <c r="CQ30" i="17"/>
  <c r="CS30" i="17"/>
  <c r="CT30" i="17"/>
  <c r="CU30" i="17"/>
  <c r="CV30" i="17"/>
  <c r="CW30" i="17"/>
  <c r="CX30" i="17"/>
  <c r="CY30" i="17"/>
  <c r="CZ30" i="17"/>
  <c r="DA30" i="17"/>
  <c r="CB31" i="17"/>
  <c r="CC31" i="17"/>
  <c r="CD31" i="17"/>
  <c r="CE31" i="17"/>
  <c r="CF31" i="17"/>
  <c r="CG31" i="17"/>
  <c r="CH31" i="17"/>
  <c r="CI31" i="17"/>
  <c r="CJ31" i="17"/>
  <c r="CK31" i="17"/>
  <c r="CL31" i="17"/>
  <c r="CM31" i="17"/>
  <c r="CN31" i="17"/>
  <c r="CO31" i="17"/>
  <c r="CP31" i="17"/>
  <c r="CQ31" i="17"/>
  <c r="CS31" i="17"/>
  <c r="CT31" i="17"/>
  <c r="CU31" i="17"/>
  <c r="CV31" i="17"/>
  <c r="CW31" i="17"/>
  <c r="CX31" i="17"/>
  <c r="CY31" i="17"/>
  <c r="CZ31" i="17"/>
  <c r="DA31" i="17"/>
  <c r="CB32" i="17"/>
  <c r="CC32" i="17"/>
  <c r="CD32" i="17"/>
  <c r="CE32" i="17"/>
  <c r="CF32" i="17"/>
  <c r="CG32" i="17"/>
  <c r="CH32" i="17"/>
  <c r="CI32" i="17"/>
  <c r="CJ32" i="17"/>
  <c r="CK32" i="17"/>
  <c r="CL32" i="17"/>
  <c r="CM32" i="17"/>
  <c r="CN32" i="17"/>
  <c r="CO32" i="17"/>
  <c r="CP32" i="17"/>
  <c r="CQ32" i="17"/>
  <c r="CS32" i="17"/>
  <c r="CT32" i="17"/>
  <c r="CU32" i="17"/>
  <c r="CV32" i="17"/>
  <c r="CW32" i="17"/>
  <c r="CX32" i="17"/>
  <c r="CY32" i="17"/>
  <c r="CZ32" i="17"/>
  <c r="DA32" i="17"/>
  <c r="CB33" i="17"/>
  <c r="CC33" i="17"/>
  <c r="CD33" i="17"/>
  <c r="CE33" i="17"/>
  <c r="CF33" i="17"/>
  <c r="CG33" i="17"/>
  <c r="CH33" i="17"/>
  <c r="CI33" i="17"/>
  <c r="CJ33" i="17"/>
  <c r="CK33" i="17"/>
  <c r="CL33" i="17"/>
  <c r="CM33" i="17"/>
  <c r="CN33" i="17"/>
  <c r="CO33" i="17"/>
  <c r="CP33" i="17"/>
  <c r="CQ33" i="17"/>
  <c r="CS33" i="17"/>
  <c r="CT33" i="17"/>
  <c r="CU33" i="17"/>
  <c r="CV33" i="17"/>
  <c r="CW33" i="17"/>
  <c r="CX33" i="17"/>
  <c r="CY33" i="17"/>
  <c r="CZ33" i="17"/>
  <c r="DA33" i="17"/>
  <c r="CB34" i="17"/>
  <c r="CC34" i="17"/>
  <c r="CD34" i="17"/>
  <c r="CE34" i="17"/>
  <c r="CF34" i="17"/>
  <c r="CG34" i="17"/>
  <c r="CH34" i="17"/>
  <c r="CI34" i="17"/>
  <c r="CJ34" i="17"/>
  <c r="CK34" i="17"/>
  <c r="CL34" i="17"/>
  <c r="CM34" i="17"/>
  <c r="CN34" i="17"/>
  <c r="CO34" i="17"/>
  <c r="CP34" i="17"/>
  <c r="CQ34" i="17"/>
  <c r="CS34" i="17"/>
  <c r="CT34" i="17"/>
  <c r="CU34" i="17"/>
  <c r="CV34" i="17"/>
  <c r="CW34" i="17"/>
  <c r="CX34" i="17"/>
  <c r="CY34" i="17"/>
  <c r="CZ34" i="17"/>
  <c r="DA34" i="17"/>
  <c r="CB35" i="17"/>
  <c r="CC35" i="17"/>
  <c r="CD35" i="17"/>
  <c r="CE35" i="17"/>
  <c r="CF35" i="17"/>
  <c r="CG35" i="17"/>
  <c r="CH35" i="17"/>
  <c r="CI35" i="17"/>
  <c r="CJ35" i="17"/>
  <c r="CK35" i="17"/>
  <c r="CL35" i="17"/>
  <c r="CM35" i="17"/>
  <c r="CN35" i="17"/>
  <c r="CO35" i="17"/>
  <c r="CP35" i="17"/>
  <c r="CQ35" i="17"/>
  <c r="CS35" i="17"/>
  <c r="CT35" i="17"/>
  <c r="CU35" i="17"/>
  <c r="CV35" i="17"/>
  <c r="CW35" i="17"/>
  <c r="CX35" i="17"/>
  <c r="CY35" i="17"/>
  <c r="CZ35" i="17"/>
  <c r="DA35" i="17"/>
  <c r="CB36" i="17"/>
  <c r="CC36" i="17"/>
  <c r="CD36" i="17"/>
  <c r="CE36" i="17"/>
  <c r="CF36" i="17"/>
  <c r="CG36" i="17"/>
  <c r="CH36" i="17"/>
  <c r="CI36" i="17"/>
  <c r="CJ36" i="17"/>
  <c r="CK36" i="17"/>
  <c r="CL36" i="17"/>
  <c r="CM36" i="17"/>
  <c r="CN36" i="17"/>
  <c r="CO36" i="17"/>
  <c r="CP36" i="17"/>
  <c r="CQ36" i="17"/>
  <c r="CS36" i="17"/>
  <c r="CT36" i="17"/>
  <c r="CU36" i="17"/>
  <c r="CV36" i="17"/>
  <c r="CW36" i="17"/>
  <c r="CX36" i="17"/>
  <c r="CY36" i="17"/>
  <c r="CZ36" i="17"/>
  <c r="DA36" i="17"/>
  <c r="CB37" i="17"/>
  <c r="CC37" i="17"/>
  <c r="CD37" i="17"/>
  <c r="CE37" i="17"/>
  <c r="CF37" i="17"/>
  <c r="CG37" i="17"/>
  <c r="CH37" i="17"/>
  <c r="CI37" i="17"/>
  <c r="CJ37" i="17"/>
  <c r="CK37" i="17"/>
  <c r="CL37" i="17"/>
  <c r="CM37" i="17"/>
  <c r="CN37" i="17"/>
  <c r="CO37" i="17"/>
  <c r="CP37" i="17"/>
  <c r="CQ37" i="17"/>
  <c r="CS37" i="17"/>
  <c r="CT37" i="17"/>
  <c r="CU37" i="17"/>
  <c r="CV37" i="17"/>
  <c r="CW37" i="17"/>
  <c r="CX37" i="17"/>
  <c r="CY37" i="17"/>
  <c r="CZ37" i="17"/>
  <c r="DA37" i="17"/>
  <c r="CB38" i="17"/>
  <c r="CC38" i="17"/>
  <c r="CD38" i="17"/>
  <c r="CE38" i="17"/>
  <c r="CF38" i="17"/>
  <c r="CG38" i="17"/>
  <c r="CH38" i="17"/>
  <c r="CI38" i="17"/>
  <c r="CJ38" i="17"/>
  <c r="CK38" i="17"/>
  <c r="CL38" i="17"/>
  <c r="CM38" i="17"/>
  <c r="CN38" i="17"/>
  <c r="CO38" i="17"/>
  <c r="CP38" i="17"/>
  <c r="CQ38" i="17"/>
  <c r="CS38" i="17"/>
  <c r="CT38" i="17"/>
  <c r="CU38" i="17"/>
  <c r="CV38" i="17"/>
  <c r="CW38" i="17"/>
  <c r="CX38" i="17"/>
  <c r="CY38" i="17"/>
  <c r="CZ38" i="17"/>
  <c r="DA38" i="17"/>
  <c r="CB39" i="17"/>
  <c r="CC39" i="17"/>
  <c r="CD39" i="17"/>
  <c r="CE39" i="17"/>
  <c r="CF39" i="17"/>
  <c r="CG39" i="17"/>
  <c r="CH39" i="17"/>
  <c r="CI39" i="17"/>
  <c r="CJ39" i="17"/>
  <c r="CK39" i="17"/>
  <c r="CL39" i="17"/>
  <c r="CM39" i="17"/>
  <c r="CN39" i="17"/>
  <c r="CO39" i="17"/>
  <c r="CP39" i="17"/>
  <c r="CQ39" i="17"/>
  <c r="CS39" i="17"/>
  <c r="CT39" i="17"/>
  <c r="CU39" i="17"/>
  <c r="CV39" i="17"/>
  <c r="CW39" i="17"/>
  <c r="CX39" i="17"/>
  <c r="CY39" i="17"/>
  <c r="CZ39" i="17"/>
  <c r="DA39" i="17"/>
  <c r="CB40" i="17"/>
  <c r="CC40" i="17"/>
  <c r="CD40" i="17"/>
  <c r="CE40" i="17"/>
  <c r="CF40" i="17"/>
  <c r="CG40" i="17"/>
  <c r="CH40" i="17"/>
  <c r="CI40" i="17"/>
  <c r="CJ40" i="17"/>
  <c r="CK40" i="17"/>
  <c r="CL40" i="17"/>
  <c r="CM40" i="17"/>
  <c r="CN40" i="17"/>
  <c r="CO40" i="17"/>
  <c r="CP40" i="17"/>
  <c r="CQ40" i="17"/>
  <c r="CS40" i="17"/>
  <c r="CT40" i="17"/>
  <c r="CU40" i="17"/>
  <c r="CV40" i="17"/>
  <c r="CW40" i="17"/>
  <c r="CX40" i="17"/>
  <c r="CY40" i="17"/>
  <c r="CZ40" i="17"/>
  <c r="DA40" i="17"/>
  <c r="CB41" i="17"/>
  <c r="CC41" i="17"/>
  <c r="CD41" i="17"/>
  <c r="CE41" i="17"/>
  <c r="CF41" i="17"/>
  <c r="CG41" i="17"/>
  <c r="CH41" i="17"/>
  <c r="CI41" i="17"/>
  <c r="CJ41" i="17"/>
  <c r="CK41" i="17"/>
  <c r="CL41" i="17"/>
  <c r="CM41" i="17"/>
  <c r="CN41" i="17"/>
  <c r="CO41" i="17"/>
  <c r="CP41" i="17"/>
  <c r="CQ41" i="17"/>
  <c r="CS41" i="17"/>
  <c r="CT41" i="17"/>
  <c r="CU41" i="17"/>
  <c r="CV41" i="17"/>
  <c r="CW41" i="17"/>
  <c r="CX41" i="17"/>
  <c r="CY41" i="17"/>
  <c r="CZ41" i="17"/>
  <c r="DA41" i="17"/>
  <c r="CB42" i="17"/>
  <c r="CC42" i="17"/>
  <c r="CD42" i="17"/>
  <c r="CE42" i="17"/>
  <c r="CF42" i="17"/>
  <c r="CG42" i="17"/>
  <c r="CH42" i="17"/>
  <c r="CI42" i="17"/>
  <c r="CJ42" i="17"/>
  <c r="CK42" i="17"/>
  <c r="CL42" i="17"/>
  <c r="CM42" i="17"/>
  <c r="CN42" i="17"/>
  <c r="CO42" i="17"/>
  <c r="CP42" i="17"/>
  <c r="CQ42" i="17"/>
  <c r="CS42" i="17"/>
  <c r="CT42" i="17"/>
  <c r="CU42" i="17"/>
  <c r="CV42" i="17"/>
  <c r="CW42" i="17"/>
  <c r="CX42" i="17"/>
  <c r="CY42" i="17"/>
  <c r="CZ42" i="17"/>
  <c r="DA42" i="17"/>
  <c r="CB43" i="17"/>
  <c r="CC43" i="17"/>
  <c r="CD43" i="17"/>
  <c r="CE43" i="17"/>
  <c r="CF43" i="17"/>
  <c r="CG43" i="17"/>
  <c r="CH43" i="17"/>
  <c r="CI43" i="17"/>
  <c r="CJ43" i="17"/>
  <c r="CK43" i="17"/>
  <c r="CL43" i="17"/>
  <c r="CM43" i="17"/>
  <c r="CN43" i="17"/>
  <c r="CO43" i="17"/>
  <c r="CP43" i="17"/>
  <c r="CQ43" i="17"/>
  <c r="CS43" i="17"/>
  <c r="CT43" i="17"/>
  <c r="CU43" i="17"/>
  <c r="CV43" i="17"/>
  <c r="CW43" i="17"/>
  <c r="CX43" i="17"/>
  <c r="CY43" i="17"/>
  <c r="CZ43" i="17"/>
  <c r="DA43" i="17"/>
  <c r="CB44" i="17"/>
  <c r="CC44" i="17"/>
  <c r="CD44" i="17"/>
  <c r="CE44" i="17"/>
  <c r="CF44" i="17"/>
  <c r="CG44" i="17"/>
  <c r="CH44" i="17"/>
  <c r="CI44" i="17"/>
  <c r="CJ44" i="17"/>
  <c r="CK44" i="17"/>
  <c r="CL44" i="17"/>
  <c r="CM44" i="17"/>
  <c r="CN44" i="17"/>
  <c r="CO44" i="17"/>
  <c r="CP44" i="17"/>
  <c r="CQ44" i="17"/>
  <c r="CS44" i="17"/>
  <c r="CT44" i="17"/>
  <c r="CU44" i="17"/>
  <c r="CV44" i="17"/>
  <c r="CW44" i="17"/>
  <c r="CX44" i="17"/>
  <c r="CY44" i="17"/>
  <c r="CZ44" i="17"/>
  <c r="DA44" i="17"/>
  <c r="CB5" i="17"/>
  <c r="CC5" i="17"/>
  <c r="CD5" i="17"/>
  <c r="CE5" i="17"/>
  <c r="CF5" i="17"/>
  <c r="CG5" i="17"/>
  <c r="CH5" i="17"/>
  <c r="CI5" i="17"/>
  <c r="CJ5" i="17"/>
  <c r="CK5" i="17"/>
  <c r="CL5" i="17"/>
  <c r="CM5" i="17"/>
  <c r="CN5" i="17"/>
  <c r="CO5" i="17"/>
  <c r="CP5" i="17"/>
  <c r="CQ5" i="17"/>
  <c r="CS5" i="17"/>
  <c r="CT5" i="17"/>
  <c r="CU5" i="17"/>
  <c r="CV5" i="17"/>
  <c r="CW5" i="17"/>
  <c r="CX5" i="17"/>
  <c r="CY5" i="17"/>
  <c r="CZ5" i="17"/>
  <c r="DA5" i="17"/>
  <c r="CB6" i="17"/>
  <c r="CC6" i="17"/>
  <c r="CD6" i="17"/>
  <c r="CE6" i="17"/>
  <c r="CF6" i="17"/>
  <c r="CG6" i="17"/>
  <c r="CH6" i="17"/>
  <c r="CI6" i="17"/>
  <c r="CJ6" i="17"/>
  <c r="CK6" i="17"/>
  <c r="CL6" i="17"/>
  <c r="CM6" i="17"/>
  <c r="CN6" i="17"/>
  <c r="CO6" i="17"/>
  <c r="CP6" i="17"/>
  <c r="CQ6" i="17"/>
  <c r="CS6" i="17"/>
  <c r="CT6" i="17"/>
  <c r="CU6" i="17"/>
  <c r="CV6" i="17"/>
  <c r="CW6" i="17"/>
  <c r="CX6" i="17"/>
  <c r="CY6" i="17"/>
  <c r="CZ6" i="17"/>
  <c r="DA6" i="17"/>
  <c r="CB7" i="17"/>
  <c r="CC7" i="17"/>
  <c r="CD7" i="17"/>
  <c r="CE7" i="17"/>
  <c r="CF7" i="17"/>
  <c r="CG7" i="17"/>
  <c r="CH7" i="17"/>
  <c r="CI7" i="17"/>
  <c r="CJ7" i="17"/>
  <c r="CK7" i="17"/>
  <c r="CL7" i="17"/>
  <c r="CM7" i="17"/>
  <c r="CN7" i="17"/>
  <c r="CO7" i="17"/>
  <c r="CP7" i="17"/>
  <c r="CQ7" i="17"/>
  <c r="CS7" i="17"/>
  <c r="CT7" i="17"/>
  <c r="CU7" i="17"/>
  <c r="CV7" i="17"/>
  <c r="CW7" i="17"/>
  <c r="CX7" i="17"/>
  <c r="CY7" i="17"/>
  <c r="CZ7" i="17"/>
  <c r="DA7" i="17"/>
  <c r="CB8" i="17"/>
  <c r="CC8" i="17"/>
  <c r="CD8" i="17"/>
  <c r="CE8" i="17"/>
  <c r="CF8" i="17"/>
  <c r="CG8" i="17"/>
  <c r="CH8" i="17"/>
  <c r="CI8" i="17"/>
  <c r="CJ8" i="17"/>
  <c r="CK8" i="17"/>
  <c r="CL8" i="17"/>
  <c r="CM8" i="17"/>
  <c r="CN8" i="17"/>
  <c r="CO8" i="17"/>
  <c r="CP8" i="17"/>
  <c r="CQ8" i="17"/>
  <c r="CS8" i="17"/>
  <c r="CT8" i="17"/>
  <c r="CU8" i="17"/>
  <c r="CV8" i="17"/>
  <c r="CW8" i="17"/>
  <c r="CX8" i="17"/>
  <c r="CY8" i="17"/>
  <c r="CZ8" i="17"/>
  <c r="DA8" i="17"/>
  <c r="CB9" i="17"/>
  <c r="CC9" i="17"/>
  <c r="CD9" i="17"/>
  <c r="CE9" i="17"/>
  <c r="CF9" i="17"/>
  <c r="CG9" i="17"/>
  <c r="CH9" i="17"/>
  <c r="CI9" i="17"/>
  <c r="CJ9" i="17"/>
  <c r="CK9" i="17"/>
  <c r="CL9" i="17"/>
  <c r="CM9" i="17"/>
  <c r="CN9" i="17"/>
  <c r="CO9" i="17"/>
  <c r="CP9" i="17"/>
  <c r="CQ9" i="17"/>
  <c r="CS9" i="17"/>
  <c r="CT9" i="17"/>
  <c r="CU9" i="17"/>
  <c r="CV9" i="17"/>
  <c r="CW9" i="17"/>
  <c r="CX9" i="17"/>
  <c r="CY9" i="17"/>
  <c r="CZ9" i="17"/>
  <c r="DA9" i="17"/>
  <c r="CB10" i="17"/>
  <c r="CC10" i="17"/>
  <c r="CD10" i="17"/>
  <c r="CE10" i="17"/>
  <c r="CF10" i="17"/>
  <c r="CG10" i="17"/>
  <c r="CH10" i="17"/>
  <c r="CI10" i="17"/>
  <c r="CJ10" i="17"/>
  <c r="CK10" i="17"/>
  <c r="CL10" i="17"/>
  <c r="CM10" i="17"/>
  <c r="CN10" i="17"/>
  <c r="CO10" i="17"/>
  <c r="CP10" i="17"/>
  <c r="CQ10" i="17"/>
  <c r="CS10" i="17"/>
  <c r="CT10" i="17"/>
  <c r="CU10" i="17"/>
  <c r="CV10" i="17"/>
  <c r="CW10" i="17"/>
  <c r="CX10" i="17"/>
  <c r="CY10" i="17"/>
  <c r="CZ10" i="17"/>
  <c r="DA10" i="17"/>
  <c r="CB11" i="17"/>
  <c r="CC11" i="17"/>
  <c r="CD11" i="17"/>
  <c r="CE11" i="17"/>
  <c r="CF11" i="17"/>
  <c r="CG11" i="17"/>
  <c r="CH11" i="17"/>
  <c r="CI11" i="17"/>
  <c r="CJ11" i="17"/>
  <c r="CK11" i="17"/>
  <c r="CL11" i="17"/>
  <c r="CM11" i="17"/>
  <c r="CN11" i="17"/>
  <c r="CO11" i="17"/>
  <c r="CP11" i="17"/>
  <c r="CQ11" i="17"/>
  <c r="CS11" i="17"/>
  <c r="CT11" i="17"/>
  <c r="CU11" i="17"/>
  <c r="CV11" i="17"/>
  <c r="CW11" i="17"/>
  <c r="CX11" i="17"/>
  <c r="CY11" i="17"/>
  <c r="CZ11" i="17"/>
  <c r="DA11" i="17"/>
  <c r="CB12" i="17"/>
  <c r="CC12" i="17"/>
  <c r="CD12" i="17"/>
  <c r="CE12" i="17"/>
  <c r="CF12" i="17"/>
  <c r="CG12" i="17"/>
  <c r="CH12" i="17"/>
  <c r="CI12" i="17"/>
  <c r="CJ12" i="17"/>
  <c r="CK12" i="17"/>
  <c r="CL12" i="17"/>
  <c r="CM12" i="17"/>
  <c r="CN12" i="17"/>
  <c r="CO12" i="17"/>
  <c r="CP12" i="17"/>
  <c r="CQ12" i="17"/>
  <c r="CS12" i="17"/>
  <c r="CT12" i="17"/>
  <c r="CU12" i="17"/>
  <c r="CV12" i="17"/>
  <c r="CW12" i="17"/>
  <c r="CX12" i="17"/>
  <c r="CY12" i="17"/>
  <c r="CZ12" i="17"/>
  <c r="DA12" i="17"/>
  <c r="CB13" i="17"/>
  <c r="CC13" i="17"/>
  <c r="CD13" i="17"/>
  <c r="CE13" i="17"/>
  <c r="CF13" i="17"/>
  <c r="CG13" i="17"/>
  <c r="CH13" i="17"/>
  <c r="CI13" i="17"/>
  <c r="CJ13" i="17"/>
  <c r="CK13" i="17"/>
  <c r="CL13" i="17"/>
  <c r="CM13" i="17"/>
  <c r="CN13" i="17"/>
  <c r="CO13" i="17"/>
  <c r="CP13" i="17"/>
  <c r="CQ13" i="17"/>
  <c r="CS13" i="17"/>
  <c r="CT13" i="17"/>
  <c r="CU13" i="17"/>
  <c r="CV13" i="17"/>
  <c r="CW13" i="17"/>
  <c r="CX13" i="17"/>
  <c r="CY13" i="17"/>
  <c r="CZ13" i="17"/>
  <c r="DA13" i="17"/>
  <c r="CB14" i="17"/>
  <c r="CC14" i="17"/>
  <c r="CD14" i="17"/>
  <c r="CE14" i="17"/>
  <c r="CF14" i="17"/>
  <c r="CG14" i="17"/>
  <c r="CH14" i="17"/>
  <c r="CI14" i="17"/>
  <c r="CJ14" i="17"/>
  <c r="CK14" i="17"/>
  <c r="CL14" i="17"/>
  <c r="CM14" i="17"/>
  <c r="CN14" i="17"/>
  <c r="CO14" i="17"/>
  <c r="CP14" i="17"/>
  <c r="CQ14" i="17"/>
  <c r="CS14" i="17"/>
  <c r="CT14" i="17"/>
  <c r="CU14" i="17"/>
  <c r="CV14" i="17"/>
  <c r="CW14" i="17"/>
  <c r="CX14" i="17"/>
  <c r="CY14" i="17"/>
  <c r="CZ14" i="17"/>
  <c r="DA14" i="17"/>
  <c r="CB15" i="17"/>
  <c r="CC15" i="17"/>
  <c r="CD15" i="17"/>
  <c r="CE15" i="17"/>
  <c r="CF15" i="17"/>
  <c r="CG15" i="17"/>
  <c r="CH15" i="17"/>
  <c r="CI15" i="17"/>
  <c r="CJ15" i="17"/>
  <c r="CK15" i="17"/>
  <c r="CL15" i="17"/>
  <c r="CM15" i="17"/>
  <c r="CN15" i="17"/>
  <c r="CO15" i="17"/>
  <c r="CP15" i="17"/>
  <c r="CQ15" i="17"/>
  <c r="CS15" i="17"/>
  <c r="CT15" i="17"/>
  <c r="CU15" i="17"/>
  <c r="CV15" i="17"/>
  <c r="CW15" i="17"/>
  <c r="CX15" i="17"/>
  <c r="CY15" i="17"/>
  <c r="CZ15" i="17"/>
  <c r="DA15" i="17"/>
  <c r="CB16" i="17"/>
  <c r="CC16" i="17"/>
  <c r="CD16" i="17"/>
  <c r="CE16" i="17"/>
  <c r="CF16" i="17"/>
  <c r="CG16" i="17"/>
  <c r="CH16" i="17"/>
  <c r="CI16" i="17"/>
  <c r="CJ16" i="17"/>
  <c r="CK16" i="17"/>
  <c r="CL16" i="17"/>
  <c r="CM16" i="17"/>
  <c r="CN16" i="17"/>
  <c r="CO16" i="17"/>
  <c r="CP16" i="17"/>
  <c r="CQ16" i="17"/>
  <c r="CS16" i="17"/>
  <c r="CT16" i="17"/>
  <c r="CU16" i="17"/>
  <c r="CV16" i="17"/>
  <c r="CW16" i="17"/>
  <c r="CX16" i="17"/>
  <c r="CY16" i="17"/>
  <c r="CZ16" i="17"/>
  <c r="DA16" i="17"/>
  <c r="CB17" i="17"/>
  <c r="CC17" i="17"/>
  <c r="CD17" i="17"/>
  <c r="CE17" i="17"/>
  <c r="CF17" i="17"/>
  <c r="CG17" i="17"/>
  <c r="CH17" i="17"/>
  <c r="CI17" i="17"/>
  <c r="CJ17" i="17"/>
  <c r="CK17" i="17"/>
  <c r="CL17" i="17"/>
  <c r="CM17" i="17"/>
  <c r="CN17" i="17"/>
  <c r="CO17" i="17"/>
  <c r="CP17" i="17"/>
  <c r="CQ17" i="17"/>
  <c r="CS17" i="17"/>
  <c r="CT17" i="17"/>
  <c r="CU17" i="17"/>
  <c r="CV17" i="17"/>
  <c r="CW17" i="17"/>
  <c r="CX17" i="17"/>
  <c r="CY17" i="17"/>
  <c r="CZ17" i="17"/>
  <c r="DA17" i="17"/>
  <c r="CB18" i="17"/>
  <c r="CC18" i="17"/>
  <c r="CD18" i="17"/>
  <c r="CE18" i="17"/>
  <c r="CF18" i="17"/>
  <c r="CG18" i="17"/>
  <c r="CH18" i="17"/>
  <c r="CI18" i="17"/>
  <c r="CJ18" i="17"/>
  <c r="CK18" i="17"/>
  <c r="CL18" i="17"/>
  <c r="CM18" i="17"/>
  <c r="CN18" i="17"/>
  <c r="CO18" i="17"/>
  <c r="CP18" i="17"/>
  <c r="CQ18" i="17"/>
  <c r="CS18" i="17"/>
  <c r="CT18" i="17"/>
  <c r="CU18" i="17"/>
  <c r="CV18" i="17"/>
  <c r="CW18" i="17"/>
  <c r="CX18" i="17"/>
  <c r="CY18" i="17"/>
  <c r="CZ18" i="17"/>
  <c r="DA18" i="17"/>
  <c r="CB19" i="17"/>
  <c r="CC19" i="17"/>
  <c r="CD19" i="17"/>
  <c r="CE19" i="17"/>
  <c r="CF19" i="17"/>
  <c r="CG19" i="17"/>
  <c r="CH19" i="17"/>
  <c r="CI19" i="17"/>
  <c r="CJ19" i="17"/>
  <c r="CK19" i="17"/>
  <c r="CL19" i="17"/>
  <c r="CM19" i="17"/>
  <c r="CN19" i="17"/>
  <c r="CO19" i="17"/>
  <c r="CP19" i="17"/>
  <c r="CQ19" i="17"/>
  <c r="CS19" i="17"/>
  <c r="CT19" i="17"/>
  <c r="CU19" i="17"/>
  <c r="CV19" i="17"/>
  <c r="CW19" i="17"/>
  <c r="CX19" i="17"/>
  <c r="CY19" i="17"/>
  <c r="CZ19" i="17"/>
  <c r="DA19" i="17"/>
  <c r="CB20" i="17"/>
  <c r="CC20" i="17"/>
  <c r="CD20" i="17"/>
  <c r="CE20" i="17"/>
  <c r="CF20" i="17"/>
  <c r="CG20" i="17"/>
  <c r="CH20" i="17"/>
  <c r="CI20" i="17"/>
  <c r="CJ20" i="17"/>
  <c r="CK20" i="17"/>
  <c r="CL20" i="17"/>
  <c r="CM20" i="17"/>
  <c r="CN20" i="17"/>
  <c r="CO20" i="17"/>
  <c r="CP20" i="17"/>
  <c r="CQ20" i="17"/>
  <c r="CS20" i="17"/>
  <c r="CT20" i="17"/>
  <c r="CU20" i="17"/>
  <c r="CV20" i="17"/>
  <c r="CW20" i="17"/>
  <c r="CX20" i="17"/>
  <c r="CY20" i="17"/>
  <c r="CZ20" i="17"/>
  <c r="DA20" i="17"/>
  <c r="CB21" i="17"/>
  <c r="CC21" i="17"/>
  <c r="CD21" i="17"/>
  <c r="CE21" i="17"/>
  <c r="CF21" i="17"/>
  <c r="CG21" i="17"/>
  <c r="CH21" i="17"/>
  <c r="CI21" i="17"/>
  <c r="CJ21" i="17"/>
  <c r="CK21" i="17"/>
  <c r="CL21" i="17"/>
  <c r="CM21" i="17"/>
  <c r="CN21" i="17"/>
  <c r="CO21" i="17"/>
  <c r="CP21" i="17"/>
  <c r="CQ21" i="17"/>
  <c r="CS21" i="17"/>
  <c r="CT21" i="17"/>
  <c r="CU21" i="17"/>
  <c r="CV21" i="17"/>
  <c r="CW21" i="17"/>
  <c r="CX21" i="17"/>
  <c r="CY21" i="17"/>
  <c r="CZ21" i="17"/>
  <c r="DA21" i="17"/>
  <c r="CB22" i="17"/>
  <c r="CC22" i="17"/>
  <c r="CD22" i="17"/>
  <c r="CE22" i="17"/>
  <c r="CF22" i="17"/>
  <c r="CG22" i="17"/>
  <c r="CH22" i="17"/>
  <c r="CI22" i="17"/>
  <c r="CJ22" i="17"/>
  <c r="CK22" i="17"/>
  <c r="CL22" i="17"/>
  <c r="CM22" i="17"/>
  <c r="CN22" i="17"/>
  <c r="CO22" i="17"/>
  <c r="CP22" i="17"/>
  <c r="CQ22" i="17"/>
  <c r="CS22" i="17"/>
  <c r="CT22" i="17"/>
  <c r="CU22" i="17"/>
  <c r="CV22" i="17"/>
  <c r="CW22" i="17"/>
  <c r="CX22" i="17"/>
  <c r="CY22" i="17"/>
  <c r="CZ22" i="17"/>
  <c r="DA22" i="17"/>
  <c r="CB23" i="17"/>
  <c r="CC23" i="17"/>
  <c r="CD23" i="17"/>
  <c r="CE23" i="17"/>
  <c r="CF23" i="17"/>
  <c r="CG23" i="17"/>
  <c r="CH23" i="17"/>
  <c r="CI23" i="17"/>
  <c r="CJ23" i="17"/>
  <c r="CK23" i="17"/>
  <c r="CL23" i="17"/>
  <c r="CM23" i="17"/>
  <c r="CN23" i="17"/>
  <c r="CO23" i="17"/>
  <c r="CP23" i="17"/>
  <c r="CQ23" i="17"/>
  <c r="CS23" i="17"/>
  <c r="CT23" i="17"/>
  <c r="CU23" i="17"/>
  <c r="CV23" i="17"/>
  <c r="CW23" i="17"/>
  <c r="CX23" i="17"/>
  <c r="CY23" i="17"/>
  <c r="CZ23" i="17"/>
  <c r="DA23" i="17"/>
  <c r="CB24" i="17"/>
  <c r="CC24" i="17"/>
  <c r="CD24" i="17"/>
  <c r="CE24" i="17"/>
  <c r="CF24" i="17"/>
  <c r="CG24" i="17"/>
  <c r="CH24" i="17"/>
  <c r="CI24" i="17"/>
  <c r="CJ24" i="17"/>
  <c r="CK24" i="17"/>
  <c r="CL24" i="17"/>
  <c r="CM24" i="17"/>
  <c r="CN24" i="17"/>
  <c r="CO24" i="17"/>
  <c r="CP24" i="17"/>
  <c r="CQ24" i="17"/>
  <c r="CS24" i="17"/>
  <c r="CT24" i="17"/>
  <c r="CU24" i="17"/>
  <c r="CV24" i="17"/>
  <c r="CW24" i="17"/>
  <c r="CX24" i="17"/>
  <c r="CY24" i="17"/>
  <c r="CZ24" i="17"/>
  <c r="DA24" i="17"/>
  <c r="CB25" i="17"/>
  <c r="CC25" i="17"/>
  <c r="CD25" i="17"/>
  <c r="CE25" i="17"/>
  <c r="CF25" i="17"/>
  <c r="CG25" i="17"/>
  <c r="CH25" i="17"/>
  <c r="CI25" i="17"/>
  <c r="CJ25" i="17"/>
  <c r="CK25" i="17"/>
  <c r="CL25" i="17"/>
  <c r="CM25" i="17"/>
  <c r="CN25" i="17"/>
  <c r="CO25" i="17"/>
  <c r="CP25" i="17"/>
  <c r="CQ25" i="17"/>
  <c r="CS25" i="17"/>
  <c r="CT25" i="17"/>
  <c r="CU25" i="17"/>
  <c r="CV25" i="17"/>
  <c r="CW25" i="17"/>
  <c r="CX25" i="17"/>
  <c r="CY25" i="17"/>
  <c r="CZ25" i="17"/>
  <c r="DA25" i="17"/>
  <c r="CB26" i="17"/>
  <c r="CC26" i="17"/>
  <c r="CD26" i="17"/>
  <c r="CE26" i="17"/>
  <c r="CF26" i="17"/>
  <c r="CG26" i="17"/>
  <c r="CH26" i="17"/>
  <c r="CI26" i="17"/>
  <c r="CJ26" i="17"/>
  <c r="CK26" i="17"/>
  <c r="CL26" i="17"/>
  <c r="CM26" i="17"/>
  <c r="CN26" i="17"/>
  <c r="CO26" i="17"/>
  <c r="CP26" i="17"/>
  <c r="CQ26" i="17"/>
  <c r="CS26" i="17"/>
  <c r="CT26" i="17"/>
  <c r="CU26" i="17"/>
  <c r="CV26" i="17"/>
  <c r="CW26" i="17"/>
  <c r="CX26" i="17"/>
  <c r="CY26" i="17"/>
  <c r="CZ26" i="17"/>
  <c r="DA26" i="17"/>
  <c r="DA50" i="17"/>
  <c r="CZ50" i="17"/>
  <c r="CY50" i="17"/>
  <c r="CX50" i="17"/>
  <c r="CW50" i="17"/>
  <c r="CV50" i="17"/>
  <c r="CU50" i="17"/>
  <c r="CT50" i="17"/>
  <c r="CS50" i="17"/>
  <c r="DA49" i="17"/>
  <c r="CZ49" i="17"/>
  <c r="CY49" i="17"/>
  <c r="CX49" i="17"/>
  <c r="CW49" i="17"/>
  <c r="CV49" i="17"/>
  <c r="CU49" i="17"/>
  <c r="CT49" i="17"/>
  <c r="CS49" i="17"/>
  <c r="DA48" i="17"/>
  <c r="CZ48" i="17"/>
  <c r="CY48" i="17"/>
  <c r="CX48" i="17"/>
  <c r="CW48" i="17"/>
  <c r="CV48" i="17"/>
  <c r="CU48" i="17"/>
  <c r="CT48" i="17"/>
  <c r="CS48" i="17"/>
  <c r="DA47" i="17"/>
  <c r="CZ47" i="17"/>
  <c r="CY47" i="17"/>
  <c r="CX47" i="17"/>
  <c r="CW47" i="17"/>
  <c r="CV47" i="17"/>
  <c r="CU47" i="17"/>
  <c r="CT47" i="17"/>
  <c r="CS47" i="17"/>
  <c r="DA46" i="17"/>
  <c r="CZ46" i="17"/>
  <c r="CY46" i="17"/>
  <c r="CX46" i="17"/>
  <c r="CW46" i="17"/>
  <c r="CV46" i="17"/>
  <c r="CU46" i="17"/>
  <c r="CT46" i="17"/>
  <c r="CS46" i="17"/>
  <c r="DA45" i="17"/>
  <c r="CZ45" i="17"/>
  <c r="CY45" i="17"/>
  <c r="CX45" i="17"/>
  <c r="CW45" i="17"/>
  <c r="CV45" i="17"/>
  <c r="CU45" i="17"/>
  <c r="CT45" i="17"/>
  <c r="CS45" i="17"/>
  <c r="DA27" i="17"/>
  <c r="CZ27" i="17"/>
  <c r="CY27" i="17"/>
  <c r="CX27" i="17"/>
  <c r="CW27" i="17"/>
  <c r="CV27" i="17"/>
  <c r="CU27" i="17"/>
  <c r="CT27" i="17"/>
  <c r="CS27" i="17"/>
  <c r="CQ50" i="17"/>
  <c r="CP50" i="17"/>
  <c r="CO50" i="17"/>
  <c r="CN50" i="17"/>
  <c r="CM50" i="17"/>
  <c r="CL50" i="17"/>
  <c r="CK50" i="17"/>
  <c r="CJ50" i="17"/>
  <c r="CI50" i="17"/>
  <c r="CH50" i="17"/>
  <c r="CG50" i="17"/>
  <c r="CF50" i="17"/>
  <c r="CE50" i="17"/>
  <c r="CD50" i="17"/>
  <c r="CC50" i="17"/>
  <c r="CB50" i="17"/>
  <c r="CQ49" i="17"/>
  <c r="CP49" i="17"/>
  <c r="CO49" i="17"/>
  <c r="CN49" i="17"/>
  <c r="CM49" i="17"/>
  <c r="CL49" i="17"/>
  <c r="CK49" i="17"/>
  <c r="CJ49" i="17"/>
  <c r="CI49" i="17"/>
  <c r="CH49" i="17"/>
  <c r="CG49" i="17"/>
  <c r="CF49" i="17"/>
  <c r="CE49" i="17"/>
  <c r="CD49" i="17"/>
  <c r="CC49" i="17"/>
  <c r="CB49" i="17"/>
  <c r="CQ48" i="17"/>
  <c r="CP48" i="17"/>
  <c r="CO48" i="17"/>
  <c r="CN48" i="17"/>
  <c r="CM48" i="17"/>
  <c r="CL48" i="17"/>
  <c r="CK48" i="17"/>
  <c r="CJ48" i="17"/>
  <c r="CI48" i="17"/>
  <c r="CH48" i="17"/>
  <c r="CG48" i="17"/>
  <c r="CF48" i="17"/>
  <c r="CE48" i="17"/>
  <c r="CD48" i="17"/>
  <c r="CC48" i="17"/>
  <c r="CB48" i="17"/>
  <c r="CQ47" i="17"/>
  <c r="CP47" i="17"/>
  <c r="CO47" i="17"/>
  <c r="CN47" i="17"/>
  <c r="CM47" i="17"/>
  <c r="CL47" i="17"/>
  <c r="CK47" i="17"/>
  <c r="CJ47" i="17"/>
  <c r="CI47" i="17"/>
  <c r="CH47" i="17"/>
  <c r="CG47" i="17"/>
  <c r="CF47" i="17"/>
  <c r="CE47" i="17"/>
  <c r="CD47" i="17"/>
  <c r="CC47" i="17"/>
  <c r="CB47" i="17"/>
  <c r="CQ46" i="17"/>
  <c r="CP46" i="17"/>
  <c r="CO46" i="17"/>
  <c r="CN46" i="17"/>
  <c r="CM46" i="17"/>
  <c r="CL46" i="17"/>
  <c r="CK46" i="17"/>
  <c r="CJ46" i="17"/>
  <c r="CI46" i="17"/>
  <c r="CH46" i="17"/>
  <c r="CG46" i="17"/>
  <c r="CF46" i="17"/>
  <c r="CE46" i="17"/>
  <c r="CD46" i="17"/>
  <c r="CC46" i="17"/>
  <c r="CB46" i="17"/>
  <c r="CQ45" i="17"/>
  <c r="CP45" i="17"/>
  <c r="CO45" i="17"/>
  <c r="CN45" i="17"/>
  <c r="CM45" i="17"/>
  <c r="CL45" i="17"/>
  <c r="CK45" i="17"/>
  <c r="CJ45" i="17"/>
  <c r="CI45" i="17"/>
  <c r="CH45" i="17"/>
  <c r="CG45" i="17"/>
  <c r="CF45" i="17"/>
  <c r="CE45" i="17"/>
  <c r="CD45" i="17"/>
  <c r="CC45" i="17"/>
  <c r="CB45" i="17"/>
  <c r="CQ27" i="17"/>
  <c r="CP27" i="17"/>
  <c r="CO27" i="17"/>
  <c r="CN27" i="17"/>
  <c r="CM27" i="17"/>
  <c r="CL27" i="17"/>
  <c r="CK27" i="17"/>
  <c r="CJ27" i="17"/>
  <c r="CI27" i="17"/>
  <c r="CH27" i="17"/>
  <c r="CG27" i="17"/>
  <c r="CF27" i="17"/>
  <c r="CE27" i="17"/>
  <c r="CD27" i="17"/>
  <c r="CC27" i="17"/>
  <c r="CB27" i="17"/>
  <c r="CQ4" i="17" l="1"/>
  <c r="BT50" i="17"/>
  <c r="BT49" i="17"/>
  <c r="BT48" i="17"/>
  <c r="BT47" i="17"/>
  <c r="BT46" i="17"/>
  <c r="BT45" i="17"/>
  <c r="BT44" i="17"/>
  <c r="BT43" i="17"/>
  <c r="BT42" i="17"/>
  <c r="BT41" i="17"/>
  <c r="BT40" i="17"/>
  <c r="BT39" i="17"/>
  <c r="BT38" i="17"/>
  <c r="BT37" i="17"/>
  <c r="BT36" i="17"/>
  <c r="BT35" i="17"/>
  <c r="BT34" i="17"/>
  <c r="BT33" i="17"/>
  <c r="BT32" i="17"/>
  <c r="BT31" i="17"/>
  <c r="BT30" i="17"/>
  <c r="BT29" i="17"/>
  <c r="BT28" i="17"/>
  <c r="BT27" i="17"/>
  <c r="BT26" i="17"/>
  <c r="BT25" i="17"/>
  <c r="BT24" i="17"/>
  <c r="BT23" i="17"/>
  <c r="BT22" i="17"/>
  <c r="BT21" i="17"/>
  <c r="BT20" i="17"/>
  <c r="BT19" i="17"/>
  <c r="BT18" i="17"/>
  <c r="BT17" i="17"/>
  <c r="BT16" i="17"/>
  <c r="BT15" i="17"/>
  <c r="BT14" i="17"/>
  <c r="BT13" i="17"/>
  <c r="BT12" i="17"/>
  <c r="BT11" i="17"/>
  <c r="BT10" i="17"/>
  <c r="BT9" i="17"/>
  <c r="BT8" i="17"/>
  <c r="BT7" i="17"/>
  <c r="BT6" i="17"/>
  <c r="BT5" i="17"/>
  <c r="BR5" i="17"/>
  <c r="BL4" i="17"/>
  <c r="BV4" i="17" s="1"/>
  <c r="BK4" i="17"/>
  <c r="BJ4" i="17"/>
  <c r="BI4" i="17"/>
  <c r="BH4" i="17"/>
  <c r="BG4" i="17"/>
  <c r="BF4" i="17"/>
  <c r="BE4" i="17"/>
  <c r="BB4" i="17"/>
  <c r="BD4" i="17"/>
  <c r="BR4" i="17" s="1"/>
  <c r="BA5" i="20"/>
  <c r="BB5" i="20"/>
  <c r="BC5" i="20"/>
  <c r="BD5" i="20"/>
  <c r="BE5" i="20"/>
  <c r="BF5" i="20"/>
  <c r="BG5" i="20"/>
  <c r="BH5" i="20"/>
  <c r="BA6" i="20"/>
  <c r="BB6" i="20"/>
  <c r="BC6" i="20"/>
  <c r="BD6" i="20"/>
  <c r="BE6" i="20"/>
  <c r="BF6" i="20"/>
  <c r="BG6" i="20"/>
  <c r="BH6" i="20"/>
  <c r="BA7" i="20"/>
  <c r="BB7" i="20"/>
  <c r="BC7" i="20"/>
  <c r="BD7" i="20"/>
  <c r="BE7" i="20"/>
  <c r="BF7" i="20"/>
  <c r="BG7" i="20"/>
  <c r="BH7" i="20"/>
  <c r="BA8" i="20"/>
  <c r="BB8" i="20"/>
  <c r="BC8" i="20"/>
  <c r="BD8" i="20"/>
  <c r="BE8" i="20"/>
  <c r="BF8" i="20"/>
  <c r="BG8" i="20"/>
  <c r="BH8" i="20"/>
  <c r="BA9" i="20"/>
  <c r="BB9" i="20"/>
  <c r="BC9" i="20"/>
  <c r="BD9" i="20"/>
  <c r="BE9" i="20"/>
  <c r="BF9" i="20"/>
  <c r="BG9" i="20"/>
  <c r="BH9" i="20"/>
  <c r="BA10" i="20"/>
  <c r="BB10" i="20"/>
  <c r="BC10" i="20"/>
  <c r="BD10" i="20"/>
  <c r="BE10" i="20"/>
  <c r="BF10" i="20"/>
  <c r="BG10" i="20"/>
  <c r="BH10" i="20"/>
  <c r="BA11" i="20"/>
  <c r="BB11" i="20"/>
  <c r="BC11" i="20"/>
  <c r="BD11" i="20"/>
  <c r="BE11" i="20"/>
  <c r="BF11" i="20"/>
  <c r="BG11" i="20"/>
  <c r="BH11" i="20"/>
  <c r="BA12" i="20"/>
  <c r="BB12" i="20"/>
  <c r="BC12" i="20"/>
  <c r="BD12" i="20"/>
  <c r="BE12" i="20"/>
  <c r="BF12" i="20"/>
  <c r="BG12" i="20"/>
  <c r="BH12" i="20"/>
  <c r="BA13" i="20"/>
  <c r="BB13" i="20"/>
  <c r="BC13" i="20"/>
  <c r="BD13" i="20"/>
  <c r="BE13" i="20"/>
  <c r="BF13" i="20"/>
  <c r="BG13" i="20"/>
  <c r="BH13" i="20"/>
  <c r="BA14" i="20"/>
  <c r="BB14" i="20"/>
  <c r="BC14" i="20"/>
  <c r="BD14" i="20"/>
  <c r="BE14" i="20"/>
  <c r="BF14" i="20"/>
  <c r="BG14" i="20"/>
  <c r="BH14" i="20"/>
  <c r="BA15" i="20"/>
  <c r="BB15" i="20"/>
  <c r="BC15" i="20"/>
  <c r="BD15" i="20"/>
  <c r="BE15" i="20"/>
  <c r="BF15" i="20"/>
  <c r="BG15" i="20"/>
  <c r="BH15" i="20"/>
  <c r="BA16" i="20"/>
  <c r="BB16" i="20"/>
  <c r="BC16" i="20"/>
  <c r="BD16" i="20"/>
  <c r="BE16" i="20"/>
  <c r="BF16" i="20"/>
  <c r="BG16" i="20"/>
  <c r="BH16" i="20"/>
  <c r="BA17" i="20"/>
  <c r="BB17" i="20"/>
  <c r="BC17" i="20"/>
  <c r="BD17" i="20"/>
  <c r="BE17" i="20"/>
  <c r="BF17" i="20"/>
  <c r="BG17" i="20"/>
  <c r="BH17" i="20"/>
  <c r="BA18" i="20"/>
  <c r="BB18" i="20"/>
  <c r="BC18" i="20"/>
  <c r="BD18" i="20"/>
  <c r="BE18" i="20"/>
  <c r="BF18" i="20"/>
  <c r="BG18" i="20"/>
  <c r="BH18" i="20"/>
  <c r="BA19" i="20"/>
  <c r="BB19" i="20"/>
  <c r="BC19" i="20"/>
  <c r="BD19" i="20"/>
  <c r="BE19" i="20"/>
  <c r="BF19" i="20"/>
  <c r="BG19" i="20"/>
  <c r="BH19" i="20"/>
  <c r="BA20" i="20"/>
  <c r="BB20" i="20"/>
  <c r="BC20" i="20"/>
  <c r="BD20" i="20"/>
  <c r="BE20" i="20"/>
  <c r="BF20" i="20"/>
  <c r="BG20" i="20"/>
  <c r="BH20" i="20"/>
  <c r="BA21" i="20"/>
  <c r="BB21" i="20"/>
  <c r="BC21" i="20"/>
  <c r="BD21" i="20"/>
  <c r="BE21" i="20"/>
  <c r="BF21" i="20"/>
  <c r="BG21" i="20"/>
  <c r="BH21" i="20"/>
  <c r="BA22" i="20"/>
  <c r="BB22" i="20"/>
  <c r="BC22" i="20"/>
  <c r="BD22" i="20"/>
  <c r="BE22" i="20"/>
  <c r="BF22" i="20"/>
  <c r="BG22" i="20"/>
  <c r="BH22" i="20"/>
  <c r="BA23" i="20"/>
  <c r="BB23" i="20"/>
  <c r="BC23" i="20"/>
  <c r="BD23" i="20"/>
  <c r="BE23" i="20"/>
  <c r="BF23" i="20"/>
  <c r="BG23" i="20"/>
  <c r="BH23" i="20"/>
  <c r="BA24" i="20"/>
  <c r="BB24" i="20"/>
  <c r="BC24" i="20"/>
  <c r="BD24" i="20"/>
  <c r="BE24" i="20"/>
  <c r="BF24" i="20"/>
  <c r="BG24" i="20"/>
  <c r="BH24" i="20"/>
  <c r="BA25" i="20"/>
  <c r="BB25" i="20"/>
  <c r="BC25" i="20"/>
  <c r="BD25" i="20"/>
  <c r="BE25" i="20"/>
  <c r="BF25" i="20"/>
  <c r="BG25" i="20"/>
  <c r="BH25" i="20"/>
  <c r="BA26" i="20"/>
  <c r="BB26" i="20"/>
  <c r="BC26" i="20"/>
  <c r="BD26" i="20"/>
  <c r="BE26" i="20"/>
  <c r="BF26" i="20"/>
  <c r="BG26" i="20"/>
  <c r="BH26" i="20"/>
  <c r="BA27" i="20"/>
  <c r="BB27" i="20"/>
  <c r="BC27" i="20"/>
  <c r="BD27" i="20"/>
  <c r="BE27" i="20"/>
  <c r="BF27" i="20"/>
  <c r="BG27" i="20"/>
  <c r="BH27" i="20"/>
  <c r="BA28" i="20"/>
  <c r="BB28" i="20"/>
  <c r="BC28" i="20"/>
  <c r="BD28" i="20"/>
  <c r="BE28" i="20"/>
  <c r="BF28" i="20"/>
  <c r="BG28" i="20"/>
  <c r="BH28" i="20"/>
  <c r="BA29" i="20"/>
  <c r="BB29" i="20"/>
  <c r="BC29" i="20"/>
  <c r="BD29" i="20"/>
  <c r="BE29" i="20"/>
  <c r="BF29" i="20"/>
  <c r="BG29" i="20"/>
  <c r="BH29" i="20"/>
  <c r="BA30" i="20"/>
  <c r="BB30" i="20"/>
  <c r="BC30" i="20"/>
  <c r="BD30" i="20"/>
  <c r="BE30" i="20"/>
  <c r="BF30" i="20"/>
  <c r="BG30" i="20"/>
  <c r="BH30" i="20"/>
  <c r="BA31" i="20"/>
  <c r="BB31" i="20"/>
  <c r="BC31" i="20"/>
  <c r="BD31" i="20"/>
  <c r="BE31" i="20"/>
  <c r="BF31" i="20"/>
  <c r="BG31" i="20"/>
  <c r="BH31" i="20"/>
  <c r="BA32" i="20"/>
  <c r="BB32" i="20"/>
  <c r="BC32" i="20"/>
  <c r="BD32" i="20"/>
  <c r="BE32" i="20"/>
  <c r="BF32" i="20"/>
  <c r="BG32" i="20"/>
  <c r="BH32" i="20"/>
  <c r="BA33" i="20"/>
  <c r="BB33" i="20"/>
  <c r="BC33" i="20"/>
  <c r="BD33" i="20"/>
  <c r="BE33" i="20"/>
  <c r="BF33" i="20"/>
  <c r="BG33" i="20"/>
  <c r="BH33" i="20"/>
  <c r="BA34" i="20"/>
  <c r="BB34" i="20"/>
  <c r="BC34" i="20"/>
  <c r="BD34" i="20"/>
  <c r="BE34" i="20"/>
  <c r="BF34" i="20"/>
  <c r="BG34" i="20"/>
  <c r="BH34" i="20"/>
  <c r="BA35" i="20"/>
  <c r="BB35" i="20"/>
  <c r="BC35" i="20"/>
  <c r="BD35" i="20"/>
  <c r="BE35" i="20"/>
  <c r="BF35" i="20"/>
  <c r="BG35" i="20"/>
  <c r="BH35" i="20"/>
  <c r="BA36" i="20"/>
  <c r="BB36" i="20"/>
  <c r="BC36" i="20"/>
  <c r="BD36" i="20"/>
  <c r="BE36" i="20"/>
  <c r="BF36" i="20"/>
  <c r="BG36" i="20"/>
  <c r="BH36" i="20"/>
  <c r="BA37" i="20"/>
  <c r="BB37" i="20"/>
  <c r="BC37" i="20"/>
  <c r="BD37" i="20"/>
  <c r="BE37" i="20"/>
  <c r="BF37" i="20"/>
  <c r="BG37" i="20"/>
  <c r="BH37" i="20"/>
  <c r="BA38" i="20"/>
  <c r="BB38" i="20"/>
  <c r="BC38" i="20"/>
  <c r="BD38" i="20"/>
  <c r="BE38" i="20"/>
  <c r="BF38" i="20"/>
  <c r="BG38" i="20"/>
  <c r="BH38" i="20"/>
  <c r="BA39" i="20"/>
  <c r="BB39" i="20"/>
  <c r="BC39" i="20"/>
  <c r="BD39" i="20"/>
  <c r="BE39" i="20"/>
  <c r="BF39" i="20"/>
  <c r="BG39" i="20"/>
  <c r="BH39" i="20"/>
  <c r="BA40" i="20"/>
  <c r="BB40" i="20"/>
  <c r="BC40" i="20"/>
  <c r="BD40" i="20"/>
  <c r="BE40" i="20"/>
  <c r="BF40" i="20"/>
  <c r="BG40" i="20"/>
  <c r="BH40" i="20"/>
  <c r="BA41" i="20"/>
  <c r="BB41" i="20"/>
  <c r="BC41" i="20"/>
  <c r="BD41" i="20"/>
  <c r="BE41" i="20"/>
  <c r="BF41" i="20"/>
  <c r="BG41" i="20"/>
  <c r="BH41" i="20"/>
  <c r="BA42" i="20"/>
  <c r="BB42" i="20"/>
  <c r="BC42" i="20"/>
  <c r="BD42" i="20"/>
  <c r="BE42" i="20"/>
  <c r="BF42" i="20"/>
  <c r="BG42" i="20"/>
  <c r="BH42" i="20"/>
  <c r="BA43" i="20"/>
  <c r="BB43" i="20"/>
  <c r="BC43" i="20"/>
  <c r="BD43" i="20"/>
  <c r="BE43" i="20"/>
  <c r="BF43" i="20"/>
  <c r="BG43" i="20"/>
  <c r="BH43" i="20"/>
  <c r="BA44" i="20"/>
  <c r="BB44" i="20"/>
  <c r="BC44" i="20"/>
  <c r="BD44" i="20"/>
  <c r="BE44" i="20"/>
  <c r="BF44" i="20"/>
  <c r="BG44" i="20"/>
  <c r="BH44" i="20"/>
  <c r="BA45" i="20"/>
  <c r="BB45" i="20"/>
  <c r="BC45" i="20"/>
  <c r="BD45" i="20"/>
  <c r="BE45" i="20"/>
  <c r="BF45" i="20"/>
  <c r="BG45" i="20"/>
  <c r="BH45" i="20"/>
  <c r="BA46" i="20"/>
  <c r="BB46" i="20"/>
  <c r="BC46" i="20"/>
  <c r="BD46" i="20"/>
  <c r="BE46" i="20"/>
  <c r="BF46" i="20"/>
  <c r="BG46" i="20"/>
  <c r="BH46" i="20"/>
  <c r="BA47" i="20"/>
  <c r="BB47" i="20"/>
  <c r="BC47" i="20"/>
  <c r="BD47" i="20"/>
  <c r="BE47" i="20"/>
  <c r="BF47" i="20"/>
  <c r="BG47" i="20"/>
  <c r="BH47" i="20"/>
  <c r="BA48" i="20"/>
  <c r="BB48" i="20"/>
  <c r="BC48" i="20"/>
  <c r="BD48" i="20"/>
  <c r="BE48" i="20"/>
  <c r="BF48" i="20"/>
  <c r="BG48" i="20"/>
  <c r="BH48" i="20"/>
  <c r="BA49" i="20"/>
  <c r="BB49" i="20"/>
  <c r="BC49" i="20"/>
  <c r="BD49" i="20"/>
  <c r="BE49" i="20"/>
  <c r="BF49" i="20"/>
  <c r="BG49" i="20"/>
  <c r="BH49" i="20"/>
  <c r="BA50" i="20"/>
  <c r="BB50" i="20"/>
  <c r="BC50" i="20"/>
  <c r="BD50" i="20"/>
  <c r="BE50" i="20"/>
  <c r="BF50" i="20"/>
  <c r="BG50" i="20"/>
  <c r="BH50" i="20"/>
  <c r="BA51" i="20"/>
  <c r="BB51" i="20"/>
  <c r="BC51" i="20"/>
  <c r="BD51" i="20"/>
  <c r="BE51" i="20"/>
  <c r="BF51" i="20"/>
  <c r="BG51" i="20"/>
  <c r="BH51" i="20"/>
  <c r="BA52" i="20"/>
  <c r="BB52" i="20"/>
  <c r="BC52" i="20"/>
  <c r="BD52" i="20"/>
  <c r="BE52" i="20"/>
  <c r="BF52" i="20"/>
  <c r="BG52" i="20"/>
  <c r="BH52" i="20"/>
  <c r="BA53" i="20"/>
  <c r="BB53" i="20"/>
  <c r="BC53" i="20"/>
  <c r="BD53" i="20"/>
  <c r="BE53" i="20"/>
  <c r="BF53" i="20"/>
  <c r="BG53" i="20"/>
  <c r="BH53" i="20"/>
  <c r="BA54" i="20"/>
  <c r="BB54" i="20"/>
  <c r="BC54" i="20"/>
  <c r="BD54" i="20"/>
  <c r="BE54" i="20"/>
  <c r="BF54" i="20"/>
  <c r="BG54" i="20"/>
  <c r="BH54" i="20"/>
  <c r="BA55" i="20"/>
  <c r="BB55" i="20"/>
  <c r="BC55" i="20"/>
  <c r="BD55" i="20"/>
  <c r="BE55" i="20"/>
  <c r="BF55" i="20"/>
  <c r="BG55" i="20"/>
  <c r="BH55" i="20"/>
  <c r="BA56" i="20"/>
  <c r="BB56" i="20"/>
  <c r="BC56" i="20"/>
  <c r="BD56" i="20"/>
  <c r="BE56" i="20"/>
  <c r="BF56" i="20"/>
  <c r="BG56" i="20"/>
  <c r="BH56" i="20"/>
  <c r="BA57" i="20"/>
  <c r="BB57" i="20"/>
  <c r="BC57" i="20"/>
  <c r="BD57" i="20"/>
  <c r="BE57" i="20"/>
  <c r="BF57" i="20"/>
  <c r="BG57" i="20"/>
  <c r="BH57" i="20"/>
  <c r="BA58" i="20"/>
  <c r="BB58" i="20"/>
  <c r="BC58" i="20"/>
  <c r="BD58" i="20"/>
  <c r="BE58" i="20"/>
  <c r="BF58" i="20"/>
  <c r="BG58" i="20"/>
  <c r="BH58" i="20"/>
  <c r="BA59" i="20"/>
  <c r="BB59" i="20"/>
  <c r="BC59" i="20"/>
  <c r="BD59" i="20"/>
  <c r="BE59" i="20"/>
  <c r="BF59" i="20"/>
  <c r="BG59" i="20"/>
  <c r="BH59" i="20"/>
  <c r="BA60" i="20"/>
  <c r="BB60" i="20"/>
  <c r="BC60" i="20"/>
  <c r="BD60" i="20"/>
  <c r="BE60" i="20"/>
  <c r="BF60" i="20"/>
  <c r="BG60" i="20"/>
  <c r="BH60" i="20"/>
  <c r="BA61" i="20"/>
  <c r="BB61" i="20"/>
  <c r="BC61" i="20"/>
  <c r="BD61" i="20"/>
  <c r="BE61" i="20"/>
  <c r="BF61" i="20"/>
  <c r="BG61" i="20"/>
  <c r="BH61" i="20"/>
  <c r="BA62" i="20"/>
  <c r="BB62" i="20"/>
  <c r="BC62" i="20"/>
  <c r="BD62" i="20"/>
  <c r="BE62" i="20"/>
  <c r="BF62" i="20"/>
  <c r="BG62" i="20"/>
  <c r="BH62" i="20"/>
  <c r="BA63" i="20"/>
  <c r="BB63" i="20"/>
  <c r="BC63" i="20"/>
  <c r="BD63" i="20"/>
  <c r="BE63" i="20"/>
  <c r="BF63" i="20"/>
  <c r="BG63" i="20"/>
  <c r="BH63" i="20"/>
  <c r="BA64" i="20"/>
  <c r="BB64" i="20"/>
  <c r="BC64" i="20"/>
  <c r="BD64" i="20"/>
  <c r="BE64" i="20"/>
  <c r="BF64" i="20"/>
  <c r="BG64" i="20"/>
  <c r="BH64" i="20"/>
  <c r="BA65" i="20"/>
  <c r="BB65" i="20"/>
  <c r="BC65" i="20"/>
  <c r="BD65" i="20"/>
  <c r="BE65" i="20"/>
  <c r="BF65" i="20"/>
  <c r="BG65" i="20"/>
  <c r="BH65" i="20"/>
  <c r="BA66" i="20"/>
  <c r="BB66" i="20"/>
  <c r="BC66" i="20"/>
  <c r="BD66" i="20"/>
  <c r="BE66" i="20"/>
  <c r="BF66" i="20"/>
  <c r="BG66" i="20"/>
  <c r="BH66" i="20"/>
  <c r="BA67" i="20"/>
  <c r="BB67" i="20"/>
  <c r="BC67" i="20"/>
  <c r="BD67" i="20"/>
  <c r="BE67" i="20"/>
  <c r="BF67" i="20"/>
  <c r="BG67" i="20"/>
  <c r="BH67" i="20"/>
  <c r="BA68" i="20"/>
  <c r="BB68" i="20"/>
  <c r="BC68" i="20"/>
  <c r="BD68" i="20"/>
  <c r="BE68" i="20"/>
  <c r="BF68" i="20"/>
  <c r="BG68" i="20"/>
  <c r="BH68" i="20"/>
  <c r="BA69" i="20"/>
  <c r="BB69" i="20"/>
  <c r="BC69" i="20"/>
  <c r="BD69" i="20"/>
  <c r="BE69" i="20"/>
  <c r="BF69" i="20"/>
  <c r="BG69" i="20"/>
  <c r="BH69" i="20"/>
  <c r="BA70" i="20"/>
  <c r="BB70" i="20"/>
  <c r="BC70" i="20"/>
  <c r="BD70" i="20"/>
  <c r="BE70" i="20"/>
  <c r="BF70" i="20"/>
  <c r="BG70" i="20"/>
  <c r="BH70" i="20"/>
  <c r="BA71" i="20"/>
  <c r="BB71" i="20"/>
  <c r="BC71" i="20"/>
  <c r="BD71" i="20"/>
  <c r="BE71" i="20"/>
  <c r="BF71" i="20"/>
  <c r="BG71" i="20"/>
  <c r="BH71" i="20"/>
  <c r="BA72" i="20"/>
  <c r="BB72" i="20"/>
  <c r="BC72" i="20"/>
  <c r="BD72" i="20"/>
  <c r="BE72" i="20"/>
  <c r="BF72" i="20"/>
  <c r="BG72" i="20"/>
  <c r="BH72" i="20"/>
  <c r="BA73" i="20"/>
  <c r="BB73" i="20"/>
  <c r="BC73" i="20"/>
  <c r="BD73" i="20"/>
  <c r="BE73" i="20"/>
  <c r="BF73" i="20"/>
  <c r="BG73" i="20"/>
  <c r="BH73" i="20"/>
  <c r="BA74" i="20"/>
  <c r="BB74" i="20"/>
  <c r="BC74" i="20"/>
  <c r="BD74" i="20"/>
  <c r="BE74" i="20"/>
  <c r="BF74" i="20"/>
  <c r="BG74" i="20"/>
  <c r="BH74" i="20"/>
  <c r="BA75" i="20"/>
  <c r="BB75" i="20"/>
  <c r="BC75" i="20"/>
  <c r="BD75" i="20"/>
  <c r="BE75" i="20"/>
  <c r="BF75" i="20"/>
  <c r="BG75" i="20"/>
  <c r="BH75" i="20"/>
  <c r="BA76" i="20"/>
  <c r="BB76" i="20"/>
  <c r="BC76" i="20"/>
  <c r="BD76" i="20"/>
  <c r="BE76" i="20"/>
  <c r="BF76" i="20"/>
  <c r="BG76" i="20"/>
  <c r="BH76" i="20"/>
  <c r="BA77" i="20"/>
  <c r="BB77" i="20"/>
  <c r="BC77" i="20"/>
  <c r="BD77" i="20"/>
  <c r="BE77" i="20"/>
  <c r="BF77" i="20"/>
  <c r="BG77" i="20"/>
  <c r="BH77" i="20"/>
  <c r="BA78" i="20"/>
  <c r="BB78" i="20"/>
  <c r="BC78" i="20"/>
  <c r="BD78" i="20"/>
  <c r="BE78" i="20"/>
  <c r="BF78" i="20"/>
  <c r="BG78" i="20"/>
  <c r="BH78" i="20"/>
  <c r="BA79" i="20"/>
  <c r="BB79" i="20"/>
  <c r="BC79" i="20"/>
  <c r="BD79" i="20"/>
  <c r="BE79" i="20"/>
  <c r="BF79" i="20"/>
  <c r="BG79" i="20"/>
  <c r="BH79" i="20"/>
  <c r="BA80" i="20"/>
  <c r="BB80" i="20"/>
  <c r="BC80" i="20"/>
  <c r="BD80" i="20"/>
  <c r="BE80" i="20"/>
  <c r="BF80" i="20"/>
  <c r="BG80" i="20"/>
  <c r="BH80" i="20"/>
  <c r="BA81" i="20"/>
  <c r="BB81" i="20"/>
  <c r="BC81" i="20"/>
  <c r="BD81" i="20"/>
  <c r="BE81" i="20"/>
  <c r="BF81" i="20"/>
  <c r="BG81" i="20"/>
  <c r="BH81" i="20"/>
  <c r="BA82" i="20"/>
  <c r="BB82" i="20"/>
  <c r="BC82" i="20"/>
  <c r="BD82" i="20"/>
  <c r="BE82" i="20"/>
  <c r="BF82" i="20"/>
  <c r="BG82" i="20"/>
  <c r="BH82" i="20"/>
  <c r="AZ82" i="20"/>
  <c r="AZ81" i="20"/>
  <c r="AZ80" i="20"/>
  <c r="AZ79" i="20"/>
  <c r="AZ78" i="20"/>
  <c r="AZ77" i="20"/>
  <c r="AZ76" i="20"/>
  <c r="AZ75" i="20"/>
  <c r="AZ74" i="20"/>
  <c r="AZ73" i="20"/>
  <c r="AZ72" i="20"/>
  <c r="AZ71" i="20"/>
  <c r="AZ70" i="20"/>
  <c r="AZ69" i="20"/>
  <c r="AZ68" i="20"/>
  <c r="AZ67" i="20"/>
  <c r="AZ66" i="20"/>
  <c r="AZ65" i="20"/>
  <c r="AZ64" i="20"/>
  <c r="AZ63" i="20"/>
  <c r="AZ62" i="20"/>
  <c r="AZ61" i="20"/>
  <c r="AZ60" i="20"/>
  <c r="AZ59" i="20"/>
  <c r="AZ58" i="20"/>
  <c r="AZ57" i="20"/>
  <c r="AZ56" i="20"/>
  <c r="AZ55" i="20"/>
  <c r="AZ54" i="20"/>
  <c r="AZ53" i="20"/>
  <c r="AZ52" i="20"/>
  <c r="AZ51" i="20"/>
  <c r="AZ50" i="20"/>
  <c r="AZ49" i="20"/>
  <c r="AZ48" i="20"/>
  <c r="AZ47" i="20"/>
  <c r="AZ46" i="20"/>
  <c r="AZ45" i="20"/>
  <c r="AZ44" i="20"/>
  <c r="AZ43" i="20"/>
  <c r="AZ42" i="20"/>
  <c r="AZ41" i="20"/>
  <c r="AZ40" i="20"/>
  <c r="AZ39" i="20"/>
  <c r="AZ38" i="20"/>
  <c r="AZ37" i="20"/>
  <c r="AZ36" i="20"/>
  <c r="AZ35" i="20"/>
  <c r="AZ34" i="20"/>
  <c r="AZ33" i="20"/>
  <c r="AZ32" i="20"/>
  <c r="AZ31" i="20"/>
  <c r="AZ30" i="20"/>
  <c r="AZ29" i="20"/>
  <c r="AZ28" i="20"/>
  <c r="AZ27" i="20"/>
  <c r="AZ26" i="20"/>
  <c r="AZ25" i="20"/>
  <c r="AZ24" i="20"/>
  <c r="AZ23" i="20"/>
  <c r="AZ22" i="20"/>
  <c r="AZ21" i="20"/>
  <c r="AZ20" i="20"/>
  <c r="AZ19" i="20"/>
  <c r="AZ18" i="20"/>
  <c r="AZ17" i="20"/>
  <c r="AZ16" i="20"/>
  <c r="AZ15" i="20"/>
  <c r="AZ14" i="20"/>
  <c r="AZ13" i="20"/>
  <c r="AZ12" i="20"/>
  <c r="AZ11" i="20"/>
  <c r="AZ10" i="20"/>
  <c r="AZ9" i="20"/>
  <c r="AZ8" i="20"/>
  <c r="AZ7" i="20"/>
  <c r="AZ6" i="20"/>
  <c r="AZ5" i="20"/>
  <c r="AX5" i="20"/>
  <c r="H111" i="20"/>
  <c r="C111" i="20" l="1"/>
  <c r="CT4" i="17"/>
  <c r="CU4" i="17"/>
  <c r="CV4" i="17"/>
  <c r="CW4" i="17"/>
  <c r="CX4" i="17"/>
  <c r="CY4" i="17"/>
  <c r="CZ4" i="17"/>
  <c r="DA4" i="17"/>
  <c r="CS4" i="17"/>
  <c r="CP4" i="17"/>
  <c r="BT4" i="17"/>
  <c r="BA4" i="17"/>
  <c r="AW5" i="20"/>
  <c r="AW6" i="20"/>
  <c r="AW7" i="20"/>
  <c r="AW8" i="20"/>
  <c r="AW9" i="20"/>
  <c r="AW10" i="20"/>
  <c r="AW11" i="20"/>
  <c r="AW12" i="20"/>
  <c r="AW13" i="20"/>
  <c r="AW14" i="20"/>
  <c r="AW15" i="20"/>
  <c r="AW16" i="20"/>
  <c r="AW17" i="20"/>
  <c r="AW18" i="20"/>
  <c r="AW19" i="20"/>
  <c r="AW20" i="20"/>
  <c r="AW21" i="20"/>
  <c r="AW22" i="20"/>
  <c r="AW23" i="20"/>
  <c r="AW24" i="20"/>
  <c r="AW25" i="20"/>
  <c r="AW26" i="20"/>
  <c r="AW27" i="20"/>
  <c r="AW28" i="20"/>
  <c r="AW29" i="20"/>
  <c r="AW30" i="20"/>
  <c r="AW31" i="20"/>
  <c r="AW32" i="20"/>
  <c r="AW33" i="20"/>
  <c r="AW34" i="20"/>
  <c r="AW35" i="20"/>
  <c r="AW36" i="20"/>
  <c r="AW37" i="20"/>
  <c r="AW38" i="20"/>
  <c r="AW39" i="20"/>
  <c r="AW40" i="20"/>
  <c r="AW41" i="20"/>
  <c r="AW42" i="20"/>
  <c r="AW43" i="20"/>
  <c r="AW44" i="20"/>
  <c r="AW45" i="20"/>
  <c r="AW46" i="20"/>
  <c r="AW47" i="20"/>
  <c r="AW48" i="20"/>
  <c r="AW49" i="20"/>
  <c r="AW50" i="20"/>
  <c r="AW51" i="20"/>
  <c r="AW52" i="20"/>
  <c r="AW53" i="20"/>
  <c r="AW54" i="20"/>
  <c r="AW55" i="20"/>
  <c r="AW56" i="20"/>
  <c r="AW57" i="20"/>
  <c r="AW58" i="20"/>
  <c r="AW59" i="20"/>
  <c r="AW60" i="20"/>
  <c r="AW61" i="20"/>
  <c r="AW62" i="20"/>
  <c r="AW63" i="20"/>
  <c r="AW64" i="20"/>
  <c r="AW65" i="20"/>
  <c r="AW66" i="20"/>
  <c r="AW67" i="20"/>
  <c r="AW68" i="20"/>
  <c r="AW69" i="20"/>
  <c r="AW70" i="20"/>
  <c r="AW71" i="20"/>
  <c r="AW72" i="20"/>
  <c r="AW73" i="20"/>
  <c r="AW74" i="20"/>
  <c r="AW75" i="20"/>
  <c r="AW76" i="20"/>
  <c r="AW77" i="20"/>
  <c r="AW78" i="20"/>
  <c r="AW79" i="20"/>
  <c r="AW80" i="20"/>
  <c r="AW81" i="20"/>
  <c r="AW82" i="20"/>
  <c r="E89" i="20"/>
  <c r="F89" i="20"/>
  <c r="G89" i="20" s="1"/>
  <c r="I89" i="20"/>
  <c r="J89" i="20"/>
  <c r="K89" i="20" s="1"/>
  <c r="E90" i="20"/>
  <c r="F90" i="20"/>
  <c r="G90" i="20" s="1"/>
  <c r="I90" i="20"/>
  <c r="J90" i="20"/>
  <c r="K90" i="20" s="1"/>
  <c r="E91" i="20"/>
  <c r="F91" i="20"/>
  <c r="G91" i="20" s="1"/>
  <c r="I91" i="20"/>
  <c r="J91" i="20"/>
  <c r="K91" i="20" s="1"/>
  <c r="E92" i="20"/>
  <c r="F92" i="20"/>
  <c r="G92" i="20" s="1"/>
  <c r="I92" i="20"/>
  <c r="J92" i="20"/>
  <c r="K92" i="20" s="1"/>
  <c r="E93" i="20"/>
  <c r="F93" i="20"/>
  <c r="G93" i="20" s="1"/>
  <c r="I93" i="20"/>
  <c r="J93" i="20"/>
  <c r="K93" i="20" s="1"/>
  <c r="E94" i="20"/>
  <c r="F94" i="20"/>
  <c r="G94" i="20" s="1"/>
  <c r="I94" i="20"/>
  <c r="J94" i="20"/>
  <c r="K94" i="20" s="1"/>
  <c r="E95" i="20"/>
  <c r="F95" i="20"/>
  <c r="G95" i="20" s="1"/>
  <c r="I95" i="20"/>
  <c r="J95" i="20"/>
  <c r="K95" i="20" s="1"/>
  <c r="E96" i="20"/>
  <c r="F96" i="20"/>
  <c r="G96" i="20" s="1"/>
  <c r="I96" i="20"/>
  <c r="J96" i="20"/>
  <c r="K96" i="20" s="1"/>
  <c r="E97" i="20"/>
  <c r="F97" i="20"/>
  <c r="G97" i="20" s="1"/>
  <c r="I97" i="20"/>
  <c r="J97" i="20"/>
  <c r="K97" i="20" s="1"/>
  <c r="E98" i="20"/>
  <c r="F98" i="20"/>
  <c r="G98" i="20" s="1"/>
  <c r="I98" i="20"/>
  <c r="J98" i="20"/>
  <c r="K98" i="20" s="1"/>
  <c r="E99" i="20"/>
  <c r="F99" i="20"/>
  <c r="G99" i="20" s="1"/>
  <c r="I99" i="20"/>
  <c r="J99" i="20"/>
  <c r="K99" i="20" s="1"/>
  <c r="E100" i="20"/>
  <c r="F100" i="20"/>
  <c r="G100" i="20" s="1"/>
  <c r="I100" i="20"/>
  <c r="J100" i="20"/>
  <c r="K100" i="20" s="1"/>
  <c r="E101" i="20"/>
  <c r="F101" i="20"/>
  <c r="G101" i="20" s="1"/>
  <c r="I101" i="20"/>
  <c r="J101" i="20"/>
  <c r="K101" i="20" s="1"/>
  <c r="E102" i="20"/>
  <c r="F102" i="20"/>
  <c r="G102" i="20" s="1"/>
  <c r="I102" i="20"/>
  <c r="J102" i="20"/>
  <c r="K102" i="20" s="1"/>
  <c r="E103" i="20"/>
  <c r="F103" i="20"/>
  <c r="G103" i="20" s="1"/>
  <c r="I103" i="20"/>
  <c r="J103" i="20"/>
  <c r="K103" i="20" s="1"/>
  <c r="E104" i="20"/>
  <c r="F104" i="20"/>
  <c r="G104" i="20" s="1"/>
  <c r="I104" i="20"/>
  <c r="J104" i="20"/>
  <c r="K104" i="20" s="1"/>
  <c r="E105" i="20"/>
  <c r="F105" i="20"/>
  <c r="G105" i="20" s="1"/>
  <c r="I105" i="20"/>
  <c r="J105" i="20"/>
  <c r="K105" i="20" s="1"/>
  <c r="E106" i="20"/>
  <c r="F106" i="20"/>
  <c r="G106" i="20" s="1"/>
  <c r="I106" i="20"/>
  <c r="J106" i="20"/>
  <c r="K106" i="20" s="1"/>
  <c r="E107" i="20"/>
  <c r="F107" i="20"/>
  <c r="G107" i="20" s="1"/>
  <c r="I107" i="20"/>
  <c r="J107" i="20"/>
  <c r="K107" i="20" s="1"/>
  <c r="E108" i="20"/>
  <c r="F108" i="20"/>
  <c r="G108" i="20" s="1"/>
  <c r="I108" i="20"/>
  <c r="J108" i="20"/>
  <c r="K108" i="20" s="1"/>
  <c r="E109" i="20"/>
  <c r="F109" i="20"/>
  <c r="G109" i="20" s="1"/>
  <c r="I109" i="20"/>
  <c r="J109" i="20"/>
  <c r="K109" i="20" s="1"/>
  <c r="E110" i="20"/>
  <c r="F110" i="20"/>
  <c r="G110" i="20" s="1"/>
  <c r="I110" i="20"/>
  <c r="J110" i="20"/>
  <c r="K110" i="20" s="1"/>
  <c r="D111" i="20"/>
  <c r="I111" i="20"/>
  <c r="E112" i="20"/>
  <c r="F112" i="20"/>
  <c r="G112" i="20" s="1"/>
  <c r="I112" i="20"/>
  <c r="J112" i="20"/>
  <c r="K112" i="20" s="1"/>
  <c r="E113" i="20"/>
  <c r="F113" i="20"/>
  <c r="G113" i="20" s="1"/>
  <c r="I113" i="20"/>
  <c r="J113" i="20"/>
  <c r="K113" i="20" s="1"/>
  <c r="E114" i="20"/>
  <c r="F114" i="20"/>
  <c r="G114" i="20" s="1"/>
  <c r="I114" i="20"/>
  <c r="J114" i="20"/>
  <c r="K114" i="20" s="1"/>
  <c r="E119" i="20"/>
  <c r="F119" i="20"/>
  <c r="G119" i="20" s="1"/>
  <c r="E120" i="20"/>
  <c r="F120" i="20"/>
  <c r="G120" i="20" s="1"/>
  <c r="E121" i="20"/>
  <c r="F121" i="20"/>
  <c r="G121" i="20" s="1"/>
  <c r="E122" i="20"/>
  <c r="F122" i="20"/>
  <c r="G122" i="20" s="1"/>
  <c r="E123" i="20"/>
  <c r="F123" i="20"/>
  <c r="G123" i="20" s="1"/>
  <c r="E124" i="20"/>
  <c r="F124" i="20"/>
  <c r="G124" i="20" s="1"/>
  <c r="E125" i="20"/>
  <c r="F125" i="20"/>
  <c r="G125" i="20" s="1"/>
  <c r="E126" i="20"/>
  <c r="F126" i="20"/>
  <c r="G126" i="20" s="1"/>
  <c r="E127" i="20"/>
  <c r="F127" i="20"/>
  <c r="G127" i="20" s="1"/>
  <c r="E128" i="20"/>
  <c r="F128" i="20"/>
  <c r="G128" i="20" s="1"/>
  <c r="E129" i="20"/>
  <c r="F129" i="20"/>
  <c r="G129" i="20" s="1"/>
  <c r="E130" i="20"/>
  <c r="F130" i="20"/>
  <c r="G130" i="20" s="1"/>
  <c r="E131" i="20"/>
  <c r="F131" i="20"/>
  <c r="G131" i="20" s="1"/>
  <c r="E132" i="20"/>
  <c r="F132" i="20"/>
  <c r="G132" i="20" s="1"/>
  <c r="E133" i="20"/>
  <c r="F133" i="20"/>
  <c r="G133" i="20" s="1"/>
  <c r="E134" i="20"/>
  <c r="F134" i="20"/>
  <c r="G134" i="20" s="1"/>
  <c r="E135" i="20"/>
  <c r="F135" i="20"/>
  <c r="G135" i="20" s="1"/>
  <c r="E136" i="20"/>
  <c r="F136" i="20"/>
  <c r="G136" i="20" s="1"/>
  <c r="E137" i="20"/>
  <c r="F137" i="20"/>
  <c r="G137" i="20" s="1"/>
  <c r="E138" i="20"/>
  <c r="F138" i="20"/>
  <c r="G138" i="20" s="1"/>
  <c r="E139" i="20"/>
  <c r="F139" i="20"/>
  <c r="G139" i="20" s="1"/>
  <c r="E140" i="20"/>
  <c r="F140" i="20"/>
  <c r="G140" i="20" s="1"/>
  <c r="E141" i="20"/>
  <c r="F141" i="20"/>
  <c r="G141" i="20" s="1"/>
  <c r="E142" i="20"/>
  <c r="F142" i="20"/>
  <c r="G142" i="20" s="1"/>
  <c r="E143" i="20"/>
  <c r="F143" i="20"/>
  <c r="G143" i="20" s="1"/>
  <c r="E144" i="20"/>
  <c r="F144" i="20"/>
  <c r="G144" i="20" s="1"/>
  <c r="CO4" i="17"/>
  <c r="BQ50" i="17"/>
  <c r="BQ49" i="17"/>
  <c r="BQ48" i="17"/>
  <c r="BQ47" i="17"/>
  <c r="BQ46" i="17"/>
  <c r="BQ45" i="17"/>
  <c r="BQ44" i="17"/>
  <c r="BQ43" i="17"/>
  <c r="BQ42" i="17"/>
  <c r="BQ41" i="17"/>
  <c r="BQ40" i="17"/>
  <c r="BQ39" i="17"/>
  <c r="BQ38" i="17"/>
  <c r="BQ37" i="17"/>
  <c r="BQ36" i="17"/>
  <c r="BQ35" i="17"/>
  <c r="BQ34" i="17"/>
  <c r="BQ33" i="17"/>
  <c r="BQ32" i="17"/>
  <c r="BQ31" i="17"/>
  <c r="BQ30" i="17"/>
  <c r="BQ29" i="17"/>
  <c r="BQ28" i="17"/>
  <c r="BQ27" i="17"/>
  <c r="BQ26" i="17"/>
  <c r="BQ25" i="17"/>
  <c r="BQ24" i="17"/>
  <c r="BQ23" i="17"/>
  <c r="BQ22" i="17"/>
  <c r="BQ21" i="17"/>
  <c r="BQ20" i="17"/>
  <c r="BQ19" i="17"/>
  <c r="BQ18" i="17"/>
  <c r="BQ17" i="17"/>
  <c r="BQ16" i="17"/>
  <c r="BQ15" i="17"/>
  <c r="BQ14" i="17"/>
  <c r="BQ13" i="17"/>
  <c r="BQ12" i="17"/>
  <c r="BQ11" i="17"/>
  <c r="BQ10" i="17"/>
  <c r="BQ9" i="17"/>
  <c r="BQ8" i="17"/>
  <c r="BQ7" i="17"/>
  <c r="BQ6" i="17"/>
  <c r="AZ4" i="17"/>
  <c r="E111" i="20" l="1"/>
  <c r="J111" i="20"/>
  <c r="K111" i="20" s="1"/>
  <c r="F111" i="20"/>
  <c r="G111" i="20" s="1"/>
  <c r="AV82" i="20" l="1"/>
  <c r="AV81" i="20"/>
  <c r="AV80" i="20"/>
  <c r="AU80" i="20"/>
  <c r="AT80" i="20"/>
  <c r="AS80" i="20"/>
  <c r="AR80" i="20"/>
  <c r="AQ80" i="20"/>
  <c r="AP80" i="20"/>
  <c r="AO80" i="20"/>
  <c r="AN80" i="20"/>
  <c r="AM80" i="20"/>
  <c r="AL80" i="20"/>
  <c r="AK80" i="20"/>
  <c r="AJ80" i="20"/>
  <c r="AI80" i="20"/>
  <c r="AV79" i="20"/>
  <c r="AU79" i="20"/>
  <c r="AT79" i="20"/>
  <c r="AS79" i="20"/>
  <c r="AR79" i="20"/>
  <c r="AQ79" i="20"/>
  <c r="AP79" i="20"/>
  <c r="AO79" i="20"/>
  <c r="AN79" i="20"/>
  <c r="AM79" i="20"/>
  <c r="AL79" i="20"/>
  <c r="AK79" i="20"/>
  <c r="AJ79" i="20"/>
  <c r="AI79" i="20"/>
  <c r="AV78" i="20"/>
  <c r="AU78" i="20"/>
  <c r="AT78" i="20"/>
  <c r="AS78" i="20"/>
  <c r="AR78" i="20"/>
  <c r="AQ78" i="20"/>
  <c r="AP78" i="20"/>
  <c r="AO78" i="20"/>
  <c r="AN78" i="20"/>
  <c r="AM78" i="20"/>
  <c r="AL78" i="20"/>
  <c r="AK78" i="20"/>
  <c r="AJ78" i="20"/>
  <c r="AI78" i="20"/>
  <c r="AV77" i="20"/>
  <c r="AU77" i="20"/>
  <c r="AT77" i="20"/>
  <c r="AS77" i="20"/>
  <c r="AR77" i="20"/>
  <c r="AQ77" i="20"/>
  <c r="AP77" i="20"/>
  <c r="AO77" i="20"/>
  <c r="AN77" i="20"/>
  <c r="AM77" i="20"/>
  <c r="AL77" i="20"/>
  <c r="AK77" i="20"/>
  <c r="AJ77" i="20"/>
  <c r="AI77" i="20"/>
  <c r="AV76" i="20"/>
  <c r="AU76" i="20"/>
  <c r="AT76" i="20"/>
  <c r="AS76" i="20"/>
  <c r="AR76" i="20"/>
  <c r="AQ76" i="20"/>
  <c r="AP76" i="20"/>
  <c r="AO76" i="20"/>
  <c r="AN76" i="20"/>
  <c r="AM76" i="20"/>
  <c r="AL76" i="20"/>
  <c r="AK76" i="20"/>
  <c r="AJ76" i="20"/>
  <c r="AI76" i="20"/>
  <c r="AV75" i="20"/>
  <c r="AU75" i="20"/>
  <c r="AT75" i="20"/>
  <c r="AS75" i="20"/>
  <c r="AR75" i="20"/>
  <c r="AQ75" i="20"/>
  <c r="AP75" i="20"/>
  <c r="AO75" i="20"/>
  <c r="AN75" i="20"/>
  <c r="AM75" i="20"/>
  <c r="AL75" i="20"/>
  <c r="AK75" i="20"/>
  <c r="AJ75" i="20"/>
  <c r="AI75" i="20"/>
  <c r="AV74" i="20"/>
  <c r="AU74" i="20"/>
  <c r="AT74" i="20"/>
  <c r="AS74" i="20"/>
  <c r="AR74" i="20"/>
  <c r="AQ74" i="20"/>
  <c r="AP74" i="20"/>
  <c r="AO74" i="20"/>
  <c r="AN74" i="20"/>
  <c r="AM74" i="20"/>
  <c r="AL74" i="20"/>
  <c r="AK74" i="20"/>
  <c r="AJ74" i="20"/>
  <c r="AI74" i="20"/>
  <c r="AV73" i="20"/>
  <c r="AU73" i="20"/>
  <c r="AT73" i="20"/>
  <c r="AS73" i="20"/>
  <c r="AR73" i="20"/>
  <c r="AQ73" i="20"/>
  <c r="AP73" i="20"/>
  <c r="AO73" i="20"/>
  <c r="AN73" i="20"/>
  <c r="AM73" i="20"/>
  <c r="AL73" i="20"/>
  <c r="AK73" i="20"/>
  <c r="AJ73" i="20"/>
  <c r="AI73" i="20"/>
  <c r="AV72" i="20"/>
  <c r="AU72" i="20"/>
  <c r="AT72" i="20"/>
  <c r="AS72" i="20"/>
  <c r="AR72" i="20"/>
  <c r="AQ72" i="20"/>
  <c r="AP72" i="20"/>
  <c r="AO72" i="20"/>
  <c r="AN72" i="20"/>
  <c r="AM72" i="20"/>
  <c r="AL72" i="20"/>
  <c r="AK72" i="20"/>
  <c r="AJ72" i="20"/>
  <c r="AI72" i="20"/>
  <c r="AV71" i="20"/>
  <c r="AU71" i="20"/>
  <c r="AT71" i="20"/>
  <c r="AS71" i="20"/>
  <c r="AR71" i="20"/>
  <c r="AQ71" i="20"/>
  <c r="AP71" i="20"/>
  <c r="AO71" i="20"/>
  <c r="AN71" i="20"/>
  <c r="AM71" i="20"/>
  <c r="AL71" i="20"/>
  <c r="AK71" i="20"/>
  <c r="AJ71" i="20"/>
  <c r="AI71" i="20"/>
  <c r="AV70" i="20"/>
  <c r="AU70" i="20"/>
  <c r="AT70" i="20"/>
  <c r="AS70" i="20"/>
  <c r="AR70" i="20"/>
  <c r="AQ70" i="20"/>
  <c r="AP70" i="20"/>
  <c r="AO70" i="20"/>
  <c r="AN70" i="20"/>
  <c r="AM70" i="20"/>
  <c r="AL70" i="20"/>
  <c r="AK70" i="20"/>
  <c r="AJ70" i="20"/>
  <c r="AI70" i="20"/>
  <c r="AV69" i="20"/>
  <c r="AU69" i="20"/>
  <c r="AT69" i="20"/>
  <c r="AS69" i="20"/>
  <c r="AR69" i="20"/>
  <c r="AQ69" i="20"/>
  <c r="AP69" i="20"/>
  <c r="AO69" i="20"/>
  <c r="AN69" i="20"/>
  <c r="AM69" i="20"/>
  <c r="AL69" i="20"/>
  <c r="AK69" i="20"/>
  <c r="AJ69" i="20"/>
  <c r="AI69" i="20"/>
  <c r="AV68" i="20"/>
  <c r="AU68" i="20"/>
  <c r="AT68" i="20"/>
  <c r="AS68" i="20"/>
  <c r="AR68" i="20"/>
  <c r="AQ68" i="20"/>
  <c r="AP68" i="20"/>
  <c r="AO68" i="20"/>
  <c r="AN68" i="20"/>
  <c r="AM68" i="20"/>
  <c r="AL68" i="20"/>
  <c r="AK68" i="20"/>
  <c r="AJ68" i="20"/>
  <c r="AI68" i="20"/>
  <c r="AV67" i="20"/>
  <c r="AU67" i="20"/>
  <c r="AT67" i="20"/>
  <c r="AS67" i="20"/>
  <c r="AR67" i="20"/>
  <c r="AQ67" i="20"/>
  <c r="AP67" i="20"/>
  <c r="AO67" i="20"/>
  <c r="AN67" i="20"/>
  <c r="AM67" i="20"/>
  <c r="AL67" i="20"/>
  <c r="AK67" i="20"/>
  <c r="AJ67" i="20"/>
  <c r="AI67" i="20"/>
  <c r="AV66" i="20"/>
  <c r="AU66" i="20"/>
  <c r="AT66" i="20"/>
  <c r="AS66" i="20"/>
  <c r="AR66" i="20"/>
  <c r="AQ66" i="20"/>
  <c r="AP66" i="20"/>
  <c r="AO66" i="20"/>
  <c r="AN66" i="20"/>
  <c r="AM66" i="20"/>
  <c r="AL66" i="20"/>
  <c r="AK66" i="20"/>
  <c r="AJ66" i="20"/>
  <c r="AI66" i="20"/>
  <c r="AV65" i="20"/>
  <c r="AU65" i="20"/>
  <c r="AT65" i="20"/>
  <c r="AS65" i="20"/>
  <c r="AR65" i="20"/>
  <c r="AQ65" i="20"/>
  <c r="AP65" i="20"/>
  <c r="AO65" i="20"/>
  <c r="AN65" i="20"/>
  <c r="AM65" i="20"/>
  <c r="AL65" i="20"/>
  <c r="AK65" i="20"/>
  <c r="AJ65" i="20"/>
  <c r="AI65" i="20"/>
  <c r="AV64" i="20"/>
  <c r="AU64" i="20"/>
  <c r="AT64" i="20"/>
  <c r="AS64" i="20"/>
  <c r="AR64" i="20"/>
  <c r="AQ64" i="20"/>
  <c r="AP64" i="20"/>
  <c r="AO64" i="20"/>
  <c r="AN64" i="20"/>
  <c r="AM64" i="20"/>
  <c r="AL64" i="20"/>
  <c r="AK64" i="20"/>
  <c r="AJ64" i="20"/>
  <c r="AI64" i="20"/>
  <c r="AV63" i="20"/>
  <c r="AU63" i="20"/>
  <c r="AT63" i="20"/>
  <c r="AS63" i="20"/>
  <c r="AR63" i="20"/>
  <c r="AQ63" i="20"/>
  <c r="AP63" i="20"/>
  <c r="AO63" i="20"/>
  <c r="AN63" i="20"/>
  <c r="AM63" i="20"/>
  <c r="AL63" i="20"/>
  <c r="AK63" i="20"/>
  <c r="AJ63" i="20"/>
  <c r="AI63" i="20"/>
  <c r="AV62" i="20"/>
  <c r="AU62" i="20"/>
  <c r="AT62" i="20"/>
  <c r="AS62" i="20"/>
  <c r="AR62" i="20"/>
  <c r="AQ62" i="20"/>
  <c r="AP62" i="20"/>
  <c r="AO62" i="20"/>
  <c r="AN62" i="20"/>
  <c r="AM62" i="20"/>
  <c r="AL62" i="20"/>
  <c r="AK62" i="20"/>
  <c r="AJ62" i="20"/>
  <c r="AI62" i="20"/>
  <c r="AV61" i="20"/>
  <c r="AU61" i="20"/>
  <c r="AT61" i="20"/>
  <c r="AS61" i="20"/>
  <c r="AR61" i="20"/>
  <c r="AQ61" i="20"/>
  <c r="AP61" i="20"/>
  <c r="AO61" i="20"/>
  <c r="AN61" i="20"/>
  <c r="AM61" i="20"/>
  <c r="AL61" i="20"/>
  <c r="AK61" i="20"/>
  <c r="AJ61" i="20"/>
  <c r="AI61" i="20"/>
  <c r="AV60" i="20"/>
  <c r="AU60" i="20"/>
  <c r="AT60" i="20"/>
  <c r="AS60" i="20"/>
  <c r="AR60" i="20"/>
  <c r="AQ60" i="20"/>
  <c r="AP60" i="20"/>
  <c r="AO60" i="20"/>
  <c r="AN60" i="20"/>
  <c r="AM60" i="20"/>
  <c r="AL60" i="20"/>
  <c r="AK60" i="20"/>
  <c r="AJ60" i="20"/>
  <c r="AI60" i="20"/>
  <c r="AV59" i="20"/>
  <c r="AU59" i="20"/>
  <c r="AT59" i="20"/>
  <c r="AS59" i="20"/>
  <c r="AR59" i="20"/>
  <c r="AQ59" i="20"/>
  <c r="AP59" i="20"/>
  <c r="AO59" i="20"/>
  <c r="AN59" i="20"/>
  <c r="AM59" i="20"/>
  <c r="AL59" i="20"/>
  <c r="AK59" i="20"/>
  <c r="AJ59" i="20"/>
  <c r="AI59" i="20"/>
  <c r="AV58" i="20"/>
  <c r="AU58" i="20"/>
  <c r="AT58" i="20"/>
  <c r="AS58" i="20"/>
  <c r="AR58" i="20"/>
  <c r="AQ58" i="20"/>
  <c r="AP58" i="20"/>
  <c r="AO58" i="20"/>
  <c r="AN58" i="20"/>
  <c r="AM58" i="20"/>
  <c r="AL58" i="20"/>
  <c r="AK58" i="20"/>
  <c r="AJ58" i="20"/>
  <c r="AI58" i="20"/>
  <c r="AV57" i="20"/>
  <c r="AU57" i="20"/>
  <c r="AT57" i="20"/>
  <c r="AS57" i="20"/>
  <c r="AR57" i="20"/>
  <c r="AQ57" i="20"/>
  <c r="AP57" i="20"/>
  <c r="AO57" i="20"/>
  <c r="AN57" i="20"/>
  <c r="AM57" i="20"/>
  <c r="AL57" i="20"/>
  <c r="AK57" i="20"/>
  <c r="AJ57" i="20"/>
  <c r="AI57" i="20"/>
  <c r="AV56" i="20"/>
  <c r="AU56" i="20"/>
  <c r="AT56" i="20"/>
  <c r="AS56" i="20"/>
  <c r="AR56" i="20"/>
  <c r="AQ56" i="20"/>
  <c r="AP56" i="20"/>
  <c r="AO56" i="20"/>
  <c r="AN56" i="20"/>
  <c r="AM56" i="20"/>
  <c r="AL56" i="20"/>
  <c r="AK56" i="20"/>
  <c r="AJ56" i="20"/>
  <c r="AI56" i="20"/>
  <c r="AV55" i="20"/>
  <c r="AU55" i="20"/>
  <c r="AT55" i="20"/>
  <c r="AS55" i="20"/>
  <c r="AR55" i="20"/>
  <c r="AQ55" i="20"/>
  <c r="AP55" i="20"/>
  <c r="AO55" i="20"/>
  <c r="AN55" i="20"/>
  <c r="AM55" i="20"/>
  <c r="AL55" i="20"/>
  <c r="AK55" i="20"/>
  <c r="AJ55" i="20"/>
  <c r="AI55" i="20"/>
  <c r="AV54" i="20"/>
  <c r="AU54" i="20"/>
  <c r="AT54" i="20"/>
  <c r="AS54" i="20"/>
  <c r="AR54" i="20"/>
  <c r="AQ54" i="20"/>
  <c r="AP54" i="20"/>
  <c r="AO54" i="20"/>
  <c r="AN54" i="20"/>
  <c r="AM54" i="20"/>
  <c r="AL54" i="20"/>
  <c r="AK54" i="20"/>
  <c r="AJ54" i="20"/>
  <c r="AI54" i="20"/>
  <c r="AV53" i="20"/>
  <c r="AU53" i="20"/>
  <c r="AT53" i="20"/>
  <c r="AS53" i="20"/>
  <c r="AR53" i="20"/>
  <c r="AQ53" i="20"/>
  <c r="AP53" i="20"/>
  <c r="AO53" i="20"/>
  <c r="AN53" i="20"/>
  <c r="AM53" i="20"/>
  <c r="AL53" i="20"/>
  <c r="AK53" i="20"/>
  <c r="AJ53" i="20"/>
  <c r="AI53" i="20"/>
  <c r="AV52" i="20"/>
  <c r="AU52" i="20"/>
  <c r="AT52" i="20"/>
  <c r="AS52" i="20"/>
  <c r="AR52" i="20"/>
  <c r="AQ52" i="20"/>
  <c r="AP52" i="20"/>
  <c r="AO52" i="20"/>
  <c r="AN52" i="20"/>
  <c r="AM52" i="20"/>
  <c r="AL52" i="20"/>
  <c r="AK52" i="20"/>
  <c r="AJ52" i="20"/>
  <c r="AI52" i="20"/>
  <c r="AV51" i="20"/>
  <c r="AU51" i="20"/>
  <c r="AT51" i="20"/>
  <c r="AS51" i="20"/>
  <c r="AR51" i="20"/>
  <c r="AQ51" i="20"/>
  <c r="AP51" i="20"/>
  <c r="AO51" i="20"/>
  <c r="AN51" i="20"/>
  <c r="AM51" i="20"/>
  <c r="AL51" i="20"/>
  <c r="AK51" i="20"/>
  <c r="AJ51" i="20"/>
  <c r="AI51" i="20"/>
  <c r="AV50" i="20"/>
  <c r="AU50" i="20"/>
  <c r="AT50" i="20"/>
  <c r="AS50" i="20"/>
  <c r="AR50" i="20"/>
  <c r="AQ50" i="20"/>
  <c r="AP50" i="20"/>
  <c r="AO50" i="20"/>
  <c r="AN50" i="20"/>
  <c r="AM50" i="20"/>
  <c r="AL50" i="20"/>
  <c r="AK50" i="20"/>
  <c r="AJ50" i="20"/>
  <c r="AI50" i="20"/>
  <c r="AV49" i="20"/>
  <c r="AU49" i="20"/>
  <c r="AT49" i="20"/>
  <c r="AS49" i="20"/>
  <c r="AR49" i="20"/>
  <c r="AQ49" i="20"/>
  <c r="AP49" i="20"/>
  <c r="AO49" i="20"/>
  <c r="AN49" i="20"/>
  <c r="AM49" i="20"/>
  <c r="AL49" i="20"/>
  <c r="AK49" i="20"/>
  <c r="AJ49" i="20"/>
  <c r="AI49" i="20"/>
  <c r="AV48" i="20"/>
  <c r="AU48" i="20"/>
  <c r="AT48" i="20"/>
  <c r="AS48" i="20"/>
  <c r="AR48" i="20"/>
  <c r="AQ48" i="20"/>
  <c r="AP48" i="20"/>
  <c r="AO48" i="20"/>
  <c r="AN48" i="20"/>
  <c r="AM48" i="20"/>
  <c r="AL48" i="20"/>
  <c r="AK48" i="20"/>
  <c r="AJ48" i="20"/>
  <c r="AI48" i="20"/>
  <c r="AV47" i="20"/>
  <c r="AU47" i="20"/>
  <c r="AT47" i="20"/>
  <c r="AS47" i="20"/>
  <c r="AR47" i="20"/>
  <c r="AQ47" i="20"/>
  <c r="AP47" i="20"/>
  <c r="AO47" i="20"/>
  <c r="AN47" i="20"/>
  <c r="AM47" i="20"/>
  <c r="AL47" i="20"/>
  <c r="AK47" i="20"/>
  <c r="AJ47" i="20"/>
  <c r="AI47" i="20"/>
  <c r="AV46" i="20"/>
  <c r="AU46" i="20"/>
  <c r="AT46" i="20"/>
  <c r="AS46" i="20"/>
  <c r="AR46" i="20"/>
  <c r="AQ46" i="20"/>
  <c r="AP46" i="20"/>
  <c r="AO46" i="20"/>
  <c r="AN46" i="20"/>
  <c r="AM46" i="20"/>
  <c r="AL46" i="20"/>
  <c r="AK46" i="20"/>
  <c r="AJ46" i="20"/>
  <c r="AI46" i="20"/>
  <c r="AV45" i="20"/>
  <c r="AU45" i="20"/>
  <c r="AT45" i="20"/>
  <c r="AS45" i="20"/>
  <c r="AR45" i="20"/>
  <c r="AQ45" i="20"/>
  <c r="AP45" i="20"/>
  <c r="AO45" i="20"/>
  <c r="AN45" i="20"/>
  <c r="AM45" i="20"/>
  <c r="AL45" i="20"/>
  <c r="AK45" i="20"/>
  <c r="AJ45" i="20"/>
  <c r="AI45" i="20"/>
  <c r="AV44" i="20"/>
  <c r="AU44" i="20"/>
  <c r="AT44" i="20"/>
  <c r="AS44" i="20"/>
  <c r="AR44" i="20"/>
  <c r="AQ44" i="20"/>
  <c r="AP44" i="20"/>
  <c r="AO44" i="20"/>
  <c r="AN44" i="20"/>
  <c r="AM44" i="20"/>
  <c r="AL44" i="20"/>
  <c r="AK44" i="20"/>
  <c r="AJ44" i="20"/>
  <c r="AI44" i="20"/>
  <c r="AV43" i="20"/>
  <c r="AU43" i="20"/>
  <c r="AT43" i="20"/>
  <c r="AS43" i="20"/>
  <c r="AR43" i="20"/>
  <c r="AQ43" i="20"/>
  <c r="AP43" i="20"/>
  <c r="AO43" i="20"/>
  <c r="AN43" i="20"/>
  <c r="AM43" i="20"/>
  <c r="AL43" i="20"/>
  <c r="AK43" i="20"/>
  <c r="AJ43" i="20"/>
  <c r="AI43" i="20"/>
  <c r="AV42" i="20"/>
  <c r="AU42" i="20"/>
  <c r="AT42" i="20"/>
  <c r="AS42" i="20"/>
  <c r="AR42" i="20"/>
  <c r="AQ42" i="20"/>
  <c r="AP42" i="20"/>
  <c r="AO42" i="20"/>
  <c r="AN42" i="20"/>
  <c r="AM42" i="20"/>
  <c r="AL42" i="20"/>
  <c r="AK42" i="20"/>
  <c r="AJ42" i="20"/>
  <c r="AI42" i="20"/>
  <c r="AV41" i="20"/>
  <c r="AU41" i="20"/>
  <c r="AT41" i="20"/>
  <c r="AS41" i="20"/>
  <c r="AR41" i="20"/>
  <c r="AQ41" i="20"/>
  <c r="AP41" i="20"/>
  <c r="AO41" i="20"/>
  <c r="AN41" i="20"/>
  <c r="AM41" i="20"/>
  <c r="AL41" i="20"/>
  <c r="AK41" i="20"/>
  <c r="AJ41" i="20"/>
  <c r="AI41" i="20"/>
  <c r="AV40" i="20"/>
  <c r="AU40" i="20"/>
  <c r="AT40" i="20"/>
  <c r="AS40" i="20"/>
  <c r="AR40" i="20"/>
  <c r="AQ40" i="20"/>
  <c r="AP40" i="20"/>
  <c r="AO40" i="20"/>
  <c r="AN40" i="20"/>
  <c r="AM40" i="20"/>
  <c r="AL40" i="20"/>
  <c r="AK40" i="20"/>
  <c r="AJ40" i="20"/>
  <c r="AI40" i="20"/>
  <c r="AV39" i="20"/>
  <c r="AU39" i="20"/>
  <c r="AT39" i="20"/>
  <c r="AS39" i="20"/>
  <c r="AR39" i="20"/>
  <c r="AQ39" i="20"/>
  <c r="AP39" i="20"/>
  <c r="AO39" i="20"/>
  <c r="AN39" i="20"/>
  <c r="AM39" i="20"/>
  <c r="AL39" i="20"/>
  <c r="AK39" i="20"/>
  <c r="AJ39" i="20"/>
  <c r="AI39" i="20"/>
  <c r="AV38" i="20"/>
  <c r="AU38" i="20"/>
  <c r="AT38" i="20"/>
  <c r="AS38" i="20"/>
  <c r="AR38" i="20"/>
  <c r="AQ38" i="20"/>
  <c r="AP38" i="20"/>
  <c r="AO38" i="20"/>
  <c r="AN38" i="20"/>
  <c r="AM38" i="20"/>
  <c r="AL38" i="20"/>
  <c r="AK38" i="20"/>
  <c r="AJ38" i="20"/>
  <c r="AI38" i="20"/>
  <c r="AV37" i="20"/>
  <c r="AU37" i="20"/>
  <c r="AT37" i="20"/>
  <c r="AS37" i="20"/>
  <c r="AR37" i="20"/>
  <c r="AQ37" i="20"/>
  <c r="AP37" i="20"/>
  <c r="AO37" i="20"/>
  <c r="AN37" i="20"/>
  <c r="AM37" i="20"/>
  <c r="AL37" i="20"/>
  <c r="AK37" i="20"/>
  <c r="AJ37" i="20"/>
  <c r="AI37" i="20"/>
  <c r="AV36" i="20"/>
  <c r="AU36" i="20"/>
  <c r="AT36" i="20"/>
  <c r="AS36" i="20"/>
  <c r="AR36" i="20"/>
  <c r="AQ36" i="20"/>
  <c r="AP36" i="20"/>
  <c r="AO36" i="20"/>
  <c r="AN36" i="20"/>
  <c r="AM36" i="20"/>
  <c r="AL36" i="20"/>
  <c r="AK36" i="20"/>
  <c r="AJ36" i="20"/>
  <c r="AI36" i="20"/>
  <c r="AV35" i="20"/>
  <c r="AU35" i="20"/>
  <c r="AT35" i="20"/>
  <c r="AS35" i="20"/>
  <c r="AR35" i="20"/>
  <c r="AQ35" i="20"/>
  <c r="AP35" i="20"/>
  <c r="AO35" i="20"/>
  <c r="AN35" i="20"/>
  <c r="AM35" i="20"/>
  <c r="AL35" i="20"/>
  <c r="AK35" i="20"/>
  <c r="AJ35" i="20"/>
  <c r="AI35" i="20"/>
  <c r="AV34" i="20"/>
  <c r="AU34" i="20"/>
  <c r="AT34" i="20"/>
  <c r="AS34" i="20"/>
  <c r="AR34" i="20"/>
  <c r="AQ34" i="20"/>
  <c r="AP34" i="20"/>
  <c r="AO34" i="20"/>
  <c r="AN34" i="20"/>
  <c r="AM34" i="20"/>
  <c r="AL34" i="20"/>
  <c r="AK34" i="20"/>
  <c r="AJ34" i="20"/>
  <c r="AI34" i="20"/>
  <c r="AV33" i="20"/>
  <c r="AU33" i="20"/>
  <c r="AT33" i="20"/>
  <c r="AS33" i="20"/>
  <c r="AR33" i="20"/>
  <c r="AQ33" i="20"/>
  <c r="AP33" i="20"/>
  <c r="AO33" i="20"/>
  <c r="AN33" i="20"/>
  <c r="AM33" i="20"/>
  <c r="AL33" i="20"/>
  <c r="AK33" i="20"/>
  <c r="AJ33" i="20"/>
  <c r="AI33" i="20"/>
  <c r="AV32" i="20"/>
  <c r="AU32" i="20"/>
  <c r="AT32" i="20"/>
  <c r="AS32" i="20"/>
  <c r="AR32" i="20"/>
  <c r="AQ32" i="20"/>
  <c r="AP32" i="20"/>
  <c r="AO32" i="20"/>
  <c r="AN32" i="20"/>
  <c r="AM32" i="20"/>
  <c r="AL32" i="20"/>
  <c r="AK32" i="20"/>
  <c r="AJ32" i="20"/>
  <c r="AI32" i="20"/>
  <c r="AV31" i="20"/>
  <c r="AU31" i="20"/>
  <c r="AT31" i="20"/>
  <c r="AS31" i="20"/>
  <c r="AR31" i="20"/>
  <c r="AQ31" i="20"/>
  <c r="AP31" i="20"/>
  <c r="AO31" i="20"/>
  <c r="AN31" i="20"/>
  <c r="AM31" i="20"/>
  <c r="AL31" i="20"/>
  <c r="AK31" i="20"/>
  <c r="AJ31" i="20"/>
  <c r="AI31" i="20"/>
  <c r="AV30" i="20"/>
  <c r="AU30" i="20"/>
  <c r="AT30" i="20"/>
  <c r="AS30" i="20"/>
  <c r="AR30" i="20"/>
  <c r="AQ30" i="20"/>
  <c r="AP30" i="20"/>
  <c r="AO30" i="20"/>
  <c r="AN30" i="20"/>
  <c r="AM30" i="20"/>
  <c r="AL30" i="20"/>
  <c r="AK30" i="20"/>
  <c r="AJ30" i="20"/>
  <c r="AI30" i="20"/>
  <c r="AV29" i="20"/>
  <c r="AU29" i="20"/>
  <c r="AT29" i="20"/>
  <c r="AS29" i="20"/>
  <c r="AR29" i="20"/>
  <c r="AQ29" i="20"/>
  <c r="AP29" i="20"/>
  <c r="AO29" i="20"/>
  <c r="AN29" i="20"/>
  <c r="AM29" i="20"/>
  <c r="AL29" i="20"/>
  <c r="AK29" i="20"/>
  <c r="AJ29" i="20"/>
  <c r="AI29" i="20"/>
  <c r="AV28" i="20"/>
  <c r="AU28" i="20"/>
  <c r="AT28" i="20"/>
  <c r="AS28" i="20"/>
  <c r="AR28" i="20"/>
  <c r="AQ28" i="20"/>
  <c r="AP28" i="20"/>
  <c r="AO28" i="20"/>
  <c r="AN28" i="20"/>
  <c r="AM28" i="20"/>
  <c r="AL28" i="20"/>
  <c r="AK28" i="20"/>
  <c r="AJ28" i="20"/>
  <c r="AI28" i="20"/>
  <c r="AV27" i="20"/>
  <c r="AU27" i="20"/>
  <c r="AT27" i="20"/>
  <c r="AS27" i="20"/>
  <c r="AR27" i="20"/>
  <c r="AQ27" i="20"/>
  <c r="AP27" i="20"/>
  <c r="AO27" i="20"/>
  <c r="AN27" i="20"/>
  <c r="AM27" i="20"/>
  <c r="AL27" i="20"/>
  <c r="AK27" i="20"/>
  <c r="AJ27" i="20"/>
  <c r="AI27" i="20"/>
  <c r="AV26" i="20"/>
  <c r="AU26" i="20"/>
  <c r="AT26" i="20"/>
  <c r="AS26" i="20"/>
  <c r="AR26" i="20"/>
  <c r="AQ26" i="20"/>
  <c r="AP26" i="20"/>
  <c r="AO26" i="20"/>
  <c r="AN26" i="20"/>
  <c r="AM26" i="20"/>
  <c r="AL26" i="20"/>
  <c r="AK26" i="20"/>
  <c r="AJ26" i="20"/>
  <c r="AI26" i="20"/>
  <c r="AV25" i="20"/>
  <c r="AU25" i="20"/>
  <c r="AT25" i="20"/>
  <c r="AS25" i="20"/>
  <c r="AR25" i="20"/>
  <c r="AQ25" i="20"/>
  <c r="AP25" i="20"/>
  <c r="AO25" i="20"/>
  <c r="AN25" i="20"/>
  <c r="AM25" i="20"/>
  <c r="AL25" i="20"/>
  <c r="AK25" i="20"/>
  <c r="AJ25" i="20"/>
  <c r="AI25" i="20"/>
  <c r="AV24" i="20"/>
  <c r="AU24" i="20"/>
  <c r="AT24" i="20"/>
  <c r="AS24" i="20"/>
  <c r="AR24" i="20"/>
  <c r="AQ24" i="20"/>
  <c r="AP24" i="20"/>
  <c r="AO24" i="20"/>
  <c r="AN24" i="20"/>
  <c r="AM24" i="20"/>
  <c r="AL24" i="20"/>
  <c r="AK24" i="20"/>
  <c r="AJ24" i="20"/>
  <c r="AI24" i="20"/>
  <c r="AV23" i="20"/>
  <c r="AU23" i="20"/>
  <c r="AT23" i="20"/>
  <c r="AS23" i="20"/>
  <c r="AR23" i="20"/>
  <c r="AQ23" i="20"/>
  <c r="AP23" i="20"/>
  <c r="AO23" i="20"/>
  <c r="AN23" i="20"/>
  <c r="AM23" i="20"/>
  <c r="AL23" i="20"/>
  <c r="AK23" i="20"/>
  <c r="AJ23" i="20"/>
  <c r="AI23" i="20"/>
  <c r="AV22" i="20"/>
  <c r="AU22" i="20"/>
  <c r="AT22" i="20"/>
  <c r="AS22" i="20"/>
  <c r="AR22" i="20"/>
  <c r="AQ22" i="20"/>
  <c r="AP22" i="20"/>
  <c r="AO22" i="20"/>
  <c r="AN22" i="20"/>
  <c r="AM22" i="20"/>
  <c r="AL22" i="20"/>
  <c r="AK22" i="20"/>
  <c r="AJ22" i="20"/>
  <c r="AI22" i="20"/>
  <c r="AV21" i="20"/>
  <c r="AU21" i="20"/>
  <c r="AT21" i="20"/>
  <c r="AS21" i="20"/>
  <c r="AR21" i="20"/>
  <c r="AQ21" i="20"/>
  <c r="AP21" i="20"/>
  <c r="AO21" i="20"/>
  <c r="AN21" i="20"/>
  <c r="AM21" i="20"/>
  <c r="AL21" i="20"/>
  <c r="AK21" i="20"/>
  <c r="AJ21" i="20"/>
  <c r="AI21" i="20"/>
  <c r="AV20" i="20"/>
  <c r="AU20" i="20"/>
  <c r="AT20" i="20"/>
  <c r="AS20" i="20"/>
  <c r="AR20" i="20"/>
  <c r="AQ20" i="20"/>
  <c r="AP20" i="20"/>
  <c r="AO20" i="20"/>
  <c r="AN20" i="20"/>
  <c r="AM20" i="20"/>
  <c r="AL20" i="20"/>
  <c r="AK20" i="20"/>
  <c r="AJ20" i="20"/>
  <c r="AI20" i="20"/>
  <c r="AV19" i="20"/>
  <c r="AU19" i="20"/>
  <c r="AT19" i="20"/>
  <c r="AS19" i="20"/>
  <c r="AR19" i="20"/>
  <c r="AQ19" i="20"/>
  <c r="AP19" i="20"/>
  <c r="AO19" i="20"/>
  <c r="AN19" i="20"/>
  <c r="AM19" i="20"/>
  <c r="AL19" i="20"/>
  <c r="AK19" i="20"/>
  <c r="AJ19" i="20"/>
  <c r="AI19" i="20"/>
  <c r="AV18" i="20"/>
  <c r="AU18" i="20"/>
  <c r="AT18" i="20"/>
  <c r="AS18" i="20"/>
  <c r="AR18" i="20"/>
  <c r="AQ18" i="20"/>
  <c r="AP18" i="20"/>
  <c r="AO18" i="20"/>
  <c r="AN18" i="20"/>
  <c r="AM18" i="20"/>
  <c r="AL18" i="20"/>
  <c r="AK18" i="20"/>
  <c r="AJ18" i="20"/>
  <c r="AI18" i="20"/>
  <c r="AV17" i="20"/>
  <c r="AU17" i="20"/>
  <c r="AT17" i="20"/>
  <c r="AS17" i="20"/>
  <c r="AR17" i="20"/>
  <c r="AQ17" i="20"/>
  <c r="AP17" i="20"/>
  <c r="AO17" i="20"/>
  <c r="AN17" i="20"/>
  <c r="AM17" i="20"/>
  <c r="AL17" i="20"/>
  <c r="AK17" i="20"/>
  <c r="AJ17" i="20"/>
  <c r="AI17" i="20"/>
  <c r="AV16" i="20"/>
  <c r="AU16" i="20"/>
  <c r="AT16" i="20"/>
  <c r="AS16" i="20"/>
  <c r="AR16" i="20"/>
  <c r="AQ16" i="20"/>
  <c r="AP16" i="20"/>
  <c r="AO16" i="20"/>
  <c r="AN16" i="20"/>
  <c r="AM16" i="20"/>
  <c r="AL16" i="20"/>
  <c r="AK16" i="20"/>
  <c r="AJ16" i="20"/>
  <c r="AI16" i="20"/>
  <c r="AV15" i="20"/>
  <c r="AU15" i="20"/>
  <c r="AT15" i="20"/>
  <c r="AS15" i="20"/>
  <c r="AR15" i="20"/>
  <c r="AQ15" i="20"/>
  <c r="AP15" i="20"/>
  <c r="AO15" i="20"/>
  <c r="AN15" i="20"/>
  <c r="AM15" i="20"/>
  <c r="AL15" i="20"/>
  <c r="AK15" i="20"/>
  <c r="AJ15" i="20"/>
  <c r="AI15" i="20"/>
  <c r="AV14" i="20"/>
  <c r="AU14" i="20"/>
  <c r="AT14" i="20"/>
  <c r="AS14" i="20"/>
  <c r="AR14" i="20"/>
  <c r="AQ14" i="20"/>
  <c r="AP14" i="20"/>
  <c r="AO14" i="20"/>
  <c r="AN14" i="20"/>
  <c r="AM14" i="20"/>
  <c r="AL14" i="20"/>
  <c r="AK14" i="20"/>
  <c r="AJ14" i="20"/>
  <c r="AI14" i="20"/>
  <c r="AV13" i="20"/>
  <c r="AU13" i="20"/>
  <c r="AT13" i="20"/>
  <c r="AS13" i="20"/>
  <c r="AR13" i="20"/>
  <c r="AQ13" i="20"/>
  <c r="AP13" i="20"/>
  <c r="AO13" i="20"/>
  <c r="AN13" i="20"/>
  <c r="AM13" i="20"/>
  <c r="AL13" i="20"/>
  <c r="AK13" i="20"/>
  <c r="AJ13" i="20"/>
  <c r="AI13" i="20"/>
  <c r="AV12" i="20"/>
  <c r="AU12" i="20"/>
  <c r="AT12" i="20"/>
  <c r="AS12" i="20"/>
  <c r="AR12" i="20"/>
  <c r="AQ12" i="20"/>
  <c r="AP12" i="20"/>
  <c r="AO12" i="20"/>
  <c r="AN12" i="20"/>
  <c r="AM12" i="20"/>
  <c r="AL12" i="20"/>
  <c r="AK12" i="20"/>
  <c r="AJ12" i="20"/>
  <c r="AI12" i="20"/>
  <c r="AV11" i="20"/>
  <c r="AU11" i="20"/>
  <c r="AT11" i="20"/>
  <c r="AS11" i="20"/>
  <c r="AR11" i="20"/>
  <c r="AQ11" i="20"/>
  <c r="AP11" i="20"/>
  <c r="AO11" i="20"/>
  <c r="AN11" i="20"/>
  <c r="AM11" i="20"/>
  <c r="AL11" i="20"/>
  <c r="AK11" i="20"/>
  <c r="AJ11" i="20"/>
  <c r="AI11" i="20"/>
  <c r="AV10" i="20"/>
  <c r="AU10" i="20"/>
  <c r="AT10" i="20"/>
  <c r="AS10" i="20"/>
  <c r="AR10" i="20"/>
  <c r="AQ10" i="20"/>
  <c r="AP10" i="20"/>
  <c r="AO10" i="20"/>
  <c r="AN10" i="20"/>
  <c r="AM10" i="20"/>
  <c r="AL10" i="20"/>
  <c r="AK10" i="20"/>
  <c r="AJ10" i="20"/>
  <c r="AI10" i="20"/>
  <c r="AV9" i="20"/>
  <c r="AU9" i="20"/>
  <c r="AT9" i="20"/>
  <c r="AS9" i="20"/>
  <c r="AR9" i="20"/>
  <c r="AQ9" i="20"/>
  <c r="AP9" i="20"/>
  <c r="AO9" i="20"/>
  <c r="AN9" i="20"/>
  <c r="AM9" i="20"/>
  <c r="AL9" i="20"/>
  <c r="AK9" i="20"/>
  <c r="AJ9" i="20"/>
  <c r="AI9" i="20"/>
  <c r="AV8" i="20"/>
  <c r="AU8" i="20"/>
  <c r="AT8" i="20"/>
  <c r="AS8" i="20"/>
  <c r="AR8" i="20"/>
  <c r="AQ8" i="20"/>
  <c r="AP8" i="20"/>
  <c r="AO8" i="20"/>
  <c r="AN8" i="20"/>
  <c r="AM8" i="20"/>
  <c r="AL8" i="20"/>
  <c r="AK8" i="20"/>
  <c r="AJ8" i="20"/>
  <c r="AI8" i="20"/>
  <c r="AV7" i="20"/>
  <c r="AU7" i="20"/>
  <c r="AT7" i="20"/>
  <c r="AS7" i="20"/>
  <c r="AR7" i="20"/>
  <c r="AQ7" i="20"/>
  <c r="AP7" i="20"/>
  <c r="AO7" i="20"/>
  <c r="AN7" i="20"/>
  <c r="AM7" i="20"/>
  <c r="AL7" i="20"/>
  <c r="AK7" i="20"/>
  <c r="AJ7" i="20"/>
  <c r="AI7" i="20"/>
  <c r="AV6" i="20"/>
  <c r="AU6" i="20"/>
  <c r="AT6" i="20"/>
  <c r="AS6" i="20"/>
  <c r="AR6" i="20"/>
  <c r="AQ6" i="20"/>
  <c r="AP6" i="20"/>
  <c r="AO6" i="20"/>
  <c r="AN6" i="20"/>
  <c r="AM6" i="20"/>
  <c r="AL6" i="20"/>
  <c r="AK6" i="20"/>
  <c r="AJ6" i="20"/>
  <c r="AI6" i="20"/>
  <c r="AV5" i="20"/>
  <c r="BC3" i="1" l="1"/>
  <c r="BC4" i="1"/>
  <c r="BC5" i="1"/>
  <c r="BC6" i="1"/>
  <c r="BC7" i="1"/>
  <c r="BC8" i="1"/>
  <c r="BC9" i="1"/>
  <c r="BC10" i="1"/>
  <c r="BC11" i="1"/>
  <c r="BC12" i="1"/>
  <c r="BC13" i="1"/>
  <c r="BC14" i="1"/>
  <c r="BC15"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60" i="1"/>
  <c r="BC41" i="1"/>
  <c r="BC61" i="1"/>
  <c r="BC52" i="1"/>
  <c r="BC42" i="1"/>
  <c r="BC43" i="1"/>
  <c r="BC62" i="1"/>
  <c r="BC57" i="1"/>
  <c r="BC63" i="1"/>
  <c r="BC64" i="1"/>
  <c r="BC51" i="1"/>
  <c r="BC50" i="1"/>
  <c r="BC44" i="1"/>
  <c r="BC54" i="1"/>
  <c r="BC65" i="1"/>
  <c r="BC66" i="1"/>
  <c r="BC67" i="1"/>
  <c r="BC45" i="1"/>
  <c r="BC55" i="1"/>
  <c r="BC68" i="1"/>
  <c r="BC69" i="1"/>
  <c r="BC70" i="1"/>
  <c r="BC71" i="1"/>
  <c r="BC72" i="1"/>
  <c r="BC46" i="1"/>
  <c r="BC56" i="1"/>
  <c r="BC58" i="1"/>
  <c r="BC59" i="1"/>
  <c r="BC53" i="1"/>
  <c r="BC73" i="1"/>
  <c r="BC47" i="1"/>
  <c r="BC48" i="1"/>
  <c r="BC74" i="1"/>
  <c r="BC75" i="1"/>
  <c r="BC49"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10" i="1"/>
  <c r="BC111" i="1"/>
  <c r="BC112" i="1"/>
  <c r="BC113" i="1"/>
  <c r="BC114" i="1"/>
  <c r="BC134" i="1"/>
  <c r="BC123" i="1"/>
  <c r="BC135" i="1"/>
  <c r="BC127" i="1"/>
  <c r="BC122" i="1"/>
  <c r="BC115" i="1"/>
  <c r="BC136" i="1"/>
  <c r="BC131" i="1"/>
  <c r="BC137" i="1"/>
  <c r="BC138" i="1"/>
  <c r="BC126" i="1"/>
  <c r="BC125" i="1"/>
  <c r="BC116" i="1"/>
  <c r="BC124" i="1"/>
  <c r="BC139" i="1"/>
  <c r="BC140" i="1"/>
  <c r="BC141" i="1"/>
  <c r="BC117" i="1"/>
  <c r="BC130" i="1"/>
  <c r="BC142" i="1"/>
  <c r="BC143" i="1"/>
  <c r="BC144" i="1"/>
  <c r="BC145" i="1"/>
  <c r="BC146" i="1"/>
  <c r="BC121" i="1"/>
  <c r="BC129" i="1"/>
  <c r="BC132" i="1"/>
  <c r="BC133" i="1"/>
  <c r="BC128" i="1"/>
  <c r="BC147" i="1"/>
  <c r="BC118" i="1"/>
  <c r="BC119" i="1"/>
  <c r="BC148" i="1"/>
  <c r="BC149" i="1"/>
  <c r="BC120" i="1"/>
  <c r="BC150" i="1"/>
  <c r="BC151" i="1"/>
  <c r="BC152" i="1"/>
  <c r="BC153" i="1"/>
  <c r="BC154" i="1"/>
  <c r="BC155" i="1"/>
  <c r="BC156" i="1"/>
  <c r="BC157" i="1"/>
  <c r="BC158" i="1"/>
  <c r="BC159" i="1"/>
  <c r="BC160" i="1"/>
  <c r="BC161" i="1"/>
  <c r="BC162" i="1"/>
  <c r="BC163" i="1"/>
  <c r="BC164" i="1"/>
  <c r="BC165" i="1"/>
  <c r="BC166" i="1"/>
  <c r="BC167" i="1"/>
  <c r="BC168" i="1"/>
  <c r="BC169" i="1"/>
  <c r="BC170" i="1"/>
  <c r="BC171" i="1"/>
  <c r="BC172" i="1"/>
  <c r="BC173" i="1"/>
  <c r="BC174" i="1"/>
  <c r="BC175" i="1"/>
  <c r="BC176" i="1"/>
  <c r="BC177" i="1"/>
  <c r="BC178" i="1"/>
  <c r="BC179" i="1"/>
  <c r="BC180" i="1"/>
  <c r="BC181" i="1"/>
  <c r="BC182" i="1"/>
  <c r="BC183" i="1"/>
  <c r="BC184" i="1"/>
  <c r="BC185" i="1"/>
  <c r="BC186" i="1"/>
  <c r="BC187" i="1"/>
  <c r="BC188" i="1"/>
  <c r="BC208" i="1"/>
  <c r="BC189" i="1"/>
  <c r="BC209" i="1"/>
  <c r="BC199" i="1"/>
  <c r="BC196" i="1"/>
  <c r="BC198" i="1"/>
  <c r="BC210" i="1"/>
  <c r="BC203" i="1"/>
  <c r="BC211" i="1"/>
  <c r="BC212" i="1"/>
  <c r="BC200" i="1"/>
  <c r="BC197" i="1"/>
  <c r="BC190" i="1"/>
  <c r="BC201" i="1"/>
  <c r="BC213" i="1"/>
  <c r="BC214" i="1"/>
  <c r="BC215" i="1"/>
  <c r="BC191" i="1"/>
  <c r="BC206" i="1"/>
  <c r="BC216" i="1"/>
  <c r="BC217" i="1"/>
  <c r="BC218" i="1"/>
  <c r="BC219" i="1"/>
  <c r="BC220" i="1"/>
  <c r="BC192" i="1"/>
  <c r="BC204" i="1"/>
  <c r="BC205" i="1"/>
  <c r="BC207" i="1"/>
  <c r="BC202" i="1"/>
  <c r="BC221" i="1"/>
  <c r="BC193" i="1"/>
  <c r="BC194" i="1"/>
  <c r="BC222" i="1"/>
  <c r="BC223" i="1"/>
  <c r="BC195" i="1"/>
  <c r="BC224" i="1"/>
  <c r="BC225" i="1"/>
  <c r="BC226" i="1"/>
  <c r="BC227" i="1"/>
  <c r="BC228" i="1"/>
  <c r="BC229" i="1"/>
  <c r="BC230" i="1"/>
  <c r="BC231" i="1"/>
  <c r="BC232" i="1"/>
  <c r="BC233" i="1"/>
  <c r="BC234" i="1"/>
  <c r="BC235" i="1"/>
  <c r="BC236" i="1"/>
  <c r="BC237" i="1"/>
  <c r="BC238" i="1"/>
  <c r="BC239" i="1"/>
  <c r="BC240" i="1"/>
  <c r="BC241" i="1"/>
  <c r="BC242" i="1"/>
  <c r="BC243" i="1"/>
  <c r="BC244" i="1"/>
  <c r="BC245" i="1"/>
  <c r="BC246" i="1"/>
  <c r="BC247" i="1"/>
  <c r="BC248" i="1"/>
  <c r="BC249" i="1"/>
  <c r="BC250" i="1"/>
  <c r="BC251" i="1"/>
  <c r="BC252" i="1"/>
  <c r="BC253" i="1"/>
  <c r="BC254" i="1"/>
  <c r="BC255" i="1"/>
  <c r="BC256" i="1"/>
  <c r="BC257" i="1"/>
  <c r="BC258" i="1"/>
  <c r="BC259" i="1"/>
  <c r="BC260" i="1"/>
  <c r="BC261" i="1"/>
  <c r="BC262" i="1"/>
  <c r="BC282" i="1"/>
  <c r="BC263" i="1"/>
  <c r="BC283" i="1"/>
  <c r="BC272" i="1"/>
  <c r="BC264" i="1"/>
  <c r="BC271" i="1"/>
  <c r="BC284" i="1"/>
  <c r="BC278" i="1"/>
  <c r="BC285" i="1"/>
  <c r="BC286" i="1"/>
  <c r="BC274" i="1"/>
  <c r="BC273" i="1"/>
  <c r="BC265" i="1"/>
  <c r="BC275" i="1"/>
  <c r="BC287" i="1"/>
  <c r="BC288" i="1"/>
  <c r="BC289" i="1"/>
  <c r="BC266" i="1"/>
  <c r="BC279" i="1"/>
  <c r="BC290" i="1"/>
  <c r="BC291" i="1"/>
  <c r="BC292" i="1"/>
  <c r="BC293" i="1"/>
  <c r="BC294" i="1"/>
  <c r="BC270" i="1"/>
  <c r="BC277" i="1"/>
  <c r="BC280" i="1"/>
  <c r="BC281" i="1"/>
  <c r="BC276" i="1"/>
  <c r="BC295" i="1"/>
  <c r="BC267" i="1"/>
  <c r="BC268" i="1"/>
  <c r="BC296" i="1"/>
  <c r="BC297" i="1"/>
  <c r="BC269" i="1"/>
  <c r="BC298" i="1"/>
  <c r="BC299" i="1"/>
  <c r="BC300" i="1"/>
  <c r="BC301" i="1"/>
  <c r="BC302" i="1"/>
  <c r="BC303" i="1"/>
  <c r="BC304" i="1"/>
  <c r="BC305" i="1"/>
  <c r="BC306" i="1"/>
  <c r="BC307" i="1"/>
  <c r="BC308" i="1"/>
  <c r="BC309" i="1"/>
  <c r="BC310" i="1"/>
  <c r="BC311" i="1"/>
  <c r="BC312" i="1"/>
  <c r="BC313" i="1"/>
  <c r="BC314" i="1"/>
  <c r="BC315" i="1"/>
  <c r="BC316" i="1"/>
  <c r="BC317" i="1"/>
  <c r="BC318" i="1"/>
  <c r="BC319" i="1"/>
  <c r="BC320" i="1"/>
  <c r="BC321" i="1"/>
  <c r="BC322" i="1"/>
  <c r="BC323" i="1"/>
  <c r="BC324" i="1"/>
  <c r="BC325" i="1"/>
  <c r="BC326" i="1"/>
  <c r="BC327" i="1"/>
  <c r="BC328" i="1"/>
  <c r="BC329" i="1"/>
  <c r="BC330" i="1"/>
  <c r="BC331" i="1"/>
  <c r="BC332" i="1"/>
  <c r="BC333" i="1"/>
  <c r="BC334" i="1"/>
  <c r="BC335" i="1"/>
  <c r="BC336" i="1"/>
  <c r="BC356" i="1"/>
  <c r="BC337" i="1"/>
  <c r="BC357" i="1"/>
  <c r="BC346" i="1"/>
  <c r="BC344" i="1"/>
  <c r="BC345" i="1"/>
  <c r="BC358" i="1"/>
  <c r="BC351" i="1"/>
  <c r="BC359" i="1"/>
  <c r="BC360" i="1"/>
  <c r="BC348" i="1"/>
  <c r="BC350" i="1"/>
  <c r="BC338" i="1"/>
  <c r="BC347" i="1"/>
  <c r="BC361" i="1"/>
  <c r="BC362" i="1"/>
  <c r="BC363" i="1"/>
  <c r="BC339" i="1"/>
  <c r="BC352" i="1"/>
  <c r="BC364" i="1"/>
  <c r="BC365" i="1"/>
  <c r="BC366" i="1"/>
  <c r="BC367" i="1"/>
  <c r="BC368" i="1"/>
  <c r="BC340" i="1"/>
  <c r="BC349" i="1"/>
  <c r="BC353" i="1"/>
  <c r="BC355" i="1"/>
  <c r="BC354" i="1"/>
  <c r="BC369" i="1"/>
  <c r="BC341" i="1"/>
  <c r="BC342" i="1"/>
  <c r="BC370" i="1"/>
  <c r="BC371" i="1"/>
  <c r="BC343" i="1"/>
  <c r="BC372" i="1"/>
  <c r="BC373" i="1"/>
  <c r="BC374" i="1"/>
  <c r="BC375" i="1"/>
  <c r="BC376" i="1"/>
  <c r="BC377" i="1"/>
  <c r="BC378" i="1"/>
  <c r="BC379" i="1"/>
  <c r="BC380" i="1"/>
  <c r="BC381" i="1"/>
  <c r="BC382" i="1"/>
  <c r="BC383" i="1"/>
  <c r="BC384" i="1"/>
  <c r="BC385" i="1"/>
  <c r="BC386" i="1"/>
  <c r="BC387" i="1"/>
  <c r="BC388" i="1"/>
  <c r="BC389" i="1"/>
  <c r="BC390" i="1"/>
  <c r="BC391" i="1"/>
  <c r="BC392" i="1"/>
  <c r="BC393" i="1"/>
  <c r="BC394" i="1"/>
  <c r="BC395" i="1"/>
  <c r="BC396" i="1"/>
  <c r="BC397" i="1"/>
  <c r="BC398" i="1"/>
  <c r="BC399" i="1"/>
  <c r="BC400" i="1"/>
  <c r="BC401" i="1"/>
  <c r="BC402" i="1"/>
  <c r="BC403" i="1"/>
  <c r="BC404" i="1"/>
  <c r="BC405" i="1"/>
  <c r="BC406" i="1"/>
  <c r="BC407" i="1"/>
  <c r="BC408" i="1"/>
  <c r="BC409" i="1"/>
  <c r="BC410" i="1"/>
  <c r="BC430" i="1"/>
  <c r="BC411" i="1"/>
  <c r="BC431" i="1"/>
  <c r="BC418" i="1"/>
  <c r="BC416" i="1"/>
  <c r="BC419" i="1"/>
  <c r="BC432" i="1"/>
  <c r="BC427" i="1"/>
  <c r="BC433" i="1"/>
  <c r="BC434" i="1"/>
  <c r="BC421" i="1"/>
  <c r="BC422" i="1"/>
  <c r="BC412" i="1"/>
  <c r="BC423" i="1"/>
  <c r="BC435" i="1"/>
  <c r="BC436" i="1"/>
  <c r="BC437" i="1"/>
  <c r="BC413" i="1"/>
  <c r="BC426" i="1"/>
  <c r="BC438" i="1"/>
  <c r="BC439" i="1"/>
  <c r="BC440" i="1"/>
  <c r="BC441" i="1"/>
  <c r="BC442" i="1"/>
  <c r="BC420" i="1"/>
  <c r="BC424" i="1"/>
  <c r="BC425" i="1"/>
  <c r="BC429" i="1"/>
  <c r="BC428" i="1"/>
  <c r="BC443" i="1"/>
  <c r="BC414" i="1"/>
  <c r="BC415" i="1"/>
  <c r="BC444" i="1"/>
  <c r="BC445" i="1"/>
  <c r="BC417" i="1"/>
  <c r="BC446" i="1"/>
  <c r="BC447" i="1"/>
  <c r="BC448" i="1"/>
  <c r="BC449" i="1"/>
  <c r="BC450" i="1"/>
  <c r="BC451" i="1"/>
  <c r="BC452" i="1"/>
  <c r="BC453" i="1"/>
  <c r="BC454" i="1"/>
  <c r="BC455" i="1"/>
  <c r="BC456" i="1"/>
  <c r="BC457" i="1"/>
  <c r="BC458" i="1"/>
  <c r="BC459" i="1"/>
  <c r="BC460" i="1"/>
  <c r="BC461" i="1"/>
  <c r="BC462" i="1"/>
  <c r="BC463" i="1"/>
  <c r="BC464" i="1"/>
  <c r="BC465" i="1"/>
  <c r="BC466" i="1"/>
  <c r="BC467" i="1"/>
  <c r="BC468" i="1"/>
  <c r="BC469" i="1"/>
  <c r="BC470" i="1"/>
  <c r="BC471" i="1"/>
  <c r="BC472" i="1"/>
  <c r="BC473" i="1"/>
  <c r="BC474" i="1"/>
  <c r="BC475" i="1"/>
  <c r="BC476" i="1"/>
  <c r="BC477" i="1"/>
  <c r="BC478" i="1"/>
  <c r="BC479" i="1"/>
  <c r="BC480" i="1"/>
  <c r="BC481" i="1"/>
  <c r="BC482" i="1"/>
  <c r="BC483" i="1"/>
  <c r="BC484" i="1"/>
  <c r="BC504" i="1"/>
  <c r="BC485" i="1"/>
  <c r="BC505" i="1"/>
  <c r="BC492" i="1"/>
  <c r="BC489" i="1"/>
  <c r="BC498" i="1"/>
  <c r="BC506" i="1"/>
  <c r="BC500" i="1"/>
  <c r="BC507" i="1"/>
  <c r="BC508" i="1"/>
  <c r="BC494" i="1"/>
  <c r="BC496" i="1"/>
  <c r="BC490" i="1"/>
  <c r="BC497" i="1"/>
  <c r="BC509" i="1"/>
  <c r="BC510" i="1"/>
  <c r="BC511" i="1"/>
  <c r="BC486" i="1"/>
  <c r="BC501" i="1"/>
  <c r="BC512" i="1"/>
  <c r="BC513" i="1"/>
  <c r="BC514" i="1"/>
  <c r="BC515" i="1"/>
  <c r="BC516" i="1"/>
  <c r="BC493" i="1"/>
  <c r="BC499" i="1"/>
  <c r="BC495" i="1"/>
  <c r="BC503" i="1"/>
  <c r="BC502" i="1"/>
  <c r="BC517" i="1"/>
  <c r="BC487" i="1"/>
  <c r="BC488" i="1"/>
  <c r="BC518" i="1"/>
  <c r="BC519" i="1"/>
  <c r="BC491" i="1"/>
  <c r="BC520" i="1"/>
  <c r="BC521" i="1"/>
  <c r="BC522" i="1"/>
  <c r="BC523" i="1"/>
  <c r="BC524" i="1"/>
  <c r="BC525" i="1"/>
  <c r="BC526" i="1"/>
  <c r="BC527" i="1"/>
  <c r="BC528" i="1"/>
  <c r="BC529" i="1"/>
  <c r="BC530" i="1"/>
  <c r="BC531" i="1"/>
  <c r="BC532" i="1"/>
  <c r="BC533" i="1"/>
  <c r="BC534" i="1"/>
  <c r="BC535" i="1"/>
  <c r="BC536" i="1"/>
  <c r="BC537" i="1"/>
  <c r="BC538" i="1"/>
  <c r="BC539" i="1"/>
  <c r="BC540" i="1"/>
  <c r="BC541" i="1"/>
  <c r="BC542" i="1"/>
  <c r="BC543" i="1"/>
  <c r="BC544" i="1"/>
  <c r="BC545" i="1"/>
  <c r="BC546" i="1"/>
  <c r="BC547" i="1"/>
  <c r="BC548" i="1"/>
  <c r="BC549" i="1"/>
  <c r="BC550" i="1"/>
  <c r="BC551" i="1"/>
  <c r="BC552" i="1"/>
  <c r="BC553" i="1"/>
  <c r="BC554" i="1"/>
  <c r="BC555" i="1"/>
  <c r="BC556" i="1"/>
  <c r="BC557" i="1"/>
  <c r="BC558" i="1"/>
  <c r="BC578" i="1"/>
  <c r="BC559" i="1"/>
  <c r="BC579" i="1"/>
  <c r="BC567" i="1"/>
  <c r="BC563" i="1"/>
  <c r="BC577" i="1"/>
  <c r="BC580" i="1"/>
  <c r="BC573" i="1"/>
  <c r="BC581" i="1"/>
  <c r="BC582" i="1"/>
  <c r="BC570" i="1"/>
  <c r="BC569" i="1"/>
  <c r="BC564" i="1"/>
  <c r="BC574" i="1"/>
  <c r="BC583" i="1"/>
  <c r="BC584" i="1"/>
  <c r="BC585" i="1"/>
  <c r="BC560" i="1"/>
  <c r="BC572" i="1"/>
  <c r="BC586" i="1"/>
  <c r="BC587" i="1"/>
  <c r="BC588" i="1"/>
  <c r="BC589" i="1"/>
  <c r="BC590" i="1"/>
  <c r="BC571" i="1"/>
  <c r="BC575" i="1"/>
  <c r="BC566" i="1"/>
  <c r="BC576" i="1"/>
  <c r="BC568" i="1"/>
  <c r="BC591" i="1"/>
  <c r="BC561" i="1"/>
  <c r="BC562" i="1"/>
  <c r="BC592" i="1"/>
  <c r="BC593" i="1"/>
  <c r="BC565" i="1"/>
  <c r="BC594" i="1"/>
  <c r="BC595" i="1"/>
  <c r="BC596" i="1"/>
  <c r="BC597" i="1"/>
  <c r="BC598" i="1"/>
  <c r="BC599" i="1"/>
  <c r="BC600" i="1"/>
  <c r="BC601" i="1"/>
  <c r="BC602" i="1"/>
  <c r="BC603" i="1"/>
  <c r="BC604" i="1"/>
  <c r="BC605" i="1"/>
  <c r="BC606" i="1"/>
  <c r="BC607" i="1"/>
  <c r="BC608" i="1"/>
  <c r="BC609" i="1"/>
  <c r="BC610" i="1"/>
  <c r="BC611" i="1"/>
  <c r="BC612" i="1"/>
  <c r="BC613" i="1"/>
  <c r="BC614" i="1"/>
  <c r="BC615" i="1"/>
  <c r="BC616" i="1"/>
  <c r="BC617" i="1"/>
  <c r="BC618" i="1"/>
  <c r="BC619" i="1"/>
  <c r="BC620" i="1"/>
  <c r="BC621" i="1"/>
  <c r="BC622" i="1"/>
  <c r="BC623" i="1"/>
  <c r="BC624" i="1"/>
  <c r="BC625" i="1"/>
  <c r="BC626" i="1"/>
  <c r="BC627" i="1"/>
  <c r="BC628" i="1"/>
  <c r="BC629" i="1"/>
  <c r="BC630" i="1"/>
  <c r="BC631" i="1"/>
  <c r="BC632" i="1"/>
  <c r="BC652" i="1"/>
  <c r="BC637" i="1"/>
  <c r="BC653" i="1"/>
  <c r="BC643" i="1"/>
  <c r="BC636" i="1"/>
  <c r="BC650" i="1"/>
  <c r="BC654" i="1"/>
  <c r="BC646" i="1"/>
  <c r="BC655" i="1"/>
  <c r="BC656" i="1"/>
  <c r="BC642" i="1"/>
  <c r="BC644" i="1"/>
  <c r="BC639" i="1"/>
  <c r="BC647" i="1"/>
  <c r="BC657" i="1"/>
  <c r="BC658" i="1"/>
  <c r="BC659" i="1"/>
  <c r="BC635" i="1"/>
  <c r="BC648" i="1"/>
  <c r="BC660" i="1"/>
  <c r="BC661" i="1"/>
  <c r="BC662" i="1"/>
  <c r="BC663" i="1"/>
  <c r="BC664" i="1"/>
  <c r="BC651" i="1"/>
  <c r="BC649" i="1"/>
  <c r="BC640" i="1"/>
  <c r="BC645" i="1"/>
  <c r="BC641" i="1"/>
  <c r="BC665" i="1"/>
  <c r="BC633" i="1"/>
  <c r="BC634" i="1"/>
  <c r="BC666" i="1"/>
  <c r="BC667" i="1"/>
  <c r="BC638" i="1"/>
  <c r="BC668" i="1"/>
  <c r="BC669" i="1"/>
  <c r="BC670" i="1"/>
  <c r="BC671" i="1"/>
  <c r="BC672" i="1"/>
  <c r="BC673" i="1"/>
  <c r="BC674" i="1"/>
  <c r="BC675" i="1"/>
  <c r="BC676" i="1"/>
  <c r="BC677" i="1"/>
  <c r="BC678" i="1"/>
  <c r="BC679" i="1"/>
  <c r="BC680" i="1"/>
  <c r="BC681" i="1"/>
  <c r="BC682" i="1"/>
  <c r="BC683" i="1"/>
  <c r="BC684" i="1"/>
  <c r="BC685" i="1"/>
  <c r="BC686" i="1"/>
  <c r="BC687" i="1"/>
  <c r="BC688" i="1"/>
  <c r="BC689" i="1"/>
  <c r="BC690" i="1"/>
  <c r="BC691" i="1"/>
  <c r="BC692" i="1"/>
  <c r="BC693" i="1"/>
  <c r="BC694" i="1"/>
  <c r="BC695" i="1"/>
  <c r="BC696" i="1"/>
  <c r="BC697" i="1"/>
  <c r="BC698" i="1"/>
  <c r="BC699" i="1"/>
  <c r="BC700" i="1"/>
  <c r="BC701" i="1"/>
  <c r="BC702" i="1"/>
  <c r="BC703" i="1"/>
  <c r="BC704" i="1"/>
  <c r="BC705" i="1"/>
  <c r="BC706" i="1"/>
  <c r="BC726" i="1"/>
  <c r="BC718" i="1"/>
  <c r="BC727" i="1"/>
  <c r="BC719" i="1"/>
  <c r="BC708" i="1"/>
  <c r="BC723" i="1"/>
  <c r="BC728" i="1"/>
  <c r="BC722" i="1"/>
  <c r="BC729" i="1"/>
  <c r="BC730" i="1"/>
  <c r="BC717" i="1"/>
  <c r="BC716" i="1"/>
  <c r="BC715" i="1"/>
  <c r="BC720" i="1"/>
  <c r="BC731" i="1"/>
  <c r="BC732" i="1"/>
  <c r="BC733" i="1"/>
  <c r="BC712" i="1"/>
  <c r="BC721" i="1"/>
  <c r="BC734" i="1"/>
  <c r="BC735" i="1"/>
  <c r="BC736" i="1"/>
  <c r="BC737" i="1"/>
  <c r="BC738" i="1"/>
  <c r="BC725" i="1"/>
  <c r="BC724" i="1"/>
  <c r="BC710" i="1"/>
  <c r="BC714" i="1"/>
  <c r="BC709" i="1"/>
  <c r="BC739" i="1"/>
  <c r="BC711" i="1"/>
  <c r="BC707" i="1"/>
  <c r="BC740" i="1"/>
  <c r="BC741" i="1"/>
  <c r="BC713" i="1"/>
  <c r="BC742" i="1"/>
  <c r="BC743" i="1"/>
  <c r="BC744" i="1"/>
  <c r="BC745" i="1"/>
  <c r="BC746" i="1"/>
  <c r="BC747" i="1"/>
  <c r="BC748" i="1"/>
  <c r="BC749" i="1"/>
  <c r="BC750" i="1"/>
  <c r="BC751" i="1"/>
  <c r="BC752" i="1"/>
  <c r="BC753" i="1"/>
  <c r="BC754" i="1"/>
  <c r="BC755" i="1"/>
  <c r="BC756" i="1"/>
  <c r="BC757" i="1"/>
  <c r="BC758" i="1"/>
  <c r="BC759" i="1"/>
  <c r="BC760" i="1"/>
  <c r="BC761" i="1"/>
  <c r="BC762" i="1"/>
  <c r="BC763" i="1"/>
  <c r="BC764" i="1"/>
  <c r="BC765" i="1"/>
  <c r="BC766" i="1"/>
  <c r="BC767" i="1"/>
  <c r="BC768" i="1"/>
  <c r="BC769" i="1"/>
  <c r="BC770" i="1"/>
  <c r="BC771" i="1"/>
  <c r="BC772" i="1"/>
  <c r="BC773" i="1"/>
  <c r="BC774" i="1"/>
  <c r="BC775" i="1"/>
  <c r="BC776" i="1"/>
  <c r="BC777" i="1"/>
  <c r="BC778" i="1"/>
  <c r="BC779" i="1"/>
  <c r="BC780" i="1"/>
  <c r="BC800" i="1"/>
  <c r="BC796" i="1"/>
  <c r="BC801" i="1"/>
  <c r="BC795" i="1"/>
  <c r="BC788" i="1"/>
  <c r="BC790" i="1"/>
  <c r="BC802" i="1"/>
  <c r="BC797" i="1"/>
  <c r="BC803" i="1"/>
  <c r="BC804" i="1"/>
  <c r="BC791" i="1"/>
  <c r="BC789" i="1"/>
  <c r="BC785" i="1"/>
  <c r="BC792" i="1"/>
  <c r="BC805" i="1"/>
  <c r="BC806" i="1"/>
  <c r="BC807" i="1"/>
  <c r="BC787" i="1"/>
  <c r="BC794" i="1"/>
  <c r="BC808" i="1"/>
  <c r="BC809" i="1"/>
  <c r="BC810" i="1"/>
  <c r="BC811" i="1"/>
  <c r="BC812" i="1"/>
  <c r="BC799" i="1"/>
  <c r="BC798" i="1"/>
  <c r="BC781" i="1"/>
  <c r="BC782" i="1"/>
  <c r="BC783" i="1"/>
  <c r="BC813" i="1"/>
  <c r="BC784" i="1"/>
  <c r="BC786" i="1"/>
  <c r="BC814" i="1"/>
  <c r="BC815" i="1"/>
  <c r="BC793" i="1"/>
  <c r="BC816" i="1"/>
  <c r="BC817" i="1"/>
  <c r="BC818" i="1"/>
  <c r="BC819" i="1"/>
  <c r="BC820" i="1"/>
  <c r="BC821" i="1"/>
  <c r="BC822" i="1"/>
  <c r="BC823" i="1"/>
  <c r="BC824" i="1"/>
  <c r="BC825" i="1"/>
  <c r="BC826" i="1"/>
  <c r="BC827" i="1"/>
  <c r="BC828" i="1"/>
  <c r="BC829" i="1"/>
  <c r="BC830" i="1"/>
  <c r="BC831" i="1"/>
  <c r="BC832" i="1"/>
  <c r="BC833" i="1"/>
  <c r="BC834" i="1"/>
  <c r="BC835" i="1"/>
  <c r="BC836" i="1"/>
  <c r="BC837" i="1"/>
  <c r="BC838" i="1"/>
  <c r="BC839" i="1"/>
  <c r="BC840" i="1"/>
  <c r="BC841" i="1"/>
  <c r="BC842" i="1"/>
  <c r="BC843" i="1"/>
  <c r="BC844" i="1"/>
  <c r="BC845" i="1"/>
  <c r="BC846" i="1"/>
  <c r="BC847" i="1"/>
  <c r="BC848" i="1"/>
  <c r="BC849" i="1"/>
  <c r="BC850" i="1"/>
  <c r="BC851" i="1"/>
  <c r="BC852" i="1"/>
  <c r="BC853" i="1"/>
  <c r="BC854" i="1"/>
  <c r="BC874" i="1"/>
  <c r="BC870" i="1"/>
  <c r="BC875" i="1"/>
  <c r="BC869" i="1"/>
  <c r="BC867" i="1"/>
  <c r="BC860" i="1"/>
  <c r="BC876" i="1"/>
  <c r="BC872" i="1"/>
  <c r="BC877" i="1"/>
  <c r="BC878" i="1"/>
  <c r="BC863" i="1"/>
  <c r="BC862" i="1"/>
  <c r="BC866" i="1"/>
  <c r="BC861" i="1"/>
  <c r="BC879" i="1"/>
  <c r="BC880" i="1"/>
  <c r="BC881" i="1"/>
  <c r="BC864" i="1"/>
  <c r="BC865" i="1"/>
  <c r="BC882" i="1"/>
  <c r="BC883" i="1"/>
  <c r="BC884" i="1"/>
  <c r="BC885" i="1"/>
  <c r="BC886" i="1"/>
  <c r="BC873" i="1"/>
  <c r="BC871" i="1"/>
  <c r="BC855" i="1"/>
  <c r="BC856" i="1"/>
  <c r="BC857" i="1"/>
  <c r="BC887" i="1"/>
  <c r="BC858" i="1"/>
  <c r="BC859" i="1"/>
  <c r="BC888" i="1"/>
  <c r="BC889" i="1"/>
  <c r="BC868" i="1"/>
  <c r="BC890" i="1"/>
  <c r="BC891" i="1"/>
  <c r="BC892" i="1"/>
  <c r="BC893" i="1"/>
  <c r="BC894" i="1"/>
  <c r="BC895" i="1"/>
  <c r="BC896" i="1"/>
  <c r="BC897" i="1"/>
  <c r="BC898" i="1"/>
  <c r="BC899" i="1"/>
  <c r="BC900" i="1"/>
  <c r="BC901" i="1"/>
  <c r="BC902" i="1"/>
  <c r="BC903" i="1"/>
  <c r="BC904" i="1"/>
  <c r="BC905" i="1"/>
  <c r="BC906" i="1"/>
  <c r="BC907" i="1"/>
  <c r="BC908" i="1"/>
  <c r="BC909" i="1"/>
  <c r="BC910" i="1"/>
  <c r="BC911" i="1"/>
  <c r="BC912" i="1"/>
  <c r="BC913" i="1"/>
  <c r="BC914" i="1"/>
  <c r="BC915" i="1"/>
  <c r="BC916" i="1"/>
  <c r="BC917" i="1"/>
  <c r="BC918" i="1"/>
  <c r="BC919" i="1"/>
  <c r="BC920" i="1"/>
  <c r="BC921" i="1"/>
  <c r="BC922" i="1"/>
  <c r="BC923" i="1"/>
  <c r="BC924" i="1"/>
  <c r="BC925" i="1"/>
  <c r="BC926" i="1"/>
  <c r="BC927" i="1"/>
  <c r="BC928" i="1"/>
  <c r="BC948" i="1"/>
  <c r="BC944" i="1"/>
  <c r="BC949" i="1"/>
  <c r="BC943" i="1"/>
  <c r="BC942" i="1"/>
  <c r="BC929" i="1"/>
  <c r="BC950" i="1"/>
  <c r="BC946" i="1"/>
  <c r="BC951" i="1"/>
  <c r="BC952" i="1"/>
  <c r="BC938" i="1"/>
  <c r="BC930" i="1"/>
  <c r="BC931" i="1"/>
  <c r="BC932" i="1"/>
  <c r="BC953" i="1"/>
  <c r="BC954" i="1"/>
  <c r="BC955" i="1"/>
  <c r="BC939" i="1"/>
  <c r="BC940" i="1"/>
  <c r="BC956" i="1"/>
  <c r="BC957" i="1"/>
  <c r="BC958" i="1"/>
  <c r="BC959" i="1"/>
  <c r="BC960" i="1"/>
  <c r="BC947" i="1"/>
  <c r="BC941" i="1"/>
  <c r="BC933" i="1"/>
  <c r="BC934" i="1"/>
  <c r="BC935" i="1"/>
  <c r="BC961" i="1"/>
  <c r="BC936" i="1"/>
  <c r="BC937" i="1"/>
  <c r="BC962" i="1"/>
  <c r="BC963" i="1"/>
  <c r="BC945" i="1"/>
  <c r="BC964" i="1"/>
  <c r="BC965" i="1"/>
  <c r="BC966" i="1"/>
  <c r="BC967" i="1"/>
  <c r="BC968" i="1"/>
  <c r="BC969" i="1"/>
  <c r="BC970" i="1"/>
  <c r="BC971" i="1"/>
  <c r="BC972" i="1"/>
  <c r="BC973" i="1"/>
  <c r="BC974" i="1"/>
  <c r="BC975" i="1"/>
  <c r="BC976" i="1"/>
  <c r="BC977" i="1"/>
  <c r="BC978" i="1"/>
  <c r="BC979" i="1"/>
  <c r="BC980" i="1"/>
  <c r="BC981" i="1"/>
  <c r="BC982" i="1"/>
  <c r="BC983" i="1"/>
  <c r="BC984" i="1"/>
  <c r="BC985" i="1"/>
  <c r="BC986" i="1"/>
  <c r="BC987" i="1"/>
  <c r="BC988" i="1"/>
  <c r="BC989" i="1"/>
  <c r="BC990" i="1"/>
  <c r="BC991" i="1"/>
  <c r="BC992" i="1"/>
  <c r="BC993" i="1"/>
  <c r="BC994" i="1"/>
  <c r="BC995" i="1"/>
  <c r="BC996" i="1"/>
  <c r="BC997" i="1"/>
  <c r="BC998" i="1"/>
  <c r="BC999" i="1"/>
  <c r="BC1000" i="1"/>
  <c r="BC1001" i="1"/>
  <c r="BC1002" i="1"/>
  <c r="BC1022" i="1"/>
  <c r="BC1015" i="1"/>
  <c r="BC1023" i="1"/>
  <c r="BC1017" i="1"/>
  <c r="BC1018" i="1"/>
  <c r="BC1003" i="1"/>
  <c r="BC1024" i="1"/>
  <c r="BC1019" i="1"/>
  <c r="BC1025" i="1"/>
  <c r="BC1026" i="1"/>
  <c r="BC1014" i="1"/>
  <c r="BC1004" i="1"/>
  <c r="BC1005" i="1"/>
  <c r="BC1006" i="1"/>
  <c r="BC1027" i="1"/>
  <c r="BC1028" i="1"/>
  <c r="BC1029" i="1"/>
  <c r="BC1007" i="1"/>
  <c r="BC1013" i="1"/>
  <c r="BC1030" i="1"/>
  <c r="BC1031" i="1"/>
  <c r="BC1032" i="1"/>
  <c r="BC1033" i="1"/>
  <c r="BC1034" i="1"/>
  <c r="BC1021" i="1"/>
  <c r="BC1016" i="1"/>
  <c r="BC1008" i="1"/>
  <c r="BC1009" i="1"/>
  <c r="BC1010" i="1"/>
  <c r="BC1035" i="1"/>
  <c r="BC1011" i="1"/>
  <c r="BC1012" i="1"/>
  <c r="BC1036" i="1"/>
  <c r="BC1037" i="1"/>
  <c r="BC1020" i="1"/>
  <c r="BC1038" i="1"/>
  <c r="BC1039" i="1"/>
  <c r="BC1040" i="1"/>
  <c r="BC1041" i="1"/>
  <c r="BC1042" i="1"/>
  <c r="BC1043" i="1"/>
  <c r="BC1044" i="1"/>
  <c r="BC1045" i="1"/>
  <c r="BC1046" i="1"/>
  <c r="BC1047" i="1"/>
  <c r="BC1048" i="1"/>
  <c r="BC1049" i="1"/>
  <c r="BC1050" i="1"/>
  <c r="BC1051" i="1"/>
  <c r="BC1052" i="1"/>
  <c r="BC1053" i="1"/>
  <c r="BC1054" i="1"/>
  <c r="BC1055" i="1"/>
  <c r="BC1056" i="1"/>
  <c r="BC1057" i="1"/>
  <c r="BC1058" i="1"/>
  <c r="BC1059" i="1"/>
  <c r="BC1060" i="1"/>
  <c r="BC1061" i="1"/>
  <c r="BC1062" i="1"/>
  <c r="BC1063" i="1"/>
  <c r="BC1064" i="1"/>
  <c r="BC1065" i="1"/>
  <c r="BC1066" i="1"/>
  <c r="BC1067" i="1"/>
  <c r="BC1068" i="1"/>
  <c r="BC1069" i="1"/>
  <c r="BC1070" i="1"/>
  <c r="BC1071" i="1"/>
  <c r="BC1072" i="1"/>
  <c r="BC1073" i="1"/>
  <c r="BC1074" i="1"/>
  <c r="BC1075" i="1"/>
  <c r="BC1076" i="1"/>
  <c r="BC1096" i="1"/>
  <c r="BC1077" i="1"/>
  <c r="BC1097" i="1"/>
  <c r="BC1093" i="1"/>
  <c r="BC1090" i="1"/>
  <c r="BC1078" i="1"/>
  <c r="BC1098" i="1"/>
  <c r="BC1092" i="1"/>
  <c r="BC1099" i="1"/>
  <c r="BC1100" i="1"/>
  <c r="BC1088" i="1"/>
  <c r="BC1079" i="1"/>
  <c r="BC1080" i="1"/>
  <c r="BC1087" i="1"/>
  <c r="BC1101" i="1"/>
  <c r="BC1102" i="1"/>
  <c r="BC1103" i="1"/>
  <c r="BC1091" i="1"/>
  <c r="BC1081" i="1"/>
  <c r="BC1104" i="1"/>
  <c r="BC1105" i="1"/>
  <c r="BC1106" i="1"/>
  <c r="BC1107" i="1"/>
  <c r="BC1108" i="1"/>
  <c r="BC1095" i="1"/>
  <c r="BC1089" i="1"/>
  <c r="BC1082" i="1"/>
  <c r="BC1083" i="1"/>
  <c r="BC1084" i="1"/>
  <c r="BC1109" i="1"/>
  <c r="BC1085" i="1"/>
  <c r="BC1086" i="1"/>
  <c r="BC1110" i="1"/>
  <c r="BC1111" i="1"/>
  <c r="BC1094" i="1"/>
  <c r="BC1112" i="1"/>
  <c r="BC1113" i="1"/>
  <c r="BC1114" i="1"/>
  <c r="BC1115" i="1"/>
  <c r="BC1116" i="1"/>
  <c r="BC1117" i="1"/>
  <c r="BC1118" i="1"/>
  <c r="BC1119" i="1"/>
  <c r="BC1120" i="1"/>
  <c r="BC1121" i="1"/>
  <c r="BC1122" i="1"/>
  <c r="BC1123" i="1"/>
  <c r="BC1124" i="1"/>
  <c r="BC1125" i="1"/>
  <c r="BC1126" i="1"/>
  <c r="BC1127" i="1"/>
  <c r="BC1128" i="1"/>
  <c r="BC1129" i="1"/>
  <c r="BC1130" i="1"/>
  <c r="BC1131" i="1"/>
  <c r="BC1132" i="1"/>
  <c r="BC1133" i="1"/>
  <c r="BC1134" i="1"/>
  <c r="BC1135" i="1"/>
  <c r="BC1136" i="1"/>
  <c r="BC1137" i="1"/>
  <c r="BC1138" i="1"/>
  <c r="BC1139" i="1"/>
  <c r="BC1140" i="1"/>
  <c r="BC1141" i="1"/>
  <c r="BC1142" i="1"/>
  <c r="BC1143" i="1"/>
  <c r="BC1144" i="1"/>
  <c r="BC1145" i="1"/>
  <c r="BC1146" i="1"/>
  <c r="BC1147" i="1"/>
  <c r="BC1148" i="1"/>
  <c r="BC1149" i="1"/>
  <c r="BC1150" i="1"/>
  <c r="BC1170" i="1"/>
  <c r="BC1151" i="1"/>
  <c r="BC1171" i="1"/>
  <c r="BC1167" i="1"/>
  <c r="BC1165" i="1"/>
  <c r="BC1152" i="1"/>
  <c r="BC1172" i="1"/>
  <c r="BC1166" i="1"/>
  <c r="BC1173" i="1"/>
  <c r="BC1174" i="1"/>
  <c r="BC1163" i="1"/>
  <c r="BC1153" i="1"/>
  <c r="BC1154" i="1"/>
  <c r="BC1155" i="1"/>
  <c r="BC1175" i="1"/>
  <c r="BC1176" i="1"/>
  <c r="BC1177" i="1"/>
  <c r="BC1156" i="1"/>
  <c r="BC1164" i="1"/>
  <c r="BC1178" i="1"/>
  <c r="BC1179" i="1"/>
  <c r="BC1180" i="1"/>
  <c r="BC1181" i="1"/>
  <c r="BC1182" i="1"/>
  <c r="BC1169" i="1"/>
  <c r="BC1162" i="1"/>
  <c r="BC1157" i="1"/>
  <c r="BC1158" i="1"/>
  <c r="BC1159" i="1"/>
  <c r="BC1183" i="1"/>
  <c r="BC1160" i="1"/>
  <c r="BC1161" i="1"/>
  <c r="BC1184" i="1"/>
  <c r="BC1185" i="1"/>
  <c r="BC1168" i="1"/>
  <c r="BC1186" i="1"/>
  <c r="BC1187" i="1"/>
  <c r="BC1188" i="1"/>
  <c r="BC1189" i="1"/>
  <c r="BC1190" i="1"/>
  <c r="BC1191" i="1"/>
  <c r="BC1192" i="1"/>
  <c r="BC1193" i="1"/>
  <c r="BC1194" i="1"/>
  <c r="BC1195" i="1"/>
  <c r="BC1196" i="1"/>
  <c r="BC1197" i="1"/>
  <c r="BC1198" i="1"/>
  <c r="BC1199" i="1"/>
  <c r="BC1200" i="1"/>
  <c r="BC1201" i="1"/>
  <c r="BC1202" i="1"/>
  <c r="BC1203" i="1"/>
  <c r="BC1204" i="1"/>
  <c r="BC1205" i="1"/>
  <c r="BC1206" i="1"/>
  <c r="BC1207" i="1"/>
  <c r="BC1208" i="1"/>
  <c r="BC1209" i="1"/>
  <c r="BC1210" i="1"/>
  <c r="BC1211" i="1"/>
  <c r="BC1212" i="1"/>
  <c r="BC1213" i="1"/>
  <c r="BC1214" i="1"/>
  <c r="BC1215" i="1"/>
  <c r="BC1216" i="1"/>
  <c r="BC1217" i="1"/>
  <c r="BC1218" i="1"/>
  <c r="BC1219" i="1"/>
  <c r="BC1220" i="1"/>
  <c r="BC1221" i="1"/>
  <c r="BC1222" i="1"/>
  <c r="BC1223" i="1"/>
  <c r="BC1224" i="1"/>
  <c r="BC1244" i="1"/>
  <c r="BC1239" i="1"/>
  <c r="BC1245" i="1"/>
  <c r="BC1241" i="1"/>
  <c r="BC1240" i="1"/>
  <c r="BC1225" i="1"/>
  <c r="BC1246" i="1"/>
  <c r="BC1242" i="1"/>
  <c r="BC1247" i="1"/>
  <c r="BC1248" i="1"/>
  <c r="BC1237" i="1"/>
  <c r="BC1226" i="1"/>
  <c r="BC1227" i="1"/>
  <c r="BC1228" i="1"/>
  <c r="BC1249" i="1"/>
  <c r="BC1250" i="1"/>
  <c r="BC1251" i="1"/>
  <c r="BC1229" i="1"/>
  <c r="BC1230" i="1"/>
  <c r="BC1252" i="1"/>
  <c r="BC1253" i="1"/>
  <c r="BC1254" i="1"/>
  <c r="BC1255" i="1"/>
  <c r="BC1256" i="1"/>
  <c r="BC1238" i="1"/>
  <c r="BC1231" i="1"/>
  <c r="BC1232" i="1"/>
  <c r="BC1233" i="1"/>
  <c r="BC1234" i="1"/>
  <c r="BC1257" i="1"/>
  <c r="BC1235" i="1"/>
  <c r="BC1236" i="1"/>
  <c r="BC1258" i="1"/>
  <c r="BC1259" i="1"/>
  <c r="BC1243" i="1"/>
  <c r="BC1260" i="1"/>
  <c r="BC1261" i="1"/>
  <c r="BC1262" i="1"/>
  <c r="BC1263" i="1"/>
  <c r="BC1264" i="1"/>
  <c r="BC1265" i="1"/>
  <c r="BC1266" i="1"/>
  <c r="BC1267" i="1"/>
  <c r="BC1268" i="1"/>
  <c r="BC1269" i="1"/>
  <c r="BC1270" i="1"/>
  <c r="BC1271" i="1"/>
  <c r="BC1272" i="1"/>
  <c r="BC1273" i="1"/>
  <c r="BC1274" i="1"/>
  <c r="BC1275" i="1"/>
  <c r="BC1276" i="1"/>
  <c r="BC1277" i="1"/>
  <c r="BC1278" i="1"/>
  <c r="BC1279" i="1"/>
  <c r="BC1280" i="1"/>
  <c r="BC1281" i="1"/>
  <c r="BC1282" i="1"/>
  <c r="BC1283" i="1"/>
  <c r="BC1284" i="1"/>
  <c r="BC1285" i="1"/>
  <c r="BC1286" i="1"/>
  <c r="BC1287" i="1"/>
  <c r="BC1288" i="1"/>
  <c r="BC1289" i="1"/>
  <c r="BC1290" i="1"/>
  <c r="BC1291" i="1"/>
  <c r="BC1292" i="1"/>
  <c r="BC1293" i="1"/>
  <c r="BC1294" i="1"/>
  <c r="BC1295" i="1"/>
  <c r="BC1296" i="1"/>
  <c r="BC1297" i="1"/>
  <c r="BC1298" i="1"/>
  <c r="BC1318" i="1"/>
  <c r="BC1305" i="1"/>
  <c r="BC1319" i="1"/>
  <c r="BC1314" i="1"/>
  <c r="BC1315" i="1"/>
  <c r="BC1311" i="1"/>
  <c r="BC1320" i="1"/>
  <c r="BC1317" i="1"/>
  <c r="BC1321" i="1"/>
  <c r="BC1322" i="1"/>
  <c r="BC1309" i="1"/>
  <c r="BC1299" i="1"/>
  <c r="BC1300" i="1"/>
  <c r="BC1301" i="1"/>
  <c r="BC1323" i="1"/>
  <c r="BC1324" i="1"/>
  <c r="BC1325" i="1"/>
  <c r="BC1302" i="1"/>
  <c r="BC1308" i="1"/>
  <c r="BC1326" i="1"/>
  <c r="BC1327" i="1"/>
  <c r="BC1328" i="1"/>
  <c r="BC1329" i="1"/>
  <c r="BC1330" i="1"/>
  <c r="BC1313" i="1"/>
  <c r="BC1310" i="1"/>
  <c r="BC1303" i="1"/>
  <c r="BC1312" i="1"/>
  <c r="BC1307" i="1"/>
  <c r="BC1331" i="1"/>
  <c r="BC1306" i="1"/>
  <c r="BC1304" i="1"/>
  <c r="BC1332" i="1"/>
  <c r="BC1333" i="1"/>
  <c r="BC1316" i="1"/>
  <c r="BC1334" i="1"/>
  <c r="BC1335" i="1"/>
  <c r="BC1336" i="1"/>
  <c r="BC1337" i="1"/>
  <c r="BC1338" i="1"/>
  <c r="BC1339" i="1"/>
  <c r="BC1340" i="1"/>
  <c r="BC1341" i="1"/>
  <c r="BC1342" i="1"/>
  <c r="BC1343" i="1"/>
  <c r="BC1344" i="1"/>
  <c r="BC1345" i="1"/>
  <c r="BC1346" i="1"/>
  <c r="BC1347" i="1"/>
  <c r="BC1348" i="1"/>
  <c r="BC1349" i="1"/>
  <c r="BC1350" i="1"/>
  <c r="BC1351" i="1"/>
  <c r="BC1352" i="1"/>
  <c r="BC1353" i="1"/>
  <c r="BC1354" i="1"/>
  <c r="BC1355" i="1"/>
  <c r="BC1356" i="1"/>
  <c r="BC1357" i="1"/>
  <c r="BC1358" i="1"/>
  <c r="BC1359" i="1"/>
  <c r="BC1360" i="1"/>
  <c r="BC1361" i="1"/>
  <c r="BC1362" i="1"/>
  <c r="BC1363" i="1"/>
  <c r="BC1364" i="1"/>
  <c r="BC1365" i="1"/>
  <c r="BC1366" i="1"/>
  <c r="BC1367" i="1"/>
  <c r="BC1368" i="1"/>
  <c r="BC1369" i="1"/>
  <c r="BC1370" i="1"/>
  <c r="BC1371" i="1"/>
  <c r="BC1372" i="1"/>
  <c r="BC1392" i="1"/>
  <c r="BC1378" i="1"/>
  <c r="BC1393" i="1"/>
  <c r="BC1386" i="1"/>
  <c r="BC1389" i="1"/>
  <c r="BC1381" i="1"/>
  <c r="BC1394" i="1"/>
  <c r="BC1391" i="1"/>
  <c r="BC1395" i="1"/>
  <c r="BC1396" i="1"/>
  <c r="BC1385" i="1"/>
  <c r="BC1382" i="1"/>
  <c r="BC1379" i="1"/>
  <c r="BC1373" i="1"/>
  <c r="BC1397" i="1"/>
  <c r="BC1398" i="1"/>
  <c r="BC1399" i="1"/>
  <c r="BC1374" i="1"/>
  <c r="BC1383" i="1"/>
  <c r="BC1400" i="1"/>
  <c r="BC1401" i="1"/>
  <c r="BC1402" i="1"/>
  <c r="BC1403" i="1"/>
  <c r="BC1404" i="1"/>
  <c r="BC1388" i="1"/>
  <c r="BC1387" i="1"/>
  <c r="BC1375" i="1"/>
  <c r="BC1384" i="1"/>
  <c r="BC1376" i="1"/>
  <c r="BC1405" i="1"/>
  <c r="BC1377" i="1"/>
  <c r="BC1380" i="1"/>
  <c r="BC1406" i="1"/>
  <c r="BC1407" i="1"/>
  <c r="BC1390" i="1"/>
  <c r="BC1408" i="1"/>
  <c r="BC1409" i="1"/>
  <c r="BC1410" i="1"/>
  <c r="BC1411" i="1"/>
  <c r="BC1412" i="1"/>
  <c r="BC1413" i="1"/>
  <c r="BC1414" i="1"/>
  <c r="BC1415" i="1"/>
  <c r="BC1416" i="1"/>
  <c r="BC1417" i="1"/>
  <c r="BC1418" i="1"/>
  <c r="BC1419" i="1"/>
  <c r="BC1420" i="1"/>
  <c r="BC1421" i="1"/>
  <c r="BC1422" i="1"/>
  <c r="BC1423" i="1"/>
  <c r="BC1424" i="1"/>
  <c r="BC1425" i="1"/>
  <c r="BC1426" i="1"/>
  <c r="BC1427" i="1"/>
  <c r="BC1428" i="1"/>
  <c r="BC1429" i="1"/>
  <c r="BC1430" i="1"/>
  <c r="BC1431" i="1"/>
  <c r="BC1432" i="1"/>
  <c r="BC1433" i="1"/>
  <c r="BC1434" i="1"/>
  <c r="BC1435" i="1"/>
  <c r="BC1436" i="1"/>
  <c r="BC1437" i="1"/>
  <c r="BC1438" i="1"/>
  <c r="BC1439" i="1"/>
  <c r="BC1440" i="1"/>
  <c r="BC1441" i="1"/>
  <c r="BC1442" i="1"/>
  <c r="BC1443" i="1"/>
  <c r="BC1444" i="1"/>
  <c r="BC1445" i="1"/>
  <c r="BC1446" i="1"/>
  <c r="BC1466" i="1"/>
  <c r="BC1452" i="1"/>
  <c r="BC1467" i="1"/>
  <c r="BC1460" i="1"/>
  <c r="BC1462" i="1"/>
  <c r="BC1458" i="1"/>
  <c r="BC1468" i="1"/>
  <c r="BC1465" i="1"/>
  <c r="BC1469" i="1"/>
  <c r="BC1470" i="1"/>
  <c r="BC1457" i="1"/>
  <c r="BC1451" i="1"/>
  <c r="BC1453" i="1"/>
  <c r="BC1450" i="1"/>
  <c r="BC1471" i="1"/>
  <c r="BC1472" i="1"/>
  <c r="BC1473" i="1"/>
  <c r="BC1447" i="1"/>
  <c r="BC1454" i="1"/>
  <c r="BC1474" i="1"/>
  <c r="BC1475" i="1"/>
  <c r="BC1476" i="1"/>
  <c r="BC1477" i="1"/>
  <c r="BC1478" i="1"/>
  <c r="BC1463" i="1"/>
  <c r="BC1455" i="1"/>
  <c r="BC1459" i="1"/>
  <c r="BC1461" i="1"/>
  <c r="BC1456" i="1"/>
  <c r="BC1479" i="1"/>
  <c r="BC1448" i="1"/>
  <c r="BC1449" i="1"/>
  <c r="BC1480" i="1"/>
  <c r="BC1481" i="1"/>
  <c r="BC1464" i="1"/>
  <c r="BC1482" i="1"/>
  <c r="BC1483" i="1"/>
  <c r="BC1484" i="1"/>
  <c r="BC1485" i="1"/>
  <c r="BC1486" i="1"/>
  <c r="BC1487" i="1"/>
  <c r="BC1488" i="1"/>
  <c r="BC1489" i="1"/>
  <c r="BC1490" i="1"/>
  <c r="BC1491" i="1"/>
  <c r="BC1492" i="1"/>
  <c r="BC1493" i="1"/>
  <c r="BC1494" i="1"/>
  <c r="BC1495" i="1"/>
  <c r="BC1496" i="1"/>
  <c r="BC1497" i="1"/>
  <c r="BC1498" i="1"/>
  <c r="BC1499" i="1"/>
  <c r="BC1500" i="1"/>
  <c r="BC1501" i="1"/>
  <c r="BC1502" i="1"/>
  <c r="BC1503" i="1"/>
  <c r="BC1504" i="1"/>
  <c r="BC1505" i="1"/>
  <c r="BC1506" i="1"/>
  <c r="BC1507" i="1"/>
  <c r="BC1508" i="1"/>
  <c r="BC1509" i="1"/>
  <c r="BC1510" i="1"/>
  <c r="BC1511" i="1"/>
  <c r="BC1512" i="1"/>
  <c r="BC1513" i="1"/>
  <c r="BC1514" i="1"/>
  <c r="BC1515" i="1"/>
  <c r="BC1516" i="1"/>
  <c r="BC1517" i="1"/>
  <c r="BC1518" i="1"/>
  <c r="BC1519" i="1"/>
  <c r="BC1520" i="1"/>
  <c r="BC1540" i="1"/>
  <c r="BC1530" i="1"/>
  <c r="BC1541" i="1"/>
  <c r="BC1535" i="1"/>
  <c r="BC1536" i="1"/>
  <c r="BC1532" i="1"/>
  <c r="BC1542" i="1"/>
  <c r="BC1539" i="1"/>
  <c r="BC1543" i="1"/>
  <c r="BC1544" i="1"/>
  <c r="BC1533" i="1"/>
  <c r="BC1527" i="1"/>
  <c r="BC1521" i="1"/>
  <c r="BC1526" i="1"/>
  <c r="BC1545" i="1"/>
  <c r="BC1546" i="1"/>
  <c r="BC1547" i="1"/>
  <c r="BC1522" i="1"/>
  <c r="BC1529" i="1"/>
  <c r="BC1548" i="1"/>
  <c r="BC1549" i="1"/>
  <c r="BC1550" i="1"/>
  <c r="BC1551" i="1"/>
  <c r="BC1552" i="1"/>
  <c r="BC1538" i="1"/>
  <c r="BC1531" i="1"/>
  <c r="BC1523" i="1"/>
  <c r="BC1534" i="1"/>
  <c r="BC1528" i="1"/>
  <c r="BC1553" i="1"/>
  <c r="BC1524" i="1"/>
  <c r="BC1525" i="1"/>
  <c r="BC1554" i="1"/>
  <c r="BC1555" i="1"/>
  <c r="BC1537" i="1"/>
  <c r="BC1556" i="1"/>
  <c r="BC1557" i="1"/>
  <c r="BC1558" i="1"/>
  <c r="BC1559" i="1"/>
  <c r="BC1560" i="1"/>
  <c r="BC1561" i="1"/>
  <c r="BC1562" i="1"/>
  <c r="BC1563" i="1"/>
  <c r="BC1564" i="1"/>
  <c r="BC1565" i="1"/>
  <c r="BC1566" i="1"/>
  <c r="BC1567" i="1"/>
  <c r="BC1568" i="1"/>
  <c r="BC1569" i="1"/>
  <c r="BC1570" i="1"/>
  <c r="BC1571" i="1"/>
  <c r="BC1572" i="1"/>
  <c r="BC1573" i="1"/>
  <c r="BC1574" i="1"/>
  <c r="BC1575" i="1"/>
  <c r="BC1576" i="1"/>
  <c r="BC1577" i="1"/>
  <c r="BC1578" i="1"/>
  <c r="BC1579" i="1"/>
  <c r="BC1580" i="1"/>
  <c r="BC1581" i="1"/>
  <c r="BC1582" i="1"/>
  <c r="BC1583" i="1"/>
  <c r="BC1584" i="1"/>
  <c r="BC1585" i="1"/>
  <c r="BC1586" i="1"/>
  <c r="BC1587" i="1"/>
  <c r="BC1588" i="1"/>
  <c r="BC1589" i="1"/>
  <c r="BC1590" i="1"/>
  <c r="BC1591" i="1"/>
  <c r="BC1592" i="1"/>
  <c r="BC1593" i="1"/>
  <c r="BC1594" i="1"/>
  <c r="BC1614" i="1"/>
  <c r="BC1598" i="1"/>
  <c r="BC1615" i="1"/>
  <c r="BC1609" i="1"/>
  <c r="BC1607" i="1"/>
  <c r="BC1606" i="1"/>
  <c r="BC1616" i="1"/>
  <c r="BC1613" i="1"/>
  <c r="BC1617" i="1"/>
  <c r="BC1618" i="1"/>
  <c r="BC1610" i="1"/>
  <c r="BC1605" i="1"/>
  <c r="BC1604" i="1"/>
  <c r="BC1599" i="1"/>
  <c r="BC1619" i="1"/>
  <c r="BC1620" i="1"/>
  <c r="BC1621" i="1"/>
  <c r="BC1601" i="1"/>
  <c r="BC1603" i="1"/>
  <c r="BC1622" i="1"/>
  <c r="BC1623" i="1"/>
  <c r="BC1624" i="1"/>
  <c r="BC1625" i="1"/>
  <c r="BC1626" i="1"/>
  <c r="BC1612" i="1"/>
  <c r="BC1602" i="1"/>
  <c r="BC1597" i="1"/>
  <c r="BC1608" i="1"/>
  <c r="BC1600" i="1"/>
  <c r="BC1627" i="1"/>
  <c r="BC1595" i="1"/>
  <c r="BC1596" i="1"/>
  <c r="BC1628" i="1"/>
  <c r="BC1629" i="1"/>
  <c r="BC1611" i="1"/>
  <c r="BC1630" i="1"/>
  <c r="BC1631" i="1"/>
  <c r="BC1632" i="1"/>
  <c r="BC1633" i="1"/>
  <c r="BC1634" i="1"/>
  <c r="BC1635" i="1"/>
  <c r="BC1636" i="1"/>
  <c r="BC1637" i="1"/>
  <c r="BC1638" i="1"/>
  <c r="BC1639" i="1"/>
  <c r="BC1640" i="1"/>
  <c r="BC1641" i="1"/>
  <c r="BC1642" i="1"/>
  <c r="BC1643" i="1"/>
  <c r="BC1644" i="1"/>
  <c r="BC1645" i="1"/>
  <c r="BC1646" i="1"/>
  <c r="BC1647" i="1"/>
  <c r="BC1648" i="1"/>
  <c r="BC1649" i="1"/>
  <c r="BC1650" i="1"/>
  <c r="BC1651" i="1"/>
  <c r="BC1652" i="1"/>
  <c r="BC1653" i="1"/>
  <c r="BC1654" i="1"/>
  <c r="BC1655" i="1"/>
  <c r="BC1656" i="1"/>
  <c r="BC1657" i="1"/>
  <c r="BC1658" i="1"/>
  <c r="BC1659" i="1"/>
  <c r="BC1660" i="1"/>
  <c r="BC1661" i="1"/>
  <c r="BC1662" i="1"/>
  <c r="BC1663" i="1"/>
  <c r="BC1664" i="1"/>
  <c r="BC1665" i="1"/>
  <c r="BC1666" i="1"/>
  <c r="BC1667" i="1"/>
  <c r="BC1668" i="1"/>
  <c r="BC1688" i="1"/>
  <c r="BC1679" i="1"/>
  <c r="BC1689" i="1"/>
  <c r="BC1682" i="1"/>
  <c r="BC1683" i="1"/>
  <c r="BC1676" i="1"/>
  <c r="BC1690" i="1"/>
  <c r="BC1687" i="1"/>
  <c r="BC1703" i="1"/>
  <c r="BC1691" i="1"/>
  <c r="BC1684" i="1"/>
  <c r="BC1677" i="1"/>
  <c r="BC1674" i="1"/>
  <c r="BC1669" i="1"/>
  <c r="BC1692" i="1"/>
  <c r="BC1693" i="1"/>
  <c r="BC1694" i="1"/>
  <c r="BC1670" i="1"/>
  <c r="BC1680" i="1"/>
  <c r="BC1695" i="1"/>
  <c r="BC1696" i="1"/>
  <c r="BC1697" i="1"/>
  <c r="BC1698" i="1"/>
  <c r="BC1699" i="1"/>
  <c r="BC1686" i="1"/>
  <c r="BC1675" i="1"/>
  <c r="BC1672" i="1"/>
  <c r="BC1681" i="1"/>
  <c r="BC1673" i="1"/>
  <c r="BC1700" i="1"/>
  <c r="BC1678" i="1"/>
  <c r="BC1671" i="1"/>
  <c r="BC1701" i="1"/>
  <c r="BC1702" i="1"/>
  <c r="BC1685" i="1"/>
  <c r="BC1704" i="1"/>
  <c r="BC1705" i="1"/>
  <c r="BC1706" i="1"/>
  <c r="BC1707" i="1"/>
  <c r="BC1708" i="1"/>
  <c r="BC1709" i="1"/>
  <c r="BC1710" i="1"/>
  <c r="BC1711" i="1"/>
  <c r="BC1712" i="1"/>
  <c r="BC1713" i="1"/>
  <c r="BC1714" i="1"/>
  <c r="BC1715" i="1"/>
  <c r="BC1716" i="1"/>
  <c r="BC1717" i="1"/>
  <c r="BC1718" i="1"/>
  <c r="BC1719" i="1"/>
  <c r="BC1720" i="1"/>
  <c r="BC1721" i="1"/>
  <c r="BC1722" i="1"/>
  <c r="BC1723" i="1"/>
  <c r="BC1724" i="1"/>
  <c r="BC1725" i="1"/>
  <c r="BC1726" i="1"/>
  <c r="BC1727" i="1"/>
  <c r="BC1728" i="1"/>
  <c r="BC1729" i="1"/>
  <c r="BC1730" i="1"/>
  <c r="BC1731" i="1"/>
  <c r="BC1732" i="1"/>
  <c r="BC1733" i="1"/>
  <c r="BC1734" i="1"/>
  <c r="BC1735" i="1"/>
  <c r="BC1736" i="1"/>
  <c r="BC1737" i="1"/>
  <c r="BC1738" i="1"/>
  <c r="BC1739" i="1"/>
  <c r="BC1740" i="1"/>
  <c r="BC1741" i="1"/>
  <c r="BC1742" i="1"/>
  <c r="BC1762" i="1"/>
  <c r="BC1753" i="1"/>
  <c r="BC1763" i="1"/>
  <c r="BC1756" i="1"/>
  <c r="BC1757" i="1"/>
  <c r="BC1751" i="1"/>
  <c r="BC1764" i="1"/>
  <c r="BC1761" i="1"/>
  <c r="BC1765" i="1"/>
  <c r="BC1766" i="1"/>
  <c r="BC1758" i="1"/>
  <c r="BC1755" i="1"/>
  <c r="BC1752" i="1"/>
  <c r="BC1749" i="1"/>
  <c r="BC1767" i="1"/>
  <c r="BC1768" i="1"/>
  <c r="BC1769" i="1"/>
  <c r="BC1743" i="1"/>
  <c r="BC1748" i="1"/>
  <c r="BC1770" i="1"/>
  <c r="BC1771" i="1"/>
  <c r="BC1772" i="1"/>
  <c r="BC1773" i="1"/>
  <c r="BC1774" i="1"/>
  <c r="BC1760" i="1"/>
  <c r="BC1754" i="1"/>
  <c r="BC1747" i="1"/>
  <c r="BC1750" i="1"/>
  <c r="BC1746" i="1"/>
  <c r="BC1775" i="1"/>
  <c r="BC1744" i="1"/>
  <c r="BC1745" i="1"/>
  <c r="BC1776" i="1"/>
  <c r="BC1777" i="1"/>
  <c r="BC1759" i="1"/>
  <c r="BC1778" i="1"/>
  <c r="BC1779" i="1"/>
  <c r="BC1780" i="1"/>
  <c r="BC1781" i="1"/>
  <c r="BC1782" i="1"/>
  <c r="BC1783" i="1"/>
  <c r="BC1784" i="1"/>
  <c r="BC1785" i="1"/>
  <c r="BC1786" i="1"/>
  <c r="BC1787" i="1"/>
  <c r="BC1788" i="1"/>
  <c r="BC1789" i="1"/>
  <c r="BC1790" i="1"/>
  <c r="BC1791" i="1"/>
  <c r="BC1792" i="1"/>
  <c r="BC1793" i="1"/>
  <c r="BC1794" i="1"/>
  <c r="BC1795" i="1"/>
  <c r="BC1796" i="1"/>
  <c r="BC1797" i="1"/>
  <c r="BC1798" i="1"/>
  <c r="BC1799" i="1"/>
  <c r="BC1800" i="1"/>
  <c r="BC1801" i="1"/>
  <c r="BC1802" i="1"/>
  <c r="BC1803" i="1"/>
  <c r="BC1804" i="1"/>
  <c r="BC1805" i="1"/>
  <c r="BC1806" i="1"/>
  <c r="BC1807" i="1"/>
  <c r="BC1808" i="1"/>
  <c r="BC1809" i="1"/>
  <c r="BC1810" i="1"/>
  <c r="BC1811" i="1"/>
  <c r="BC1812" i="1"/>
  <c r="BC1813" i="1"/>
  <c r="BC1814" i="1"/>
  <c r="BC1815" i="1"/>
  <c r="BC1816" i="1"/>
  <c r="BC1836" i="1"/>
  <c r="BC1825" i="1"/>
  <c r="BC1837" i="1"/>
  <c r="BC1830" i="1"/>
  <c r="BC1832" i="1"/>
  <c r="BC1823" i="1"/>
  <c r="BC1838" i="1"/>
  <c r="BC1835" i="1"/>
  <c r="BC1839" i="1"/>
  <c r="BC1840" i="1"/>
  <c r="BC1829" i="1"/>
  <c r="BC1827" i="1"/>
  <c r="BC1828" i="1"/>
  <c r="BC1821" i="1"/>
  <c r="BC1841" i="1"/>
  <c r="BC1842" i="1"/>
  <c r="BC1843" i="1"/>
  <c r="BC1817" i="1"/>
  <c r="BC1824" i="1"/>
  <c r="BC1844" i="1"/>
  <c r="BC1845" i="1"/>
  <c r="BC1846" i="1"/>
  <c r="BC1847" i="1"/>
  <c r="BC1848" i="1"/>
  <c r="BC1834" i="1"/>
  <c r="BC1826" i="1"/>
  <c r="BC1818" i="1"/>
  <c r="BC1831" i="1"/>
  <c r="BC1822" i="1"/>
  <c r="BC1849" i="1"/>
  <c r="BC1819" i="1"/>
  <c r="BC1820" i="1"/>
  <c r="BC1850" i="1"/>
  <c r="BC1851" i="1"/>
  <c r="BC1833" i="1"/>
  <c r="BC1852" i="1"/>
  <c r="BC1853" i="1"/>
  <c r="BC1854" i="1"/>
  <c r="BC1855" i="1"/>
  <c r="BC1856" i="1"/>
  <c r="BC1857" i="1"/>
  <c r="BC1858" i="1"/>
  <c r="BC1859" i="1"/>
  <c r="BC1860" i="1"/>
  <c r="BC1861" i="1"/>
  <c r="BC1862" i="1"/>
  <c r="BC1863" i="1"/>
  <c r="BC1864" i="1"/>
  <c r="BC1865" i="1"/>
  <c r="BC1866" i="1"/>
  <c r="BC1867" i="1"/>
  <c r="BC1868" i="1"/>
  <c r="BC1869" i="1"/>
  <c r="BC1870" i="1"/>
  <c r="BC1871" i="1"/>
  <c r="BC1872" i="1"/>
  <c r="BC1873" i="1"/>
  <c r="BC1874" i="1"/>
  <c r="BC1875" i="1"/>
  <c r="BC1876" i="1"/>
  <c r="BC1877" i="1"/>
  <c r="BC1878" i="1"/>
  <c r="BC1879" i="1"/>
  <c r="BC1880" i="1"/>
  <c r="BC1881" i="1"/>
  <c r="BC1882" i="1"/>
  <c r="BC1883" i="1"/>
  <c r="BC1884" i="1"/>
  <c r="BC1885" i="1"/>
  <c r="BC1886" i="1"/>
  <c r="BC1887" i="1"/>
  <c r="BC1888" i="1"/>
  <c r="BC1889" i="1"/>
  <c r="BC1890" i="1"/>
  <c r="BC1910" i="1"/>
  <c r="BC1903" i="1"/>
  <c r="BC1911" i="1"/>
  <c r="BC1906" i="1"/>
  <c r="BC1904" i="1"/>
  <c r="BC1901" i="1"/>
  <c r="BC1912" i="1"/>
  <c r="BC1909" i="1"/>
  <c r="BC1913" i="1"/>
  <c r="BC1914" i="1"/>
  <c r="BC1905" i="1"/>
  <c r="BC1902" i="1"/>
  <c r="BC1898" i="1"/>
  <c r="BC1895" i="1"/>
  <c r="BC1915" i="1"/>
  <c r="BC1916" i="1"/>
  <c r="BC1917" i="1"/>
  <c r="BC1891" i="1"/>
  <c r="BC1896" i="1"/>
  <c r="BC1918" i="1"/>
  <c r="BC1919" i="1"/>
  <c r="BC1920" i="1"/>
  <c r="BC1921" i="1"/>
  <c r="BC1922" i="1"/>
  <c r="BC1908" i="1"/>
  <c r="BC1899" i="1"/>
  <c r="BC1892" i="1"/>
  <c r="BC1900" i="1"/>
  <c r="BC1897" i="1"/>
  <c r="BC1923" i="1"/>
  <c r="BC1893" i="1"/>
  <c r="BC1894" i="1"/>
  <c r="BC1924" i="1"/>
  <c r="BC1925" i="1"/>
  <c r="BC1907" i="1"/>
  <c r="BC1926" i="1"/>
  <c r="BC1927" i="1"/>
  <c r="BC1928" i="1"/>
  <c r="BC1929" i="1"/>
  <c r="BC1930" i="1"/>
  <c r="BC1931" i="1"/>
  <c r="BC1932" i="1"/>
  <c r="BC1933" i="1"/>
  <c r="BC1934" i="1"/>
  <c r="BC1935" i="1"/>
  <c r="BC1936" i="1"/>
  <c r="BC1937" i="1"/>
  <c r="BC1938" i="1"/>
  <c r="BC1939" i="1"/>
  <c r="BC1940" i="1"/>
  <c r="BC1941" i="1"/>
  <c r="BC1942" i="1"/>
  <c r="BC1943" i="1"/>
  <c r="BC1944" i="1"/>
  <c r="BC1945" i="1"/>
  <c r="BC1946" i="1"/>
  <c r="BC1947" i="1"/>
  <c r="BC1948" i="1"/>
  <c r="BC1949" i="1"/>
  <c r="BC1950" i="1"/>
  <c r="BC1951" i="1"/>
  <c r="BC1952" i="1"/>
  <c r="BC1953" i="1"/>
  <c r="BC1954" i="1"/>
  <c r="BC1955" i="1"/>
  <c r="BC1956" i="1"/>
  <c r="BC1957" i="1"/>
  <c r="BC1958" i="1"/>
  <c r="BC1959" i="1"/>
  <c r="BC1960" i="1"/>
  <c r="BC1961" i="1"/>
  <c r="BC1962" i="1"/>
  <c r="BC1963" i="1"/>
  <c r="BC1964" i="1"/>
  <c r="BC1984" i="1"/>
  <c r="BC1965" i="1"/>
  <c r="BC1985" i="1"/>
  <c r="BC1966" i="1"/>
  <c r="BC1967" i="1"/>
  <c r="BC1968" i="1"/>
  <c r="BC1986" i="1"/>
  <c r="BC1969" i="1"/>
  <c r="BC1987" i="1"/>
  <c r="BC1988" i="1"/>
  <c r="BC1970" i="1"/>
  <c r="BC1971" i="1"/>
  <c r="BC1972" i="1"/>
  <c r="BC1973" i="1"/>
  <c r="BC1989" i="1"/>
  <c r="BC1990" i="1"/>
  <c r="BC1991" i="1"/>
  <c r="BC1974" i="1"/>
  <c r="BC1975" i="1"/>
  <c r="BC1992" i="1"/>
  <c r="BC1993" i="1"/>
  <c r="BC1994" i="1"/>
  <c r="BC1995" i="1"/>
  <c r="BC1996" i="1"/>
  <c r="BC1976" i="1"/>
  <c r="BC1977" i="1"/>
  <c r="BC1978" i="1"/>
  <c r="BC1979" i="1"/>
  <c r="BC1980" i="1"/>
  <c r="BC1997" i="1"/>
  <c r="BC1981" i="1"/>
  <c r="BC1982" i="1"/>
  <c r="BC1998" i="1"/>
  <c r="BC1999" i="1"/>
  <c r="BC1983" i="1"/>
  <c r="BC2000" i="1"/>
  <c r="BC2001" i="1"/>
  <c r="BC2002" i="1"/>
  <c r="BC2003" i="1"/>
  <c r="BC2004" i="1"/>
  <c r="BC2005" i="1"/>
  <c r="BC2006" i="1"/>
  <c r="BC2007" i="1"/>
  <c r="BC2008" i="1"/>
  <c r="BC2009" i="1"/>
  <c r="BC2010" i="1"/>
  <c r="BC2011" i="1"/>
  <c r="BC2012" i="1"/>
  <c r="BC2013" i="1"/>
  <c r="BC2014" i="1"/>
  <c r="BC2015" i="1"/>
  <c r="BC2016" i="1"/>
  <c r="BC2017" i="1"/>
  <c r="BC2018" i="1"/>
  <c r="BC2019" i="1"/>
  <c r="BC2020" i="1"/>
  <c r="BC2021" i="1"/>
  <c r="BC2022" i="1"/>
  <c r="BC2023" i="1"/>
  <c r="BC2024" i="1"/>
  <c r="BC2025" i="1"/>
  <c r="BC2026" i="1"/>
  <c r="BC2027" i="1"/>
  <c r="BC2028" i="1"/>
  <c r="BC2029" i="1"/>
  <c r="BC2030" i="1"/>
  <c r="BC2031" i="1"/>
  <c r="BC2032" i="1"/>
  <c r="BC2033" i="1"/>
  <c r="BC2034" i="1"/>
  <c r="BC2035" i="1"/>
  <c r="BC2036" i="1"/>
  <c r="BC2037" i="1"/>
  <c r="BC2038" i="1"/>
  <c r="BC2058" i="1"/>
  <c r="BC2039" i="1"/>
  <c r="BC2059" i="1"/>
  <c r="BC2040" i="1"/>
  <c r="BC2041" i="1"/>
  <c r="BC2042" i="1"/>
  <c r="BC2060" i="1"/>
  <c r="BC2043" i="1"/>
  <c r="BC2061" i="1"/>
  <c r="BC2062" i="1"/>
  <c r="BC2044" i="1"/>
  <c r="BC2045" i="1"/>
  <c r="BC2046" i="1"/>
  <c r="BC2047" i="1"/>
  <c r="BC2063" i="1"/>
  <c r="BC2064" i="1"/>
  <c r="BC2065" i="1"/>
  <c r="BC2048" i="1"/>
  <c r="BC2049" i="1"/>
  <c r="BC2066" i="1"/>
  <c r="BC2067" i="1"/>
  <c r="BC2068" i="1"/>
  <c r="BC2069" i="1"/>
  <c r="BC2070" i="1"/>
  <c r="BC2050" i="1"/>
  <c r="BC2051" i="1"/>
  <c r="BC2052" i="1"/>
  <c r="BC2053" i="1"/>
  <c r="BC2054" i="1"/>
  <c r="BC2071" i="1"/>
  <c r="BC2055" i="1"/>
  <c r="BC2056" i="1"/>
  <c r="BC2072" i="1"/>
  <c r="BC2073" i="1"/>
  <c r="BC2057" i="1"/>
  <c r="BC2" i="1"/>
  <c r="CN4" i="17" l="1"/>
  <c r="AY4" i="17"/>
  <c r="AX4" i="17"/>
  <c r="AU82" i="20"/>
  <c r="AU81" i="20"/>
  <c r="AU5" i="20"/>
  <c r="A58" i="14" l="1"/>
  <c r="BW6" i="17"/>
  <c r="BW7" i="17"/>
  <c r="BW8" i="17"/>
  <c r="BW9" i="17"/>
  <c r="BW10" i="17"/>
  <c r="BW11" i="17"/>
  <c r="BW12" i="17"/>
  <c r="BW13" i="17"/>
  <c r="BW14" i="17"/>
  <c r="BW15" i="17"/>
  <c r="BW16" i="17"/>
  <c r="BW17" i="17"/>
  <c r="BW18" i="17"/>
  <c r="BW19" i="17"/>
  <c r="BW20" i="17"/>
  <c r="BW21" i="17"/>
  <c r="BW22" i="17"/>
  <c r="BW23" i="17"/>
  <c r="BW24" i="17"/>
  <c r="BW25" i="17"/>
  <c r="BW26" i="17"/>
  <c r="BW27" i="17"/>
  <c r="BW28" i="17"/>
  <c r="BW29" i="17"/>
  <c r="BW30" i="17"/>
  <c r="BW31" i="17"/>
  <c r="BW32" i="17"/>
  <c r="BW33" i="17"/>
  <c r="BW34" i="17"/>
  <c r="BW35" i="17"/>
  <c r="BW36" i="17"/>
  <c r="BW37" i="17"/>
  <c r="BW38" i="17"/>
  <c r="BW39" i="17"/>
  <c r="BW40" i="17"/>
  <c r="BW41" i="17"/>
  <c r="BW42" i="17"/>
  <c r="BW43" i="17"/>
  <c r="BW44" i="17"/>
  <c r="BW45" i="17"/>
  <c r="BW46" i="17"/>
  <c r="BW47" i="17"/>
  <c r="BW48" i="17"/>
  <c r="BW49" i="17"/>
  <c r="BW50" i="17"/>
  <c r="BW5" i="17"/>
  <c r="BU6" i="17"/>
  <c r="BU7" i="17"/>
  <c r="BU8" i="17"/>
  <c r="BU9" i="17"/>
  <c r="BU10" i="17"/>
  <c r="BU11" i="17"/>
  <c r="BU12" i="17"/>
  <c r="BU13" i="17"/>
  <c r="BU14" i="17"/>
  <c r="BU15" i="17"/>
  <c r="BU16" i="17"/>
  <c r="BU17" i="17"/>
  <c r="BU18" i="17"/>
  <c r="BU19" i="17"/>
  <c r="BU20" i="17"/>
  <c r="BU21" i="17"/>
  <c r="BU22" i="17"/>
  <c r="BU23" i="17"/>
  <c r="BU24" i="17"/>
  <c r="BU25" i="17"/>
  <c r="BU26" i="17"/>
  <c r="BU27" i="17"/>
  <c r="BU28" i="17"/>
  <c r="BU29" i="17"/>
  <c r="BU30" i="17"/>
  <c r="BU31" i="17"/>
  <c r="BU32" i="17"/>
  <c r="BU33" i="17"/>
  <c r="BU34" i="17"/>
  <c r="BU35" i="17"/>
  <c r="BU36" i="17"/>
  <c r="BU37" i="17"/>
  <c r="BU38" i="17"/>
  <c r="BU39" i="17"/>
  <c r="BU40" i="17"/>
  <c r="BU41" i="17"/>
  <c r="BU42" i="17"/>
  <c r="BU43" i="17"/>
  <c r="BU44" i="17"/>
  <c r="BU45" i="17"/>
  <c r="BU46" i="17"/>
  <c r="BU47" i="17"/>
  <c r="BU48" i="17"/>
  <c r="BU49" i="17"/>
  <c r="BU50" i="17"/>
  <c r="BU5" i="17"/>
  <c r="BR6" i="17"/>
  <c r="BS6" i="17" s="1"/>
  <c r="BR7" i="17"/>
  <c r="BS7" i="17" s="1"/>
  <c r="BR8" i="17"/>
  <c r="BS8" i="17" s="1"/>
  <c r="BR9" i="17"/>
  <c r="BS9" i="17" s="1"/>
  <c r="BR10" i="17"/>
  <c r="BS10" i="17" s="1"/>
  <c r="BR11" i="17"/>
  <c r="BS11" i="17" s="1"/>
  <c r="BR12" i="17"/>
  <c r="BS12" i="17" s="1"/>
  <c r="BR13" i="17"/>
  <c r="BS13" i="17" s="1"/>
  <c r="BR14" i="17"/>
  <c r="BS14" i="17" s="1"/>
  <c r="BR15" i="17"/>
  <c r="BS15" i="17" s="1"/>
  <c r="BR16" i="17"/>
  <c r="BS16" i="17" s="1"/>
  <c r="BR17" i="17"/>
  <c r="BS17" i="17" s="1"/>
  <c r="BR18" i="17"/>
  <c r="BS18" i="17" s="1"/>
  <c r="BR19" i="17"/>
  <c r="BS19" i="17" s="1"/>
  <c r="BR20" i="17"/>
  <c r="BS20" i="17" s="1"/>
  <c r="BR21" i="17"/>
  <c r="BS21" i="17" s="1"/>
  <c r="BR22" i="17"/>
  <c r="BS22" i="17" s="1"/>
  <c r="BR23" i="17"/>
  <c r="BS23" i="17" s="1"/>
  <c r="BR24" i="17"/>
  <c r="BS24" i="17" s="1"/>
  <c r="BR25" i="17"/>
  <c r="BS25" i="17" s="1"/>
  <c r="BR26" i="17"/>
  <c r="BS26" i="17" s="1"/>
  <c r="BR27" i="17"/>
  <c r="BS27" i="17" s="1"/>
  <c r="BR28" i="17"/>
  <c r="BS28" i="17" s="1"/>
  <c r="BR29" i="17"/>
  <c r="BS29" i="17" s="1"/>
  <c r="BR30" i="17"/>
  <c r="BS30" i="17" s="1"/>
  <c r="BR31" i="17"/>
  <c r="BS31" i="17" s="1"/>
  <c r="BR32" i="17"/>
  <c r="BS32" i="17" s="1"/>
  <c r="BR33" i="17"/>
  <c r="BS33" i="17" s="1"/>
  <c r="BR34" i="17"/>
  <c r="BS34" i="17" s="1"/>
  <c r="BR35" i="17"/>
  <c r="BS35" i="17" s="1"/>
  <c r="BR36" i="17"/>
  <c r="BS36" i="17" s="1"/>
  <c r="BR37" i="17"/>
  <c r="BS37" i="17" s="1"/>
  <c r="BR38" i="17"/>
  <c r="BS38" i="17" s="1"/>
  <c r="BR39" i="17"/>
  <c r="BS39" i="17" s="1"/>
  <c r="BR40" i="17"/>
  <c r="BS40" i="17" s="1"/>
  <c r="BR41" i="17"/>
  <c r="BS41" i="17" s="1"/>
  <c r="BR42" i="17"/>
  <c r="BS42" i="17" s="1"/>
  <c r="BR43" i="17"/>
  <c r="BS43" i="17" s="1"/>
  <c r="BR44" i="17"/>
  <c r="BS44" i="17" s="1"/>
  <c r="BR45" i="17"/>
  <c r="BS45" i="17" s="1"/>
  <c r="BR46" i="17"/>
  <c r="BS46" i="17" s="1"/>
  <c r="BR47" i="17"/>
  <c r="BS47" i="17" s="1"/>
  <c r="BR48" i="17"/>
  <c r="BS48" i="17" s="1"/>
  <c r="BR49" i="17"/>
  <c r="BS49" i="17" s="1"/>
  <c r="BR50" i="17"/>
  <c r="BS50" i="17" s="1"/>
  <c r="BS5" i="17"/>
  <c r="CA5" i="17"/>
  <c r="CA6" i="17"/>
  <c r="CA7" i="17"/>
  <c r="CA8" i="17"/>
  <c r="CA9" i="17"/>
  <c r="CA10" i="17"/>
  <c r="CA11" i="17"/>
  <c r="CA12" i="17"/>
  <c r="CA13" i="17"/>
  <c r="CA14" i="17"/>
  <c r="CA15" i="17"/>
  <c r="CA16" i="17"/>
  <c r="CA17" i="17"/>
  <c r="CA18" i="17"/>
  <c r="CA19" i="17"/>
  <c r="CA20" i="17"/>
  <c r="CA21" i="17"/>
  <c r="CA22" i="17"/>
  <c r="CA23" i="17"/>
  <c r="CA24" i="17"/>
  <c r="CA25" i="17"/>
  <c r="CA26" i="17"/>
  <c r="CA27" i="17"/>
  <c r="CA28" i="17"/>
  <c r="CA29" i="17"/>
  <c r="CA30" i="17"/>
  <c r="CA31" i="17"/>
  <c r="CA32" i="17"/>
  <c r="CA33" i="17"/>
  <c r="CA34" i="17"/>
  <c r="CA35" i="17"/>
  <c r="CA36" i="17"/>
  <c r="CA37" i="17"/>
  <c r="CA38" i="17"/>
  <c r="CA39" i="17"/>
  <c r="CA40" i="17"/>
  <c r="CA41" i="17"/>
  <c r="CA42" i="17"/>
  <c r="CA43" i="17"/>
  <c r="CA44" i="17"/>
  <c r="CA45" i="17"/>
  <c r="CA46" i="17"/>
  <c r="CA47" i="17"/>
  <c r="CA48" i="17"/>
  <c r="CA49" i="17"/>
  <c r="CA50" i="17"/>
  <c r="BZ15" i="17"/>
  <c r="BZ16" i="17"/>
  <c r="BZ17" i="17"/>
  <c r="BZ18" i="17"/>
  <c r="BZ19" i="17"/>
  <c r="BZ20" i="17"/>
  <c r="BZ21" i="17"/>
  <c r="BZ22" i="17"/>
  <c r="BZ23" i="17"/>
  <c r="BZ24" i="17"/>
  <c r="BZ25" i="17"/>
  <c r="BZ26" i="17"/>
  <c r="BZ27" i="17"/>
  <c r="BZ28" i="17"/>
  <c r="BZ29" i="17"/>
  <c r="BZ30" i="17"/>
  <c r="BZ31" i="17"/>
  <c r="BZ32" i="17"/>
  <c r="BZ33" i="17"/>
  <c r="BZ34" i="17"/>
  <c r="BZ35" i="17"/>
  <c r="BZ36" i="17"/>
  <c r="BZ37" i="17"/>
  <c r="BZ38" i="17"/>
  <c r="BZ39" i="17"/>
  <c r="BZ40" i="17"/>
  <c r="BZ41" i="17"/>
  <c r="BZ42" i="17"/>
  <c r="BZ43" i="17"/>
  <c r="BZ44" i="17"/>
  <c r="BZ45" i="17"/>
  <c r="BZ46" i="17"/>
  <c r="BZ47" i="17"/>
  <c r="BZ48" i="17"/>
  <c r="BZ49" i="17"/>
  <c r="BZ50" i="17"/>
  <c r="BZ5" i="17"/>
  <c r="BZ6" i="17"/>
  <c r="BZ7" i="17"/>
  <c r="BZ8" i="17"/>
  <c r="BZ9" i="17"/>
  <c r="BZ10" i="17"/>
  <c r="BZ11" i="17"/>
  <c r="BZ12" i="17"/>
  <c r="BZ13" i="17"/>
  <c r="BZ14" i="17"/>
  <c r="CM4" i="17"/>
  <c r="CK4" i="17"/>
  <c r="CL4" i="17"/>
  <c r="CC4" i="17"/>
  <c r="CD4" i="17"/>
  <c r="CE4" i="17"/>
  <c r="CF4" i="17"/>
  <c r="CG4" i="17"/>
  <c r="CH4" i="17"/>
  <c r="CI4" i="17"/>
  <c r="CJ4" i="17"/>
  <c r="CB4" i="17"/>
  <c r="CA4" i="17"/>
  <c r="BZ4" i="17"/>
  <c r="AK4" i="17"/>
  <c r="BN4" i="17" s="1"/>
  <c r="AK5" i="17"/>
  <c r="BN5" i="17" s="1"/>
  <c r="AK6" i="17"/>
  <c r="BN6" i="17" s="1"/>
  <c r="AK7" i="17"/>
  <c r="BN7" i="17" s="1"/>
  <c r="AK8" i="17"/>
  <c r="BN8" i="17" s="1"/>
  <c r="AK9" i="17"/>
  <c r="BN9" i="17" s="1"/>
  <c r="AK10" i="17"/>
  <c r="BN10" i="17" s="1"/>
  <c r="AK11" i="17"/>
  <c r="BN11" i="17" s="1"/>
  <c r="AK12" i="17"/>
  <c r="BN12" i="17" s="1"/>
  <c r="AK13" i="17"/>
  <c r="BN13" i="17" s="1"/>
  <c r="AK14" i="17"/>
  <c r="BN14" i="17" s="1"/>
  <c r="AK15" i="17"/>
  <c r="BN15" i="17" s="1"/>
  <c r="AK16" i="17"/>
  <c r="BN16" i="17" s="1"/>
  <c r="AK17" i="17"/>
  <c r="BN17" i="17" s="1"/>
  <c r="AK18" i="17"/>
  <c r="BN18" i="17" s="1"/>
  <c r="AK19" i="17"/>
  <c r="BN19" i="17" s="1"/>
  <c r="AK20" i="17"/>
  <c r="BN20" i="17" s="1"/>
  <c r="AK21" i="17"/>
  <c r="BN21" i="17" s="1"/>
  <c r="AK22" i="17"/>
  <c r="BN22" i="17" s="1"/>
  <c r="AK23" i="17"/>
  <c r="BN23" i="17" s="1"/>
  <c r="AK24" i="17"/>
  <c r="BN24" i="17" s="1"/>
  <c r="AK25" i="17"/>
  <c r="BN25" i="17" s="1"/>
  <c r="AK26" i="17"/>
  <c r="BN26" i="17" s="1"/>
  <c r="AK27" i="17"/>
  <c r="BN27" i="17" s="1"/>
  <c r="AK28" i="17"/>
  <c r="BN28" i="17" s="1"/>
  <c r="AK29" i="17"/>
  <c r="BN29" i="17" s="1"/>
  <c r="AK30" i="17"/>
  <c r="BN30" i="17" s="1"/>
  <c r="AK31" i="17"/>
  <c r="BN31" i="17" s="1"/>
  <c r="AK32" i="17"/>
  <c r="BN32" i="17" s="1"/>
  <c r="AK33" i="17"/>
  <c r="BN33" i="17" s="1"/>
  <c r="AK34" i="17"/>
  <c r="BN34" i="17" s="1"/>
  <c r="AK35" i="17"/>
  <c r="BN35" i="17" s="1"/>
  <c r="AK36" i="17"/>
  <c r="BN36" i="17" s="1"/>
  <c r="AK37" i="17"/>
  <c r="BN37" i="17" s="1"/>
  <c r="AK38" i="17"/>
  <c r="BN38" i="17" s="1"/>
  <c r="AK39" i="17"/>
  <c r="BN39" i="17" s="1"/>
  <c r="AK40" i="17"/>
  <c r="BN40" i="17" s="1"/>
  <c r="AK41" i="17"/>
  <c r="BN41" i="17" s="1"/>
  <c r="AK42" i="17"/>
  <c r="BN42" i="17" s="1"/>
  <c r="AK43" i="17"/>
  <c r="BN43" i="17" s="1"/>
  <c r="AK44" i="17"/>
  <c r="BN44" i="17" s="1"/>
  <c r="AK45" i="17"/>
  <c r="BN45" i="17" s="1"/>
  <c r="AK46" i="17"/>
  <c r="BN46" i="17" s="1"/>
  <c r="AK47" i="17"/>
  <c r="BN47" i="17" s="1"/>
  <c r="AK48" i="17"/>
  <c r="BN48" i="17" s="1"/>
  <c r="AK49" i="17"/>
  <c r="BN49" i="17" s="1"/>
  <c r="AK50" i="17"/>
  <c r="BN50" i="17" s="1"/>
  <c r="AW4" i="17"/>
  <c r="AN4" i="17"/>
  <c r="AO4" i="17"/>
  <c r="AP4" i="17"/>
  <c r="AQ4" i="17"/>
  <c r="AR4" i="17"/>
  <c r="AS4" i="17"/>
  <c r="AT4" i="17"/>
  <c r="AU4" i="17"/>
  <c r="AV4" i="17"/>
  <c r="AM4" i="17"/>
  <c r="AL5" i="17"/>
  <c r="BO5" i="17" s="1"/>
  <c r="AL6" i="17"/>
  <c r="BO6" i="17" s="1"/>
  <c r="AL7" i="17"/>
  <c r="BO7" i="17" s="1"/>
  <c r="AL8" i="17"/>
  <c r="BO8" i="17" s="1"/>
  <c r="AL9" i="17"/>
  <c r="BO9" i="17" s="1"/>
  <c r="AL10" i="17"/>
  <c r="BO10" i="17" s="1"/>
  <c r="AL11" i="17"/>
  <c r="BO11" i="17" s="1"/>
  <c r="AL12" i="17"/>
  <c r="BO12" i="17" s="1"/>
  <c r="AL13" i="17"/>
  <c r="BO13" i="17" s="1"/>
  <c r="AL14" i="17"/>
  <c r="BO14" i="17" s="1"/>
  <c r="AL15" i="17"/>
  <c r="BO15" i="17" s="1"/>
  <c r="AL16" i="17"/>
  <c r="BO16" i="17" s="1"/>
  <c r="AL17" i="17"/>
  <c r="BO17" i="17" s="1"/>
  <c r="AL18" i="17"/>
  <c r="BO18" i="17" s="1"/>
  <c r="AL19" i="17"/>
  <c r="BO19" i="17" s="1"/>
  <c r="AL20" i="17"/>
  <c r="BO20" i="17" s="1"/>
  <c r="AL21" i="17"/>
  <c r="BO21" i="17" s="1"/>
  <c r="AL22" i="17"/>
  <c r="BO22" i="17" s="1"/>
  <c r="AL23" i="17"/>
  <c r="BO23" i="17" s="1"/>
  <c r="AL24" i="17"/>
  <c r="BO24" i="17" s="1"/>
  <c r="AL25" i="17"/>
  <c r="BO25" i="17" s="1"/>
  <c r="AL26" i="17"/>
  <c r="BO26" i="17" s="1"/>
  <c r="AL27" i="17"/>
  <c r="BO27" i="17" s="1"/>
  <c r="AL28" i="17"/>
  <c r="BO28" i="17" s="1"/>
  <c r="AL29" i="17"/>
  <c r="BO29" i="17" s="1"/>
  <c r="AL30" i="17"/>
  <c r="BO30" i="17" s="1"/>
  <c r="AL31" i="17"/>
  <c r="BO31" i="17" s="1"/>
  <c r="AL32" i="17"/>
  <c r="BO32" i="17" s="1"/>
  <c r="AL33" i="17"/>
  <c r="BO33" i="17" s="1"/>
  <c r="AL34" i="17"/>
  <c r="BO34" i="17" s="1"/>
  <c r="AL35" i="17"/>
  <c r="BO35" i="17" s="1"/>
  <c r="AL36" i="17"/>
  <c r="BO36" i="17" s="1"/>
  <c r="AL37" i="17"/>
  <c r="BO37" i="17" s="1"/>
  <c r="AL38" i="17"/>
  <c r="BO38" i="17" s="1"/>
  <c r="AL39" i="17"/>
  <c r="BO39" i="17" s="1"/>
  <c r="AL40" i="17"/>
  <c r="BO40" i="17" s="1"/>
  <c r="AL41" i="17"/>
  <c r="BO41" i="17" s="1"/>
  <c r="AL42" i="17"/>
  <c r="BO42" i="17" s="1"/>
  <c r="AL43" i="17"/>
  <c r="BO43" i="17" s="1"/>
  <c r="AL44" i="17"/>
  <c r="BO44" i="17" s="1"/>
  <c r="AL45" i="17"/>
  <c r="BO45" i="17" s="1"/>
  <c r="AL46" i="17"/>
  <c r="BO46" i="17" s="1"/>
  <c r="AL47" i="17"/>
  <c r="BO47" i="17" s="1"/>
  <c r="AL48" i="17"/>
  <c r="BO48" i="17" s="1"/>
  <c r="AL49" i="17"/>
  <c r="BO49" i="17" s="1"/>
  <c r="AL50" i="17"/>
  <c r="BO50" i="17" s="1"/>
  <c r="AL4" i="17"/>
  <c r="BO4" i="17" s="1"/>
  <c r="BB3" i="1"/>
  <c r="BB4" i="1"/>
  <c r="BB5" i="1"/>
  <c r="BB6" i="1"/>
  <c r="BB7" i="1"/>
  <c r="BB8" i="1"/>
  <c r="BB9" i="1"/>
  <c r="BB10" i="1"/>
  <c r="BB11"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60" i="1"/>
  <c r="BB41" i="1"/>
  <c r="BB61" i="1"/>
  <c r="BB52" i="1"/>
  <c r="BB42" i="1"/>
  <c r="BB43" i="1"/>
  <c r="BB62" i="1"/>
  <c r="BB57" i="1"/>
  <c r="BB63" i="1"/>
  <c r="BB64" i="1"/>
  <c r="BB51" i="1"/>
  <c r="BB50" i="1"/>
  <c r="BB44" i="1"/>
  <c r="BB54" i="1"/>
  <c r="BB65" i="1"/>
  <c r="BB66" i="1"/>
  <c r="BB67" i="1"/>
  <c r="BB45" i="1"/>
  <c r="BB55" i="1"/>
  <c r="BB68" i="1"/>
  <c r="BB69" i="1"/>
  <c r="BB70" i="1"/>
  <c r="BB71" i="1"/>
  <c r="BB72" i="1"/>
  <c r="BB46" i="1"/>
  <c r="BB56" i="1"/>
  <c r="BB58" i="1"/>
  <c r="BB59" i="1"/>
  <c r="BB53" i="1"/>
  <c r="BB73" i="1"/>
  <c r="BB47" i="1"/>
  <c r="BB48" i="1"/>
  <c r="BB74" i="1"/>
  <c r="BB75" i="1"/>
  <c r="BB49" i="1"/>
  <c r="BB76" i="1"/>
  <c r="BB77" i="1"/>
  <c r="BB78" i="1"/>
  <c r="BB79" i="1"/>
  <c r="BB80"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10" i="1"/>
  <c r="BB111" i="1"/>
  <c r="BB112" i="1"/>
  <c r="BB113" i="1"/>
  <c r="BB114" i="1"/>
  <c r="BB134" i="1"/>
  <c r="BB123" i="1"/>
  <c r="BB135" i="1"/>
  <c r="BB127" i="1"/>
  <c r="BB122" i="1"/>
  <c r="BB115" i="1"/>
  <c r="BB136" i="1"/>
  <c r="BB131" i="1"/>
  <c r="BB137" i="1"/>
  <c r="BB138" i="1"/>
  <c r="BB126" i="1"/>
  <c r="BB125" i="1"/>
  <c r="BB116" i="1"/>
  <c r="BB124" i="1"/>
  <c r="BB139" i="1"/>
  <c r="BB140" i="1"/>
  <c r="BB141" i="1"/>
  <c r="BB117" i="1"/>
  <c r="BB130" i="1"/>
  <c r="BB142" i="1"/>
  <c r="BB143" i="1"/>
  <c r="BB144" i="1"/>
  <c r="BB145" i="1"/>
  <c r="BB146" i="1"/>
  <c r="BB121" i="1"/>
  <c r="BB129" i="1"/>
  <c r="BB132" i="1"/>
  <c r="BB133" i="1"/>
  <c r="BB128" i="1"/>
  <c r="BB147" i="1"/>
  <c r="BB118" i="1"/>
  <c r="BB119" i="1"/>
  <c r="BB148" i="1"/>
  <c r="BB149" i="1"/>
  <c r="BB120" i="1"/>
  <c r="BB150" i="1"/>
  <c r="BB151" i="1"/>
  <c r="BB152" i="1"/>
  <c r="BB153" i="1"/>
  <c r="BB154" i="1"/>
  <c r="BB155" i="1"/>
  <c r="BB156" i="1"/>
  <c r="BB157" i="1"/>
  <c r="BB158" i="1"/>
  <c r="BB159" i="1"/>
  <c r="BB160" i="1"/>
  <c r="BB161" i="1"/>
  <c r="BB162" i="1"/>
  <c r="BB163" i="1"/>
  <c r="BB164" i="1"/>
  <c r="BB165" i="1"/>
  <c r="BB166" i="1"/>
  <c r="BB167" i="1"/>
  <c r="BB168" i="1"/>
  <c r="BB169" i="1"/>
  <c r="BB170" i="1"/>
  <c r="BB171" i="1"/>
  <c r="BB172" i="1"/>
  <c r="BB173" i="1"/>
  <c r="BB174" i="1"/>
  <c r="BB175" i="1"/>
  <c r="BB176" i="1"/>
  <c r="BB177" i="1"/>
  <c r="BB178" i="1"/>
  <c r="BB179" i="1"/>
  <c r="BB180" i="1"/>
  <c r="BB181" i="1"/>
  <c r="BB182" i="1"/>
  <c r="BB183" i="1"/>
  <c r="BB184" i="1"/>
  <c r="BB185" i="1"/>
  <c r="BB186" i="1"/>
  <c r="BB187" i="1"/>
  <c r="BB188" i="1"/>
  <c r="BB208" i="1"/>
  <c r="BB189" i="1"/>
  <c r="BB209" i="1"/>
  <c r="BB199" i="1"/>
  <c r="BB196" i="1"/>
  <c r="BB198" i="1"/>
  <c r="BB210" i="1"/>
  <c r="BB203" i="1"/>
  <c r="BB211" i="1"/>
  <c r="BB212" i="1"/>
  <c r="BB200" i="1"/>
  <c r="BB197" i="1"/>
  <c r="BB190" i="1"/>
  <c r="BB201" i="1"/>
  <c r="BB213" i="1"/>
  <c r="BB214" i="1"/>
  <c r="BB215" i="1"/>
  <c r="BB191" i="1"/>
  <c r="BB206" i="1"/>
  <c r="BB216" i="1"/>
  <c r="BB217" i="1"/>
  <c r="BB218" i="1"/>
  <c r="BB219" i="1"/>
  <c r="BB220" i="1"/>
  <c r="BB192" i="1"/>
  <c r="BB204" i="1"/>
  <c r="BB205" i="1"/>
  <c r="BB207" i="1"/>
  <c r="BB202" i="1"/>
  <c r="BB221" i="1"/>
  <c r="BB193" i="1"/>
  <c r="BB194" i="1"/>
  <c r="BB222" i="1"/>
  <c r="BB223" i="1"/>
  <c r="BB195" i="1"/>
  <c r="BB224" i="1"/>
  <c r="BB225" i="1"/>
  <c r="BB226" i="1"/>
  <c r="BB227" i="1"/>
  <c r="BB228" i="1"/>
  <c r="BB229" i="1"/>
  <c r="BB230" i="1"/>
  <c r="BB231" i="1"/>
  <c r="BB232" i="1"/>
  <c r="BB233" i="1"/>
  <c r="BB234" i="1"/>
  <c r="BB235" i="1"/>
  <c r="BB236" i="1"/>
  <c r="BB237" i="1"/>
  <c r="BB238" i="1"/>
  <c r="BB239" i="1"/>
  <c r="BB240" i="1"/>
  <c r="BB241" i="1"/>
  <c r="BB242" i="1"/>
  <c r="BB243" i="1"/>
  <c r="BB244" i="1"/>
  <c r="BB245" i="1"/>
  <c r="BB246" i="1"/>
  <c r="BB247" i="1"/>
  <c r="BB248" i="1"/>
  <c r="BB249" i="1"/>
  <c r="BB250" i="1"/>
  <c r="BB251" i="1"/>
  <c r="BB252" i="1"/>
  <c r="BB253" i="1"/>
  <c r="BB254" i="1"/>
  <c r="BB255" i="1"/>
  <c r="BB256" i="1"/>
  <c r="BB257" i="1"/>
  <c r="BB258" i="1"/>
  <c r="BB259" i="1"/>
  <c r="BB260" i="1"/>
  <c r="BB261" i="1"/>
  <c r="BB262" i="1"/>
  <c r="BB282" i="1"/>
  <c r="BB263" i="1"/>
  <c r="BB283" i="1"/>
  <c r="BB272" i="1"/>
  <c r="BB264" i="1"/>
  <c r="BB271" i="1"/>
  <c r="BB284" i="1"/>
  <c r="BB278" i="1"/>
  <c r="BB285" i="1"/>
  <c r="BB286" i="1"/>
  <c r="BB274" i="1"/>
  <c r="BB273" i="1"/>
  <c r="BB265" i="1"/>
  <c r="BB275" i="1"/>
  <c r="BB287" i="1"/>
  <c r="BB288" i="1"/>
  <c r="BB289" i="1"/>
  <c r="BB266" i="1"/>
  <c r="BB279" i="1"/>
  <c r="BB290" i="1"/>
  <c r="BB291" i="1"/>
  <c r="BB292" i="1"/>
  <c r="BB293" i="1"/>
  <c r="BB294" i="1"/>
  <c r="BB270" i="1"/>
  <c r="BB277" i="1"/>
  <c r="BB280" i="1"/>
  <c r="BB281" i="1"/>
  <c r="BB276" i="1"/>
  <c r="BB295" i="1"/>
  <c r="BB267" i="1"/>
  <c r="BB268" i="1"/>
  <c r="BB296" i="1"/>
  <c r="BB297" i="1"/>
  <c r="BB269" i="1"/>
  <c r="BB298" i="1"/>
  <c r="BB299" i="1"/>
  <c r="BB300" i="1"/>
  <c r="BB301" i="1"/>
  <c r="BB302" i="1"/>
  <c r="BB303" i="1"/>
  <c r="BB304" i="1"/>
  <c r="BB305" i="1"/>
  <c r="BB306" i="1"/>
  <c r="BB307" i="1"/>
  <c r="BB308" i="1"/>
  <c r="BB309" i="1"/>
  <c r="BB310" i="1"/>
  <c r="BB311" i="1"/>
  <c r="BB312" i="1"/>
  <c r="BB313" i="1"/>
  <c r="BB314" i="1"/>
  <c r="BB315" i="1"/>
  <c r="BB316" i="1"/>
  <c r="BB317" i="1"/>
  <c r="BB318" i="1"/>
  <c r="BB319" i="1"/>
  <c r="BB320" i="1"/>
  <c r="BB321" i="1"/>
  <c r="BB322" i="1"/>
  <c r="BB323" i="1"/>
  <c r="BB324" i="1"/>
  <c r="BB325" i="1"/>
  <c r="BB326" i="1"/>
  <c r="BB327" i="1"/>
  <c r="BB328" i="1"/>
  <c r="BB329" i="1"/>
  <c r="BB330" i="1"/>
  <c r="BB331" i="1"/>
  <c r="BB332" i="1"/>
  <c r="BB333" i="1"/>
  <c r="BB334" i="1"/>
  <c r="BB335" i="1"/>
  <c r="BB336" i="1"/>
  <c r="BB356" i="1"/>
  <c r="BB337" i="1"/>
  <c r="BB357" i="1"/>
  <c r="BB346" i="1"/>
  <c r="BB344" i="1"/>
  <c r="BB345" i="1"/>
  <c r="BB358" i="1"/>
  <c r="BB351" i="1"/>
  <c r="BB359" i="1"/>
  <c r="BB360" i="1"/>
  <c r="BB348" i="1"/>
  <c r="BB350" i="1"/>
  <c r="BB338" i="1"/>
  <c r="BB347" i="1"/>
  <c r="BB361" i="1"/>
  <c r="BB362" i="1"/>
  <c r="BB363" i="1"/>
  <c r="BB339" i="1"/>
  <c r="BB352" i="1"/>
  <c r="BB364" i="1"/>
  <c r="BB365" i="1"/>
  <c r="BB366" i="1"/>
  <c r="BB367" i="1"/>
  <c r="BB368" i="1"/>
  <c r="BB340" i="1"/>
  <c r="BB349" i="1"/>
  <c r="BB353" i="1"/>
  <c r="BB355" i="1"/>
  <c r="BB354" i="1"/>
  <c r="BB369" i="1"/>
  <c r="BB341" i="1"/>
  <c r="BB342" i="1"/>
  <c r="BB370" i="1"/>
  <c r="BB371" i="1"/>
  <c r="BB343" i="1"/>
  <c r="BB372" i="1"/>
  <c r="BB373" i="1"/>
  <c r="BB374" i="1"/>
  <c r="BB375" i="1"/>
  <c r="BB376" i="1"/>
  <c r="BB377" i="1"/>
  <c r="BB378" i="1"/>
  <c r="BB379" i="1"/>
  <c r="BB380" i="1"/>
  <c r="BB381" i="1"/>
  <c r="BB382" i="1"/>
  <c r="BB383" i="1"/>
  <c r="BB384" i="1"/>
  <c r="BB385" i="1"/>
  <c r="BB386" i="1"/>
  <c r="BB387" i="1"/>
  <c r="BB388" i="1"/>
  <c r="BB389" i="1"/>
  <c r="BB390" i="1"/>
  <c r="BB391" i="1"/>
  <c r="BB392" i="1"/>
  <c r="BB393" i="1"/>
  <c r="BB394" i="1"/>
  <c r="BB395" i="1"/>
  <c r="BB396" i="1"/>
  <c r="BB397" i="1"/>
  <c r="BB398" i="1"/>
  <c r="BB399" i="1"/>
  <c r="BB400" i="1"/>
  <c r="BB401" i="1"/>
  <c r="BB402" i="1"/>
  <c r="BB403" i="1"/>
  <c r="BB404" i="1"/>
  <c r="BB405" i="1"/>
  <c r="BB406" i="1"/>
  <c r="BB407" i="1"/>
  <c r="BB408" i="1"/>
  <c r="BB409" i="1"/>
  <c r="BB410" i="1"/>
  <c r="BB430" i="1"/>
  <c r="BB411" i="1"/>
  <c r="BB431" i="1"/>
  <c r="BB418" i="1"/>
  <c r="BB416" i="1"/>
  <c r="BB419" i="1"/>
  <c r="BB432" i="1"/>
  <c r="BB427" i="1"/>
  <c r="BB433" i="1"/>
  <c r="BB434" i="1"/>
  <c r="BB421" i="1"/>
  <c r="BB422" i="1"/>
  <c r="BB412" i="1"/>
  <c r="BB423" i="1"/>
  <c r="BB435" i="1"/>
  <c r="BB436" i="1"/>
  <c r="BB437" i="1"/>
  <c r="BB413" i="1"/>
  <c r="BB426" i="1"/>
  <c r="BB438" i="1"/>
  <c r="BB439" i="1"/>
  <c r="BB440" i="1"/>
  <c r="BB441" i="1"/>
  <c r="BB442" i="1"/>
  <c r="BB420" i="1"/>
  <c r="BB424" i="1"/>
  <c r="BB425" i="1"/>
  <c r="BB429" i="1"/>
  <c r="BB428" i="1"/>
  <c r="BB443" i="1"/>
  <c r="BB414" i="1"/>
  <c r="BB415" i="1"/>
  <c r="BB444" i="1"/>
  <c r="BB445" i="1"/>
  <c r="BB417" i="1"/>
  <c r="BB446" i="1"/>
  <c r="BB447" i="1"/>
  <c r="BB448" i="1"/>
  <c r="BB449" i="1"/>
  <c r="BB450" i="1"/>
  <c r="BB451" i="1"/>
  <c r="BB452" i="1"/>
  <c r="BB453" i="1"/>
  <c r="BB454" i="1"/>
  <c r="BB455" i="1"/>
  <c r="BB456" i="1"/>
  <c r="BB457" i="1"/>
  <c r="BB458" i="1"/>
  <c r="BB459" i="1"/>
  <c r="BB460" i="1"/>
  <c r="BB461" i="1"/>
  <c r="BB462" i="1"/>
  <c r="BB463" i="1"/>
  <c r="BB464" i="1"/>
  <c r="BB465" i="1"/>
  <c r="BB466" i="1"/>
  <c r="BB467" i="1"/>
  <c r="BB468" i="1"/>
  <c r="BB469" i="1"/>
  <c r="BB470" i="1"/>
  <c r="BB471" i="1"/>
  <c r="BB472" i="1"/>
  <c r="BB473" i="1"/>
  <c r="BB474" i="1"/>
  <c r="BB475" i="1"/>
  <c r="BB476" i="1"/>
  <c r="BB477" i="1"/>
  <c r="BB478" i="1"/>
  <c r="BB479" i="1"/>
  <c r="BB480" i="1"/>
  <c r="BB481" i="1"/>
  <c r="BB482" i="1"/>
  <c r="BB483" i="1"/>
  <c r="BB484" i="1"/>
  <c r="BB504" i="1"/>
  <c r="BB485" i="1"/>
  <c r="BB505" i="1"/>
  <c r="BB492" i="1"/>
  <c r="BB489" i="1"/>
  <c r="BB498" i="1"/>
  <c r="BB506" i="1"/>
  <c r="BB500" i="1"/>
  <c r="BB507" i="1"/>
  <c r="BB508" i="1"/>
  <c r="BB494" i="1"/>
  <c r="BB496" i="1"/>
  <c r="BB490" i="1"/>
  <c r="BB497" i="1"/>
  <c r="BB509" i="1"/>
  <c r="BB510" i="1"/>
  <c r="BB511" i="1"/>
  <c r="BB486" i="1"/>
  <c r="BB501" i="1"/>
  <c r="BB512" i="1"/>
  <c r="BB513" i="1"/>
  <c r="BB514" i="1"/>
  <c r="BB515" i="1"/>
  <c r="BB516" i="1"/>
  <c r="BB493" i="1"/>
  <c r="BB499" i="1"/>
  <c r="BB495" i="1"/>
  <c r="BB503" i="1"/>
  <c r="BB502" i="1"/>
  <c r="BB517" i="1"/>
  <c r="BB487" i="1"/>
  <c r="BB488" i="1"/>
  <c r="BB518" i="1"/>
  <c r="BB519" i="1"/>
  <c r="BB491" i="1"/>
  <c r="BB520" i="1"/>
  <c r="BB521" i="1"/>
  <c r="BB522" i="1"/>
  <c r="BB523" i="1"/>
  <c r="BB524" i="1"/>
  <c r="BB525" i="1"/>
  <c r="BB526" i="1"/>
  <c r="BB527" i="1"/>
  <c r="BB528" i="1"/>
  <c r="BB529" i="1"/>
  <c r="BB530" i="1"/>
  <c r="BB531" i="1"/>
  <c r="BB532" i="1"/>
  <c r="BB533" i="1"/>
  <c r="BB534" i="1"/>
  <c r="BB535" i="1"/>
  <c r="BB536" i="1"/>
  <c r="BB537" i="1"/>
  <c r="BB538" i="1"/>
  <c r="BB539" i="1"/>
  <c r="BB540" i="1"/>
  <c r="BB541" i="1"/>
  <c r="BB542" i="1"/>
  <c r="BB543" i="1"/>
  <c r="BB544" i="1"/>
  <c r="BB545" i="1"/>
  <c r="BB546" i="1"/>
  <c r="BB547" i="1"/>
  <c r="BB548" i="1"/>
  <c r="BB549" i="1"/>
  <c r="BB550" i="1"/>
  <c r="BB551" i="1"/>
  <c r="BB552" i="1"/>
  <c r="BB553" i="1"/>
  <c r="BB554" i="1"/>
  <c r="BB555" i="1"/>
  <c r="BB556" i="1"/>
  <c r="BB557" i="1"/>
  <c r="BB558" i="1"/>
  <c r="BB578" i="1"/>
  <c r="BB559" i="1"/>
  <c r="BB579" i="1"/>
  <c r="BB567" i="1"/>
  <c r="BB563" i="1"/>
  <c r="BB577" i="1"/>
  <c r="BB580" i="1"/>
  <c r="BB573" i="1"/>
  <c r="BB581" i="1"/>
  <c r="BB582" i="1"/>
  <c r="BB570" i="1"/>
  <c r="BB569" i="1"/>
  <c r="BB564" i="1"/>
  <c r="BB574" i="1"/>
  <c r="BB583" i="1"/>
  <c r="BB584" i="1"/>
  <c r="BB585" i="1"/>
  <c r="BB560" i="1"/>
  <c r="BB572" i="1"/>
  <c r="BB586" i="1"/>
  <c r="BB587" i="1"/>
  <c r="BB588" i="1"/>
  <c r="BB589" i="1"/>
  <c r="BB590" i="1"/>
  <c r="BB571" i="1"/>
  <c r="BB575" i="1"/>
  <c r="BB566" i="1"/>
  <c r="BB576" i="1"/>
  <c r="BB568" i="1"/>
  <c r="BB591" i="1"/>
  <c r="BB561" i="1"/>
  <c r="BB562" i="1"/>
  <c r="BB592" i="1"/>
  <c r="BB593" i="1"/>
  <c r="BB565" i="1"/>
  <c r="BB594" i="1"/>
  <c r="BB595" i="1"/>
  <c r="BB596" i="1"/>
  <c r="BB597" i="1"/>
  <c r="BB598" i="1"/>
  <c r="BB599" i="1"/>
  <c r="BB600" i="1"/>
  <c r="BB601" i="1"/>
  <c r="BB602" i="1"/>
  <c r="BB603" i="1"/>
  <c r="BB604" i="1"/>
  <c r="BB605" i="1"/>
  <c r="BB606" i="1"/>
  <c r="BB607" i="1"/>
  <c r="BB608" i="1"/>
  <c r="BB609" i="1"/>
  <c r="BB610" i="1"/>
  <c r="BB611" i="1"/>
  <c r="BB612" i="1"/>
  <c r="BB613" i="1"/>
  <c r="BB614" i="1"/>
  <c r="BB615" i="1"/>
  <c r="BB616" i="1"/>
  <c r="BB617" i="1"/>
  <c r="BB618" i="1"/>
  <c r="BB619" i="1"/>
  <c r="BB620" i="1"/>
  <c r="BB621" i="1"/>
  <c r="BB622" i="1"/>
  <c r="BB623" i="1"/>
  <c r="BB624" i="1"/>
  <c r="BB625" i="1"/>
  <c r="BB626" i="1"/>
  <c r="BB627" i="1"/>
  <c r="BB628" i="1"/>
  <c r="BB629" i="1"/>
  <c r="BB630" i="1"/>
  <c r="BB631" i="1"/>
  <c r="BB632" i="1"/>
  <c r="BB652" i="1"/>
  <c r="BB637" i="1"/>
  <c r="BB653" i="1"/>
  <c r="BB643" i="1"/>
  <c r="BB636" i="1"/>
  <c r="BB650" i="1"/>
  <c r="BB654" i="1"/>
  <c r="BB646" i="1"/>
  <c r="BB655" i="1"/>
  <c r="BB656" i="1"/>
  <c r="BB642" i="1"/>
  <c r="BB644" i="1"/>
  <c r="BB639" i="1"/>
  <c r="BB647" i="1"/>
  <c r="BB657" i="1"/>
  <c r="BB658" i="1"/>
  <c r="BB659" i="1"/>
  <c r="BB635" i="1"/>
  <c r="BB648" i="1"/>
  <c r="BB660" i="1"/>
  <c r="BB661" i="1"/>
  <c r="BB662" i="1"/>
  <c r="BB663" i="1"/>
  <c r="BB664" i="1"/>
  <c r="BB651" i="1"/>
  <c r="BB649" i="1"/>
  <c r="BB640" i="1"/>
  <c r="BB645" i="1"/>
  <c r="BB641" i="1"/>
  <c r="BB665" i="1"/>
  <c r="BB633" i="1"/>
  <c r="BB634" i="1"/>
  <c r="BB666" i="1"/>
  <c r="BB667" i="1"/>
  <c r="BB638" i="1"/>
  <c r="BB668" i="1"/>
  <c r="BB669" i="1"/>
  <c r="BB670" i="1"/>
  <c r="BB671" i="1"/>
  <c r="BB672" i="1"/>
  <c r="BB673" i="1"/>
  <c r="BB674" i="1"/>
  <c r="BB675" i="1"/>
  <c r="BB676" i="1"/>
  <c r="BB677" i="1"/>
  <c r="BB678" i="1"/>
  <c r="BB679" i="1"/>
  <c r="BB680" i="1"/>
  <c r="BB681" i="1"/>
  <c r="BB682" i="1"/>
  <c r="BB683" i="1"/>
  <c r="BB684" i="1"/>
  <c r="BB685" i="1"/>
  <c r="BB686" i="1"/>
  <c r="BB687" i="1"/>
  <c r="BB688" i="1"/>
  <c r="BB689" i="1"/>
  <c r="BB690" i="1"/>
  <c r="BB691" i="1"/>
  <c r="BB692" i="1"/>
  <c r="BB693" i="1"/>
  <c r="BB694" i="1"/>
  <c r="BB695" i="1"/>
  <c r="BB696" i="1"/>
  <c r="BB697" i="1"/>
  <c r="BB698" i="1"/>
  <c r="BB699" i="1"/>
  <c r="BB700" i="1"/>
  <c r="BB701" i="1"/>
  <c r="BB702" i="1"/>
  <c r="BB703" i="1"/>
  <c r="BB704" i="1"/>
  <c r="BB705" i="1"/>
  <c r="BB706" i="1"/>
  <c r="BB726" i="1"/>
  <c r="BB718" i="1"/>
  <c r="BB727" i="1"/>
  <c r="BB719" i="1"/>
  <c r="BB708" i="1"/>
  <c r="BB723" i="1"/>
  <c r="BB728" i="1"/>
  <c r="BB722" i="1"/>
  <c r="BB729" i="1"/>
  <c r="BB730" i="1"/>
  <c r="BB717" i="1"/>
  <c r="BB716" i="1"/>
  <c r="BB715" i="1"/>
  <c r="BB720" i="1"/>
  <c r="BB731" i="1"/>
  <c r="BB732" i="1"/>
  <c r="BB733" i="1"/>
  <c r="BB712" i="1"/>
  <c r="BB721" i="1"/>
  <c r="BB734" i="1"/>
  <c r="BB735" i="1"/>
  <c r="BB736" i="1"/>
  <c r="BB737" i="1"/>
  <c r="BB738" i="1"/>
  <c r="BB725" i="1"/>
  <c r="BB724" i="1"/>
  <c r="BB710" i="1"/>
  <c r="BB714" i="1"/>
  <c r="BB709" i="1"/>
  <c r="BB739" i="1"/>
  <c r="BB711" i="1"/>
  <c r="BB707" i="1"/>
  <c r="BB740" i="1"/>
  <c r="BB741" i="1"/>
  <c r="BB713" i="1"/>
  <c r="BB742" i="1"/>
  <c r="BB743" i="1"/>
  <c r="BB744" i="1"/>
  <c r="BB745" i="1"/>
  <c r="BB746" i="1"/>
  <c r="BB747" i="1"/>
  <c r="BB748" i="1"/>
  <c r="BB749" i="1"/>
  <c r="BB750" i="1"/>
  <c r="BB751" i="1"/>
  <c r="BB752" i="1"/>
  <c r="BB753" i="1"/>
  <c r="BB754" i="1"/>
  <c r="BB755" i="1"/>
  <c r="BB756" i="1"/>
  <c r="BB757" i="1"/>
  <c r="BB758" i="1"/>
  <c r="BB759" i="1"/>
  <c r="BB760" i="1"/>
  <c r="BB761" i="1"/>
  <c r="BB762" i="1"/>
  <c r="BB763" i="1"/>
  <c r="BB764" i="1"/>
  <c r="BB765" i="1"/>
  <c r="BB766" i="1"/>
  <c r="BB767" i="1"/>
  <c r="BB768" i="1"/>
  <c r="BB769" i="1"/>
  <c r="BB770" i="1"/>
  <c r="BB771" i="1"/>
  <c r="BB772" i="1"/>
  <c r="BB773" i="1"/>
  <c r="BB774" i="1"/>
  <c r="BB775" i="1"/>
  <c r="BB776" i="1"/>
  <c r="BB777" i="1"/>
  <c r="BB778" i="1"/>
  <c r="BB779" i="1"/>
  <c r="BB780" i="1"/>
  <c r="BB800" i="1"/>
  <c r="BB796" i="1"/>
  <c r="BB801" i="1"/>
  <c r="BB795" i="1"/>
  <c r="BB788" i="1"/>
  <c r="BB790" i="1"/>
  <c r="BB802" i="1"/>
  <c r="BB797" i="1"/>
  <c r="BB803" i="1"/>
  <c r="BB804" i="1"/>
  <c r="BB791" i="1"/>
  <c r="BB789" i="1"/>
  <c r="BB785" i="1"/>
  <c r="BB792" i="1"/>
  <c r="BB805" i="1"/>
  <c r="BB806" i="1"/>
  <c r="BB807" i="1"/>
  <c r="BB787" i="1"/>
  <c r="BB794" i="1"/>
  <c r="BB808" i="1"/>
  <c r="BB809" i="1"/>
  <c r="BB810" i="1"/>
  <c r="BB811" i="1"/>
  <c r="BB812" i="1"/>
  <c r="BB799" i="1"/>
  <c r="BB798" i="1"/>
  <c r="BB781" i="1"/>
  <c r="BB782" i="1"/>
  <c r="BB783" i="1"/>
  <c r="BB813" i="1"/>
  <c r="BB784" i="1"/>
  <c r="BB786" i="1"/>
  <c r="BB814" i="1"/>
  <c r="BB815" i="1"/>
  <c r="BB793" i="1"/>
  <c r="BB816" i="1"/>
  <c r="BB817" i="1"/>
  <c r="BB818" i="1"/>
  <c r="BB819" i="1"/>
  <c r="BB820" i="1"/>
  <c r="BB821" i="1"/>
  <c r="BB822" i="1"/>
  <c r="BB823" i="1"/>
  <c r="BB824" i="1"/>
  <c r="BB825" i="1"/>
  <c r="BB826" i="1"/>
  <c r="BB827" i="1"/>
  <c r="BB828" i="1"/>
  <c r="BB829" i="1"/>
  <c r="BB830" i="1"/>
  <c r="BB831" i="1"/>
  <c r="BB832" i="1"/>
  <c r="BB833" i="1"/>
  <c r="BB834" i="1"/>
  <c r="BB835" i="1"/>
  <c r="BB836" i="1"/>
  <c r="BB837" i="1"/>
  <c r="BB838" i="1"/>
  <c r="BB839" i="1"/>
  <c r="BB840" i="1"/>
  <c r="BB841" i="1"/>
  <c r="BB842" i="1"/>
  <c r="BB843" i="1"/>
  <c r="BB844" i="1"/>
  <c r="BB845" i="1"/>
  <c r="BB846" i="1"/>
  <c r="BB847" i="1"/>
  <c r="BB848" i="1"/>
  <c r="BB849" i="1"/>
  <c r="BB850" i="1"/>
  <c r="BB851" i="1"/>
  <c r="BB852" i="1"/>
  <c r="BB853" i="1"/>
  <c r="BB854" i="1"/>
  <c r="BB874" i="1"/>
  <c r="BB870" i="1"/>
  <c r="BB875" i="1"/>
  <c r="BB869" i="1"/>
  <c r="BB867" i="1"/>
  <c r="BB860" i="1"/>
  <c r="BB876" i="1"/>
  <c r="BB872" i="1"/>
  <c r="BB877" i="1"/>
  <c r="BB878" i="1"/>
  <c r="BB863" i="1"/>
  <c r="BB862" i="1"/>
  <c r="BB866" i="1"/>
  <c r="BB861" i="1"/>
  <c r="BB879" i="1"/>
  <c r="BB880" i="1"/>
  <c r="BB881" i="1"/>
  <c r="BB864" i="1"/>
  <c r="BB865" i="1"/>
  <c r="BB882" i="1"/>
  <c r="BB883" i="1"/>
  <c r="BB884" i="1"/>
  <c r="BB885" i="1"/>
  <c r="BB886" i="1"/>
  <c r="BB873" i="1"/>
  <c r="BB871" i="1"/>
  <c r="BB855" i="1"/>
  <c r="BB856" i="1"/>
  <c r="BB857" i="1"/>
  <c r="BB887" i="1"/>
  <c r="BB858" i="1"/>
  <c r="BB859" i="1"/>
  <c r="BB888" i="1"/>
  <c r="BB889" i="1"/>
  <c r="BB868" i="1"/>
  <c r="BB890" i="1"/>
  <c r="BB891" i="1"/>
  <c r="BB892" i="1"/>
  <c r="BB893" i="1"/>
  <c r="BB894" i="1"/>
  <c r="BB895" i="1"/>
  <c r="BB896" i="1"/>
  <c r="BB897" i="1"/>
  <c r="BB898" i="1"/>
  <c r="BB899" i="1"/>
  <c r="BB900" i="1"/>
  <c r="BB901" i="1"/>
  <c r="BB902" i="1"/>
  <c r="BB903" i="1"/>
  <c r="BB904" i="1"/>
  <c r="BB905" i="1"/>
  <c r="BB906" i="1"/>
  <c r="BB907" i="1"/>
  <c r="BB908" i="1"/>
  <c r="BB909" i="1"/>
  <c r="BB910" i="1"/>
  <c r="BB911" i="1"/>
  <c r="BB912" i="1"/>
  <c r="BB913" i="1"/>
  <c r="BB914" i="1"/>
  <c r="BB915" i="1"/>
  <c r="BB916" i="1"/>
  <c r="BB917" i="1"/>
  <c r="BB918" i="1"/>
  <c r="BB919" i="1"/>
  <c r="BB920" i="1"/>
  <c r="BB921" i="1"/>
  <c r="BB922" i="1"/>
  <c r="BB923" i="1"/>
  <c r="BB924" i="1"/>
  <c r="BB925" i="1"/>
  <c r="BB926" i="1"/>
  <c r="BB927" i="1"/>
  <c r="BB928" i="1"/>
  <c r="BB948" i="1"/>
  <c r="BB944" i="1"/>
  <c r="BB949" i="1"/>
  <c r="BB943" i="1"/>
  <c r="BB942" i="1"/>
  <c r="BB929" i="1"/>
  <c r="BB950" i="1"/>
  <c r="BB946" i="1"/>
  <c r="BB951" i="1"/>
  <c r="BB952" i="1"/>
  <c r="BB938" i="1"/>
  <c r="BB930" i="1"/>
  <c r="BB931" i="1"/>
  <c r="BB932" i="1"/>
  <c r="BB953" i="1"/>
  <c r="BB954" i="1"/>
  <c r="BB955" i="1"/>
  <c r="BB939" i="1"/>
  <c r="BB940" i="1"/>
  <c r="BB956" i="1"/>
  <c r="BB957" i="1"/>
  <c r="BB958" i="1"/>
  <c r="BB959" i="1"/>
  <c r="BB960" i="1"/>
  <c r="BB947" i="1"/>
  <c r="BB941" i="1"/>
  <c r="BB933" i="1"/>
  <c r="BB934" i="1"/>
  <c r="BB935" i="1"/>
  <c r="BB961" i="1"/>
  <c r="BB936" i="1"/>
  <c r="BB937" i="1"/>
  <c r="BB962" i="1"/>
  <c r="BB963" i="1"/>
  <c r="BB945" i="1"/>
  <c r="BB964" i="1"/>
  <c r="BB965" i="1"/>
  <c r="BB966" i="1"/>
  <c r="BB967" i="1"/>
  <c r="BB968" i="1"/>
  <c r="BB969" i="1"/>
  <c r="BB970" i="1"/>
  <c r="BB971" i="1"/>
  <c r="BB972" i="1"/>
  <c r="BB973" i="1"/>
  <c r="BB974" i="1"/>
  <c r="BB975" i="1"/>
  <c r="BB976" i="1"/>
  <c r="BB977" i="1"/>
  <c r="BB978" i="1"/>
  <c r="BB979" i="1"/>
  <c r="BB980" i="1"/>
  <c r="BB981" i="1"/>
  <c r="BB982" i="1"/>
  <c r="BB983" i="1"/>
  <c r="BB984" i="1"/>
  <c r="BB985" i="1"/>
  <c r="BB986" i="1"/>
  <c r="BB987" i="1"/>
  <c r="BB988" i="1"/>
  <c r="BB989" i="1"/>
  <c r="BB990" i="1"/>
  <c r="BB991" i="1"/>
  <c r="BB992" i="1"/>
  <c r="BB993" i="1"/>
  <c r="BB994" i="1"/>
  <c r="BB995" i="1"/>
  <c r="BB996" i="1"/>
  <c r="BB997" i="1"/>
  <c r="BB998" i="1"/>
  <c r="BB999" i="1"/>
  <c r="BB1000" i="1"/>
  <c r="BB1001" i="1"/>
  <c r="BB1002" i="1"/>
  <c r="BB1022" i="1"/>
  <c r="BB1015" i="1"/>
  <c r="BB1023" i="1"/>
  <c r="BB1017" i="1"/>
  <c r="BB1018" i="1"/>
  <c r="BB1003" i="1"/>
  <c r="BB1024" i="1"/>
  <c r="BB1019" i="1"/>
  <c r="BB1025" i="1"/>
  <c r="BB1026" i="1"/>
  <c r="BB1014" i="1"/>
  <c r="BB1004" i="1"/>
  <c r="BB1005" i="1"/>
  <c r="BB1006" i="1"/>
  <c r="BB1027" i="1"/>
  <c r="BB1028" i="1"/>
  <c r="BB1029" i="1"/>
  <c r="BB1007" i="1"/>
  <c r="BB1013" i="1"/>
  <c r="BB1030" i="1"/>
  <c r="BB1031" i="1"/>
  <c r="BB1032" i="1"/>
  <c r="BB1033" i="1"/>
  <c r="BB1034" i="1"/>
  <c r="BB1021" i="1"/>
  <c r="BB1016" i="1"/>
  <c r="BB1008" i="1"/>
  <c r="BB1009" i="1"/>
  <c r="BB1010" i="1"/>
  <c r="BB1035" i="1"/>
  <c r="BB1011" i="1"/>
  <c r="BB1012" i="1"/>
  <c r="BB1036" i="1"/>
  <c r="BB1037" i="1"/>
  <c r="BB1020" i="1"/>
  <c r="BB1038" i="1"/>
  <c r="BB1039" i="1"/>
  <c r="BB1040" i="1"/>
  <c r="BB1041" i="1"/>
  <c r="BB1042" i="1"/>
  <c r="BB1043" i="1"/>
  <c r="BB1044" i="1"/>
  <c r="BB1045" i="1"/>
  <c r="BB1046" i="1"/>
  <c r="BB1047" i="1"/>
  <c r="BB1048" i="1"/>
  <c r="BB1049" i="1"/>
  <c r="BB1050" i="1"/>
  <c r="BB1051" i="1"/>
  <c r="BB1052" i="1"/>
  <c r="BB1053" i="1"/>
  <c r="BB1054" i="1"/>
  <c r="BB1055" i="1"/>
  <c r="BB1056" i="1"/>
  <c r="BB1057" i="1"/>
  <c r="BB1058" i="1"/>
  <c r="BB1059" i="1"/>
  <c r="BB1060" i="1"/>
  <c r="BB1061" i="1"/>
  <c r="BB1062" i="1"/>
  <c r="BB1063" i="1"/>
  <c r="BB1064" i="1"/>
  <c r="BB1065" i="1"/>
  <c r="BB1066" i="1"/>
  <c r="BB1067" i="1"/>
  <c r="BB1068" i="1"/>
  <c r="BB1069" i="1"/>
  <c r="BB1070" i="1"/>
  <c r="BB1071" i="1"/>
  <c r="BB1072" i="1"/>
  <c r="BB1073" i="1"/>
  <c r="BB1074" i="1"/>
  <c r="BB1075" i="1"/>
  <c r="BB1076" i="1"/>
  <c r="BB1096" i="1"/>
  <c r="BB1077" i="1"/>
  <c r="BB1097" i="1"/>
  <c r="BB1093" i="1"/>
  <c r="BB1090" i="1"/>
  <c r="BB1078" i="1"/>
  <c r="BB1098" i="1"/>
  <c r="BB1092" i="1"/>
  <c r="BB1099" i="1"/>
  <c r="BB1100" i="1"/>
  <c r="BB1088" i="1"/>
  <c r="BB1079" i="1"/>
  <c r="BB1080" i="1"/>
  <c r="BB1087" i="1"/>
  <c r="BB1101" i="1"/>
  <c r="BB1102" i="1"/>
  <c r="BB1103" i="1"/>
  <c r="BB1091" i="1"/>
  <c r="BB1081" i="1"/>
  <c r="BB1104" i="1"/>
  <c r="BB1105" i="1"/>
  <c r="BB1106" i="1"/>
  <c r="BB1107" i="1"/>
  <c r="BB1108" i="1"/>
  <c r="BB1095" i="1"/>
  <c r="BB1089" i="1"/>
  <c r="BB1082" i="1"/>
  <c r="BB1083" i="1"/>
  <c r="BB1084" i="1"/>
  <c r="BB1109" i="1"/>
  <c r="BB1085" i="1"/>
  <c r="BB1086" i="1"/>
  <c r="BB1110" i="1"/>
  <c r="BB1111" i="1"/>
  <c r="BB1094" i="1"/>
  <c r="BB1112" i="1"/>
  <c r="BB1113" i="1"/>
  <c r="BB1114" i="1"/>
  <c r="BB1115" i="1"/>
  <c r="BB1116" i="1"/>
  <c r="BB1117" i="1"/>
  <c r="BB1118" i="1"/>
  <c r="BB1119" i="1"/>
  <c r="BB1120" i="1"/>
  <c r="BB1121" i="1"/>
  <c r="BB1122" i="1"/>
  <c r="BB1123" i="1"/>
  <c r="BB1124" i="1"/>
  <c r="BB1125" i="1"/>
  <c r="BB1126" i="1"/>
  <c r="BB1127" i="1"/>
  <c r="BB1128" i="1"/>
  <c r="BB1129" i="1"/>
  <c r="BB1130" i="1"/>
  <c r="BB1131" i="1"/>
  <c r="BB1132" i="1"/>
  <c r="BB1133" i="1"/>
  <c r="BB1134" i="1"/>
  <c r="BB1135" i="1"/>
  <c r="BB1136" i="1"/>
  <c r="BB1137" i="1"/>
  <c r="BB1138" i="1"/>
  <c r="BB1139" i="1"/>
  <c r="BB1140" i="1"/>
  <c r="BB1141" i="1"/>
  <c r="BB1142" i="1"/>
  <c r="BB1143" i="1"/>
  <c r="BB1144" i="1"/>
  <c r="BB1145" i="1"/>
  <c r="BB1146" i="1"/>
  <c r="BB1147" i="1"/>
  <c r="BB1148" i="1"/>
  <c r="BB1149" i="1"/>
  <c r="BB1150" i="1"/>
  <c r="BB1170" i="1"/>
  <c r="BB1151" i="1"/>
  <c r="BB1171" i="1"/>
  <c r="BB1167" i="1"/>
  <c r="BB1165" i="1"/>
  <c r="BB1152" i="1"/>
  <c r="BB1172" i="1"/>
  <c r="BB1166" i="1"/>
  <c r="BB1173" i="1"/>
  <c r="BB1174" i="1"/>
  <c r="BB1163" i="1"/>
  <c r="BB1153" i="1"/>
  <c r="BB1154" i="1"/>
  <c r="BB1155" i="1"/>
  <c r="BB1175" i="1"/>
  <c r="BB1176" i="1"/>
  <c r="BB1177" i="1"/>
  <c r="BB1156" i="1"/>
  <c r="BB1164" i="1"/>
  <c r="BB1178" i="1"/>
  <c r="BB1179" i="1"/>
  <c r="BB1180" i="1"/>
  <c r="BB1181" i="1"/>
  <c r="BB1182" i="1"/>
  <c r="BB1169" i="1"/>
  <c r="BB1162" i="1"/>
  <c r="BB1157" i="1"/>
  <c r="BB1158" i="1"/>
  <c r="BB1159" i="1"/>
  <c r="BB1183" i="1"/>
  <c r="BB1160" i="1"/>
  <c r="BB1161" i="1"/>
  <c r="BB1184" i="1"/>
  <c r="BB1185" i="1"/>
  <c r="BB1168" i="1"/>
  <c r="BB1186" i="1"/>
  <c r="BB1187" i="1"/>
  <c r="BB1188" i="1"/>
  <c r="BB1189" i="1"/>
  <c r="BB1190" i="1"/>
  <c r="BB1191" i="1"/>
  <c r="BB1192" i="1"/>
  <c r="BB1193" i="1"/>
  <c r="BB1194" i="1"/>
  <c r="BB1195" i="1"/>
  <c r="BB1196" i="1"/>
  <c r="BB1197" i="1"/>
  <c r="BB1198" i="1"/>
  <c r="BB1199" i="1"/>
  <c r="BB1200" i="1"/>
  <c r="BB1201" i="1"/>
  <c r="BB1202" i="1"/>
  <c r="BB1203" i="1"/>
  <c r="BB1204" i="1"/>
  <c r="BB1205" i="1"/>
  <c r="BB1206" i="1"/>
  <c r="BB1207" i="1"/>
  <c r="BB1208" i="1"/>
  <c r="BB1209" i="1"/>
  <c r="BB1210" i="1"/>
  <c r="BB1211" i="1"/>
  <c r="BB1212" i="1"/>
  <c r="BB1213" i="1"/>
  <c r="BB1214" i="1"/>
  <c r="BB1215" i="1"/>
  <c r="BB1216" i="1"/>
  <c r="BB1217" i="1"/>
  <c r="BB1218" i="1"/>
  <c r="BB1219" i="1"/>
  <c r="BB1220" i="1"/>
  <c r="BB1221" i="1"/>
  <c r="BB1222" i="1"/>
  <c r="BB1223" i="1"/>
  <c r="BB1224" i="1"/>
  <c r="BB1244" i="1"/>
  <c r="BB1239" i="1"/>
  <c r="BB1245" i="1"/>
  <c r="BB1241" i="1"/>
  <c r="BB1240" i="1"/>
  <c r="BB1225" i="1"/>
  <c r="BB1246" i="1"/>
  <c r="BB1242" i="1"/>
  <c r="BB1247" i="1"/>
  <c r="BB1248" i="1"/>
  <c r="BB1237" i="1"/>
  <c r="BB1226" i="1"/>
  <c r="BB1227" i="1"/>
  <c r="BB1228" i="1"/>
  <c r="BB1249" i="1"/>
  <c r="BB1250" i="1"/>
  <c r="BB1251" i="1"/>
  <c r="BB1229" i="1"/>
  <c r="BB1230" i="1"/>
  <c r="BB1252" i="1"/>
  <c r="BB1253" i="1"/>
  <c r="BB1254" i="1"/>
  <c r="BB1255" i="1"/>
  <c r="BB1256" i="1"/>
  <c r="BB1238" i="1"/>
  <c r="BB1231" i="1"/>
  <c r="BB1232" i="1"/>
  <c r="BB1233" i="1"/>
  <c r="BB1234" i="1"/>
  <c r="BB1257" i="1"/>
  <c r="BB1235" i="1"/>
  <c r="BB1236" i="1"/>
  <c r="BB1258" i="1"/>
  <c r="BB1259" i="1"/>
  <c r="BB1243" i="1"/>
  <c r="BB1260" i="1"/>
  <c r="BB1261" i="1"/>
  <c r="BB1262" i="1"/>
  <c r="BB1263" i="1"/>
  <c r="BB1264" i="1"/>
  <c r="BB1265" i="1"/>
  <c r="BB1266" i="1"/>
  <c r="BB1267" i="1"/>
  <c r="BB1268" i="1"/>
  <c r="BB1269" i="1"/>
  <c r="BB1270" i="1"/>
  <c r="BB1271" i="1"/>
  <c r="BB1272" i="1"/>
  <c r="BB1273" i="1"/>
  <c r="BB1274" i="1"/>
  <c r="BB1275" i="1"/>
  <c r="BB1276" i="1"/>
  <c r="BB1277" i="1"/>
  <c r="BB1278" i="1"/>
  <c r="BB1279" i="1"/>
  <c r="BB1280" i="1"/>
  <c r="BB1281" i="1"/>
  <c r="BB1282" i="1"/>
  <c r="BB1283" i="1"/>
  <c r="BB1284" i="1"/>
  <c r="BB1285" i="1"/>
  <c r="BB1286" i="1"/>
  <c r="BB1287" i="1"/>
  <c r="BB1288" i="1"/>
  <c r="BB1289" i="1"/>
  <c r="BB1290" i="1"/>
  <c r="BB1291" i="1"/>
  <c r="BB1292" i="1"/>
  <c r="BB1293" i="1"/>
  <c r="BB1294" i="1"/>
  <c r="BB1295" i="1"/>
  <c r="BB1296" i="1"/>
  <c r="BB1297" i="1"/>
  <c r="BB1298" i="1"/>
  <c r="BB1318" i="1"/>
  <c r="BB1305" i="1"/>
  <c r="BB1319" i="1"/>
  <c r="BB1314" i="1"/>
  <c r="BB1315" i="1"/>
  <c r="BB1311" i="1"/>
  <c r="BB1320" i="1"/>
  <c r="BB1317" i="1"/>
  <c r="BB1321" i="1"/>
  <c r="BB1322" i="1"/>
  <c r="BB1309" i="1"/>
  <c r="BB1299" i="1"/>
  <c r="BB1300" i="1"/>
  <c r="BB1301" i="1"/>
  <c r="BB1323" i="1"/>
  <c r="BB1324" i="1"/>
  <c r="BB1325" i="1"/>
  <c r="BB1302" i="1"/>
  <c r="BB1308" i="1"/>
  <c r="BB1326" i="1"/>
  <c r="BB1327" i="1"/>
  <c r="BB1328" i="1"/>
  <c r="BB1329" i="1"/>
  <c r="BB1330" i="1"/>
  <c r="BB1313" i="1"/>
  <c r="BB1310" i="1"/>
  <c r="BB1303" i="1"/>
  <c r="BB1312" i="1"/>
  <c r="BB1307" i="1"/>
  <c r="BB1331" i="1"/>
  <c r="BB1306" i="1"/>
  <c r="BB1304" i="1"/>
  <c r="BB1332" i="1"/>
  <c r="BB1333" i="1"/>
  <c r="BB1316" i="1"/>
  <c r="BB1334" i="1"/>
  <c r="BB1335" i="1"/>
  <c r="BB1336" i="1"/>
  <c r="BB1337" i="1"/>
  <c r="BB1338" i="1"/>
  <c r="BB1339" i="1"/>
  <c r="BB1340" i="1"/>
  <c r="BB1341" i="1"/>
  <c r="BB1342" i="1"/>
  <c r="BB1343" i="1"/>
  <c r="BB1344" i="1"/>
  <c r="BB1345" i="1"/>
  <c r="BB1346" i="1"/>
  <c r="BB1347" i="1"/>
  <c r="BB1348" i="1"/>
  <c r="BB1349" i="1"/>
  <c r="BB1350" i="1"/>
  <c r="BB1351" i="1"/>
  <c r="BB1352" i="1"/>
  <c r="BB1353" i="1"/>
  <c r="BB1354" i="1"/>
  <c r="BB1355" i="1"/>
  <c r="BB1356" i="1"/>
  <c r="BB1357" i="1"/>
  <c r="BB1358" i="1"/>
  <c r="BB1359" i="1"/>
  <c r="BB1360" i="1"/>
  <c r="BB1361" i="1"/>
  <c r="BB1362" i="1"/>
  <c r="BB1363" i="1"/>
  <c r="BB1364" i="1"/>
  <c r="BB1365" i="1"/>
  <c r="BB1366" i="1"/>
  <c r="BB1367" i="1"/>
  <c r="BB1368" i="1"/>
  <c r="BB1369" i="1"/>
  <c r="BB1370" i="1"/>
  <c r="BB1371" i="1"/>
  <c r="BB1372" i="1"/>
  <c r="BB1392" i="1"/>
  <c r="BB1378" i="1"/>
  <c r="BB1393" i="1"/>
  <c r="BB1386" i="1"/>
  <c r="BB1389" i="1"/>
  <c r="BB1381" i="1"/>
  <c r="BB1394" i="1"/>
  <c r="BB1391" i="1"/>
  <c r="BB1395" i="1"/>
  <c r="BB1396" i="1"/>
  <c r="BB1385" i="1"/>
  <c r="BB1382" i="1"/>
  <c r="BB1379" i="1"/>
  <c r="BB1373" i="1"/>
  <c r="BB1397" i="1"/>
  <c r="BB1398" i="1"/>
  <c r="BB1399" i="1"/>
  <c r="BB1374" i="1"/>
  <c r="BB1383" i="1"/>
  <c r="BB1400" i="1"/>
  <c r="BB1401" i="1"/>
  <c r="BB1402" i="1"/>
  <c r="BB1403" i="1"/>
  <c r="BB1404" i="1"/>
  <c r="BB1388" i="1"/>
  <c r="BB1387" i="1"/>
  <c r="BB1375" i="1"/>
  <c r="BB1384" i="1"/>
  <c r="BB1376" i="1"/>
  <c r="BB1405" i="1"/>
  <c r="BB1377" i="1"/>
  <c r="BB1380" i="1"/>
  <c r="BB1406" i="1"/>
  <c r="BB1407" i="1"/>
  <c r="BB1390" i="1"/>
  <c r="BB1408" i="1"/>
  <c r="BB1409" i="1"/>
  <c r="BB1410" i="1"/>
  <c r="BB1411" i="1"/>
  <c r="BB1412" i="1"/>
  <c r="BB1413" i="1"/>
  <c r="BB1414" i="1"/>
  <c r="BB1415" i="1"/>
  <c r="BB1416" i="1"/>
  <c r="BB1417" i="1"/>
  <c r="BB1418" i="1"/>
  <c r="BB1419" i="1"/>
  <c r="BB1420" i="1"/>
  <c r="BB1421" i="1"/>
  <c r="BB1422" i="1"/>
  <c r="BB1423" i="1"/>
  <c r="BB1424" i="1"/>
  <c r="BB1425" i="1"/>
  <c r="BB1426" i="1"/>
  <c r="BB1427" i="1"/>
  <c r="BB1428" i="1"/>
  <c r="BB1429" i="1"/>
  <c r="BB1430" i="1"/>
  <c r="BB1431" i="1"/>
  <c r="BB1432" i="1"/>
  <c r="BB1433" i="1"/>
  <c r="BB1434" i="1"/>
  <c r="BB1435" i="1"/>
  <c r="BB1436" i="1"/>
  <c r="BB1437" i="1"/>
  <c r="BB1438" i="1"/>
  <c r="BB1439" i="1"/>
  <c r="BB1440" i="1"/>
  <c r="BB1441" i="1"/>
  <c r="BB1442" i="1"/>
  <c r="BB1443" i="1"/>
  <c r="BB1444" i="1"/>
  <c r="BB1445" i="1"/>
  <c r="BB1446" i="1"/>
  <c r="BB1466" i="1"/>
  <c r="BB1452" i="1"/>
  <c r="BB1467" i="1"/>
  <c r="BB1460" i="1"/>
  <c r="BB1462" i="1"/>
  <c r="BB1458" i="1"/>
  <c r="BB1468" i="1"/>
  <c r="BB1465" i="1"/>
  <c r="BB1469" i="1"/>
  <c r="BB1470" i="1"/>
  <c r="BB1457" i="1"/>
  <c r="BB1451" i="1"/>
  <c r="BB1453" i="1"/>
  <c r="BB1450" i="1"/>
  <c r="BB1471" i="1"/>
  <c r="BB1472" i="1"/>
  <c r="BB1473" i="1"/>
  <c r="BB1447" i="1"/>
  <c r="BB1454" i="1"/>
  <c r="BB1474" i="1"/>
  <c r="BB1475" i="1"/>
  <c r="BB1476" i="1"/>
  <c r="BB1477" i="1"/>
  <c r="BB1478" i="1"/>
  <c r="BB1463" i="1"/>
  <c r="BB1455" i="1"/>
  <c r="BB1459" i="1"/>
  <c r="BB1461" i="1"/>
  <c r="BB1456" i="1"/>
  <c r="BB1479" i="1"/>
  <c r="BB1448" i="1"/>
  <c r="BB1449" i="1"/>
  <c r="BB1480" i="1"/>
  <c r="BB1481" i="1"/>
  <c r="BB1464" i="1"/>
  <c r="BB1482" i="1"/>
  <c r="BB1483" i="1"/>
  <c r="BB1484" i="1"/>
  <c r="BB1485" i="1"/>
  <c r="BB1486" i="1"/>
  <c r="BB1487" i="1"/>
  <c r="BB1488" i="1"/>
  <c r="BB1489" i="1"/>
  <c r="BB1490" i="1"/>
  <c r="BB1491" i="1"/>
  <c r="BB1492" i="1"/>
  <c r="BB1493" i="1"/>
  <c r="BB1494" i="1"/>
  <c r="BB1495" i="1"/>
  <c r="BB1496" i="1"/>
  <c r="BB1497" i="1"/>
  <c r="BB1498" i="1"/>
  <c r="BB1499" i="1"/>
  <c r="BB1500" i="1"/>
  <c r="BB1501" i="1"/>
  <c r="BB1502" i="1"/>
  <c r="BB1503" i="1"/>
  <c r="BB1504" i="1"/>
  <c r="BB1505" i="1"/>
  <c r="BB1506" i="1"/>
  <c r="BB1507" i="1"/>
  <c r="BB1508" i="1"/>
  <c r="BB1509" i="1"/>
  <c r="BB1510" i="1"/>
  <c r="BB1511" i="1"/>
  <c r="BB1512" i="1"/>
  <c r="BB1513" i="1"/>
  <c r="BB1514" i="1"/>
  <c r="BB1515" i="1"/>
  <c r="BB1516" i="1"/>
  <c r="BB1517" i="1"/>
  <c r="BB1518" i="1"/>
  <c r="BB1519" i="1"/>
  <c r="BB1520" i="1"/>
  <c r="BB1540" i="1"/>
  <c r="BB1530" i="1"/>
  <c r="BB1541" i="1"/>
  <c r="BB1535" i="1"/>
  <c r="BB1536" i="1"/>
  <c r="BB1532" i="1"/>
  <c r="BB1542" i="1"/>
  <c r="BB1539" i="1"/>
  <c r="BB1543" i="1"/>
  <c r="BB1544" i="1"/>
  <c r="BB1533" i="1"/>
  <c r="BB1527" i="1"/>
  <c r="BB1521" i="1"/>
  <c r="BB1526" i="1"/>
  <c r="BB1545" i="1"/>
  <c r="BB1546" i="1"/>
  <c r="BB1547" i="1"/>
  <c r="BB1522" i="1"/>
  <c r="BB1529" i="1"/>
  <c r="BB1548" i="1"/>
  <c r="BB1549" i="1"/>
  <c r="BB1550" i="1"/>
  <c r="BB1551" i="1"/>
  <c r="BB1552" i="1"/>
  <c r="BB1538" i="1"/>
  <c r="BB1531" i="1"/>
  <c r="BB1523" i="1"/>
  <c r="BB1534" i="1"/>
  <c r="BB1528" i="1"/>
  <c r="BB1553" i="1"/>
  <c r="BB1524" i="1"/>
  <c r="BB1525" i="1"/>
  <c r="BB1554" i="1"/>
  <c r="BB1555" i="1"/>
  <c r="BB1537" i="1"/>
  <c r="BB1556" i="1"/>
  <c r="BB1557" i="1"/>
  <c r="BB1558" i="1"/>
  <c r="BB1559" i="1"/>
  <c r="BB1560" i="1"/>
  <c r="BB1561" i="1"/>
  <c r="BB1562" i="1"/>
  <c r="BB1563" i="1"/>
  <c r="BB1564" i="1"/>
  <c r="BB1565" i="1"/>
  <c r="BB1566" i="1"/>
  <c r="BB1567" i="1"/>
  <c r="BB1568" i="1"/>
  <c r="BB1569" i="1"/>
  <c r="BB1570" i="1"/>
  <c r="BB1571" i="1"/>
  <c r="BB1572" i="1"/>
  <c r="BB1573" i="1"/>
  <c r="BB1574" i="1"/>
  <c r="BB1575" i="1"/>
  <c r="BB1576" i="1"/>
  <c r="BB1577" i="1"/>
  <c r="BB1578" i="1"/>
  <c r="BB1579" i="1"/>
  <c r="BB1580" i="1"/>
  <c r="BB1581" i="1"/>
  <c r="BB1582" i="1"/>
  <c r="BB1583" i="1"/>
  <c r="BB1584" i="1"/>
  <c r="BB1585" i="1"/>
  <c r="BB1586" i="1"/>
  <c r="BB1587" i="1"/>
  <c r="BB1588" i="1"/>
  <c r="BB1589" i="1"/>
  <c r="BB1590" i="1"/>
  <c r="BB1591" i="1"/>
  <c r="BB1592" i="1"/>
  <c r="BB1593" i="1"/>
  <c r="BB1594" i="1"/>
  <c r="BB1614" i="1"/>
  <c r="BB1598" i="1"/>
  <c r="BB1615" i="1"/>
  <c r="BB1609" i="1"/>
  <c r="BB1607" i="1"/>
  <c r="BB1606" i="1"/>
  <c r="BB1616" i="1"/>
  <c r="BB1613" i="1"/>
  <c r="BB1617" i="1"/>
  <c r="BB1618" i="1"/>
  <c r="BB1610" i="1"/>
  <c r="BB1605" i="1"/>
  <c r="BB1604" i="1"/>
  <c r="BB1599" i="1"/>
  <c r="BB1619" i="1"/>
  <c r="BB1620" i="1"/>
  <c r="BB1621" i="1"/>
  <c r="BB1601" i="1"/>
  <c r="BB1603" i="1"/>
  <c r="BB1622" i="1"/>
  <c r="BB1623" i="1"/>
  <c r="BB1624" i="1"/>
  <c r="BB1625" i="1"/>
  <c r="BB1626" i="1"/>
  <c r="BB1612" i="1"/>
  <c r="BB1602" i="1"/>
  <c r="BB1597" i="1"/>
  <c r="BB1608" i="1"/>
  <c r="BB1600" i="1"/>
  <c r="BB1627" i="1"/>
  <c r="BB1595" i="1"/>
  <c r="BB1596" i="1"/>
  <c r="BB1628" i="1"/>
  <c r="BB1629" i="1"/>
  <c r="BB1611" i="1"/>
  <c r="BB1630" i="1"/>
  <c r="BB1631" i="1"/>
  <c r="BB1632" i="1"/>
  <c r="BB1633" i="1"/>
  <c r="BB1634" i="1"/>
  <c r="BB1635" i="1"/>
  <c r="BB1636" i="1"/>
  <c r="BB1637" i="1"/>
  <c r="BB1638" i="1"/>
  <c r="BB1639" i="1"/>
  <c r="BB1640" i="1"/>
  <c r="BB1641" i="1"/>
  <c r="BB1642" i="1"/>
  <c r="BB1643" i="1"/>
  <c r="BB1644" i="1"/>
  <c r="BB1645" i="1"/>
  <c r="BB1646" i="1"/>
  <c r="BB1647" i="1"/>
  <c r="BB1648" i="1"/>
  <c r="BB1649" i="1"/>
  <c r="BB1650" i="1"/>
  <c r="BB1651" i="1"/>
  <c r="BB1652" i="1"/>
  <c r="BB1653" i="1"/>
  <c r="BB1654" i="1"/>
  <c r="BB1655" i="1"/>
  <c r="BB1656" i="1"/>
  <c r="BB1657" i="1"/>
  <c r="BB1658" i="1"/>
  <c r="BB1659" i="1"/>
  <c r="BB1660" i="1"/>
  <c r="BB1661" i="1"/>
  <c r="BB1662" i="1"/>
  <c r="BB1663" i="1"/>
  <c r="BB1664" i="1"/>
  <c r="BB1665" i="1"/>
  <c r="BB1666" i="1"/>
  <c r="BB1667" i="1"/>
  <c r="BB1668" i="1"/>
  <c r="BB1688" i="1"/>
  <c r="BB1679" i="1"/>
  <c r="BB1689" i="1"/>
  <c r="BB1682" i="1"/>
  <c r="BB1683" i="1"/>
  <c r="BB1676" i="1"/>
  <c r="BB1690" i="1"/>
  <c r="BB1687" i="1"/>
  <c r="BB1703" i="1"/>
  <c r="BB1691" i="1"/>
  <c r="BB1684" i="1"/>
  <c r="BB1677" i="1"/>
  <c r="BB1674" i="1"/>
  <c r="BB1669" i="1"/>
  <c r="BB1692" i="1"/>
  <c r="BB1693" i="1"/>
  <c r="BB1694" i="1"/>
  <c r="BB1670" i="1"/>
  <c r="BB1680" i="1"/>
  <c r="BB1695" i="1"/>
  <c r="BB1696" i="1"/>
  <c r="BB1697" i="1"/>
  <c r="BB1698" i="1"/>
  <c r="BB1699" i="1"/>
  <c r="BB1686" i="1"/>
  <c r="BB1675" i="1"/>
  <c r="BB1672" i="1"/>
  <c r="BB1681" i="1"/>
  <c r="BB1673" i="1"/>
  <c r="BB1700" i="1"/>
  <c r="BB1678" i="1"/>
  <c r="BB1671" i="1"/>
  <c r="BB1701" i="1"/>
  <c r="BB1702" i="1"/>
  <c r="BB1685" i="1"/>
  <c r="BB1704" i="1"/>
  <c r="BB1705" i="1"/>
  <c r="BB1706" i="1"/>
  <c r="BB1707" i="1"/>
  <c r="BB1708" i="1"/>
  <c r="BB1709" i="1"/>
  <c r="BB1710" i="1"/>
  <c r="BB1711" i="1"/>
  <c r="BB1712" i="1"/>
  <c r="BB1713" i="1"/>
  <c r="BB1714" i="1"/>
  <c r="BB1715" i="1"/>
  <c r="BB1716" i="1"/>
  <c r="BB1717" i="1"/>
  <c r="BB1718" i="1"/>
  <c r="BB1719" i="1"/>
  <c r="BB1720" i="1"/>
  <c r="BB1721" i="1"/>
  <c r="BB1722" i="1"/>
  <c r="BB1723" i="1"/>
  <c r="BB1724" i="1"/>
  <c r="BB1725" i="1"/>
  <c r="BB1726" i="1"/>
  <c r="BB1727" i="1"/>
  <c r="BB1728" i="1"/>
  <c r="BB1729" i="1"/>
  <c r="BB1730" i="1"/>
  <c r="BB1731" i="1"/>
  <c r="BB1732" i="1"/>
  <c r="BB1733" i="1"/>
  <c r="BB1734" i="1"/>
  <c r="BB1735" i="1"/>
  <c r="BB1736" i="1"/>
  <c r="BB1737" i="1"/>
  <c r="BB1738" i="1"/>
  <c r="BB1739" i="1"/>
  <c r="BB1740" i="1"/>
  <c r="BB1741" i="1"/>
  <c r="BB1742" i="1"/>
  <c r="BB1762" i="1"/>
  <c r="BB1753" i="1"/>
  <c r="BB1763" i="1"/>
  <c r="BB1756" i="1"/>
  <c r="BB1757" i="1"/>
  <c r="BB1751" i="1"/>
  <c r="BB1764" i="1"/>
  <c r="BB1761" i="1"/>
  <c r="BB1765" i="1"/>
  <c r="BB1766" i="1"/>
  <c r="BB1758" i="1"/>
  <c r="BB1755" i="1"/>
  <c r="BB1752" i="1"/>
  <c r="BB1749" i="1"/>
  <c r="BB1767" i="1"/>
  <c r="BB1768" i="1"/>
  <c r="BB1769" i="1"/>
  <c r="BB1743" i="1"/>
  <c r="BB1748" i="1"/>
  <c r="BB1770" i="1"/>
  <c r="BB1771" i="1"/>
  <c r="BB1772" i="1"/>
  <c r="BB1773" i="1"/>
  <c r="BB1774" i="1"/>
  <c r="BB1760" i="1"/>
  <c r="BB1754" i="1"/>
  <c r="BB1747" i="1"/>
  <c r="BB1750" i="1"/>
  <c r="BB1746" i="1"/>
  <c r="BB1775" i="1"/>
  <c r="BB1744" i="1"/>
  <c r="BB1745" i="1"/>
  <c r="BB1776" i="1"/>
  <c r="BB1777" i="1"/>
  <c r="BB1759" i="1"/>
  <c r="BB1778" i="1"/>
  <c r="BB1779" i="1"/>
  <c r="BB1780" i="1"/>
  <c r="BB1781" i="1"/>
  <c r="BB1782" i="1"/>
  <c r="BB1783" i="1"/>
  <c r="BB1784" i="1"/>
  <c r="BB1785" i="1"/>
  <c r="BB1786" i="1"/>
  <c r="BB1787" i="1"/>
  <c r="BB1788" i="1"/>
  <c r="BB1789" i="1"/>
  <c r="BB1790" i="1"/>
  <c r="BB1791" i="1"/>
  <c r="BB1792" i="1"/>
  <c r="BB1793" i="1"/>
  <c r="BB1794" i="1"/>
  <c r="BB1795" i="1"/>
  <c r="BB1796" i="1"/>
  <c r="BB1797" i="1"/>
  <c r="BB1798" i="1"/>
  <c r="BB1799" i="1"/>
  <c r="BB1800" i="1"/>
  <c r="BB1801" i="1"/>
  <c r="BB1802" i="1"/>
  <c r="BB1803" i="1"/>
  <c r="BB1804" i="1"/>
  <c r="BB1805" i="1"/>
  <c r="BB1806" i="1"/>
  <c r="BB1807" i="1"/>
  <c r="BB1808" i="1"/>
  <c r="BB1809" i="1"/>
  <c r="BB1810" i="1"/>
  <c r="BB1811" i="1"/>
  <c r="BB1812" i="1"/>
  <c r="BB1813" i="1"/>
  <c r="BB1814" i="1"/>
  <c r="BB1815" i="1"/>
  <c r="BB1816" i="1"/>
  <c r="BB1836" i="1"/>
  <c r="BB1825" i="1"/>
  <c r="BB1837" i="1"/>
  <c r="BB1830" i="1"/>
  <c r="BB1832" i="1"/>
  <c r="BB1823" i="1"/>
  <c r="BB1838" i="1"/>
  <c r="BB1835" i="1"/>
  <c r="BB1839" i="1"/>
  <c r="BB1840" i="1"/>
  <c r="BB1829" i="1"/>
  <c r="BB1827" i="1"/>
  <c r="BB1828" i="1"/>
  <c r="BB1821" i="1"/>
  <c r="BB1841" i="1"/>
  <c r="BB1842" i="1"/>
  <c r="BB1843" i="1"/>
  <c r="BB1817" i="1"/>
  <c r="BB1824" i="1"/>
  <c r="BB1844" i="1"/>
  <c r="BB1845" i="1"/>
  <c r="BB1846" i="1"/>
  <c r="BB1847" i="1"/>
  <c r="BB1848" i="1"/>
  <c r="BB1834" i="1"/>
  <c r="BB1826" i="1"/>
  <c r="BB1818" i="1"/>
  <c r="BB1831" i="1"/>
  <c r="BB1822" i="1"/>
  <c r="BB1849" i="1"/>
  <c r="BB1819" i="1"/>
  <c r="BB1820" i="1"/>
  <c r="BB1850" i="1"/>
  <c r="BB1851" i="1"/>
  <c r="BB1833" i="1"/>
  <c r="BB1852" i="1"/>
  <c r="BB1853" i="1"/>
  <c r="BB1854" i="1"/>
  <c r="BB1855" i="1"/>
  <c r="BB1856" i="1"/>
  <c r="BB1857" i="1"/>
  <c r="BB1858" i="1"/>
  <c r="BB1859" i="1"/>
  <c r="BB1860" i="1"/>
  <c r="BB1861" i="1"/>
  <c r="BB1862" i="1"/>
  <c r="BB1863" i="1"/>
  <c r="BB1864" i="1"/>
  <c r="BB1865" i="1"/>
  <c r="BB1866" i="1"/>
  <c r="BB1867" i="1"/>
  <c r="BB1868" i="1"/>
  <c r="BB1869" i="1"/>
  <c r="BB1870" i="1"/>
  <c r="BB1871" i="1"/>
  <c r="BB1872" i="1"/>
  <c r="BB1873" i="1"/>
  <c r="BB1874" i="1"/>
  <c r="BB1875" i="1"/>
  <c r="BB1876" i="1"/>
  <c r="BB1877" i="1"/>
  <c r="BB1878" i="1"/>
  <c r="BB1879" i="1"/>
  <c r="BB1880" i="1"/>
  <c r="BB1881" i="1"/>
  <c r="BB1882" i="1"/>
  <c r="BB1883" i="1"/>
  <c r="BB1884" i="1"/>
  <c r="BB1885" i="1"/>
  <c r="BB1886" i="1"/>
  <c r="BB1887" i="1"/>
  <c r="BB1888" i="1"/>
  <c r="BB1889" i="1"/>
  <c r="BB1890" i="1"/>
  <c r="BB1910" i="1"/>
  <c r="BB1903" i="1"/>
  <c r="BB1911" i="1"/>
  <c r="BB1906" i="1"/>
  <c r="BB1904" i="1"/>
  <c r="BB1901" i="1"/>
  <c r="BB1912" i="1"/>
  <c r="BB1909" i="1"/>
  <c r="BB1913" i="1"/>
  <c r="BB1914" i="1"/>
  <c r="BB1905" i="1"/>
  <c r="BB1902" i="1"/>
  <c r="BB1898" i="1"/>
  <c r="BB1895" i="1"/>
  <c r="BB1915" i="1"/>
  <c r="BB1916" i="1"/>
  <c r="BB1917" i="1"/>
  <c r="BB1891" i="1"/>
  <c r="BB1896" i="1"/>
  <c r="BB1918" i="1"/>
  <c r="BB1919" i="1"/>
  <c r="BB1920" i="1"/>
  <c r="BB1921" i="1"/>
  <c r="BB1922" i="1"/>
  <c r="BB1908" i="1"/>
  <c r="BB1899" i="1"/>
  <c r="BB1892" i="1"/>
  <c r="BB1900" i="1"/>
  <c r="BB1897" i="1"/>
  <c r="BB1923" i="1"/>
  <c r="BB1893" i="1"/>
  <c r="BB1894" i="1"/>
  <c r="BB1924" i="1"/>
  <c r="BB1925" i="1"/>
  <c r="BB1907" i="1"/>
  <c r="BB1926" i="1"/>
  <c r="BB1927" i="1"/>
  <c r="BB1928" i="1"/>
  <c r="BB1929" i="1"/>
  <c r="BB1930" i="1"/>
  <c r="BB1931" i="1"/>
  <c r="BB1932" i="1"/>
  <c r="BB1933" i="1"/>
  <c r="BB1934" i="1"/>
  <c r="BB1935" i="1"/>
  <c r="BB1936" i="1"/>
  <c r="BB1937" i="1"/>
  <c r="BB1938" i="1"/>
  <c r="BB1939" i="1"/>
  <c r="BB1940" i="1"/>
  <c r="BB1941" i="1"/>
  <c r="BB1942" i="1"/>
  <c r="BB1943" i="1"/>
  <c r="BB1944" i="1"/>
  <c r="BB1945" i="1"/>
  <c r="BB1946" i="1"/>
  <c r="BB1947" i="1"/>
  <c r="BB1948" i="1"/>
  <c r="BB1949" i="1"/>
  <c r="BB1950" i="1"/>
  <c r="BB1951" i="1"/>
  <c r="BB1952" i="1"/>
  <c r="BB1953" i="1"/>
  <c r="BB1954" i="1"/>
  <c r="BB1955" i="1"/>
  <c r="BB1956" i="1"/>
  <c r="BB1957" i="1"/>
  <c r="BB1958" i="1"/>
  <c r="BB1959" i="1"/>
  <c r="BB1960" i="1"/>
  <c r="BB1961" i="1"/>
  <c r="BB1962" i="1"/>
  <c r="BB1963" i="1"/>
  <c r="BB1964" i="1"/>
  <c r="BB1984" i="1"/>
  <c r="BB1965" i="1"/>
  <c r="BB1985" i="1"/>
  <c r="BB1966" i="1"/>
  <c r="BB1967" i="1"/>
  <c r="BB1968" i="1"/>
  <c r="BB1986" i="1"/>
  <c r="BB1969" i="1"/>
  <c r="BB1987" i="1"/>
  <c r="BB1988" i="1"/>
  <c r="BB1970" i="1"/>
  <c r="BB1971" i="1"/>
  <c r="BB1972" i="1"/>
  <c r="BB1973" i="1"/>
  <c r="BB1989" i="1"/>
  <c r="BB1990" i="1"/>
  <c r="BB1991" i="1"/>
  <c r="BB1974" i="1"/>
  <c r="BB1975" i="1"/>
  <c r="BB1992" i="1"/>
  <c r="BB1993" i="1"/>
  <c r="BB1994" i="1"/>
  <c r="BB1995" i="1"/>
  <c r="BB1996" i="1"/>
  <c r="BB1976" i="1"/>
  <c r="BB1977" i="1"/>
  <c r="BB1978" i="1"/>
  <c r="BB1979" i="1"/>
  <c r="BB1980" i="1"/>
  <c r="BB1997" i="1"/>
  <c r="BB1981" i="1"/>
  <c r="BB1982" i="1"/>
  <c r="BB1998" i="1"/>
  <c r="BB1999" i="1"/>
  <c r="BB1983" i="1"/>
  <c r="BB2000" i="1"/>
  <c r="BB2001" i="1"/>
  <c r="BB2002" i="1"/>
  <c r="BB2003" i="1"/>
  <c r="BB2004" i="1"/>
  <c r="BB2005" i="1"/>
  <c r="BB2006" i="1"/>
  <c r="BB2007" i="1"/>
  <c r="BB2008" i="1"/>
  <c r="BB2009" i="1"/>
  <c r="BB2010" i="1"/>
  <c r="BB2011" i="1"/>
  <c r="BB2012" i="1"/>
  <c r="BB2013" i="1"/>
  <c r="BB2014" i="1"/>
  <c r="BB2015" i="1"/>
  <c r="BB2016" i="1"/>
  <c r="BB2017" i="1"/>
  <c r="BB2018" i="1"/>
  <c r="BB2019" i="1"/>
  <c r="BB2020" i="1"/>
  <c r="BB2021" i="1"/>
  <c r="BB2022" i="1"/>
  <c r="BB2023" i="1"/>
  <c r="BB2024" i="1"/>
  <c r="BB2025" i="1"/>
  <c r="BB2026" i="1"/>
  <c r="BB2027" i="1"/>
  <c r="BB2028" i="1"/>
  <c r="BB2029" i="1"/>
  <c r="BB2030" i="1"/>
  <c r="BB2031" i="1"/>
  <c r="BB2032" i="1"/>
  <c r="BB2033" i="1"/>
  <c r="BB2034" i="1"/>
  <c r="BB2035" i="1"/>
  <c r="BB2036" i="1"/>
  <c r="BB2037" i="1"/>
  <c r="BB2038" i="1"/>
  <c r="BB2058" i="1"/>
  <c r="BB2039" i="1"/>
  <c r="BB2059" i="1"/>
  <c r="BB2040" i="1"/>
  <c r="BB2041" i="1"/>
  <c r="BB2042" i="1"/>
  <c r="BB2060" i="1"/>
  <c r="BB2043" i="1"/>
  <c r="BB2061" i="1"/>
  <c r="BB2062" i="1"/>
  <c r="BB2044" i="1"/>
  <c r="BB2045" i="1"/>
  <c r="BB2046" i="1"/>
  <c r="BB2047" i="1"/>
  <c r="BB2063" i="1"/>
  <c r="BB2064" i="1"/>
  <c r="BB2065" i="1"/>
  <c r="BB2048" i="1"/>
  <c r="BB2049" i="1"/>
  <c r="BB2066" i="1"/>
  <c r="BB2067" i="1"/>
  <c r="BB2068" i="1"/>
  <c r="BB2069" i="1"/>
  <c r="BB2070" i="1"/>
  <c r="BB2050" i="1"/>
  <c r="BB2051" i="1"/>
  <c r="BB2052" i="1"/>
  <c r="BB2053" i="1"/>
  <c r="BB2054" i="1"/>
  <c r="BB2071" i="1"/>
  <c r="BB2055" i="1"/>
  <c r="BB2056" i="1"/>
  <c r="BB2072" i="1"/>
  <c r="BB2073" i="1"/>
  <c r="BB2057" i="1"/>
  <c r="BB2" i="1"/>
  <c r="BA3" i="1"/>
  <c r="BA4" i="1"/>
  <c r="BA5" i="1"/>
  <c r="BA6" i="1"/>
  <c r="BA7" i="1"/>
  <c r="BA8" i="1"/>
  <c r="BA9" i="1"/>
  <c r="BA10" i="1"/>
  <c r="BA11"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60" i="1"/>
  <c r="BA41" i="1"/>
  <c r="BA61" i="1"/>
  <c r="BA52" i="1"/>
  <c r="BA42" i="1"/>
  <c r="BA43" i="1"/>
  <c r="BA62" i="1"/>
  <c r="BA57" i="1"/>
  <c r="BA63" i="1"/>
  <c r="BA64" i="1"/>
  <c r="BA51" i="1"/>
  <c r="BA50" i="1"/>
  <c r="BA44" i="1"/>
  <c r="BA54" i="1"/>
  <c r="BA65" i="1"/>
  <c r="BA66" i="1"/>
  <c r="BA67" i="1"/>
  <c r="BA45" i="1"/>
  <c r="BA55" i="1"/>
  <c r="BA68" i="1"/>
  <c r="BA69" i="1"/>
  <c r="BA70" i="1"/>
  <c r="BA71" i="1"/>
  <c r="BA72" i="1"/>
  <c r="BA46" i="1"/>
  <c r="BA56" i="1"/>
  <c r="BA58" i="1"/>
  <c r="BA59" i="1"/>
  <c r="BA53" i="1"/>
  <c r="BA73" i="1"/>
  <c r="BA47" i="1"/>
  <c r="BA48" i="1"/>
  <c r="BA74" i="1"/>
  <c r="BA75" i="1"/>
  <c r="BA49"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10" i="1"/>
  <c r="BA111" i="1"/>
  <c r="BA112" i="1"/>
  <c r="BA113" i="1"/>
  <c r="BA114" i="1"/>
  <c r="BA134" i="1"/>
  <c r="BA123" i="1"/>
  <c r="BA135" i="1"/>
  <c r="BA127" i="1"/>
  <c r="BA122" i="1"/>
  <c r="BA115" i="1"/>
  <c r="BA136" i="1"/>
  <c r="BA131" i="1"/>
  <c r="BA137" i="1"/>
  <c r="BA138" i="1"/>
  <c r="BA126" i="1"/>
  <c r="BA125" i="1"/>
  <c r="BA116" i="1"/>
  <c r="BA124" i="1"/>
  <c r="BA139" i="1"/>
  <c r="BA140" i="1"/>
  <c r="BA141" i="1"/>
  <c r="BA117" i="1"/>
  <c r="BA130" i="1"/>
  <c r="BA142" i="1"/>
  <c r="BA143" i="1"/>
  <c r="BA144" i="1"/>
  <c r="BA145" i="1"/>
  <c r="BA146" i="1"/>
  <c r="BA121" i="1"/>
  <c r="BA129" i="1"/>
  <c r="BA132" i="1"/>
  <c r="BA133" i="1"/>
  <c r="BA128" i="1"/>
  <c r="BA147" i="1"/>
  <c r="BA118" i="1"/>
  <c r="BA119" i="1"/>
  <c r="BA148" i="1"/>
  <c r="BA149" i="1"/>
  <c r="BA120" i="1"/>
  <c r="BA150" i="1"/>
  <c r="BA151" i="1"/>
  <c r="BA152" i="1"/>
  <c r="BA153" i="1"/>
  <c r="BA154" i="1"/>
  <c r="BA155" i="1"/>
  <c r="BA156" i="1"/>
  <c r="BA157" i="1"/>
  <c r="BA158" i="1"/>
  <c r="BA159" i="1"/>
  <c r="BA160" i="1"/>
  <c r="BA161" i="1"/>
  <c r="BA162" i="1"/>
  <c r="BA163" i="1"/>
  <c r="BA164" i="1"/>
  <c r="BA165" i="1"/>
  <c r="BA166" i="1"/>
  <c r="BA167" i="1"/>
  <c r="BA168" i="1"/>
  <c r="BA169" i="1"/>
  <c r="BA170" i="1"/>
  <c r="BA171" i="1"/>
  <c r="BA172" i="1"/>
  <c r="BA173" i="1"/>
  <c r="BA174" i="1"/>
  <c r="BA175" i="1"/>
  <c r="BA176" i="1"/>
  <c r="BA177" i="1"/>
  <c r="BA178" i="1"/>
  <c r="BA179" i="1"/>
  <c r="BA180" i="1"/>
  <c r="BA181" i="1"/>
  <c r="BA182" i="1"/>
  <c r="BA183" i="1"/>
  <c r="BA184" i="1"/>
  <c r="BA185" i="1"/>
  <c r="BA186" i="1"/>
  <c r="BA187" i="1"/>
  <c r="BA188" i="1"/>
  <c r="BA208" i="1"/>
  <c r="BA189" i="1"/>
  <c r="BA209" i="1"/>
  <c r="BA199" i="1"/>
  <c r="BA196" i="1"/>
  <c r="BA198" i="1"/>
  <c r="BA210" i="1"/>
  <c r="BA203" i="1"/>
  <c r="BA211" i="1"/>
  <c r="BA212" i="1"/>
  <c r="BA200" i="1"/>
  <c r="BA197" i="1"/>
  <c r="BA190" i="1"/>
  <c r="BA201" i="1"/>
  <c r="BA213" i="1"/>
  <c r="BA214" i="1"/>
  <c r="BA215" i="1"/>
  <c r="BA191" i="1"/>
  <c r="BA206" i="1"/>
  <c r="BA216" i="1"/>
  <c r="BA217" i="1"/>
  <c r="BA218" i="1"/>
  <c r="BA219" i="1"/>
  <c r="BA220" i="1"/>
  <c r="BA192" i="1"/>
  <c r="BA204" i="1"/>
  <c r="BA205" i="1"/>
  <c r="BA207" i="1"/>
  <c r="BA202" i="1"/>
  <c r="BA221" i="1"/>
  <c r="BA193" i="1"/>
  <c r="BA194" i="1"/>
  <c r="BA222" i="1"/>
  <c r="BA223" i="1"/>
  <c r="BA195" i="1"/>
  <c r="BA224" i="1"/>
  <c r="BA225" i="1"/>
  <c r="BA226" i="1"/>
  <c r="BA227" i="1"/>
  <c r="BA228" i="1"/>
  <c r="BA229" i="1"/>
  <c r="BA230" i="1"/>
  <c r="BA231" i="1"/>
  <c r="BA232" i="1"/>
  <c r="BA233" i="1"/>
  <c r="BA234" i="1"/>
  <c r="BA235" i="1"/>
  <c r="BA236" i="1"/>
  <c r="BA237" i="1"/>
  <c r="BA238" i="1"/>
  <c r="BA239" i="1"/>
  <c r="BA240" i="1"/>
  <c r="BA241" i="1"/>
  <c r="BA242" i="1"/>
  <c r="BA243" i="1"/>
  <c r="BA244" i="1"/>
  <c r="BA245" i="1"/>
  <c r="BA246" i="1"/>
  <c r="BA247" i="1"/>
  <c r="BA248" i="1"/>
  <c r="BA249" i="1"/>
  <c r="BA250" i="1"/>
  <c r="BA251" i="1"/>
  <c r="BA252" i="1"/>
  <c r="BA253" i="1"/>
  <c r="BA254" i="1"/>
  <c r="BA255" i="1"/>
  <c r="BA256" i="1"/>
  <c r="BA257" i="1"/>
  <c r="BA258" i="1"/>
  <c r="BA259" i="1"/>
  <c r="BA260" i="1"/>
  <c r="BA261" i="1"/>
  <c r="BA262" i="1"/>
  <c r="BA282" i="1"/>
  <c r="BA263" i="1"/>
  <c r="BA283" i="1"/>
  <c r="BA272" i="1"/>
  <c r="BA264" i="1"/>
  <c r="BA271" i="1"/>
  <c r="BA284" i="1"/>
  <c r="BA278" i="1"/>
  <c r="BA285" i="1"/>
  <c r="BA286" i="1"/>
  <c r="BA274" i="1"/>
  <c r="BA273" i="1"/>
  <c r="BA265" i="1"/>
  <c r="BA275" i="1"/>
  <c r="BA287" i="1"/>
  <c r="BA288" i="1"/>
  <c r="BA289" i="1"/>
  <c r="BA266" i="1"/>
  <c r="BA279" i="1"/>
  <c r="BA290" i="1"/>
  <c r="BA291" i="1"/>
  <c r="BA292" i="1"/>
  <c r="BA293" i="1"/>
  <c r="BA294" i="1"/>
  <c r="BA270" i="1"/>
  <c r="BA277" i="1"/>
  <c r="BA280" i="1"/>
  <c r="BA281" i="1"/>
  <c r="BA276" i="1"/>
  <c r="BA295" i="1"/>
  <c r="BA267" i="1"/>
  <c r="BA268" i="1"/>
  <c r="BA296" i="1"/>
  <c r="BA297" i="1"/>
  <c r="BA269" i="1"/>
  <c r="BA298" i="1"/>
  <c r="BA299" i="1"/>
  <c r="BA300" i="1"/>
  <c r="BA301" i="1"/>
  <c r="BA302" i="1"/>
  <c r="BA303" i="1"/>
  <c r="BA304" i="1"/>
  <c r="BA305" i="1"/>
  <c r="BA306" i="1"/>
  <c r="BA307" i="1"/>
  <c r="BA308" i="1"/>
  <c r="BA309" i="1"/>
  <c r="BA310" i="1"/>
  <c r="BA311" i="1"/>
  <c r="BA312" i="1"/>
  <c r="BA313" i="1"/>
  <c r="BA314" i="1"/>
  <c r="BA315" i="1"/>
  <c r="BA316" i="1"/>
  <c r="BA317" i="1"/>
  <c r="BA318" i="1"/>
  <c r="BA319" i="1"/>
  <c r="BA320" i="1"/>
  <c r="BA321" i="1"/>
  <c r="BA322" i="1"/>
  <c r="BA323" i="1"/>
  <c r="BA324" i="1"/>
  <c r="BA325" i="1"/>
  <c r="BA326" i="1"/>
  <c r="BA327" i="1"/>
  <c r="BA328" i="1"/>
  <c r="BA329" i="1"/>
  <c r="BA330" i="1"/>
  <c r="BA331" i="1"/>
  <c r="BA332" i="1"/>
  <c r="BA333" i="1"/>
  <c r="BA334" i="1"/>
  <c r="BA335" i="1"/>
  <c r="BA336" i="1"/>
  <c r="BA356" i="1"/>
  <c r="BA337" i="1"/>
  <c r="BA357" i="1"/>
  <c r="BA346" i="1"/>
  <c r="BA344" i="1"/>
  <c r="BA345" i="1"/>
  <c r="BA358" i="1"/>
  <c r="BA351" i="1"/>
  <c r="BA359" i="1"/>
  <c r="BA360" i="1"/>
  <c r="BA348" i="1"/>
  <c r="BA350" i="1"/>
  <c r="BA338" i="1"/>
  <c r="BA347" i="1"/>
  <c r="BA361" i="1"/>
  <c r="BA362" i="1"/>
  <c r="BA363" i="1"/>
  <c r="BA339" i="1"/>
  <c r="BA352" i="1"/>
  <c r="BA364" i="1"/>
  <c r="BA365" i="1"/>
  <c r="BA366" i="1"/>
  <c r="BA367" i="1"/>
  <c r="BA368" i="1"/>
  <c r="BA340" i="1"/>
  <c r="BA349" i="1"/>
  <c r="BA353" i="1"/>
  <c r="BA355" i="1"/>
  <c r="BA354" i="1"/>
  <c r="BA369" i="1"/>
  <c r="BA341" i="1"/>
  <c r="BA342" i="1"/>
  <c r="BA370" i="1"/>
  <c r="BA371" i="1"/>
  <c r="BA343" i="1"/>
  <c r="BA372" i="1"/>
  <c r="BA373" i="1"/>
  <c r="BA374" i="1"/>
  <c r="BA375" i="1"/>
  <c r="BA376" i="1"/>
  <c r="BA377" i="1"/>
  <c r="BA378" i="1"/>
  <c r="BA379" i="1"/>
  <c r="BA380" i="1"/>
  <c r="BA381" i="1"/>
  <c r="BA382" i="1"/>
  <c r="BA383" i="1"/>
  <c r="BA384" i="1"/>
  <c r="BA385" i="1"/>
  <c r="BA386" i="1"/>
  <c r="BA387" i="1"/>
  <c r="BA388" i="1"/>
  <c r="BA389" i="1"/>
  <c r="BA390" i="1"/>
  <c r="BA391" i="1"/>
  <c r="BA392" i="1"/>
  <c r="BA393" i="1"/>
  <c r="BA394" i="1"/>
  <c r="BA395" i="1"/>
  <c r="BA396" i="1"/>
  <c r="BA397" i="1"/>
  <c r="BA398" i="1"/>
  <c r="BA399" i="1"/>
  <c r="BA400" i="1"/>
  <c r="BA401" i="1"/>
  <c r="BA402" i="1"/>
  <c r="BA403" i="1"/>
  <c r="BA404" i="1"/>
  <c r="BA405" i="1"/>
  <c r="BA406" i="1"/>
  <c r="BA407" i="1"/>
  <c r="BA408" i="1"/>
  <c r="BA409" i="1"/>
  <c r="BA410" i="1"/>
  <c r="BA430" i="1"/>
  <c r="BA411" i="1"/>
  <c r="BA431" i="1"/>
  <c r="BA418" i="1"/>
  <c r="BA416" i="1"/>
  <c r="BA419" i="1"/>
  <c r="BA432" i="1"/>
  <c r="BA427" i="1"/>
  <c r="BA433" i="1"/>
  <c r="BA434" i="1"/>
  <c r="BA421" i="1"/>
  <c r="BA422" i="1"/>
  <c r="BA412" i="1"/>
  <c r="BA423" i="1"/>
  <c r="BA435" i="1"/>
  <c r="BA436" i="1"/>
  <c r="BA437" i="1"/>
  <c r="BA413" i="1"/>
  <c r="BA426" i="1"/>
  <c r="BA438" i="1"/>
  <c r="BA439" i="1"/>
  <c r="BA440" i="1"/>
  <c r="BA441" i="1"/>
  <c r="BA442" i="1"/>
  <c r="BA420" i="1"/>
  <c r="BA424" i="1"/>
  <c r="BA425" i="1"/>
  <c r="BA429" i="1"/>
  <c r="BA428" i="1"/>
  <c r="BA443" i="1"/>
  <c r="BA414" i="1"/>
  <c r="BA415" i="1"/>
  <c r="BA444" i="1"/>
  <c r="BA445" i="1"/>
  <c r="BA417" i="1"/>
  <c r="BA446" i="1"/>
  <c r="BA447" i="1"/>
  <c r="BA448" i="1"/>
  <c r="BA449" i="1"/>
  <c r="BA450" i="1"/>
  <c r="BA451" i="1"/>
  <c r="BA452" i="1"/>
  <c r="BA453" i="1"/>
  <c r="BA454" i="1"/>
  <c r="BA455" i="1"/>
  <c r="BA456" i="1"/>
  <c r="BA457" i="1"/>
  <c r="BA458" i="1"/>
  <c r="BA459" i="1"/>
  <c r="BA460" i="1"/>
  <c r="BA461" i="1"/>
  <c r="BA462" i="1"/>
  <c r="BA463" i="1"/>
  <c r="BA464" i="1"/>
  <c r="BA465" i="1"/>
  <c r="BA466" i="1"/>
  <c r="BA467" i="1"/>
  <c r="BA468" i="1"/>
  <c r="BA469" i="1"/>
  <c r="BA470" i="1"/>
  <c r="BA471" i="1"/>
  <c r="BA472" i="1"/>
  <c r="BA473" i="1"/>
  <c r="BA474" i="1"/>
  <c r="BA475" i="1"/>
  <c r="BA476" i="1"/>
  <c r="BA477" i="1"/>
  <c r="BA478" i="1"/>
  <c r="BA479" i="1"/>
  <c r="BA480" i="1"/>
  <c r="BA481" i="1"/>
  <c r="BA482" i="1"/>
  <c r="BA483" i="1"/>
  <c r="BA484" i="1"/>
  <c r="BA504" i="1"/>
  <c r="BA485" i="1"/>
  <c r="BA505" i="1"/>
  <c r="BA492" i="1"/>
  <c r="BA489" i="1"/>
  <c r="BA498" i="1"/>
  <c r="BA506" i="1"/>
  <c r="BA500" i="1"/>
  <c r="BA507" i="1"/>
  <c r="BA508" i="1"/>
  <c r="BA494" i="1"/>
  <c r="BA496" i="1"/>
  <c r="BA490" i="1"/>
  <c r="BA497" i="1"/>
  <c r="BA509" i="1"/>
  <c r="BA510" i="1"/>
  <c r="BA511" i="1"/>
  <c r="BA486" i="1"/>
  <c r="BA501" i="1"/>
  <c r="BA512" i="1"/>
  <c r="BA513" i="1"/>
  <c r="BA514" i="1"/>
  <c r="BA515" i="1"/>
  <c r="BA516" i="1"/>
  <c r="BA493" i="1"/>
  <c r="BA499" i="1"/>
  <c r="BA495" i="1"/>
  <c r="BA503" i="1"/>
  <c r="BA502" i="1"/>
  <c r="BA517" i="1"/>
  <c r="BA487" i="1"/>
  <c r="BA488" i="1"/>
  <c r="BA518" i="1"/>
  <c r="BA519" i="1"/>
  <c r="BA491" i="1"/>
  <c r="BA520" i="1"/>
  <c r="BA521" i="1"/>
  <c r="BA522" i="1"/>
  <c r="BA523" i="1"/>
  <c r="BA524" i="1"/>
  <c r="BA525" i="1"/>
  <c r="BA526" i="1"/>
  <c r="BA527" i="1"/>
  <c r="BA528" i="1"/>
  <c r="BA529" i="1"/>
  <c r="BA530" i="1"/>
  <c r="BA531" i="1"/>
  <c r="BA532" i="1"/>
  <c r="BA533" i="1"/>
  <c r="BA534" i="1"/>
  <c r="BA535" i="1"/>
  <c r="BA536" i="1"/>
  <c r="BA537" i="1"/>
  <c r="BA538" i="1"/>
  <c r="BA539" i="1"/>
  <c r="BA540" i="1"/>
  <c r="BA541" i="1"/>
  <c r="BA542" i="1"/>
  <c r="BA543" i="1"/>
  <c r="BA544" i="1"/>
  <c r="BA545" i="1"/>
  <c r="BA546" i="1"/>
  <c r="BA547" i="1"/>
  <c r="BA548" i="1"/>
  <c r="BA549" i="1"/>
  <c r="BA550" i="1"/>
  <c r="BA551" i="1"/>
  <c r="BA552" i="1"/>
  <c r="BA553" i="1"/>
  <c r="BA554" i="1"/>
  <c r="BA555" i="1"/>
  <c r="BA556" i="1"/>
  <c r="BA557" i="1"/>
  <c r="BA558" i="1"/>
  <c r="BA578" i="1"/>
  <c r="BA559" i="1"/>
  <c r="BA579" i="1"/>
  <c r="BA567" i="1"/>
  <c r="BA563" i="1"/>
  <c r="BA577" i="1"/>
  <c r="BA580" i="1"/>
  <c r="BA573" i="1"/>
  <c r="BA581" i="1"/>
  <c r="BA582" i="1"/>
  <c r="BA570" i="1"/>
  <c r="BA569" i="1"/>
  <c r="BA564" i="1"/>
  <c r="BA574" i="1"/>
  <c r="BA583" i="1"/>
  <c r="BA584" i="1"/>
  <c r="BA585" i="1"/>
  <c r="BA560" i="1"/>
  <c r="BA572" i="1"/>
  <c r="BA586" i="1"/>
  <c r="BA587" i="1"/>
  <c r="BA588" i="1"/>
  <c r="BA589" i="1"/>
  <c r="BA590" i="1"/>
  <c r="BA571" i="1"/>
  <c r="BA575" i="1"/>
  <c r="BA566" i="1"/>
  <c r="BA576" i="1"/>
  <c r="BA568" i="1"/>
  <c r="BA591" i="1"/>
  <c r="BA561" i="1"/>
  <c r="BA562" i="1"/>
  <c r="BA592" i="1"/>
  <c r="BA593" i="1"/>
  <c r="BA565" i="1"/>
  <c r="BA594" i="1"/>
  <c r="BA595" i="1"/>
  <c r="BA596" i="1"/>
  <c r="BA597" i="1"/>
  <c r="BA598" i="1"/>
  <c r="BA599" i="1"/>
  <c r="BA600" i="1"/>
  <c r="BA601" i="1"/>
  <c r="BA602" i="1"/>
  <c r="BA603" i="1"/>
  <c r="BA604" i="1"/>
  <c r="BA605" i="1"/>
  <c r="BA606" i="1"/>
  <c r="BA607" i="1"/>
  <c r="BA608" i="1"/>
  <c r="BA609" i="1"/>
  <c r="BA610" i="1"/>
  <c r="BA611" i="1"/>
  <c r="BA612" i="1"/>
  <c r="BA613" i="1"/>
  <c r="BA614" i="1"/>
  <c r="BA615" i="1"/>
  <c r="BA616" i="1"/>
  <c r="BA617" i="1"/>
  <c r="BA618" i="1"/>
  <c r="BA619" i="1"/>
  <c r="BA620" i="1"/>
  <c r="BA621" i="1"/>
  <c r="BA622" i="1"/>
  <c r="BA623" i="1"/>
  <c r="BA624" i="1"/>
  <c r="BA625" i="1"/>
  <c r="BA626" i="1"/>
  <c r="BA627" i="1"/>
  <c r="BA628" i="1"/>
  <c r="BA629" i="1"/>
  <c r="BA630" i="1"/>
  <c r="BA631" i="1"/>
  <c r="BA632" i="1"/>
  <c r="BA652" i="1"/>
  <c r="BA637" i="1"/>
  <c r="BA653" i="1"/>
  <c r="BA643" i="1"/>
  <c r="BA636" i="1"/>
  <c r="BA650" i="1"/>
  <c r="BA654" i="1"/>
  <c r="BA646" i="1"/>
  <c r="BA655" i="1"/>
  <c r="BA656" i="1"/>
  <c r="BA642" i="1"/>
  <c r="BA644" i="1"/>
  <c r="BA639" i="1"/>
  <c r="BA647" i="1"/>
  <c r="BA657" i="1"/>
  <c r="BA658" i="1"/>
  <c r="BA659" i="1"/>
  <c r="BA635" i="1"/>
  <c r="BA648" i="1"/>
  <c r="BA660" i="1"/>
  <c r="BA661" i="1"/>
  <c r="BA662" i="1"/>
  <c r="BA663" i="1"/>
  <c r="BA664" i="1"/>
  <c r="BA651" i="1"/>
  <c r="BA649" i="1"/>
  <c r="BA640" i="1"/>
  <c r="BA645" i="1"/>
  <c r="BA641" i="1"/>
  <c r="BA665" i="1"/>
  <c r="BA633" i="1"/>
  <c r="BA634" i="1"/>
  <c r="BA666" i="1"/>
  <c r="BA667" i="1"/>
  <c r="BA638" i="1"/>
  <c r="BA668" i="1"/>
  <c r="BA669" i="1"/>
  <c r="BA670" i="1"/>
  <c r="BA671" i="1"/>
  <c r="BA672" i="1"/>
  <c r="BA673" i="1"/>
  <c r="BA674" i="1"/>
  <c r="BA675" i="1"/>
  <c r="BA676" i="1"/>
  <c r="BA677" i="1"/>
  <c r="BA678" i="1"/>
  <c r="BA679" i="1"/>
  <c r="BA680" i="1"/>
  <c r="BA681" i="1"/>
  <c r="BA682" i="1"/>
  <c r="BA683" i="1"/>
  <c r="BA684" i="1"/>
  <c r="BA685" i="1"/>
  <c r="BA686" i="1"/>
  <c r="BA687" i="1"/>
  <c r="BA688" i="1"/>
  <c r="BA689" i="1"/>
  <c r="BA690" i="1"/>
  <c r="BA691" i="1"/>
  <c r="BA692" i="1"/>
  <c r="BA693" i="1"/>
  <c r="BA694" i="1"/>
  <c r="BA695" i="1"/>
  <c r="BA696" i="1"/>
  <c r="BA697" i="1"/>
  <c r="BA698" i="1"/>
  <c r="BA699" i="1"/>
  <c r="BA700" i="1"/>
  <c r="BA701" i="1"/>
  <c r="BA702" i="1"/>
  <c r="BA703" i="1"/>
  <c r="BA704" i="1"/>
  <c r="BA705" i="1"/>
  <c r="BA706" i="1"/>
  <c r="BA726" i="1"/>
  <c r="BA718" i="1"/>
  <c r="BA727" i="1"/>
  <c r="BA719" i="1"/>
  <c r="BA708" i="1"/>
  <c r="BA723" i="1"/>
  <c r="BA728" i="1"/>
  <c r="BA722" i="1"/>
  <c r="BA729" i="1"/>
  <c r="BA730" i="1"/>
  <c r="BA717" i="1"/>
  <c r="BA716" i="1"/>
  <c r="BA715" i="1"/>
  <c r="BA720" i="1"/>
  <c r="BA731" i="1"/>
  <c r="BA732" i="1"/>
  <c r="BA733" i="1"/>
  <c r="BA712" i="1"/>
  <c r="BA721" i="1"/>
  <c r="BA734" i="1"/>
  <c r="BA735" i="1"/>
  <c r="BA736" i="1"/>
  <c r="BA737" i="1"/>
  <c r="BA738" i="1"/>
  <c r="BA725" i="1"/>
  <c r="BA724" i="1"/>
  <c r="BA710" i="1"/>
  <c r="BA714" i="1"/>
  <c r="BA709" i="1"/>
  <c r="BA739" i="1"/>
  <c r="BA711" i="1"/>
  <c r="BA707" i="1"/>
  <c r="BA740" i="1"/>
  <c r="BA741" i="1"/>
  <c r="BA713" i="1"/>
  <c r="BA742" i="1"/>
  <c r="BA743" i="1"/>
  <c r="BA744" i="1"/>
  <c r="BA745" i="1"/>
  <c r="BA746" i="1"/>
  <c r="BA747" i="1"/>
  <c r="BA748" i="1"/>
  <c r="BA749" i="1"/>
  <c r="BA750" i="1"/>
  <c r="BA751" i="1"/>
  <c r="BA752" i="1"/>
  <c r="BA753" i="1"/>
  <c r="BA754" i="1"/>
  <c r="BA755" i="1"/>
  <c r="BA756" i="1"/>
  <c r="BA757" i="1"/>
  <c r="BA758" i="1"/>
  <c r="BA759" i="1"/>
  <c r="BA760" i="1"/>
  <c r="BA761" i="1"/>
  <c r="BA762" i="1"/>
  <c r="BA763" i="1"/>
  <c r="BA764" i="1"/>
  <c r="BA765" i="1"/>
  <c r="BA766" i="1"/>
  <c r="BA767" i="1"/>
  <c r="BA768" i="1"/>
  <c r="BA769" i="1"/>
  <c r="BA770" i="1"/>
  <c r="BA771" i="1"/>
  <c r="BA772" i="1"/>
  <c r="BA773" i="1"/>
  <c r="BA774" i="1"/>
  <c r="BA775" i="1"/>
  <c r="BA776" i="1"/>
  <c r="BA777" i="1"/>
  <c r="BA778" i="1"/>
  <c r="BA779" i="1"/>
  <c r="BA780" i="1"/>
  <c r="BA800" i="1"/>
  <c r="BA796" i="1"/>
  <c r="BA801" i="1"/>
  <c r="BA795" i="1"/>
  <c r="BA788" i="1"/>
  <c r="BA790" i="1"/>
  <c r="BA802" i="1"/>
  <c r="BA797" i="1"/>
  <c r="BA803" i="1"/>
  <c r="BA804" i="1"/>
  <c r="BA791" i="1"/>
  <c r="BA789" i="1"/>
  <c r="BA785" i="1"/>
  <c r="BA792" i="1"/>
  <c r="BA805" i="1"/>
  <c r="BA806" i="1"/>
  <c r="BA807" i="1"/>
  <c r="BA787" i="1"/>
  <c r="BA794" i="1"/>
  <c r="BA808" i="1"/>
  <c r="BA809" i="1"/>
  <c r="BA810" i="1"/>
  <c r="BA811" i="1"/>
  <c r="BA812" i="1"/>
  <c r="BA799" i="1"/>
  <c r="BA798" i="1"/>
  <c r="BA781" i="1"/>
  <c r="BA782" i="1"/>
  <c r="BA783" i="1"/>
  <c r="BA813" i="1"/>
  <c r="BA784" i="1"/>
  <c r="BA786" i="1"/>
  <c r="BA814" i="1"/>
  <c r="BA815" i="1"/>
  <c r="BA793" i="1"/>
  <c r="BA816" i="1"/>
  <c r="BA817" i="1"/>
  <c r="BA818" i="1"/>
  <c r="BA819" i="1"/>
  <c r="BA820" i="1"/>
  <c r="BA821" i="1"/>
  <c r="BA822" i="1"/>
  <c r="BA823" i="1"/>
  <c r="BA824" i="1"/>
  <c r="BA825" i="1"/>
  <c r="BA826" i="1"/>
  <c r="BA827" i="1"/>
  <c r="BA828" i="1"/>
  <c r="BA829" i="1"/>
  <c r="BA830" i="1"/>
  <c r="BA831" i="1"/>
  <c r="BA832" i="1"/>
  <c r="BA833" i="1"/>
  <c r="BA834" i="1"/>
  <c r="BA835" i="1"/>
  <c r="BA836" i="1"/>
  <c r="BA837" i="1"/>
  <c r="BA838" i="1"/>
  <c r="BA839" i="1"/>
  <c r="BA840" i="1"/>
  <c r="BA841" i="1"/>
  <c r="BA842" i="1"/>
  <c r="BA843" i="1"/>
  <c r="BA844" i="1"/>
  <c r="BA845" i="1"/>
  <c r="BA846" i="1"/>
  <c r="BA847" i="1"/>
  <c r="BA848" i="1"/>
  <c r="BA849" i="1"/>
  <c r="BA850" i="1"/>
  <c r="BA851" i="1"/>
  <c r="BA852" i="1"/>
  <c r="BA853" i="1"/>
  <c r="BA854" i="1"/>
  <c r="BA874" i="1"/>
  <c r="BA870" i="1"/>
  <c r="BA875" i="1"/>
  <c r="BA869" i="1"/>
  <c r="BA867" i="1"/>
  <c r="BA860" i="1"/>
  <c r="BA876" i="1"/>
  <c r="BA872" i="1"/>
  <c r="BA877" i="1"/>
  <c r="BA878" i="1"/>
  <c r="BA863" i="1"/>
  <c r="BA862" i="1"/>
  <c r="BA866" i="1"/>
  <c r="BA861" i="1"/>
  <c r="BA879" i="1"/>
  <c r="BA880" i="1"/>
  <c r="BA881" i="1"/>
  <c r="BA864" i="1"/>
  <c r="BA865" i="1"/>
  <c r="BA882" i="1"/>
  <c r="BA883" i="1"/>
  <c r="BA884" i="1"/>
  <c r="BA885" i="1"/>
  <c r="BA886" i="1"/>
  <c r="BA873" i="1"/>
  <c r="BA871" i="1"/>
  <c r="BA855" i="1"/>
  <c r="BA856" i="1"/>
  <c r="BA857" i="1"/>
  <c r="BA887" i="1"/>
  <c r="BA858" i="1"/>
  <c r="BA859" i="1"/>
  <c r="BA888" i="1"/>
  <c r="BA889" i="1"/>
  <c r="BA868" i="1"/>
  <c r="BA890" i="1"/>
  <c r="BA891" i="1"/>
  <c r="BA892" i="1"/>
  <c r="BA893" i="1"/>
  <c r="BA894" i="1"/>
  <c r="BA895" i="1"/>
  <c r="BA896" i="1"/>
  <c r="BA897" i="1"/>
  <c r="BA898" i="1"/>
  <c r="BA899" i="1"/>
  <c r="BA900" i="1"/>
  <c r="BA901" i="1"/>
  <c r="BA902" i="1"/>
  <c r="BA903" i="1"/>
  <c r="BA904" i="1"/>
  <c r="BA905" i="1"/>
  <c r="BA906" i="1"/>
  <c r="BA907" i="1"/>
  <c r="BA908" i="1"/>
  <c r="BA909" i="1"/>
  <c r="BA910" i="1"/>
  <c r="BA911" i="1"/>
  <c r="BA912" i="1"/>
  <c r="BA913" i="1"/>
  <c r="BA914" i="1"/>
  <c r="BA915" i="1"/>
  <c r="BA916" i="1"/>
  <c r="BA917" i="1"/>
  <c r="BA918" i="1"/>
  <c r="BA919" i="1"/>
  <c r="BA920" i="1"/>
  <c r="BA921" i="1"/>
  <c r="BA922" i="1"/>
  <c r="BA923" i="1"/>
  <c r="BA924" i="1"/>
  <c r="BA925" i="1"/>
  <c r="BA926" i="1"/>
  <c r="BA927" i="1"/>
  <c r="BA928" i="1"/>
  <c r="BA948" i="1"/>
  <c r="BA944" i="1"/>
  <c r="BA949" i="1"/>
  <c r="BA943" i="1"/>
  <c r="BA942" i="1"/>
  <c r="BA929" i="1"/>
  <c r="BA950" i="1"/>
  <c r="BA946" i="1"/>
  <c r="BA951" i="1"/>
  <c r="BA952" i="1"/>
  <c r="BA938" i="1"/>
  <c r="BA930" i="1"/>
  <c r="BA931" i="1"/>
  <c r="BA932" i="1"/>
  <c r="BA953" i="1"/>
  <c r="BA954" i="1"/>
  <c r="BA955" i="1"/>
  <c r="BA939" i="1"/>
  <c r="BA940" i="1"/>
  <c r="BA956" i="1"/>
  <c r="BA957" i="1"/>
  <c r="BA958" i="1"/>
  <c r="BA959" i="1"/>
  <c r="BA960" i="1"/>
  <c r="BA947" i="1"/>
  <c r="BA941" i="1"/>
  <c r="BA933" i="1"/>
  <c r="BA934" i="1"/>
  <c r="BA935" i="1"/>
  <c r="BA961" i="1"/>
  <c r="BA936" i="1"/>
  <c r="BA937" i="1"/>
  <c r="BA962" i="1"/>
  <c r="BA963" i="1"/>
  <c r="BA945" i="1"/>
  <c r="BA964" i="1"/>
  <c r="BA965" i="1"/>
  <c r="BA966" i="1"/>
  <c r="BA967" i="1"/>
  <c r="BA968" i="1"/>
  <c r="BA969" i="1"/>
  <c r="BA970" i="1"/>
  <c r="BA971" i="1"/>
  <c r="BA972" i="1"/>
  <c r="BA973" i="1"/>
  <c r="BA974" i="1"/>
  <c r="BA975" i="1"/>
  <c r="BA976" i="1"/>
  <c r="BA977" i="1"/>
  <c r="BA978" i="1"/>
  <c r="BA979" i="1"/>
  <c r="BA980" i="1"/>
  <c r="BA981" i="1"/>
  <c r="BA982" i="1"/>
  <c r="BA983" i="1"/>
  <c r="BA984" i="1"/>
  <c r="BA985" i="1"/>
  <c r="BA986" i="1"/>
  <c r="BA987" i="1"/>
  <c r="BA988" i="1"/>
  <c r="BA989" i="1"/>
  <c r="BA990" i="1"/>
  <c r="BA991" i="1"/>
  <c r="BA992" i="1"/>
  <c r="BA993" i="1"/>
  <c r="BA994" i="1"/>
  <c r="BA995" i="1"/>
  <c r="BA996" i="1"/>
  <c r="BA997" i="1"/>
  <c r="BA998" i="1"/>
  <c r="BA999" i="1"/>
  <c r="BA1000" i="1"/>
  <c r="BA1001" i="1"/>
  <c r="BA1002" i="1"/>
  <c r="BA1022" i="1"/>
  <c r="BA1015" i="1"/>
  <c r="BA1023" i="1"/>
  <c r="BA1017" i="1"/>
  <c r="BA1018" i="1"/>
  <c r="BA1003" i="1"/>
  <c r="BA1024" i="1"/>
  <c r="BA1019" i="1"/>
  <c r="BA1025" i="1"/>
  <c r="BA1026" i="1"/>
  <c r="BA1014" i="1"/>
  <c r="BA1004" i="1"/>
  <c r="BA1005" i="1"/>
  <c r="BA1006" i="1"/>
  <c r="BA1027" i="1"/>
  <c r="BA1028" i="1"/>
  <c r="BA1029" i="1"/>
  <c r="BA1007" i="1"/>
  <c r="BA1013" i="1"/>
  <c r="BA1030" i="1"/>
  <c r="BA1031" i="1"/>
  <c r="BA1032" i="1"/>
  <c r="BA1033" i="1"/>
  <c r="BA1034" i="1"/>
  <c r="BA1021" i="1"/>
  <c r="BA1016" i="1"/>
  <c r="BA1008" i="1"/>
  <c r="BA1009" i="1"/>
  <c r="BA1010" i="1"/>
  <c r="BA1035" i="1"/>
  <c r="BA1011" i="1"/>
  <c r="BA1012" i="1"/>
  <c r="BA1036" i="1"/>
  <c r="BA1037" i="1"/>
  <c r="BA1020" i="1"/>
  <c r="BA1038" i="1"/>
  <c r="BA1039" i="1"/>
  <c r="BA1040" i="1"/>
  <c r="BA1041" i="1"/>
  <c r="BA1042" i="1"/>
  <c r="BA1043" i="1"/>
  <c r="BA1044" i="1"/>
  <c r="BA1045" i="1"/>
  <c r="BA1046" i="1"/>
  <c r="BA1047" i="1"/>
  <c r="BA1048" i="1"/>
  <c r="BA1049" i="1"/>
  <c r="BA1050" i="1"/>
  <c r="BA1051" i="1"/>
  <c r="BA1052" i="1"/>
  <c r="BA1053" i="1"/>
  <c r="BA1054" i="1"/>
  <c r="BA1055" i="1"/>
  <c r="BA1056" i="1"/>
  <c r="BA1057" i="1"/>
  <c r="BA1058" i="1"/>
  <c r="BA1059" i="1"/>
  <c r="BA1060" i="1"/>
  <c r="BA1061" i="1"/>
  <c r="BA1062" i="1"/>
  <c r="BA1063" i="1"/>
  <c r="BA1064" i="1"/>
  <c r="BA1065" i="1"/>
  <c r="BA1066" i="1"/>
  <c r="BA1067" i="1"/>
  <c r="BA1068" i="1"/>
  <c r="BA1069" i="1"/>
  <c r="BA1070" i="1"/>
  <c r="BA1071" i="1"/>
  <c r="BA1072" i="1"/>
  <c r="BA1073" i="1"/>
  <c r="BA1074" i="1"/>
  <c r="BA1075" i="1"/>
  <c r="BA1076" i="1"/>
  <c r="BA1096" i="1"/>
  <c r="BA1077" i="1"/>
  <c r="BA1097" i="1"/>
  <c r="BA1093" i="1"/>
  <c r="BA1090" i="1"/>
  <c r="BA1078" i="1"/>
  <c r="BA1098" i="1"/>
  <c r="BA1092" i="1"/>
  <c r="BA1099" i="1"/>
  <c r="BA1100" i="1"/>
  <c r="BA1088" i="1"/>
  <c r="BA1079" i="1"/>
  <c r="BA1080" i="1"/>
  <c r="BA1087" i="1"/>
  <c r="BA1101" i="1"/>
  <c r="BA1102" i="1"/>
  <c r="BA1103" i="1"/>
  <c r="BA1091" i="1"/>
  <c r="BA1081" i="1"/>
  <c r="BA1104" i="1"/>
  <c r="BA1105" i="1"/>
  <c r="BA1106" i="1"/>
  <c r="BA1107" i="1"/>
  <c r="BA1108" i="1"/>
  <c r="BA1095" i="1"/>
  <c r="BA1089" i="1"/>
  <c r="BA1082" i="1"/>
  <c r="BA1083" i="1"/>
  <c r="BA1084" i="1"/>
  <c r="BA1109" i="1"/>
  <c r="BA1085" i="1"/>
  <c r="BA1086" i="1"/>
  <c r="BA1110" i="1"/>
  <c r="BA1111" i="1"/>
  <c r="BA1094" i="1"/>
  <c r="BA1112" i="1"/>
  <c r="BA1113" i="1"/>
  <c r="BA1114" i="1"/>
  <c r="BA1115" i="1"/>
  <c r="BA1116" i="1"/>
  <c r="BA1117" i="1"/>
  <c r="BA1118" i="1"/>
  <c r="BA1119" i="1"/>
  <c r="BA1120" i="1"/>
  <c r="BA1121" i="1"/>
  <c r="BA1122" i="1"/>
  <c r="BA1123" i="1"/>
  <c r="BA1124" i="1"/>
  <c r="BA1125" i="1"/>
  <c r="BA1126" i="1"/>
  <c r="BA1127" i="1"/>
  <c r="BA1128" i="1"/>
  <c r="BA1129" i="1"/>
  <c r="BA1130" i="1"/>
  <c r="BA1131" i="1"/>
  <c r="BA1132" i="1"/>
  <c r="BA1133" i="1"/>
  <c r="BA1134" i="1"/>
  <c r="BA1135" i="1"/>
  <c r="BA1136" i="1"/>
  <c r="BA1137" i="1"/>
  <c r="BA1138" i="1"/>
  <c r="BA1139" i="1"/>
  <c r="BA1140" i="1"/>
  <c r="BA1141" i="1"/>
  <c r="BA1142" i="1"/>
  <c r="BA1143" i="1"/>
  <c r="BA1144" i="1"/>
  <c r="BA1145" i="1"/>
  <c r="BA1146" i="1"/>
  <c r="BA1147" i="1"/>
  <c r="BA1148" i="1"/>
  <c r="BA1149" i="1"/>
  <c r="BA1150" i="1"/>
  <c r="BA1170" i="1"/>
  <c r="BA1151" i="1"/>
  <c r="BA1171" i="1"/>
  <c r="BA1167" i="1"/>
  <c r="BA1165" i="1"/>
  <c r="BA1152" i="1"/>
  <c r="BA1172" i="1"/>
  <c r="BA1166" i="1"/>
  <c r="BA1173" i="1"/>
  <c r="BA1174" i="1"/>
  <c r="BA1163" i="1"/>
  <c r="BA1153" i="1"/>
  <c r="BA1154" i="1"/>
  <c r="BA1155" i="1"/>
  <c r="BA1175" i="1"/>
  <c r="BA1176" i="1"/>
  <c r="BA1177" i="1"/>
  <c r="BA1156" i="1"/>
  <c r="BA1164" i="1"/>
  <c r="BA1178" i="1"/>
  <c r="BA1179" i="1"/>
  <c r="BA1180" i="1"/>
  <c r="BA1181" i="1"/>
  <c r="BA1182" i="1"/>
  <c r="BA1169" i="1"/>
  <c r="BA1162" i="1"/>
  <c r="BA1157" i="1"/>
  <c r="BA1158" i="1"/>
  <c r="BA1159" i="1"/>
  <c r="BA1183" i="1"/>
  <c r="BA1160" i="1"/>
  <c r="BA1161" i="1"/>
  <c r="BA1184" i="1"/>
  <c r="BA1185" i="1"/>
  <c r="BA1168" i="1"/>
  <c r="BA1186" i="1"/>
  <c r="BA1187" i="1"/>
  <c r="BA1188" i="1"/>
  <c r="BA1189" i="1"/>
  <c r="BA1190" i="1"/>
  <c r="BA1191" i="1"/>
  <c r="BA1192" i="1"/>
  <c r="BA1193" i="1"/>
  <c r="BA1194" i="1"/>
  <c r="BA1195" i="1"/>
  <c r="BA1196" i="1"/>
  <c r="BA1197" i="1"/>
  <c r="BA1198" i="1"/>
  <c r="BA1199" i="1"/>
  <c r="BA1200" i="1"/>
  <c r="BA1201" i="1"/>
  <c r="BA1202" i="1"/>
  <c r="BA1203" i="1"/>
  <c r="BA1204" i="1"/>
  <c r="BA1205" i="1"/>
  <c r="BA1206" i="1"/>
  <c r="BA1207" i="1"/>
  <c r="BA1208" i="1"/>
  <c r="BA1209" i="1"/>
  <c r="BA1210" i="1"/>
  <c r="BA1211" i="1"/>
  <c r="BA1212" i="1"/>
  <c r="BA1213" i="1"/>
  <c r="BA1214" i="1"/>
  <c r="BA1215" i="1"/>
  <c r="BA1216" i="1"/>
  <c r="BA1217" i="1"/>
  <c r="BA1218" i="1"/>
  <c r="BA1219" i="1"/>
  <c r="BA1220" i="1"/>
  <c r="BA1221" i="1"/>
  <c r="BA1222" i="1"/>
  <c r="BA1223" i="1"/>
  <c r="BA1224" i="1"/>
  <c r="BA1244" i="1"/>
  <c r="BA1239" i="1"/>
  <c r="BA1245" i="1"/>
  <c r="BA1241" i="1"/>
  <c r="BA1240" i="1"/>
  <c r="BA1225" i="1"/>
  <c r="BA1246" i="1"/>
  <c r="BA1242" i="1"/>
  <c r="BA1247" i="1"/>
  <c r="BA1248" i="1"/>
  <c r="BA1237" i="1"/>
  <c r="BA1226" i="1"/>
  <c r="BA1227" i="1"/>
  <c r="BA1228" i="1"/>
  <c r="BA1249" i="1"/>
  <c r="BA1250" i="1"/>
  <c r="BA1251" i="1"/>
  <c r="BA1229" i="1"/>
  <c r="BA1230" i="1"/>
  <c r="BA1252" i="1"/>
  <c r="BA1253" i="1"/>
  <c r="BA1254" i="1"/>
  <c r="BA1255" i="1"/>
  <c r="BA1256" i="1"/>
  <c r="BA1238" i="1"/>
  <c r="BA1231" i="1"/>
  <c r="BA1232" i="1"/>
  <c r="BA1233" i="1"/>
  <c r="BA1234" i="1"/>
  <c r="BA1257" i="1"/>
  <c r="BA1235" i="1"/>
  <c r="BA1236" i="1"/>
  <c r="BA1258" i="1"/>
  <c r="BA1259" i="1"/>
  <c r="BA1243" i="1"/>
  <c r="BA1260" i="1"/>
  <c r="BA1261" i="1"/>
  <c r="BA1262" i="1"/>
  <c r="BA1263" i="1"/>
  <c r="BA1264" i="1"/>
  <c r="BA1265" i="1"/>
  <c r="BA1266" i="1"/>
  <c r="BA1267" i="1"/>
  <c r="BA1268" i="1"/>
  <c r="BA1269" i="1"/>
  <c r="BA1270" i="1"/>
  <c r="BA1271" i="1"/>
  <c r="BA1272" i="1"/>
  <c r="BA1273" i="1"/>
  <c r="BA1274" i="1"/>
  <c r="BA1275" i="1"/>
  <c r="BA1276" i="1"/>
  <c r="BA1277" i="1"/>
  <c r="BA1278" i="1"/>
  <c r="BA1279" i="1"/>
  <c r="BA1280" i="1"/>
  <c r="BA1281" i="1"/>
  <c r="BA1282" i="1"/>
  <c r="BA1283" i="1"/>
  <c r="BA1284" i="1"/>
  <c r="BA1285" i="1"/>
  <c r="BA1286" i="1"/>
  <c r="BA1287" i="1"/>
  <c r="BA1288" i="1"/>
  <c r="BA1289" i="1"/>
  <c r="BA1290" i="1"/>
  <c r="BA1291" i="1"/>
  <c r="BA1292" i="1"/>
  <c r="BA1293" i="1"/>
  <c r="BA1294" i="1"/>
  <c r="BA1295" i="1"/>
  <c r="BA1296" i="1"/>
  <c r="BA1297" i="1"/>
  <c r="BA1298" i="1"/>
  <c r="BA1318" i="1"/>
  <c r="BA1305" i="1"/>
  <c r="BA1319" i="1"/>
  <c r="BA1314" i="1"/>
  <c r="BA1315" i="1"/>
  <c r="BA1311" i="1"/>
  <c r="BA1320" i="1"/>
  <c r="BA1317" i="1"/>
  <c r="BA1321" i="1"/>
  <c r="BA1322" i="1"/>
  <c r="BA1309" i="1"/>
  <c r="BA1299" i="1"/>
  <c r="BA1300" i="1"/>
  <c r="BA1301" i="1"/>
  <c r="BA1323" i="1"/>
  <c r="BA1324" i="1"/>
  <c r="BA1325" i="1"/>
  <c r="BA1302" i="1"/>
  <c r="BA1308" i="1"/>
  <c r="BA1326" i="1"/>
  <c r="BA1327" i="1"/>
  <c r="BA1328" i="1"/>
  <c r="BA1329" i="1"/>
  <c r="BA1330" i="1"/>
  <c r="BA1313" i="1"/>
  <c r="BA1310" i="1"/>
  <c r="BA1303" i="1"/>
  <c r="BA1312" i="1"/>
  <c r="BA1307" i="1"/>
  <c r="BA1331" i="1"/>
  <c r="BA1306" i="1"/>
  <c r="BA1304" i="1"/>
  <c r="BA1332" i="1"/>
  <c r="BA1333" i="1"/>
  <c r="BA1316" i="1"/>
  <c r="BA1334" i="1"/>
  <c r="BA1335" i="1"/>
  <c r="BA1336" i="1"/>
  <c r="BA1337" i="1"/>
  <c r="BA1338" i="1"/>
  <c r="BA1339" i="1"/>
  <c r="BA1340" i="1"/>
  <c r="BA1341" i="1"/>
  <c r="BA1342" i="1"/>
  <c r="BA1343" i="1"/>
  <c r="BA1344" i="1"/>
  <c r="BA1345" i="1"/>
  <c r="BA1346" i="1"/>
  <c r="BA1347" i="1"/>
  <c r="BA1348" i="1"/>
  <c r="BA1349" i="1"/>
  <c r="BA1350" i="1"/>
  <c r="BA1351" i="1"/>
  <c r="BA1352" i="1"/>
  <c r="BA1353" i="1"/>
  <c r="BA1354" i="1"/>
  <c r="BA1355" i="1"/>
  <c r="BA1356" i="1"/>
  <c r="BA1357" i="1"/>
  <c r="BA1358" i="1"/>
  <c r="BA1359" i="1"/>
  <c r="BA1360" i="1"/>
  <c r="BA1361" i="1"/>
  <c r="BA1362" i="1"/>
  <c r="BA1363" i="1"/>
  <c r="BA1364" i="1"/>
  <c r="BA1365" i="1"/>
  <c r="BA1366" i="1"/>
  <c r="BA1367" i="1"/>
  <c r="BA1368" i="1"/>
  <c r="BA1369" i="1"/>
  <c r="BA1370" i="1"/>
  <c r="BA1371" i="1"/>
  <c r="BA1372" i="1"/>
  <c r="BA1392" i="1"/>
  <c r="BA1378" i="1"/>
  <c r="BA1393" i="1"/>
  <c r="BA1386" i="1"/>
  <c r="BA1389" i="1"/>
  <c r="BA1381" i="1"/>
  <c r="BA1394" i="1"/>
  <c r="BA1391" i="1"/>
  <c r="BA1395" i="1"/>
  <c r="BA1396" i="1"/>
  <c r="BA1385" i="1"/>
  <c r="BA1382" i="1"/>
  <c r="BA1379" i="1"/>
  <c r="BA1373" i="1"/>
  <c r="BA1397" i="1"/>
  <c r="BA1398" i="1"/>
  <c r="BA1399" i="1"/>
  <c r="BA1374" i="1"/>
  <c r="BA1383" i="1"/>
  <c r="BA1400" i="1"/>
  <c r="BA1401" i="1"/>
  <c r="BA1402" i="1"/>
  <c r="BA1403" i="1"/>
  <c r="BA1404" i="1"/>
  <c r="BA1388" i="1"/>
  <c r="BA1387" i="1"/>
  <c r="BA1375" i="1"/>
  <c r="BA1384" i="1"/>
  <c r="BA1376" i="1"/>
  <c r="BA1405" i="1"/>
  <c r="BA1377" i="1"/>
  <c r="BA1380" i="1"/>
  <c r="BA1406" i="1"/>
  <c r="BA1407" i="1"/>
  <c r="BA1390" i="1"/>
  <c r="BA1408" i="1"/>
  <c r="BA1409" i="1"/>
  <c r="BA1410" i="1"/>
  <c r="BA1411" i="1"/>
  <c r="BA1412" i="1"/>
  <c r="BA1413" i="1"/>
  <c r="BA1414" i="1"/>
  <c r="BA1415" i="1"/>
  <c r="BA1416" i="1"/>
  <c r="BA1417" i="1"/>
  <c r="BA1418" i="1"/>
  <c r="BA1419" i="1"/>
  <c r="BA1420" i="1"/>
  <c r="BA1421" i="1"/>
  <c r="BA1422" i="1"/>
  <c r="BA1423" i="1"/>
  <c r="BA1424" i="1"/>
  <c r="BA1425" i="1"/>
  <c r="BA1426" i="1"/>
  <c r="BA1427" i="1"/>
  <c r="BA1428" i="1"/>
  <c r="BA1429" i="1"/>
  <c r="BA1430" i="1"/>
  <c r="BA1431" i="1"/>
  <c r="BA1432" i="1"/>
  <c r="BA1433" i="1"/>
  <c r="BA1434" i="1"/>
  <c r="BA1435" i="1"/>
  <c r="BA1436" i="1"/>
  <c r="BA1437" i="1"/>
  <c r="BA1438" i="1"/>
  <c r="BA1439" i="1"/>
  <c r="BA1440" i="1"/>
  <c r="BA1441" i="1"/>
  <c r="BA1442" i="1"/>
  <c r="BA1443" i="1"/>
  <c r="BA1444" i="1"/>
  <c r="BA1445" i="1"/>
  <c r="BA1446" i="1"/>
  <c r="BA1466" i="1"/>
  <c r="BA1452" i="1"/>
  <c r="BA1467" i="1"/>
  <c r="BA1460" i="1"/>
  <c r="BA1462" i="1"/>
  <c r="BA1458" i="1"/>
  <c r="BA1468" i="1"/>
  <c r="BA1465" i="1"/>
  <c r="BA1469" i="1"/>
  <c r="BA1470" i="1"/>
  <c r="BA1457" i="1"/>
  <c r="BA1451" i="1"/>
  <c r="BA1453" i="1"/>
  <c r="BA1450" i="1"/>
  <c r="BA1471" i="1"/>
  <c r="BA1472" i="1"/>
  <c r="BA1473" i="1"/>
  <c r="BA1447" i="1"/>
  <c r="BA1454" i="1"/>
  <c r="BA1474" i="1"/>
  <c r="BA1475" i="1"/>
  <c r="BA1476" i="1"/>
  <c r="BA1477" i="1"/>
  <c r="BA1478" i="1"/>
  <c r="BA1463" i="1"/>
  <c r="BA1455" i="1"/>
  <c r="BA1459" i="1"/>
  <c r="BA1461" i="1"/>
  <c r="BA1456" i="1"/>
  <c r="BA1479" i="1"/>
  <c r="BA1448" i="1"/>
  <c r="BA1449" i="1"/>
  <c r="BA1480" i="1"/>
  <c r="BA1481" i="1"/>
  <c r="BA1464" i="1"/>
  <c r="BA1482" i="1"/>
  <c r="BA1483" i="1"/>
  <c r="BA1484" i="1"/>
  <c r="BA1485" i="1"/>
  <c r="BA1486" i="1"/>
  <c r="BA1487" i="1"/>
  <c r="BA1488" i="1"/>
  <c r="BA1489" i="1"/>
  <c r="BA1490" i="1"/>
  <c r="BA1491" i="1"/>
  <c r="BA1492" i="1"/>
  <c r="BA1493" i="1"/>
  <c r="BA1494" i="1"/>
  <c r="BA1495" i="1"/>
  <c r="BA1496" i="1"/>
  <c r="BA1497" i="1"/>
  <c r="BA1498" i="1"/>
  <c r="BA1499" i="1"/>
  <c r="BA1500" i="1"/>
  <c r="BA1501" i="1"/>
  <c r="BA1502" i="1"/>
  <c r="BA1503" i="1"/>
  <c r="BA1504" i="1"/>
  <c r="BA1505" i="1"/>
  <c r="BA1506" i="1"/>
  <c r="BA1507" i="1"/>
  <c r="BA1508" i="1"/>
  <c r="BA1509" i="1"/>
  <c r="BA1510" i="1"/>
  <c r="BA1511" i="1"/>
  <c r="BA1512" i="1"/>
  <c r="BA1513" i="1"/>
  <c r="BA1514" i="1"/>
  <c r="BA1515" i="1"/>
  <c r="BA1516" i="1"/>
  <c r="BA1517" i="1"/>
  <c r="BA1518" i="1"/>
  <c r="BA1519" i="1"/>
  <c r="BA1520" i="1"/>
  <c r="BA1540" i="1"/>
  <c r="BA1530" i="1"/>
  <c r="BA1541" i="1"/>
  <c r="BA1535" i="1"/>
  <c r="BA1536" i="1"/>
  <c r="BA1532" i="1"/>
  <c r="BA1542" i="1"/>
  <c r="BA1539" i="1"/>
  <c r="BA1543" i="1"/>
  <c r="BA1544" i="1"/>
  <c r="BA1533" i="1"/>
  <c r="BA1527" i="1"/>
  <c r="BA1521" i="1"/>
  <c r="BA1526" i="1"/>
  <c r="BA1545" i="1"/>
  <c r="BA1546" i="1"/>
  <c r="BA1547" i="1"/>
  <c r="BA1522" i="1"/>
  <c r="BA1529" i="1"/>
  <c r="BA1548" i="1"/>
  <c r="BA1549" i="1"/>
  <c r="BA1550" i="1"/>
  <c r="BA1551" i="1"/>
  <c r="BA1552" i="1"/>
  <c r="BA1538" i="1"/>
  <c r="BA1531" i="1"/>
  <c r="BA1523" i="1"/>
  <c r="BA1534" i="1"/>
  <c r="BA1528" i="1"/>
  <c r="BA1553" i="1"/>
  <c r="BA1524" i="1"/>
  <c r="BA1525" i="1"/>
  <c r="BA1554" i="1"/>
  <c r="BA1555" i="1"/>
  <c r="BA1537" i="1"/>
  <c r="BA1556" i="1"/>
  <c r="BA1557" i="1"/>
  <c r="BA1558" i="1"/>
  <c r="BA1559" i="1"/>
  <c r="BA1560" i="1"/>
  <c r="BA1561" i="1"/>
  <c r="BA1562" i="1"/>
  <c r="BA1563" i="1"/>
  <c r="BA1564" i="1"/>
  <c r="BA1565" i="1"/>
  <c r="BA1566" i="1"/>
  <c r="BA1567" i="1"/>
  <c r="BA1568" i="1"/>
  <c r="BA1569" i="1"/>
  <c r="BA1570" i="1"/>
  <c r="BA1571" i="1"/>
  <c r="BA1572" i="1"/>
  <c r="BA1573" i="1"/>
  <c r="BA1574" i="1"/>
  <c r="BA1575" i="1"/>
  <c r="BA1576" i="1"/>
  <c r="BA1577" i="1"/>
  <c r="BA1578" i="1"/>
  <c r="BA1579" i="1"/>
  <c r="BA1580" i="1"/>
  <c r="BA1581" i="1"/>
  <c r="BA1582" i="1"/>
  <c r="BA1583" i="1"/>
  <c r="BA1584" i="1"/>
  <c r="BA1585" i="1"/>
  <c r="BA1586" i="1"/>
  <c r="BA1587" i="1"/>
  <c r="BA1588" i="1"/>
  <c r="BA1589" i="1"/>
  <c r="BA1590" i="1"/>
  <c r="BA1591" i="1"/>
  <c r="BA1592" i="1"/>
  <c r="BA1593" i="1"/>
  <c r="BA1594" i="1"/>
  <c r="BA1614" i="1"/>
  <c r="BA1598" i="1"/>
  <c r="BA1615" i="1"/>
  <c r="BA1609" i="1"/>
  <c r="BA1607" i="1"/>
  <c r="BA1606" i="1"/>
  <c r="BA1616" i="1"/>
  <c r="BA1613" i="1"/>
  <c r="BA1617" i="1"/>
  <c r="BA1618" i="1"/>
  <c r="BA1610" i="1"/>
  <c r="BA1605" i="1"/>
  <c r="BA1604" i="1"/>
  <c r="BA1599" i="1"/>
  <c r="BA1619" i="1"/>
  <c r="BA1620" i="1"/>
  <c r="BA1621" i="1"/>
  <c r="BA1601" i="1"/>
  <c r="BA1603" i="1"/>
  <c r="BA1622" i="1"/>
  <c r="BA1623" i="1"/>
  <c r="BA1624" i="1"/>
  <c r="BA1625" i="1"/>
  <c r="BA1626" i="1"/>
  <c r="BA1612" i="1"/>
  <c r="BA1602" i="1"/>
  <c r="BA1597" i="1"/>
  <c r="BA1608" i="1"/>
  <c r="BA1600" i="1"/>
  <c r="BA1627" i="1"/>
  <c r="BA1595" i="1"/>
  <c r="BA1596" i="1"/>
  <c r="BA1628" i="1"/>
  <c r="BA1629" i="1"/>
  <c r="BA1611" i="1"/>
  <c r="BA1630" i="1"/>
  <c r="BA1631" i="1"/>
  <c r="BA1632" i="1"/>
  <c r="BA1633" i="1"/>
  <c r="BA1634" i="1"/>
  <c r="BA1635" i="1"/>
  <c r="BA1636" i="1"/>
  <c r="BA1637" i="1"/>
  <c r="BA1638" i="1"/>
  <c r="BA1639" i="1"/>
  <c r="BA1640" i="1"/>
  <c r="BA1641" i="1"/>
  <c r="BA1642" i="1"/>
  <c r="BA1643" i="1"/>
  <c r="BA1644" i="1"/>
  <c r="BA1645" i="1"/>
  <c r="BA1646" i="1"/>
  <c r="BA1647" i="1"/>
  <c r="BA1648" i="1"/>
  <c r="BA1649" i="1"/>
  <c r="BA1650" i="1"/>
  <c r="BA1651" i="1"/>
  <c r="BA1652" i="1"/>
  <c r="BA1653" i="1"/>
  <c r="BA1654" i="1"/>
  <c r="BA1655" i="1"/>
  <c r="BA1656" i="1"/>
  <c r="BA1657" i="1"/>
  <c r="BA1658" i="1"/>
  <c r="BA1659" i="1"/>
  <c r="BA1660" i="1"/>
  <c r="BA1661" i="1"/>
  <c r="BA1662" i="1"/>
  <c r="BA1663" i="1"/>
  <c r="BA1664" i="1"/>
  <c r="BA1665" i="1"/>
  <c r="BA1666" i="1"/>
  <c r="BA1667" i="1"/>
  <c r="BA1668" i="1"/>
  <c r="BA1688" i="1"/>
  <c r="BA1679" i="1"/>
  <c r="BA1689" i="1"/>
  <c r="BA1682" i="1"/>
  <c r="BA1683" i="1"/>
  <c r="BA1676" i="1"/>
  <c r="BA1690" i="1"/>
  <c r="BA1687" i="1"/>
  <c r="BA1703" i="1"/>
  <c r="BA1691" i="1"/>
  <c r="BA1684" i="1"/>
  <c r="BA1677" i="1"/>
  <c r="BA1674" i="1"/>
  <c r="BA1669" i="1"/>
  <c r="BA1692" i="1"/>
  <c r="BA1693" i="1"/>
  <c r="BA1694" i="1"/>
  <c r="BA1670" i="1"/>
  <c r="BA1680" i="1"/>
  <c r="BA1695" i="1"/>
  <c r="BA1696" i="1"/>
  <c r="BA1697" i="1"/>
  <c r="BA1698" i="1"/>
  <c r="BA1699" i="1"/>
  <c r="BA1686" i="1"/>
  <c r="BA1675" i="1"/>
  <c r="BA1672" i="1"/>
  <c r="BA1681" i="1"/>
  <c r="BA1673" i="1"/>
  <c r="BA1700" i="1"/>
  <c r="BA1678" i="1"/>
  <c r="BA1671" i="1"/>
  <c r="BA1701" i="1"/>
  <c r="BA1702" i="1"/>
  <c r="BA1685" i="1"/>
  <c r="BA1704" i="1"/>
  <c r="BA1705" i="1"/>
  <c r="BA1706" i="1"/>
  <c r="BA1707" i="1"/>
  <c r="BA1708" i="1"/>
  <c r="BA1709" i="1"/>
  <c r="BA1710" i="1"/>
  <c r="BA1711" i="1"/>
  <c r="BA1712" i="1"/>
  <c r="BA1713" i="1"/>
  <c r="BA1714" i="1"/>
  <c r="BA1715" i="1"/>
  <c r="BA1716" i="1"/>
  <c r="BA1717" i="1"/>
  <c r="BA1718" i="1"/>
  <c r="BA1719" i="1"/>
  <c r="BA1720" i="1"/>
  <c r="BA1721" i="1"/>
  <c r="BA1722" i="1"/>
  <c r="BA1723" i="1"/>
  <c r="BA1724" i="1"/>
  <c r="BA1725" i="1"/>
  <c r="BA1726" i="1"/>
  <c r="BA1727" i="1"/>
  <c r="BA1728" i="1"/>
  <c r="BA1729" i="1"/>
  <c r="BA1730" i="1"/>
  <c r="BA1731" i="1"/>
  <c r="BA1732" i="1"/>
  <c r="BA1733" i="1"/>
  <c r="BA1734" i="1"/>
  <c r="BA1735" i="1"/>
  <c r="BA1736" i="1"/>
  <c r="BA1737" i="1"/>
  <c r="BA1738" i="1"/>
  <c r="BA1739" i="1"/>
  <c r="BA1740" i="1"/>
  <c r="BA1741" i="1"/>
  <c r="BA1742" i="1"/>
  <c r="BA1762" i="1"/>
  <c r="BA1753" i="1"/>
  <c r="BA1763" i="1"/>
  <c r="BA1756" i="1"/>
  <c r="BA1757" i="1"/>
  <c r="BA1751" i="1"/>
  <c r="BA1764" i="1"/>
  <c r="BA1761" i="1"/>
  <c r="BA1765" i="1"/>
  <c r="BA1766" i="1"/>
  <c r="BA1758" i="1"/>
  <c r="BA1755" i="1"/>
  <c r="BA1752" i="1"/>
  <c r="BA1749" i="1"/>
  <c r="BA1767" i="1"/>
  <c r="BA1768" i="1"/>
  <c r="BA1769" i="1"/>
  <c r="BA1743" i="1"/>
  <c r="BA1748" i="1"/>
  <c r="BA1770" i="1"/>
  <c r="BA1771" i="1"/>
  <c r="BA1772" i="1"/>
  <c r="BA1773" i="1"/>
  <c r="BA1774" i="1"/>
  <c r="BA1760" i="1"/>
  <c r="BA1754" i="1"/>
  <c r="BA1747" i="1"/>
  <c r="BA1750" i="1"/>
  <c r="BA1746" i="1"/>
  <c r="BA1775" i="1"/>
  <c r="BA1744" i="1"/>
  <c r="BA1745" i="1"/>
  <c r="BA1776" i="1"/>
  <c r="BA1777" i="1"/>
  <c r="BA1759" i="1"/>
  <c r="BA1778" i="1"/>
  <c r="BA1779" i="1"/>
  <c r="BA1780" i="1"/>
  <c r="BA1781" i="1"/>
  <c r="BA1782" i="1"/>
  <c r="BA1783" i="1"/>
  <c r="BA1784" i="1"/>
  <c r="BA1785" i="1"/>
  <c r="BA1786" i="1"/>
  <c r="BA1787" i="1"/>
  <c r="BA1788" i="1"/>
  <c r="BA1789" i="1"/>
  <c r="BA1790" i="1"/>
  <c r="BA1791" i="1"/>
  <c r="BA1792" i="1"/>
  <c r="BA1793" i="1"/>
  <c r="BA1794" i="1"/>
  <c r="BA1795" i="1"/>
  <c r="BA1796" i="1"/>
  <c r="BA1797" i="1"/>
  <c r="BA1798" i="1"/>
  <c r="BA1799" i="1"/>
  <c r="BA1800" i="1"/>
  <c r="BA1801" i="1"/>
  <c r="BA1802" i="1"/>
  <c r="BA1803" i="1"/>
  <c r="BA1804" i="1"/>
  <c r="BA1805" i="1"/>
  <c r="BA1806" i="1"/>
  <c r="BA1807" i="1"/>
  <c r="BA1808" i="1"/>
  <c r="BA1809" i="1"/>
  <c r="BA1810" i="1"/>
  <c r="BA1811" i="1"/>
  <c r="BA1812" i="1"/>
  <c r="BA1813" i="1"/>
  <c r="BA1814" i="1"/>
  <c r="BA1815" i="1"/>
  <c r="BA1816" i="1"/>
  <c r="BA1836" i="1"/>
  <c r="BA1825" i="1"/>
  <c r="BA1837" i="1"/>
  <c r="BA1830" i="1"/>
  <c r="BA1832" i="1"/>
  <c r="BA1823" i="1"/>
  <c r="BA1838" i="1"/>
  <c r="BA1835" i="1"/>
  <c r="BA1839" i="1"/>
  <c r="BA1840" i="1"/>
  <c r="BA1829" i="1"/>
  <c r="BA1827" i="1"/>
  <c r="BA1828" i="1"/>
  <c r="BA1821" i="1"/>
  <c r="BA1841" i="1"/>
  <c r="BA1842" i="1"/>
  <c r="BA1843" i="1"/>
  <c r="BA1817" i="1"/>
  <c r="BA1824" i="1"/>
  <c r="BA1844" i="1"/>
  <c r="BA1845" i="1"/>
  <c r="BA1846" i="1"/>
  <c r="BA1847" i="1"/>
  <c r="BA1848" i="1"/>
  <c r="BA1834" i="1"/>
  <c r="BA1826" i="1"/>
  <c r="BA1818" i="1"/>
  <c r="BA1831" i="1"/>
  <c r="BA1822" i="1"/>
  <c r="BA1849" i="1"/>
  <c r="BA1819" i="1"/>
  <c r="BA1820" i="1"/>
  <c r="BA1850" i="1"/>
  <c r="BA1851" i="1"/>
  <c r="BA1833" i="1"/>
  <c r="BA1852" i="1"/>
  <c r="BA1853" i="1"/>
  <c r="BA1854" i="1"/>
  <c r="BA1855" i="1"/>
  <c r="BA1856" i="1"/>
  <c r="BA1857" i="1"/>
  <c r="BA1858" i="1"/>
  <c r="BA1859" i="1"/>
  <c r="BA1860" i="1"/>
  <c r="BA1861" i="1"/>
  <c r="BA1862" i="1"/>
  <c r="BA1863" i="1"/>
  <c r="BA1864" i="1"/>
  <c r="BA1865" i="1"/>
  <c r="BA1866" i="1"/>
  <c r="BA1867" i="1"/>
  <c r="BA1868" i="1"/>
  <c r="BA1869" i="1"/>
  <c r="BA1870" i="1"/>
  <c r="BA1871" i="1"/>
  <c r="BA1872" i="1"/>
  <c r="BA1873" i="1"/>
  <c r="BA1874" i="1"/>
  <c r="BA1875" i="1"/>
  <c r="BA1876" i="1"/>
  <c r="BA1877" i="1"/>
  <c r="BA1878" i="1"/>
  <c r="BA1879" i="1"/>
  <c r="BA1880" i="1"/>
  <c r="BA1881" i="1"/>
  <c r="BA1882" i="1"/>
  <c r="BA1883" i="1"/>
  <c r="BA1884" i="1"/>
  <c r="BA1885" i="1"/>
  <c r="BA1886" i="1"/>
  <c r="BA1887" i="1"/>
  <c r="BA1888" i="1"/>
  <c r="BA1889" i="1"/>
  <c r="BA1890" i="1"/>
  <c r="BA1910" i="1"/>
  <c r="BA1903" i="1"/>
  <c r="BA1911" i="1"/>
  <c r="BA1906" i="1"/>
  <c r="BA1904" i="1"/>
  <c r="BA1901" i="1"/>
  <c r="BA1912" i="1"/>
  <c r="BA1909" i="1"/>
  <c r="BA1913" i="1"/>
  <c r="BA1914" i="1"/>
  <c r="BA1905" i="1"/>
  <c r="BA1902" i="1"/>
  <c r="BA1898" i="1"/>
  <c r="BA1895" i="1"/>
  <c r="BA1915" i="1"/>
  <c r="BA1916" i="1"/>
  <c r="BA1917" i="1"/>
  <c r="BA1891" i="1"/>
  <c r="BA1896" i="1"/>
  <c r="BA1918" i="1"/>
  <c r="BA1919" i="1"/>
  <c r="BA1920" i="1"/>
  <c r="BA1921" i="1"/>
  <c r="BA1922" i="1"/>
  <c r="BA1908" i="1"/>
  <c r="BA1899" i="1"/>
  <c r="BA1892" i="1"/>
  <c r="BA1900" i="1"/>
  <c r="BA1897" i="1"/>
  <c r="BA1923" i="1"/>
  <c r="BA1893" i="1"/>
  <c r="BA1894" i="1"/>
  <c r="BA1924" i="1"/>
  <c r="BA1925" i="1"/>
  <c r="BA1907" i="1"/>
  <c r="BA1926" i="1"/>
  <c r="BA1927" i="1"/>
  <c r="BA1928" i="1"/>
  <c r="BA1929" i="1"/>
  <c r="BA1930" i="1"/>
  <c r="BA1931" i="1"/>
  <c r="BA1932" i="1"/>
  <c r="BA1933" i="1"/>
  <c r="BA1934" i="1"/>
  <c r="BA1935" i="1"/>
  <c r="BA1936" i="1"/>
  <c r="BA1937" i="1"/>
  <c r="BA1938" i="1"/>
  <c r="BA1939" i="1"/>
  <c r="BA1940" i="1"/>
  <c r="BA1941" i="1"/>
  <c r="BA1942" i="1"/>
  <c r="BA1943" i="1"/>
  <c r="BA1944" i="1"/>
  <c r="BA1945" i="1"/>
  <c r="BA1946" i="1"/>
  <c r="BA1947" i="1"/>
  <c r="BA1948" i="1"/>
  <c r="BA1949" i="1"/>
  <c r="BA1950" i="1"/>
  <c r="BA1951" i="1"/>
  <c r="BA1952" i="1"/>
  <c r="BA1953" i="1"/>
  <c r="BA1954" i="1"/>
  <c r="BA1955" i="1"/>
  <c r="BA1956" i="1"/>
  <c r="BA1957" i="1"/>
  <c r="BA1958" i="1"/>
  <c r="BA1959" i="1"/>
  <c r="BA1960" i="1"/>
  <c r="BA1961" i="1"/>
  <c r="BA1962" i="1"/>
  <c r="BA1963" i="1"/>
  <c r="BA1964" i="1"/>
  <c r="BA1984" i="1"/>
  <c r="BA1965" i="1"/>
  <c r="BA1985" i="1"/>
  <c r="BA1966" i="1"/>
  <c r="BA1967" i="1"/>
  <c r="BA1968" i="1"/>
  <c r="BA1986" i="1"/>
  <c r="BA1969" i="1"/>
  <c r="BA1987" i="1"/>
  <c r="BA1988" i="1"/>
  <c r="BA1970" i="1"/>
  <c r="BA1971" i="1"/>
  <c r="BA1972" i="1"/>
  <c r="BA1973" i="1"/>
  <c r="BA1989" i="1"/>
  <c r="BA1990" i="1"/>
  <c r="BA1991" i="1"/>
  <c r="BA1974" i="1"/>
  <c r="BA1975" i="1"/>
  <c r="BA1992" i="1"/>
  <c r="BA1993" i="1"/>
  <c r="BA1994" i="1"/>
  <c r="BA1995" i="1"/>
  <c r="BA1996" i="1"/>
  <c r="BA1976" i="1"/>
  <c r="BA1977" i="1"/>
  <c r="BA1978" i="1"/>
  <c r="BA1979" i="1"/>
  <c r="BA1980" i="1"/>
  <c r="BA1997" i="1"/>
  <c r="BA1981" i="1"/>
  <c r="BA1982" i="1"/>
  <c r="BA1998" i="1"/>
  <c r="BA1999" i="1"/>
  <c r="BA1983" i="1"/>
  <c r="BA2000" i="1"/>
  <c r="BA2001" i="1"/>
  <c r="BA2002" i="1"/>
  <c r="BA2003" i="1"/>
  <c r="BA2004" i="1"/>
  <c r="BA2005" i="1"/>
  <c r="BA2006" i="1"/>
  <c r="BA2007" i="1"/>
  <c r="BA2008" i="1"/>
  <c r="BA2009" i="1"/>
  <c r="BA2010" i="1"/>
  <c r="BA2011" i="1"/>
  <c r="BA2012" i="1"/>
  <c r="BA2013" i="1"/>
  <c r="BA2014" i="1"/>
  <c r="BA2015" i="1"/>
  <c r="BA2016" i="1"/>
  <c r="BA2017" i="1"/>
  <c r="BA2018" i="1"/>
  <c r="BA2019" i="1"/>
  <c r="BA2020" i="1"/>
  <c r="BA2021" i="1"/>
  <c r="BA2022" i="1"/>
  <c r="BA2023" i="1"/>
  <c r="BA2024" i="1"/>
  <c r="BA2025" i="1"/>
  <c r="BA2026" i="1"/>
  <c r="BA2027" i="1"/>
  <c r="BA2028" i="1"/>
  <c r="BA2029" i="1"/>
  <c r="BA2030" i="1"/>
  <c r="BA2031" i="1"/>
  <c r="BA2032" i="1"/>
  <c r="BA2033" i="1"/>
  <c r="BA2034" i="1"/>
  <c r="BA2035" i="1"/>
  <c r="BA2036" i="1"/>
  <c r="BA2037" i="1"/>
  <c r="BA2038" i="1"/>
  <c r="BA2058" i="1"/>
  <c r="BA2039" i="1"/>
  <c r="BA2059" i="1"/>
  <c r="BA2040" i="1"/>
  <c r="BA2041" i="1"/>
  <c r="BA2042" i="1"/>
  <c r="BA2060" i="1"/>
  <c r="BA2043" i="1"/>
  <c r="BA2061" i="1"/>
  <c r="BA2062" i="1"/>
  <c r="BA2044" i="1"/>
  <c r="BA2045" i="1"/>
  <c r="BA2046" i="1"/>
  <c r="BA2047" i="1"/>
  <c r="BA2063" i="1"/>
  <c r="BA2064" i="1"/>
  <c r="BA2065" i="1"/>
  <c r="BA2048" i="1"/>
  <c r="BA2049" i="1"/>
  <c r="BA2066" i="1"/>
  <c r="BA2067" i="1"/>
  <c r="BA2068" i="1"/>
  <c r="BA2069" i="1"/>
  <c r="BA2070" i="1"/>
  <c r="BA2050" i="1"/>
  <c r="BA2051" i="1"/>
  <c r="BA2052" i="1"/>
  <c r="BA2053" i="1"/>
  <c r="BA2054" i="1"/>
  <c r="BA2071" i="1"/>
  <c r="BA2055" i="1"/>
  <c r="BA2056" i="1"/>
  <c r="BA2072" i="1"/>
  <c r="BA2073" i="1"/>
  <c r="BA2057" i="1"/>
  <c r="BA2" i="1"/>
  <c r="AZ3" i="1"/>
  <c r="AZ4" i="1"/>
  <c r="AZ5" i="1"/>
  <c r="AZ6" i="1"/>
  <c r="AZ7" i="1"/>
  <c r="AZ8" i="1"/>
  <c r="AZ9" i="1"/>
  <c r="AZ10" i="1"/>
  <c r="AZ11" i="1"/>
  <c r="AZ12" i="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60" i="1"/>
  <c r="AZ41" i="1"/>
  <c r="AZ61" i="1"/>
  <c r="AZ52" i="1"/>
  <c r="AZ42" i="1"/>
  <c r="AZ43" i="1"/>
  <c r="AZ62" i="1"/>
  <c r="AZ57" i="1"/>
  <c r="AZ63" i="1"/>
  <c r="AZ64" i="1"/>
  <c r="AZ51" i="1"/>
  <c r="AZ50" i="1"/>
  <c r="AZ44" i="1"/>
  <c r="AZ54" i="1"/>
  <c r="AZ65" i="1"/>
  <c r="AZ66" i="1"/>
  <c r="AZ67" i="1"/>
  <c r="AZ45" i="1"/>
  <c r="AZ55" i="1"/>
  <c r="AZ68" i="1"/>
  <c r="AZ69" i="1"/>
  <c r="AZ70" i="1"/>
  <c r="AZ71" i="1"/>
  <c r="AZ72" i="1"/>
  <c r="AZ46" i="1"/>
  <c r="AZ56" i="1"/>
  <c r="AZ58" i="1"/>
  <c r="AZ59" i="1"/>
  <c r="AZ53" i="1"/>
  <c r="AZ73" i="1"/>
  <c r="AZ47" i="1"/>
  <c r="AZ48" i="1"/>
  <c r="AZ74" i="1"/>
  <c r="AZ75" i="1"/>
  <c r="AZ49"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10" i="1"/>
  <c r="AZ111" i="1"/>
  <c r="AZ112" i="1"/>
  <c r="AZ113" i="1"/>
  <c r="AZ114" i="1"/>
  <c r="AZ134" i="1"/>
  <c r="AZ123" i="1"/>
  <c r="AZ135" i="1"/>
  <c r="AZ127" i="1"/>
  <c r="AZ122" i="1"/>
  <c r="AZ115" i="1"/>
  <c r="AZ136" i="1"/>
  <c r="AZ131" i="1"/>
  <c r="AZ137" i="1"/>
  <c r="AZ138" i="1"/>
  <c r="AZ126" i="1"/>
  <c r="AZ125" i="1"/>
  <c r="AZ116" i="1"/>
  <c r="AZ124" i="1"/>
  <c r="AZ139" i="1"/>
  <c r="AZ140" i="1"/>
  <c r="AZ141" i="1"/>
  <c r="AZ117" i="1"/>
  <c r="AZ130" i="1"/>
  <c r="AZ142" i="1"/>
  <c r="AZ143" i="1"/>
  <c r="AZ144" i="1"/>
  <c r="AZ145" i="1"/>
  <c r="AZ146" i="1"/>
  <c r="AZ121" i="1"/>
  <c r="AZ129" i="1"/>
  <c r="AZ132" i="1"/>
  <c r="AZ133" i="1"/>
  <c r="AZ128" i="1"/>
  <c r="AZ147" i="1"/>
  <c r="AZ118" i="1"/>
  <c r="AZ119" i="1"/>
  <c r="AZ148" i="1"/>
  <c r="AZ149" i="1"/>
  <c r="AZ120" i="1"/>
  <c r="AZ150" i="1"/>
  <c r="AZ151" i="1"/>
  <c r="AZ152" i="1"/>
  <c r="AZ153" i="1"/>
  <c r="AZ154" i="1"/>
  <c r="AZ155" i="1"/>
  <c r="AZ156" i="1"/>
  <c r="AZ157" i="1"/>
  <c r="AZ158" i="1"/>
  <c r="AZ159" i="1"/>
  <c r="AZ160" i="1"/>
  <c r="AZ161" i="1"/>
  <c r="AZ162" i="1"/>
  <c r="AZ163" i="1"/>
  <c r="AZ164" i="1"/>
  <c r="AZ165" i="1"/>
  <c r="AZ166" i="1"/>
  <c r="AZ167" i="1"/>
  <c r="AZ168" i="1"/>
  <c r="AZ169" i="1"/>
  <c r="AZ170" i="1"/>
  <c r="AZ171" i="1"/>
  <c r="AZ172" i="1"/>
  <c r="AZ173" i="1"/>
  <c r="AZ174" i="1"/>
  <c r="AZ175" i="1"/>
  <c r="AZ176" i="1"/>
  <c r="AZ177" i="1"/>
  <c r="AZ178" i="1"/>
  <c r="AZ179" i="1"/>
  <c r="AZ180" i="1"/>
  <c r="AZ181" i="1"/>
  <c r="AZ182" i="1"/>
  <c r="AZ183" i="1"/>
  <c r="AZ184" i="1"/>
  <c r="AZ185" i="1"/>
  <c r="AZ186" i="1"/>
  <c r="AZ187" i="1"/>
  <c r="AZ188" i="1"/>
  <c r="AZ208" i="1"/>
  <c r="AZ189" i="1"/>
  <c r="AZ209" i="1"/>
  <c r="AZ199" i="1"/>
  <c r="AZ196" i="1"/>
  <c r="AZ198" i="1"/>
  <c r="AZ210" i="1"/>
  <c r="AZ203" i="1"/>
  <c r="AZ211" i="1"/>
  <c r="AZ212" i="1"/>
  <c r="AZ200" i="1"/>
  <c r="AZ197" i="1"/>
  <c r="AZ190" i="1"/>
  <c r="AZ201" i="1"/>
  <c r="AZ213" i="1"/>
  <c r="AZ214" i="1"/>
  <c r="AZ215" i="1"/>
  <c r="AZ191" i="1"/>
  <c r="AZ206" i="1"/>
  <c r="AZ216" i="1"/>
  <c r="AZ217" i="1"/>
  <c r="AZ218" i="1"/>
  <c r="AZ219" i="1"/>
  <c r="AZ220" i="1"/>
  <c r="AZ192" i="1"/>
  <c r="AZ204" i="1"/>
  <c r="AZ205" i="1"/>
  <c r="AZ207" i="1"/>
  <c r="AZ202" i="1"/>
  <c r="AZ221" i="1"/>
  <c r="AZ193" i="1"/>
  <c r="AZ194" i="1"/>
  <c r="AZ222" i="1"/>
  <c r="AZ223" i="1"/>
  <c r="AZ195" i="1"/>
  <c r="AZ224" i="1"/>
  <c r="AZ225" i="1"/>
  <c r="AZ226" i="1"/>
  <c r="AZ227" i="1"/>
  <c r="AZ228" i="1"/>
  <c r="AZ229" i="1"/>
  <c r="AZ230" i="1"/>
  <c r="AZ231" i="1"/>
  <c r="AZ232" i="1"/>
  <c r="AZ233" i="1"/>
  <c r="AZ234" i="1"/>
  <c r="AZ235" i="1"/>
  <c r="AZ236" i="1"/>
  <c r="AZ237" i="1"/>
  <c r="AZ238" i="1"/>
  <c r="AZ239" i="1"/>
  <c r="AZ240" i="1"/>
  <c r="AZ241" i="1"/>
  <c r="AZ242" i="1"/>
  <c r="AZ243" i="1"/>
  <c r="AZ244" i="1"/>
  <c r="AZ245" i="1"/>
  <c r="AZ246" i="1"/>
  <c r="AZ247" i="1"/>
  <c r="AZ248" i="1"/>
  <c r="AZ249" i="1"/>
  <c r="AZ250" i="1"/>
  <c r="AZ251" i="1"/>
  <c r="AZ252" i="1"/>
  <c r="AZ253" i="1"/>
  <c r="AZ254" i="1"/>
  <c r="AZ255" i="1"/>
  <c r="AZ256" i="1"/>
  <c r="AZ257" i="1"/>
  <c r="AZ258" i="1"/>
  <c r="AZ259" i="1"/>
  <c r="AZ260" i="1"/>
  <c r="AZ261" i="1"/>
  <c r="AZ262" i="1"/>
  <c r="AZ282" i="1"/>
  <c r="AZ263" i="1"/>
  <c r="AZ283" i="1"/>
  <c r="AZ272" i="1"/>
  <c r="AZ264" i="1"/>
  <c r="AZ271" i="1"/>
  <c r="AZ284" i="1"/>
  <c r="AZ278" i="1"/>
  <c r="AZ285" i="1"/>
  <c r="AZ286" i="1"/>
  <c r="AZ274" i="1"/>
  <c r="AZ273" i="1"/>
  <c r="AZ265" i="1"/>
  <c r="AZ275" i="1"/>
  <c r="AZ287" i="1"/>
  <c r="AZ288" i="1"/>
  <c r="AZ289" i="1"/>
  <c r="AZ266" i="1"/>
  <c r="AZ279" i="1"/>
  <c r="AZ290" i="1"/>
  <c r="AZ291" i="1"/>
  <c r="AZ292" i="1"/>
  <c r="AZ293" i="1"/>
  <c r="AZ294" i="1"/>
  <c r="AZ270" i="1"/>
  <c r="AZ277" i="1"/>
  <c r="AZ280" i="1"/>
  <c r="AZ281" i="1"/>
  <c r="AZ276" i="1"/>
  <c r="AZ295" i="1"/>
  <c r="AZ267" i="1"/>
  <c r="AZ268" i="1"/>
  <c r="AZ296" i="1"/>
  <c r="AZ297" i="1"/>
  <c r="AZ269" i="1"/>
  <c r="AZ298" i="1"/>
  <c r="AZ299" i="1"/>
  <c r="AZ300" i="1"/>
  <c r="AZ301" i="1"/>
  <c r="AZ302" i="1"/>
  <c r="AZ303" i="1"/>
  <c r="AZ304" i="1"/>
  <c r="AZ305" i="1"/>
  <c r="AZ306" i="1"/>
  <c r="AZ307" i="1"/>
  <c r="AZ308" i="1"/>
  <c r="AZ309" i="1"/>
  <c r="AZ310" i="1"/>
  <c r="AZ311" i="1"/>
  <c r="AZ312" i="1"/>
  <c r="AZ313" i="1"/>
  <c r="AZ314" i="1"/>
  <c r="AZ315" i="1"/>
  <c r="AZ316" i="1"/>
  <c r="AZ317" i="1"/>
  <c r="AZ318" i="1"/>
  <c r="AZ319" i="1"/>
  <c r="AZ320" i="1"/>
  <c r="AZ321" i="1"/>
  <c r="AZ322" i="1"/>
  <c r="AZ323" i="1"/>
  <c r="AZ324" i="1"/>
  <c r="AZ325" i="1"/>
  <c r="AZ326" i="1"/>
  <c r="AZ327" i="1"/>
  <c r="AZ328" i="1"/>
  <c r="AZ329" i="1"/>
  <c r="AZ330" i="1"/>
  <c r="AZ331" i="1"/>
  <c r="AZ332" i="1"/>
  <c r="AZ333" i="1"/>
  <c r="AZ334" i="1"/>
  <c r="AZ335" i="1"/>
  <c r="AZ336" i="1"/>
  <c r="AZ356" i="1"/>
  <c r="AZ337" i="1"/>
  <c r="AZ357" i="1"/>
  <c r="AZ346" i="1"/>
  <c r="AZ344" i="1"/>
  <c r="AZ345" i="1"/>
  <c r="AZ358" i="1"/>
  <c r="AZ351" i="1"/>
  <c r="AZ359" i="1"/>
  <c r="AZ360" i="1"/>
  <c r="AZ348" i="1"/>
  <c r="AZ350" i="1"/>
  <c r="AZ338" i="1"/>
  <c r="AZ347" i="1"/>
  <c r="AZ361" i="1"/>
  <c r="AZ362" i="1"/>
  <c r="AZ363" i="1"/>
  <c r="AZ339" i="1"/>
  <c r="AZ352" i="1"/>
  <c r="AZ364" i="1"/>
  <c r="AZ365" i="1"/>
  <c r="AZ366" i="1"/>
  <c r="AZ367" i="1"/>
  <c r="AZ368" i="1"/>
  <c r="AZ340" i="1"/>
  <c r="AZ349" i="1"/>
  <c r="AZ353" i="1"/>
  <c r="AZ355" i="1"/>
  <c r="AZ354" i="1"/>
  <c r="AZ369" i="1"/>
  <c r="AZ341" i="1"/>
  <c r="AZ342" i="1"/>
  <c r="AZ370" i="1"/>
  <c r="AZ371" i="1"/>
  <c r="AZ343" i="1"/>
  <c r="AZ372" i="1"/>
  <c r="AZ373" i="1"/>
  <c r="AZ374" i="1"/>
  <c r="AZ375" i="1"/>
  <c r="AZ376" i="1"/>
  <c r="AZ377" i="1"/>
  <c r="AZ378" i="1"/>
  <c r="AZ379" i="1"/>
  <c r="AZ380" i="1"/>
  <c r="AZ381" i="1"/>
  <c r="AZ382" i="1"/>
  <c r="AZ383" i="1"/>
  <c r="AZ384" i="1"/>
  <c r="AZ385" i="1"/>
  <c r="AZ386" i="1"/>
  <c r="AZ387" i="1"/>
  <c r="AZ388" i="1"/>
  <c r="AZ389" i="1"/>
  <c r="AZ390" i="1"/>
  <c r="AZ391" i="1"/>
  <c r="AZ392" i="1"/>
  <c r="AZ393" i="1"/>
  <c r="AZ394" i="1"/>
  <c r="AZ395" i="1"/>
  <c r="AZ396" i="1"/>
  <c r="AZ397" i="1"/>
  <c r="AZ398" i="1"/>
  <c r="AZ399" i="1"/>
  <c r="AZ400" i="1"/>
  <c r="AZ401" i="1"/>
  <c r="AZ402" i="1"/>
  <c r="AZ403" i="1"/>
  <c r="AZ404" i="1"/>
  <c r="AZ405" i="1"/>
  <c r="AZ406" i="1"/>
  <c r="AZ407" i="1"/>
  <c r="AZ408" i="1"/>
  <c r="AZ409" i="1"/>
  <c r="AZ410" i="1"/>
  <c r="AZ430" i="1"/>
  <c r="AZ411" i="1"/>
  <c r="AZ431" i="1"/>
  <c r="AZ418" i="1"/>
  <c r="AZ416" i="1"/>
  <c r="AZ419" i="1"/>
  <c r="AZ432" i="1"/>
  <c r="AZ427" i="1"/>
  <c r="AZ433" i="1"/>
  <c r="AZ434" i="1"/>
  <c r="AZ421" i="1"/>
  <c r="AZ422" i="1"/>
  <c r="AZ412" i="1"/>
  <c r="AZ423" i="1"/>
  <c r="AZ435" i="1"/>
  <c r="AZ436" i="1"/>
  <c r="AZ437" i="1"/>
  <c r="AZ413" i="1"/>
  <c r="AZ426" i="1"/>
  <c r="AZ438" i="1"/>
  <c r="AZ439" i="1"/>
  <c r="AZ440" i="1"/>
  <c r="AZ441" i="1"/>
  <c r="AZ442" i="1"/>
  <c r="AZ420" i="1"/>
  <c r="AZ424" i="1"/>
  <c r="AZ425" i="1"/>
  <c r="AZ429" i="1"/>
  <c r="AZ428" i="1"/>
  <c r="AZ443" i="1"/>
  <c r="AZ414" i="1"/>
  <c r="AZ415" i="1"/>
  <c r="AZ444" i="1"/>
  <c r="AZ445" i="1"/>
  <c r="AZ417" i="1"/>
  <c r="AZ446" i="1"/>
  <c r="AZ447" i="1"/>
  <c r="AZ448" i="1"/>
  <c r="AZ449" i="1"/>
  <c r="AZ450" i="1"/>
  <c r="AZ451" i="1"/>
  <c r="AZ452" i="1"/>
  <c r="AZ453" i="1"/>
  <c r="AZ454" i="1"/>
  <c r="AZ455" i="1"/>
  <c r="AZ456" i="1"/>
  <c r="AZ457" i="1"/>
  <c r="AZ458" i="1"/>
  <c r="AZ459" i="1"/>
  <c r="AZ460" i="1"/>
  <c r="AZ461" i="1"/>
  <c r="AZ462" i="1"/>
  <c r="AZ463" i="1"/>
  <c r="AZ464" i="1"/>
  <c r="AZ465" i="1"/>
  <c r="AZ466" i="1"/>
  <c r="AZ467" i="1"/>
  <c r="AZ468" i="1"/>
  <c r="AZ469" i="1"/>
  <c r="AZ470" i="1"/>
  <c r="AZ471" i="1"/>
  <c r="AZ472" i="1"/>
  <c r="AZ473" i="1"/>
  <c r="AZ474" i="1"/>
  <c r="AZ475" i="1"/>
  <c r="AZ476" i="1"/>
  <c r="AZ477" i="1"/>
  <c r="AZ478" i="1"/>
  <c r="AZ479" i="1"/>
  <c r="AZ480" i="1"/>
  <c r="AZ481" i="1"/>
  <c r="AZ482" i="1"/>
  <c r="AZ483" i="1"/>
  <c r="AZ484" i="1"/>
  <c r="AZ504" i="1"/>
  <c r="AZ485" i="1"/>
  <c r="AZ505" i="1"/>
  <c r="AZ492" i="1"/>
  <c r="AZ489" i="1"/>
  <c r="AZ498" i="1"/>
  <c r="AZ506" i="1"/>
  <c r="AZ500" i="1"/>
  <c r="AZ507" i="1"/>
  <c r="AZ508" i="1"/>
  <c r="AZ494" i="1"/>
  <c r="AZ496" i="1"/>
  <c r="AZ490" i="1"/>
  <c r="AZ497" i="1"/>
  <c r="AZ509" i="1"/>
  <c r="AZ510" i="1"/>
  <c r="AZ511" i="1"/>
  <c r="AZ486" i="1"/>
  <c r="AZ501" i="1"/>
  <c r="AZ512" i="1"/>
  <c r="AZ513" i="1"/>
  <c r="AZ514" i="1"/>
  <c r="AZ515" i="1"/>
  <c r="AZ516" i="1"/>
  <c r="AZ493" i="1"/>
  <c r="AZ499" i="1"/>
  <c r="AZ495" i="1"/>
  <c r="AZ503" i="1"/>
  <c r="AZ502" i="1"/>
  <c r="AZ517" i="1"/>
  <c r="AZ487" i="1"/>
  <c r="AZ488" i="1"/>
  <c r="AZ518" i="1"/>
  <c r="AZ519" i="1"/>
  <c r="AZ491" i="1"/>
  <c r="AZ520" i="1"/>
  <c r="AZ521" i="1"/>
  <c r="AZ522" i="1"/>
  <c r="AZ523" i="1"/>
  <c r="AZ524" i="1"/>
  <c r="AZ525" i="1"/>
  <c r="AZ526" i="1"/>
  <c r="AZ527" i="1"/>
  <c r="AZ528" i="1"/>
  <c r="AZ529" i="1"/>
  <c r="AZ530" i="1"/>
  <c r="AZ531" i="1"/>
  <c r="AZ532" i="1"/>
  <c r="AZ533" i="1"/>
  <c r="AZ534" i="1"/>
  <c r="AZ535" i="1"/>
  <c r="AZ536" i="1"/>
  <c r="AZ537" i="1"/>
  <c r="AZ538" i="1"/>
  <c r="AZ539" i="1"/>
  <c r="AZ540" i="1"/>
  <c r="AZ541" i="1"/>
  <c r="AZ542" i="1"/>
  <c r="AZ543" i="1"/>
  <c r="AZ544" i="1"/>
  <c r="AZ545" i="1"/>
  <c r="AZ546" i="1"/>
  <c r="AZ547" i="1"/>
  <c r="AZ548" i="1"/>
  <c r="AZ549" i="1"/>
  <c r="AZ550" i="1"/>
  <c r="AZ551" i="1"/>
  <c r="AZ552" i="1"/>
  <c r="AZ553" i="1"/>
  <c r="AZ554" i="1"/>
  <c r="AZ555" i="1"/>
  <c r="AZ556" i="1"/>
  <c r="AZ557" i="1"/>
  <c r="AZ558" i="1"/>
  <c r="AZ578" i="1"/>
  <c r="AZ559" i="1"/>
  <c r="AZ579" i="1"/>
  <c r="AZ567" i="1"/>
  <c r="AZ563" i="1"/>
  <c r="AZ577" i="1"/>
  <c r="AZ580" i="1"/>
  <c r="AZ573" i="1"/>
  <c r="AZ581" i="1"/>
  <c r="AZ582" i="1"/>
  <c r="AZ570" i="1"/>
  <c r="AZ569" i="1"/>
  <c r="AZ564" i="1"/>
  <c r="AZ574" i="1"/>
  <c r="AZ583" i="1"/>
  <c r="AZ584" i="1"/>
  <c r="AZ585" i="1"/>
  <c r="AZ560" i="1"/>
  <c r="AZ572" i="1"/>
  <c r="AZ586" i="1"/>
  <c r="AZ587" i="1"/>
  <c r="AZ588" i="1"/>
  <c r="AZ589" i="1"/>
  <c r="AZ590" i="1"/>
  <c r="AZ571" i="1"/>
  <c r="AZ575" i="1"/>
  <c r="AZ566" i="1"/>
  <c r="AZ576" i="1"/>
  <c r="AZ568" i="1"/>
  <c r="AZ591" i="1"/>
  <c r="AZ561" i="1"/>
  <c r="AZ562" i="1"/>
  <c r="AZ592" i="1"/>
  <c r="AZ593" i="1"/>
  <c r="AZ565" i="1"/>
  <c r="AZ594" i="1"/>
  <c r="AZ595" i="1"/>
  <c r="AZ596" i="1"/>
  <c r="AZ597" i="1"/>
  <c r="AZ598" i="1"/>
  <c r="AZ599" i="1"/>
  <c r="AZ600" i="1"/>
  <c r="AZ601" i="1"/>
  <c r="AZ602" i="1"/>
  <c r="AZ603" i="1"/>
  <c r="AZ604" i="1"/>
  <c r="AZ605" i="1"/>
  <c r="AZ606" i="1"/>
  <c r="AZ607" i="1"/>
  <c r="AZ608" i="1"/>
  <c r="AZ609" i="1"/>
  <c r="AZ610" i="1"/>
  <c r="AZ611" i="1"/>
  <c r="AZ612" i="1"/>
  <c r="AZ613" i="1"/>
  <c r="AZ614" i="1"/>
  <c r="AZ615" i="1"/>
  <c r="AZ616" i="1"/>
  <c r="AZ617" i="1"/>
  <c r="AZ618" i="1"/>
  <c r="AZ619" i="1"/>
  <c r="AZ620" i="1"/>
  <c r="AZ621" i="1"/>
  <c r="AZ622" i="1"/>
  <c r="AZ623" i="1"/>
  <c r="AZ624" i="1"/>
  <c r="AZ625" i="1"/>
  <c r="AZ626" i="1"/>
  <c r="AZ627" i="1"/>
  <c r="AZ628" i="1"/>
  <c r="AZ629" i="1"/>
  <c r="AZ630" i="1"/>
  <c r="AZ631" i="1"/>
  <c r="AZ632" i="1"/>
  <c r="AZ652" i="1"/>
  <c r="AZ637" i="1"/>
  <c r="AZ653" i="1"/>
  <c r="AZ643" i="1"/>
  <c r="AZ636" i="1"/>
  <c r="AZ650" i="1"/>
  <c r="AZ654" i="1"/>
  <c r="AZ646" i="1"/>
  <c r="AZ655" i="1"/>
  <c r="AZ656" i="1"/>
  <c r="AZ642" i="1"/>
  <c r="AZ644" i="1"/>
  <c r="AZ639" i="1"/>
  <c r="AZ647" i="1"/>
  <c r="AZ657" i="1"/>
  <c r="AZ658" i="1"/>
  <c r="AZ659" i="1"/>
  <c r="AZ635" i="1"/>
  <c r="AZ648" i="1"/>
  <c r="AZ660" i="1"/>
  <c r="AZ661" i="1"/>
  <c r="AZ662" i="1"/>
  <c r="AZ663" i="1"/>
  <c r="AZ664" i="1"/>
  <c r="AZ651" i="1"/>
  <c r="AZ649" i="1"/>
  <c r="AZ640" i="1"/>
  <c r="AZ645" i="1"/>
  <c r="AZ641" i="1"/>
  <c r="AZ665" i="1"/>
  <c r="AZ633" i="1"/>
  <c r="AZ634" i="1"/>
  <c r="AZ666" i="1"/>
  <c r="AZ667" i="1"/>
  <c r="AZ638" i="1"/>
  <c r="AZ668" i="1"/>
  <c r="AZ669" i="1"/>
  <c r="AZ670" i="1"/>
  <c r="AZ671" i="1"/>
  <c r="AZ672" i="1"/>
  <c r="AZ673" i="1"/>
  <c r="AZ674" i="1"/>
  <c r="AZ675" i="1"/>
  <c r="AZ676" i="1"/>
  <c r="AZ677" i="1"/>
  <c r="AZ678" i="1"/>
  <c r="AZ679" i="1"/>
  <c r="AZ680" i="1"/>
  <c r="AZ681" i="1"/>
  <c r="AZ682" i="1"/>
  <c r="AZ683" i="1"/>
  <c r="AZ684" i="1"/>
  <c r="AZ685" i="1"/>
  <c r="AZ686" i="1"/>
  <c r="AZ687" i="1"/>
  <c r="AZ688" i="1"/>
  <c r="AZ689" i="1"/>
  <c r="AZ690" i="1"/>
  <c r="AZ691" i="1"/>
  <c r="AZ692" i="1"/>
  <c r="AZ693" i="1"/>
  <c r="AZ694" i="1"/>
  <c r="AZ695" i="1"/>
  <c r="AZ696" i="1"/>
  <c r="AZ697" i="1"/>
  <c r="AZ698" i="1"/>
  <c r="AZ699" i="1"/>
  <c r="AZ700" i="1"/>
  <c r="AZ701" i="1"/>
  <c r="AZ702" i="1"/>
  <c r="AZ703" i="1"/>
  <c r="AZ704" i="1"/>
  <c r="AZ705" i="1"/>
  <c r="AZ706" i="1"/>
  <c r="AZ726" i="1"/>
  <c r="AZ718" i="1"/>
  <c r="AZ727" i="1"/>
  <c r="AZ719" i="1"/>
  <c r="AZ708" i="1"/>
  <c r="AZ723" i="1"/>
  <c r="AZ728" i="1"/>
  <c r="AZ722" i="1"/>
  <c r="AZ729" i="1"/>
  <c r="AZ730" i="1"/>
  <c r="AZ717" i="1"/>
  <c r="AZ716" i="1"/>
  <c r="AZ715" i="1"/>
  <c r="AZ720" i="1"/>
  <c r="AZ731" i="1"/>
  <c r="AZ732" i="1"/>
  <c r="AZ733" i="1"/>
  <c r="AZ712" i="1"/>
  <c r="AZ721" i="1"/>
  <c r="AZ734" i="1"/>
  <c r="AZ735" i="1"/>
  <c r="AZ736" i="1"/>
  <c r="AZ737" i="1"/>
  <c r="AZ738" i="1"/>
  <c r="AZ725" i="1"/>
  <c r="AZ724" i="1"/>
  <c r="AZ710" i="1"/>
  <c r="AZ714" i="1"/>
  <c r="AZ709" i="1"/>
  <c r="AZ739" i="1"/>
  <c r="AZ711" i="1"/>
  <c r="AZ707" i="1"/>
  <c r="AZ740" i="1"/>
  <c r="AZ741" i="1"/>
  <c r="AZ713" i="1"/>
  <c r="AZ742" i="1"/>
  <c r="AZ743" i="1"/>
  <c r="AZ744" i="1"/>
  <c r="AZ745" i="1"/>
  <c r="AZ746" i="1"/>
  <c r="AZ747" i="1"/>
  <c r="AZ748" i="1"/>
  <c r="AZ749" i="1"/>
  <c r="AZ750" i="1"/>
  <c r="AZ751" i="1"/>
  <c r="AZ752" i="1"/>
  <c r="AZ753" i="1"/>
  <c r="AZ754" i="1"/>
  <c r="AZ755" i="1"/>
  <c r="AZ756" i="1"/>
  <c r="AZ757" i="1"/>
  <c r="AZ758" i="1"/>
  <c r="AZ759" i="1"/>
  <c r="AZ760" i="1"/>
  <c r="AZ761" i="1"/>
  <c r="AZ762" i="1"/>
  <c r="AZ763" i="1"/>
  <c r="AZ764" i="1"/>
  <c r="AZ765" i="1"/>
  <c r="AZ766" i="1"/>
  <c r="AZ767" i="1"/>
  <c r="AZ768" i="1"/>
  <c r="AZ769" i="1"/>
  <c r="AZ770" i="1"/>
  <c r="AZ771" i="1"/>
  <c r="AZ772" i="1"/>
  <c r="AZ773" i="1"/>
  <c r="AZ774" i="1"/>
  <c r="AZ775" i="1"/>
  <c r="AZ776" i="1"/>
  <c r="AZ777" i="1"/>
  <c r="AZ778" i="1"/>
  <c r="AZ779" i="1"/>
  <c r="AZ780" i="1"/>
  <c r="AZ800" i="1"/>
  <c r="AZ796" i="1"/>
  <c r="AZ801" i="1"/>
  <c r="AZ795" i="1"/>
  <c r="AZ788" i="1"/>
  <c r="AZ790" i="1"/>
  <c r="AZ802" i="1"/>
  <c r="AZ797" i="1"/>
  <c r="AZ803" i="1"/>
  <c r="AZ804" i="1"/>
  <c r="AZ791" i="1"/>
  <c r="AZ789" i="1"/>
  <c r="AZ785" i="1"/>
  <c r="AZ792" i="1"/>
  <c r="AZ805" i="1"/>
  <c r="AZ806" i="1"/>
  <c r="AZ807" i="1"/>
  <c r="AZ787" i="1"/>
  <c r="AZ794" i="1"/>
  <c r="AZ808" i="1"/>
  <c r="AZ809" i="1"/>
  <c r="AZ810" i="1"/>
  <c r="AZ811" i="1"/>
  <c r="AZ812" i="1"/>
  <c r="AZ799" i="1"/>
  <c r="AZ798" i="1"/>
  <c r="AZ781" i="1"/>
  <c r="AZ782" i="1"/>
  <c r="AZ783" i="1"/>
  <c r="AZ813" i="1"/>
  <c r="AZ784" i="1"/>
  <c r="AZ786" i="1"/>
  <c r="AZ814" i="1"/>
  <c r="AZ815" i="1"/>
  <c r="AZ793" i="1"/>
  <c r="AZ816" i="1"/>
  <c r="AZ817" i="1"/>
  <c r="AZ818" i="1"/>
  <c r="AZ819" i="1"/>
  <c r="AZ820" i="1"/>
  <c r="AZ821" i="1"/>
  <c r="AZ822" i="1"/>
  <c r="AZ823" i="1"/>
  <c r="AZ824" i="1"/>
  <c r="AZ825" i="1"/>
  <c r="AZ826" i="1"/>
  <c r="AZ827" i="1"/>
  <c r="AZ828" i="1"/>
  <c r="AZ829" i="1"/>
  <c r="AZ830" i="1"/>
  <c r="AZ831" i="1"/>
  <c r="AZ832" i="1"/>
  <c r="AZ833" i="1"/>
  <c r="AZ834" i="1"/>
  <c r="AZ835" i="1"/>
  <c r="AZ836" i="1"/>
  <c r="AZ837" i="1"/>
  <c r="AZ838" i="1"/>
  <c r="AZ839" i="1"/>
  <c r="AZ840" i="1"/>
  <c r="AZ841" i="1"/>
  <c r="AZ842" i="1"/>
  <c r="AZ843" i="1"/>
  <c r="AZ844" i="1"/>
  <c r="AZ845" i="1"/>
  <c r="AZ846" i="1"/>
  <c r="AZ847" i="1"/>
  <c r="AZ848" i="1"/>
  <c r="AZ849" i="1"/>
  <c r="AZ850" i="1"/>
  <c r="AZ851" i="1"/>
  <c r="AZ852" i="1"/>
  <c r="AZ853" i="1"/>
  <c r="AZ854" i="1"/>
  <c r="AZ874" i="1"/>
  <c r="AZ870" i="1"/>
  <c r="AZ875" i="1"/>
  <c r="AZ869" i="1"/>
  <c r="AZ867" i="1"/>
  <c r="AZ860" i="1"/>
  <c r="AZ876" i="1"/>
  <c r="AZ872" i="1"/>
  <c r="AZ877" i="1"/>
  <c r="AZ878" i="1"/>
  <c r="AZ863" i="1"/>
  <c r="AZ862" i="1"/>
  <c r="AZ866" i="1"/>
  <c r="AZ861" i="1"/>
  <c r="AZ879" i="1"/>
  <c r="AZ880" i="1"/>
  <c r="AZ881" i="1"/>
  <c r="AZ864" i="1"/>
  <c r="AZ865" i="1"/>
  <c r="AZ882" i="1"/>
  <c r="AZ883" i="1"/>
  <c r="AZ884" i="1"/>
  <c r="AZ885" i="1"/>
  <c r="AZ886" i="1"/>
  <c r="AZ873" i="1"/>
  <c r="AZ871" i="1"/>
  <c r="AZ855" i="1"/>
  <c r="AZ856" i="1"/>
  <c r="AZ857" i="1"/>
  <c r="AZ887" i="1"/>
  <c r="AZ858" i="1"/>
  <c r="AZ859" i="1"/>
  <c r="AZ888" i="1"/>
  <c r="AZ889" i="1"/>
  <c r="AZ868" i="1"/>
  <c r="AZ890" i="1"/>
  <c r="AZ891" i="1"/>
  <c r="AZ892" i="1"/>
  <c r="AZ893" i="1"/>
  <c r="AZ894" i="1"/>
  <c r="AZ895" i="1"/>
  <c r="AZ896" i="1"/>
  <c r="AZ897" i="1"/>
  <c r="AZ898" i="1"/>
  <c r="AZ899" i="1"/>
  <c r="AZ900" i="1"/>
  <c r="AZ901" i="1"/>
  <c r="AZ902" i="1"/>
  <c r="AZ903" i="1"/>
  <c r="AZ904" i="1"/>
  <c r="AZ905" i="1"/>
  <c r="AZ906" i="1"/>
  <c r="AZ907" i="1"/>
  <c r="AZ908" i="1"/>
  <c r="AZ909" i="1"/>
  <c r="AZ910" i="1"/>
  <c r="AZ911" i="1"/>
  <c r="AZ912" i="1"/>
  <c r="AZ913" i="1"/>
  <c r="AZ914" i="1"/>
  <c r="AZ915" i="1"/>
  <c r="AZ916" i="1"/>
  <c r="AZ917" i="1"/>
  <c r="AZ918" i="1"/>
  <c r="AZ919" i="1"/>
  <c r="AZ920" i="1"/>
  <c r="AZ921" i="1"/>
  <c r="AZ922" i="1"/>
  <c r="AZ923" i="1"/>
  <c r="AZ924" i="1"/>
  <c r="AZ925" i="1"/>
  <c r="AZ926" i="1"/>
  <c r="AZ927" i="1"/>
  <c r="AZ928" i="1"/>
  <c r="AZ948" i="1"/>
  <c r="AZ944" i="1"/>
  <c r="AZ949" i="1"/>
  <c r="AZ943" i="1"/>
  <c r="AZ942" i="1"/>
  <c r="AZ929" i="1"/>
  <c r="AZ950" i="1"/>
  <c r="AZ946" i="1"/>
  <c r="AZ951" i="1"/>
  <c r="AZ952" i="1"/>
  <c r="AZ938" i="1"/>
  <c r="AZ930" i="1"/>
  <c r="AZ931" i="1"/>
  <c r="AZ932" i="1"/>
  <c r="AZ953" i="1"/>
  <c r="AZ954" i="1"/>
  <c r="AZ955" i="1"/>
  <c r="AZ939" i="1"/>
  <c r="AZ940" i="1"/>
  <c r="AZ956" i="1"/>
  <c r="AZ957" i="1"/>
  <c r="AZ958" i="1"/>
  <c r="AZ959" i="1"/>
  <c r="AZ960" i="1"/>
  <c r="AZ947" i="1"/>
  <c r="AZ941" i="1"/>
  <c r="AZ933" i="1"/>
  <c r="AZ934" i="1"/>
  <c r="AZ935" i="1"/>
  <c r="AZ961" i="1"/>
  <c r="AZ936" i="1"/>
  <c r="AZ937" i="1"/>
  <c r="AZ962" i="1"/>
  <c r="AZ963" i="1"/>
  <c r="AZ945" i="1"/>
  <c r="AZ964" i="1"/>
  <c r="AZ965" i="1"/>
  <c r="AZ966" i="1"/>
  <c r="AZ967" i="1"/>
  <c r="AZ968" i="1"/>
  <c r="AZ969" i="1"/>
  <c r="AZ970" i="1"/>
  <c r="AZ971" i="1"/>
  <c r="AZ972" i="1"/>
  <c r="AZ973" i="1"/>
  <c r="AZ974" i="1"/>
  <c r="AZ975" i="1"/>
  <c r="AZ976" i="1"/>
  <c r="AZ977" i="1"/>
  <c r="AZ978" i="1"/>
  <c r="AZ979" i="1"/>
  <c r="AZ980" i="1"/>
  <c r="AZ981" i="1"/>
  <c r="AZ982" i="1"/>
  <c r="AZ983" i="1"/>
  <c r="AZ984" i="1"/>
  <c r="AZ985" i="1"/>
  <c r="AZ986" i="1"/>
  <c r="AZ987" i="1"/>
  <c r="AZ988" i="1"/>
  <c r="AZ989" i="1"/>
  <c r="AZ990" i="1"/>
  <c r="AZ991" i="1"/>
  <c r="AZ992" i="1"/>
  <c r="AZ993" i="1"/>
  <c r="AZ994" i="1"/>
  <c r="AZ995" i="1"/>
  <c r="AZ996" i="1"/>
  <c r="AZ997" i="1"/>
  <c r="AZ998" i="1"/>
  <c r="AZ999" i="1"/>
  <c r="AZ1000" i="1"/>
  <c r="AZ1001" i="1"/>
  <c r="AZ1002" i="1"/>
  <c r="AZ1022" i="1"/>
  <c r="AZ1015" i="1"/>
  <c r="AZ1023" i="1"/>
  <c r="AZ1017" i="1"/>
  <c r="AZ1018" i="1"/>
  <c r="AZ1003" i="1"/>
  <c r="AZ1024" i="1"/>
  <c r="AZ1019" i="1"/>
  <c r="AZ1025" i="1"/>
  <c r="AZ1026" i="1"/>
  <c r="AZ1014" i="1"/>
  <c r="AZ1004" i="1"/>
  <c r="AZ1005" i="1"/>
  <c r="AZ1006" i="1"/>
  <c r="AZ1027" i="1"/>
  <c r="AZ1028" i="1"/>
  <c r="AZ1029" i="1"/>
  <c r="AZ1007" i="1"/>
  <c r="AZ1013" i="1"/>
  <c r="AZ1030" i="1"/>
  <c r="AZ1031" i="1"/>
  <c r="AZ1032" i="1"/>
  <c r="AZ1033" i="1"/>
  <c r="AZ1034" i="1"/>
  <c r="AZ1021" i="1"/>
  <c r="AZ1016" i="1"/>
  <c r="AZ1008" i="1"/>
  <c r="AZ1009" i="1"/>
  <c r="AZ1010" i="1"/>
  <c r="AZ1035" i="1"/>
  <c r="AZ1011" i="1"/>
  <c r="AZ1012" i="1"/>
  <c r="AZ1036" i="1"/>
  <c r="AZ1037" i="1"/>
  <c r="AZ1020" i="1"/>
  <c r="AZ1038" i="1"/>
  <c r="AZ1039" i="1"/>
  <c r="AZ1040" i="1"/>
  <c r="AZ1041" i="1"/>
  <c r="AZ1042" i="1"/>
  <c r="AZ1043" i="1"/>
  <c r="AZ1044" i="1"/>
  <c r="AZ1045" i="1"/>
  <c r="AZ1046" i="1"/>
  <c r="AZ1047" i="1"/>
  <c r="AZ1048" i="1"/>
  <c r="AZ1049" i="1"/>
  <c r="AZ1050" i="1"/>
  <c r="AZ1051" i="1"/>
  <c r="AZ1052" i="1"/>
  <c r="AZ1053" i="1"/>
  <c r="AZ1054" i="1"/>
  <c r="AZ1055" i="1"/>
  <c r="AZ1056" i="1"/>
  <c r="AZ1057" i="1"/>
  <c r="AZ1058" i="1"/>
  <c r="AZ1059" i="1"/>
  <c r="AZ1060" i="1"/>
  <c r="AZ1061" i="1"/>
  <c r="AZ1062" i="1"/>
  <c r="AZ1063" i="1"/>
  <c r="AZ1064" i="1"/>
  <c r="AZ1065" i="1"/>
  <c r="AZ1066" i="1"/>
  <c r="AZ1067" i="1"/>
  <c r="AZ1068" i="1"/>
  <c r="AZ1069" i="1"/>
  <c r="AZ1070" i="1"/>
  <c r="AZ1071" i="1"/>
  <c r="AZ1072" i="1"/>
  <c r="AZ1073" i="1"/>
  <c r="AZ1074" i="1"/>
  <c r="AZ1075" i="1"/>
  <c r="AZ1076" i="1"/>
  <c r="AZ1096" i="1"/>
  <c r="AZ1077" i="1"/>
  <c r="AZ1097" i="1"/>
  <c r="AZ1093" i="1"/>
  <c r="AZ1090" i="1"/>
  <c r="AZ1078" i="1"/>
  <c r="AZ1098" i="1"/>
  <c r="AZ1092" i="1"/>
  <c r="AZ1099" i="1"/>
  <c r="AZ1100" i="1"/>
  <c r="AZ1088" i="1"/>
  <c r="AZ1079" i="1"/>
  <c r="AZ1080" i="1"/>
  <c r="AZ1087" i="1"/>
  <c r="AZ1101" i="1"/>
  <c r="AZ1102" i="1"/>
  <c r="AZ1103" i="1"/>
  <c r="AZ1091" i="1"/>
  <c r="AZ1081" i="1"/>
  <c r="AZ1104" i="1"/>
  <c r="AZ1105" i="1"/>
  <c r="AZ1106" i="1"/>
  <c r="AZ1107" i="1"/>
  <c r="AZ1108" i="1"/>
  <c r="AZ1095" i="1"/>
  <c r="AZ1089" i="1"/>
  <c r="AZ1082" i="1"/>
  <c r="AZ1083" i="1"/>
  <c r="AZ1084" i="1"/>
  <c r="AZ1109" i="1"/>
  <c r="AZ1085" i="1"/>
  <c r="AZ1086" i="1"/>
  <c r="AZ1110" i="1"/>
  <c r="AZ1111" i="1"/>
  <c r="AZ1094" i="1"/>
  <c r="AZ1112" i="1"/>
  <c r="AZ1113" i="1"/>
  <c r="AZ1114" i="1"/>
  <c r="AZ1115" i="1"/>
  <c r="AZ1116" i="1"/>
  <c r="AZ1117" i="1"/>
  <c r="AZ1118" i="1"/>
  <c r="AZ1119" i="1"/>
  <c r="AZ1120" i="1"/>
  <c r="AZ1121" i="1"/>
  <c r="AZ1122" i="1"/>
  <c r="AZ1123" i="1"/>
  <c r="AZ1124" i="1"/>
  <c r="AZ1125" i="1"/>
  <c r="AZ1126" i="1"/>
  <c r="AZ1127" i="1"/>
  <c r="AZ1128" i="1"/>
  <c r="AZ1129" i="1"/>
  <c r="AZ1130" i="1"/>
  <c r="AZ1131" i="1"/>
  <c r="AZ1132" i="1"/>
  <c r="AZ1133" i="1"/>
  <c r="AZ1134" i="1"/>
  <c r="AZ1135" i="1"/>
  <c r="AZ1136" i="1"/>
  <c r="AZ1137" i="1"/>
  <c r="AZ1138" i="1"/>
  <c r="AZ1139" i="1"/>
  <c r="AZ1140" i="1"/>
  <c r="AZ1141" i="1"/>
  <c r="AZ1142" i="1"/>
  <c r="AZ1143" i="1"/>
  <c r="AZ1144" i="1"/>
  <c r="AZ1145" i="1"/>
  <c r="AZ1146" i="1"/>
  <c r="AZ1147" i="1"/>
  <c r="AZ1148" i="1"/>
  <c r="AZ1149" i="1"/>
  <c r="AZ1150" i="1"/>
  <c r="AZ1170" i="1"/>
  <c r="AZ1151" i="1"/>
  <c r="AZ1171" i="1"/>
  <c r="AZ1167" i="1"/>
  <c r="AZ1165" i="1"/>
  <c r="AZ1152" i="1"/>
  <c r="AZ1172" i="1"/>
  <c r="AZ1166" i="1"/>
  <c r="AZ1173" i="1"/>
  <c r="AZ1174" i="1"/>
  <c r="AZ1163" i="1"/>
  <c r="AZ1153" i="1"/>
  <c r="AZ1154" i="1"/>
  <c r="AZ1155" i="1"/>
  <c r="AZ1175" i="1"/>
  <c r="AZ1176" i="1"/>
  <c r="AZ1177" i="1"/>
  <c r="AZ1156" i="1"/>
  <c r="AZ1164" i="1"/>
  <c r="AZ1178" i="1"/>
  <c r="AZ1179" i="1"/>
  <c r="AZ1180" i="1"/>
  <c r="AZ1181" i="1"/>
  <c r="AZ1182" i="1"/>
  <c r="AZ1169" i="1"/>
  <c r="AZ1162" i="1"/>
  <c r="AZ1157" i="1"/>
  <c r="AZ1158" i="1"/>
  <c r="AZ1159" i="1"/>
  <c r="AZ1183" i="1"/>
  <c r="AZ1160" i="1"/>
  <c r="AZ1161" i="1"/>
  <c r="AZ1184" i="1"/>
  <c r="AZ1185" i="1"/>
  <c r="AZ1168" i="1"/>
  <c r="AZ1186" i="1"/>
  <c r="AZ1187" i="1"/>
  <c r="AZ1188" i="1"/>
  <c r="AZ1189" i="1"/>
  <c r="AZ1190" i="1"/>
  <c r="AZ1191" i="1"/>
  <c r="AZ1192" i="1"/>
  <c r="AZ1193" i="1"/>
  <c r="AZ1194" i="1"/>
  <c r="AZ1195" i="1"/>
  <c r="AZ1196" i="1"/>
  <c r="AZ1197" i="1"/>
  <c r="AZ1198" i="1"/>
  <c r="AZ1199" i="1"/>
  <c r="AZ1200" i="1"/>
  <c r="AZ1201" i="1"/>
  <c r="AZ1202" i="1"/>
  <c r="AZ1203" i="1"/>
  <c r="AZ1204" i="1"/>
  <c r="AZ1205" i="1"/>
  <c r="AZ1206" i="1"/>
  <c r="AZ1207" i="1"/>
  <c r="AZ1208" i="1"/>
  <c r="AZ1209" i="1"/>
  <c r="AZ1210" i="1"/>
  <c r="AZ1211" i="1"/>
  <c r="AZ1212" i="1"/>
  <c r="AZ1213" i="1"/>
  <c r="AZ1214" i="1"/>
  <c r="AZ1215" i="1"/>
  <c r="AZ1216" i="1"/>
  <c r="AZ1217" i="1"/>
  <c r="AZ1218" i="1"/>
  <c r="AZ1219" i="1"/>
  <c r="AZ1220" i="1"/>
  <c r="AZ1221" i="1"/>
  <c r="AZ1222" i="1"/>
  <c r="AZ1223" i="1"/>
  <c r="AZ1224" i="1"/>
  <c r="AZ1244" i="1"/>
  <c r="AZ1239" i="1"/>
  <c r="AZ1245" i="1"/>
  <c r="AZ1241" i="1"/>
  <c r="AZ1240" i="1"/>
  <c r="AZ1225" i="1"/>
  <c r="AZ1246" i="1"/>
  <c r="AZ1242" i="1"/>
  <c r="AZ1247" i="1"/>
  <c r="AZ1248" i="1"/>
  <c r="AZ1237" i="1"/>
  <c r="AZ1226" i="1"/>
  <c r="AZ1227" i="1"/>
  <c r="AZ1228" i="1"/>
  <c r="AZ1249" i="1"/>
  <c r="AZ1250" i="1"/>
  <c r="AZ1251" i="1"/>
  <c r="AZ1229" i="1"/>
  <c r="AZ1230" i="1"/>
  <c r="AZ1252" i="1"/>
  <c r="AZ1253" i="1"/>
  <c r="AZ1254" i="1"/>
  <c r="AZ1255" i="1"/>
  <c r="AZ1256" i="1"/>
  <c r="AZ1238" i="1"/>
  <c r="AZ1231" i="1"/>
  <c r="AZ1232" i="1"/>
  <c r="AZ1233" i="1"/>
  <c r="AZ1234" i="1"/>
  <c r="AZ1257" i="1"/>
  <c r="AZ1235" i="1"/>
  <c r="AZ1236" i="1"/>
  <c r="AZ1258" i="1"/>
  <c r="AZ1259" i="1"/>
  <c r="AZ1243" i="1"/>
  <c r="AZ1260" i="1"/>
  <c r="AZ1261" i="1"/>
  <c r="AZ1262" i="1"/>
  <c r="AZ1263" i="1"/>
  <c r="AZ1264" i="1"/>
  <c r="AZ1265" i="1"/>
  <c r="AZ1266" i="1"/>
  <c r="AZ1267" i="1"/>
  <c r="AZ1268" i="1"/>
  <c r="AZ1269" i="1"/>
  <c r="AZ1270" i="1"/>
  <c r="AZ1271" i="1"/>
  <c r="AZ1272" i="1"/>
  <c r="AZ1273" i="1"/>
  <c r="AZ1274" i="1"/>
  <c r="AZ1275" i="1"/>
  <c r="AZ1276" i="1"/>
  <c r="AZ1277" i="1"/>
  <c r="AZ1278" i="1"/>
  <c r="AZ1279" i="1"/>
  <c r="AZ1280" i="1"/>
  <c r="AZ1281" i="1"/>
  <c r="AZ1282" i="1"/>
  <c r="AZ1283" i="1"/>
  <c r="AZ1284" i="1"/>
  <c r="AZ1285" i="1"/>
  <c r="AZ1286" i="1"/>
  <c r="AZ1287" i="1"/>
  <c r="AZ1288" i="1"/>
  <c r="AZ1289" i="1"/>
  <c r="AZ1290" i="1"/>
  <c r="AZ1291" i="1"/>
  <c r="AZ1292" i="1"/>
  <c r="AZ1293" i="1"/>
  <c r="AZ1294" i="1"/>
  <c r="AZ1295" i="1"/>
  <c r="AZ1296" i="1"/>
  <c r="AZ1297" i="1"/>
  <c r="AZ1298" i="1"/>
  <c r="AZ1318" i="1"/>
  <c r="AZ1305" i="1"/>
  <c r="AZ1319" i="1"/>
  <c r="AZ1314" i="1"/>
  <c r="AZ1315" i="1"/>
  <c r="AZ1311" i="1"/>
  <c r="AZ1320" i="1"/>
  <c r="AZ1317" i="1"/>
  <c r="AZ1321" i="1"/>
  <c r="AZ1322" i="1"/>
  <c r="AZ1309" i="1"/>
  <c r="AZ1299" i="1"/>
  <c r="AZ1300" i="1"/>
  <c r="AZ1301" i="1"/>
  <c r="AZ1323" i="1"/>
  <c r="AZ1324" i="1"/>
  <c r="AZ1325" i="1"/>
  <c r="AZ1302" i="1"/>
  <c r="AZ1308" i="1"/>
  <c r="AZ1326" i="1"/>
  <c r="AZ1327" i="1"/>
  <c r="AZ1328" i="1"/>
  <c r="AZ1329" i="1"/>
  <c r="AZ1330" i="1"/>
  <c r="AZ1313" i="1"/>
  <c r="AZ1310" i="1"/>
  <c r="AZ1303" i="1"/>
  <c r="AZ1312" i="1"/>
  <c r="AZ1307" i="1"/>
  <c r="AZ1331" i="1"/>
  <c r="AZ1306" i="1"/>
  <c r="AZ1304" i="1"/>
  <c r="AZ1332" i="1"/>
  <c r="AZ1333" i="1"/>
  <c r="AZ1316" i="1"/>
  <c r="AZ1334" i="1"/>
  <c r="AZ1335" i="1"/>
  <c r="AZ1336" i="1"/>
  <c r="AZ1337" i="1"/>
  <c r="AZ1338" i="1"/>
  <c r="AZ1339" i="1"/>
  <c r="AZ1340" i="1"/>
  <c r="AZ1341" i="1"/>
  <c r="AZ1342" i="1"/>
  <c r="AZ1343" i="1"/>
  <c r="AZ1344" i="1"/>
  <c r="AZ1345" i="1"/>
  <c r="AZ1346" i="1"/>
  <c r="AZ1347" i="1"/>
  <c r="AZ1348" i="1"/>
  <c r="AZ1349" i="1"/>
  <c r="AZ1350" i="1"/>
  <c r="AZ1351" i="1"/>
  <c r="AZ1352" i="1"/>
  <c r="AZ1353" i="1"/>
  <c r="AZ1354" i="1"/>
  <c r="AZ1355" i="1"/>
  <c r="AZ1356" i="1"/>
  <c r="AZ1357" i="1"/>
  <c r="AZ1358" i="1"/>
  <c r="AZ1359" i="1"/>
  <c r="AZ1360" i="1"/>
  <c r="AZ1361" i="1"/>
  <c r="AZ1362" i="1"/>
  <c r="AZ1363" i="1"/>
  <c r="AZ1364" i="1"/>
  <c r="AZ1365" i="1"/>
  <c r="AZ1366" i="1"/>
  <c r="AZ1367" i="1"/>
  <c r="AZ1368" i="1"/>
  <c r="AZ1369" i="1"/>
  <c r="AZ1370" i="1"/>
  <c r="AZ1371" i="1"/>
  <c r="AZ1372" i="1"/>
  <c r="AZ1392" i="1"/>
  <c r="AZ1378" i="1"/>
  <c r="AZ1393" i="1"/>
  <c r="AZ1386" i="1"/>
  <c r="AZ1389" i="1"/>
  <c r="AZ1381" i="1"/>
  <c r="AZ1394" i="1"/>
  <c r="AZ1391" i="1"/>
  <c r="AZ1395" i="1"/>
  <c r="AZ1396" i="1"/>
  <c r="AZ1385" i="1"/>
  <c r="AZ1382" i="1"/>
  <c r="AZ1379" i="1"/>
  <c r="AZ1373" i="1"/>
  <c r="AZ1397" i="1"/>
  <c r="AZ1398" i="1"/>
  <c r="AZ1399" i="1"/>
  <c r="AZ1374" i="1"/>
  <c r="AZ1383" i="1"/>
  <c r="AZ1400" i="1"/>
  <c r="AZ1401" i="1"/>
  <c r="AZ1402" i="1"/>
  <c r="AZ1403" i="1"/>
  <c r="AZ1404" i="1"/>
  <c r="AZ1388" i="1"/>
  <c r="AZ1387" i="1"/>
  <c r="AZ1375" i="1"/>
  <c r="AZ1384" i="1"/>
  <c r="AZ1376" i="1"/>
  <c r="AZ1405" i="1"/>
  <c r="AZ1377" i="1"/>
  <c r="AZ1380" i="1"/>
  <c r="AZ1406" i="1"/>
  <c r="AZ1407" i="1"/>
  <c r="AZ1390" i="1"/>
  <c r="AZ1408" i="1"/>
  <c r="AZ1409" i="1"/>
  <c r="AZ1410" i="1"/>
  <c r="AZ1411" i="1"/>
  <c r="AZ1412" i="1"/>
  <c r="AZ1413" i="1"/>
  <c r="AZ1414" i="1"/>
  <c r="AZ1415" i="1"/>
  <c r="AZ1416" i="1"/>
  <c r="AZ1417" i="1"/>
  <c r="AZ1418" i="1"/>
  <c r="AZ1419" i="1"/>
  <c r="AZ1420" i="1"/>
  <c r="AZ1421" i="1"/>
  <c r="AZ1422" i="1"/>
  <c r="AZ1423" i="1"/>
  <c r="AZ1424" i="1"/>
  <c r="AZ1425" i="1"/>
  <c r="AZ1426" i="1"/>
  <c r="AZ1427" i="1"/>
  <c r="AZ1428" i="1"/>
  <c r="AZ1429" i="1"/>
  <c r="AZ1430" i="1"/>
  <c r="AZ1431" i="1"/>
  <c r="AZ1432" i="1"/>
  <c r="AZ1433" i="1"/>
  <c r="AZ1434" i="1"/>
  <c r="AZ1435" i="1"/>
  <c r="AZ1436" i="1"/>
  <c r="AZ1437" i="1"/>
  <c r="AZ1438" i="1"/>
  <c r="AZ1439" i="1"/>
  <c r="AZ1440" i="1"/>
  <c r="AZ1441" i="1"/>
  <c r="AZ1442" i="1"/>
  <c r="AZ1443" i="1"/>
  <c r="AZ1444" i="1"/>
  <c r="AZ1445" i="1"/>
  <c r="AZ1446" i="1"/>
  <c r="AZ1466" i="1"/>
  <c r="AZ1452" i="1"/>
  <c r="AZ1467" i="1"/>
  <c r="AZ1460" i="1"/>
  <c r="AZ1462" i="1"/>
  <c r="AZ1458" i="1"/>
  <c r="AZ1468" i="1"/>
  <c r="AZ1465" i="1"/>
  <c r="AZ1469" i="1"/>
  <c r="AZ1470" i="1"/>
  <c r="AZ1457" i="1"/>
  <c r="AZ1451" i="1"/>
  <c r="AZ1453" i="1"/>
  <c r="AZ1450" i="1"/>
  <c r="AZ1471" i="1"/>
  <c r="AZ1472" i="1"/>
  <c r="AZ1473" i="1"/>
  <c r="AZ1447" i="1"/>
  <c r="AZ1454" i="1"/>
  <c r="AZ1474" i="1"/>
  <c r="AZ1475" i="1"/>
  <c r="AZ1476" i="1"/>
  <c r="AZ1477" i="1"/>
  <c r="AZ1478" i="1"/>
  <c r="AZ1463" i="1"/>
  <c r="AZ1455" i="1"/>
  <c r="AZ1459" i="1"/>
  <c r="AZ1461" i="1"/>
  <c r="AZ1456" i="1"/>
  <c r="AZ1479" i="1"/>
  <c r="AZ1448" i="1"/>
  <c r="AZ1449" i="1"/>
  <c r="AZ1480" i="1"/>
  <c r="AZ1481" i="1"/>
  <c r="AZ1464" i="1"/>
  <c r="AZ1482" i="1"/>
  <c r="AZ1483" i="1"/>
  <c r="AZ1484" i="1"/>
  <c r="AZ1485" i="1"/>
  <c r="AZ1486" i="1"/>
  <c r="AZ1487" i="1"/>
  <c r="AZ1488" i="1"/>
  <c r="AZ1489" i="1"/>
  <c r="AZ1490" i="1"/>
  <c r="AZ1491" i="1"/>
  <c r="AZ1492" i="1"/>
  <c r="AZ1493" i="1"/>
  <c r="AZ1494" i="1"/>
  <c r="AZ1495" i="1"/>
  <c r="AZ1496" i="1"/>
  <c r="AZ1497" i="1"/>
  <c r="AZ1498" i="1"/>
  <c r="AZ1499" i="1"/>
  <c r="AZ1500" i="1"/>
  <c r="AZ1501" i="1"/>
  <c r="AZ1502" i="1"/>
  <c r="AZ1503" i="1"/>
  <c r="AZ1504" i="1"/>
  <c r="AZ1505" i="1"/>
  <c r="AZ1506" i="1"/>
  <c r="AZ1507" i="1"/>
  <c r="AZ1508" i="1"/>
  <c r="AZ1509" i="1"/>
  <c r="AZ1510" i="1"/>
  <c r="AZ1511" i="1"/>
  <c r="AZ1512" i="1"/>
  <c r="AZ1513" i="1"/>
  <c r="AZ1514" i="1"/>
  <c r="AZ1515" i="1"/>
  <c r="AZ1516" i="1"/>
  <c r="AZ1517" i="1"/>
  <c r="AZ1518" i="1"/>
  <c r="AZ1519" i="1"/>
  <c r="AZ1520" i="1"/>
  <c r="AZ1540" i="1"/>
  <c r="AZ1530" i="1"/>
  <c r="AZ1541" i="1"/>
  <c r="AZ1535" i="1"/>
  <c r="AZ1536" i="1"/>
  <c r="AZ1532" i="1"/>
  <c r="AZ1542" i="1"/>
  <c r="AZ1539" i="1"/>
  <c r="AZ1543" i="1"/>
  <c r="AZ1544" i="1"/>
  <c r="AZ1533" i="1"/>
  <c r="AZ1527" i="1"/>
  <c r="AZ1521" i="1"/>
  <c r="AZ1526" i="1"/>
  <c r="AZ1545" i="1"/>
  <c r="AZ1546" i="1"/>
  <c r="AZ1547" i="1"/>
  <c r="AZ1522" i="1"/>
  <c r="AZ1529" i="1"/>
  <c r="AZ1548" i="1"/>
  <c r="AZ1549" i="1"/>
  <c r="AZ1550" i="1"/>
  <c r="AZ1551" i="1"/>
  <c r="AZ1552" i="1"/>
  <c r="AZ1538" i="1"/>
  <c r="AZ1531" i="1"/>
  <c r="AZ1523" i="1"/>
  <c r="AZ1534" i="1"/>
  <c r="AZ1528" i="1"/>
  <c r="AZ1553" i="1"/>
  <c r="AZ1524" i="1"/>
  <c r="AZ1525" i="1"/>
  <c r="AZ1554" i="1"/>
  <c r="AZ1555" i="1"/>
  <c r="AZ1537" i="1"/>
  <c r="AZ1556" i="1"/>
  <c r="AZ1557" i="1"/>
  <c r="AZ1558" i="1"/>
  <c r="AZ1559" i="1"/>
  <c r="AZ1560" i="1"/>
  <c r="AZ1561" i="1"/>
  <c r="AZ1562" i="1"/>
  <c r="AZ1563" i="1"/>
  <c r="AZ1564" i="1"/>
  <c r="AZ1565" i="1"/>
  <c r="AZ1566" i="1"/>
  <c r="AZ1567" i="1"/>
  <c r="AZ1568" i="1"/>
  <c r="AZ1569" i="1"/>
  <c r="AZ1570" i="1"/>
  <c r="AZ1571" i="1"/>
  <c r="AZ1572" i="1"/>
  <c r="AZ1573" i="1"/>
  <c r="AZ1574" i="1"/>
  <c r="AZ1575" i="1"/>
  <c r="AZ1576" i="1"/>
  <c r="AZ1577" i="1"/>
  <c r="AZ1578" i="1"/>
  <c r="AZ1579" i="1"/>
  <c r="AZ1580" i="1"/>
  <c r="AZ1581" i="1"/>
  <c r="AZ1582" i="1"/>
  <c r="AZ1583" i="1"/>
  <c r="AZ1584" i="1"/>
  <c r="AZ1585" i="1"/>
  <c r="AZ1586" i="1"/>
  <c r="AZ1587" i="1"/>
  <c r="AZ1588" i="1"/>
  <c r="AZ1589" i="1"/>
  <c r="AZ1590" i="1"/>
  <c r="AZ1591" i="1"/>
  <c r="AZ1592" i="1"/>
  <c r="AZ1593" i="1"/>
  <c r="AZ1594" i="1"/>
  <c r="AZ1614" i="1"/>
  <c r="AZ1598" i="1"/>
  <c r="AZ1615" i="1"/>
  <c r="AZ1609" i="1"/>
  <c r="AZ1607" i="1"/>
  <c r="AZ1606" i="1"/>
  <c r="AZ1616" i="1"/>
  <c r="AZ1613" i="1"/>
  <c r="AZ1617" i="1"/>
  <c r="AZ1618" i="1"/>
  <c r="AZ1610" i="1"/>
  <c r="AZ1605" i="1"/>
  <c r="AZ1604" i="1"/>
  <c r="AZ1599" i="1"/>
  <c r="AZ1619" i="1"/>
  <c r="AZ1620" i="1"/>
  <c r="AZ1621" i="1"/>
  <c r="AZ1601" i="1"/>
  <c r="AZ1603" i="1"/>
  <c r="AZ1622" i="1"/>
  <c r="AZ1623" i="1"/>
  <c r="AZ1624" i="1"/>
  <c r="AZ1625" i="1"/>
  <c r="AZ1626" i="1"/>
  <c r="AZ1612" i="1"/>
  <c r="AZ1602" i="1"/>
  <c r="AZ1597" i="1"/>
  <c r="AZ1608" i="1"/>
  <c r="AZ1600" i="1"/>
  <c r="AZ1627" i="1"/>
  <c r="AZ1595" i="1"/>
  <c r="AZ1596" i="1"/>
  <c r="AZ1628" i="1"/>
  <c r="AZ1629" i="1"/>
  <c r="AZ1611" i="1"/>
  <c r="AZ1630" i="1"/>
  <c r="AZ1631" i="1"/>
  <c r="AZ1632" i="1"/>
  <c r="AZ1633" i="1"/>
  <c r="AZ1634" i="1"/>
  <c r="AZ1635" i="1"/>
  <c r="AZ1636" i="1"/>
  <c r="AZ1637" i="1"/>
  <c r="AZ1638" i="1"/>
  <c r="AZ1639" i="1"/>
  <c r="AZ1640" i="1"/>
  <c r="AZ1641" i="1"/>
  <c r="AZ1642" i="1"/>
  <c r="AZ1643" i="1"/>
  <c r="AZ1644" i="1"/>
  <c r="AZ1645" i="1"/>
  <c r="AZ1646" i="1"/>
  <c r="AZ1647" i="1"/>
  <c r="AZ1648" i="1"/>
  <c r="AZ1649" i="1"/>
  <c r="AZ1650" i="1"/>
  <c r="AZ1651" i="1"/>
  <c r="AZ1652" i="1"/>
  <c r="AZ1653" i="1"/>
  <c r="AZ1654" i="1"/>
  <c r="AZ1655" i="1"/>
  <c r="AZ1656" i="1"/>
  <c r="AZ1657" i="1"/>
  <c r="AZ1658" i="1"/>
  <c r="AZ1659" i="1"/>
  <c r="AZ1660" i="1"/>
  <c r="AZ1661" i="1"/>
  <c r="AZ1662" i="1"/>
  <c r="AZ1663" i="1"/>
  <c r="AZ1664" i="1"/>
  <c r="AZ1665" i="1"/>
  <c r="AZ1666" i="1"/>
  <c r="AZ1667" i="1"/>
  <c r="AZ1668" i="1"/>
  <c r="AZ1688" i="1"/>
  <c r="AZ1679" i="1"/>
  <c r="AZ1689" i="1"/>
  <c r="AZ1682" i="1"/>
  <c r="AZ1683" i="1"/>
  <c r="AZ1676" i="1"/>
  <c r="AZ1690" i="1"/>
  <c r="AZ1687" i="1"/>
  <c r="AZ1703" i="1"/>
  <c r="AZ1691" i="1"/>
  <c r="AZ1684" i="1"/>
  <c r="AZ1677" i="1"/>
  <c r="AZ1674" i="1"/>
  <c r="AZ1669" i="1"/>
  <c r="AZ1692" i="1"/>
  <c r="AZ1693" i="1"/>
  <c r="AZ1694" i="1"/>
  <c r="AZ1670" i="1"/>
  <c r="AZ1680" i="1"/>
  <c r="AZ1695" i="1"/>
  <c r="AZ1696" i="1"/>
  <c r="AZ1697" i="1"/>
  <c r="AZ1698" i="1"/>
  <c r="AZ1699" i="1"/>
  <c r="AZ1686" i="1"/>
  <c r="AZ1675" i="1"/>
  <c r="AZ1672" i="1"/>
  <c r="AZ1681" i="1"/>
  <c r="AZ1673" i="1"/>
  <c r="AZ1700" i="1"/>
  <c r="AZ1678" i="1"/>
  <c r="AZ1671" i="1"/>
  <c r="AZ1701" i="1"/>
  <c r="AZ1702" i="1"/>
  <c r="AZ1685" i="1"/>
  <c r="AZ1704" i="1"/>
  <c r="AZ1705" i="1"/>
  <c r="AZ1706" i="1"/>
  <c r="AZ1707" i="1"/>
  <c r="AZ1708" i="1"/>
  <c r="AZ1709" i="1"/>
  <c r="AZ1710" i="1"/>
  <c r="AZ1711" i="1"/>
  <c r="AZ1712" i="1"/>
  <c r="AZ1713" i="1"/>
  <c r="AZ1714" i="1"/>
  <c r="AZ1715" i="1"/>
  <c r="AZ1716" i="1"/>
  <c r="AZ1717" i="1"/>
  <c r="AZ1718" i="1"/>
  <c r="AZ1719" i="1"/>
  <c r="AZ1720" i="1"/>
  <c r="AZ1721" i="1"/>
  <c r="AZ1722" i="1"/>
  <c r="AZ1723" i="1"/>
  <c r="AZ1724" i="1"/>
  <c r="AZ1725" i="1"/>
  <c r="AZ1726" i="1"/>
  <c r="AZ1727" i="1"/>
  <c r="AZ1728" i="1"/>
  <c r="AZ1729" i="1"/>
  <c r="AZ1730" i="1"/>
  <c r="AZ1731" i="1"/>
  <c r="AZ1732" i="1"/>
  <c r="AZ1733" i="1"/>
  <c r="AZ1734" i="1"/>
  <c r="AZ1735" i="1"/>
  <c r="AZ1736" i="1"/>
  <c r="AZ1737" i="1"/>
  <c r="AZ1738" i="1"/>
  <c r="AZ1739" i="1"/>
  <c r="AZ1740" i="1"/>
  <c r="AZ1741" i="1"/>
  <c r="AZ1742" i="1"/>
  <c r="AZ1762" i="1"/>
  <c r="AZ1753" i="1"/>
  <c r="AZ1763" i="1"/>
  <c r="AZ1756" i="1"/>
  <c r="AZ1757" i="1"/>
  <c r="AZ1751" i="1"/>
  <c r="AZ1764" i="1"/>
  <c r="AZ1761" i="1"/>
  <c r="AZ1765" i="1"/>
  <c r="AZ1766" i="1"/>
  <c r="AZ1758" i="1"/>
  <c r="AZ1755" i="1"/>
  <c r="AZ1752" i="1"/>
  <c r="AZ1749" i="1"/>
  <c r="AZ1767" i="1"/>
  <c r="AZ1768" i="1"/>
  <c r="AZ1769" i="1"/>
  <c r="AZ1743" i="1"/>
  <c r="AZ1748" i="1"/>
  <c r="AZ1770" i="1"/>
  <c r="AZ1771" i="1"/>
  <c r="AZ1772" i="1"/>
  <c r="AZ1773" i="1"/>
  <c r="AZ1774" i="1"/>
  <c r="AZ1760" i="1"/>
  <c r="AZ1754" i="1"/>
  <c r="AZ1747" i="1"/>
  <c r="AZ1750" i="1"/>
  <c r="AZ1746" i="1"/>
  <c r="AZ1775" i="1"/>
  <c r="AZ1744" i="1"/>
  <c r="AZ1745" i="1"/>
  <c r="AZ1776" i="1"/>
  <c r="AZ1777" i="1"/>
  <c r="AZ1759" i="1"/>
  <c r="AZ1778" i="1"/>
  <c r="AZ1779" i="1"/>
  <c r="AZ1780" i="1"/>
  <c r="AZ1781" i="1"/>
  <c r="AZ1782" i="1"/>
  <c r="AZ1783" i="1"/>
  <c r="AZ1784" i="1"/>
  <c r="AZ1785" i="1"/>
  <c r="AZ1786" i="1"/>
  <c r="AZ1787" i="1"/>
  <c r="AZ1788" i="1"/>
  <c r="AZ1789" i="1"/>
  <c r="AZ1790" i="1"/>
  <c r="AZ1791" i="1"/>
  <c r="AZ1792" i="1"/>
  <c r="AZ1793" i="1"/>
  <c r="AZ1794" i="1"/>
  <c r="AZ1795" i="1"/>
  <c r="AZ1796" i="1"/>
  <c r="AZ1797" i="1"/>
  <c r="AZ1798" i="1"/>
  <c r="AZ1799" i="1"/>
  <c r="AZ1800" i="1"/>
  <c r="AZ1801" i="1"/>
  <c r="AZ1802" i="1"/>
  <c r="AZ1803" i="1"/>
  <c r="AZ1804" i="1"/>
  <c r="AZ1805" i="1"/>
  <c r="AZ1806" i="1"/>
  <c r="AZ1807" i="1"/>
  <c r="AZ1808" i="1"/>
  <c r="AZ1809" i="1"/>
  <c r="AZ1810" i="1"/>
  <c r="AZ1811" i="1"/>
  <c r="AZ1812" i="1"/>
  <c r="AZ1813" i="1"/>
  <c r="AZ1814" i="1"/>
  <c r="AZ1815" i="1"/>
  <c r="AZ1816" i="1"/>
  <c r="AZ1836" i="1"/>
  <c r="AZ1825" i="1"/>
  <c r="AZ1837" i="1"/>
  <c r="AZ1830" i="1"/>
  <c r="AZ1832" i="1"/>
  <c r="AZ1823" i="1"/>
  <c r="AZ1838" i="1"/>
  <c r="AZ1835" i="1"/>
  <c r="AZ1839" i="1"/>
  <c r="AZ1840" i="1"/>
  <c r="AZ1829" i="1"/>
  <c r="AZ1827" i="1"/>
  <c r="AZ1828" i="1"/>
  <c r="AZ1821" i="1"/>
  <c r="AZ1841" i="1"/>
  <c r="AZ1842" i="1"/>
  <c r="AZ1843" i="1"/>
  <c r="AZ1817" i="1"/>
  <c r="AZ1824" i="1"/>
  <c r="AZ1844" i="1"/>
  <c r="AZ1845" i="1"/>
  <c r="AZ1846" i="1"/>
  <c r="AZ1847" i="1"/>
  <c r="AZ1848" i="1"/>
  <c r="AZ1834" i="1"/>
  <c r="AZ1826" i="1"/>
  <c r="AZ1818" i="1"/>
  <c r="AZ1831" i="1"/>
  <c r="AZ1822" i="1"/>
  <c r="AZ1849" i="1"/>
  <c r="AZ1819" i="1"/>
  <c r="AZ1820" i="1"/>
  <c r="AZ1850" i="1"/>
  <c r="AZ1851" i="1"/>
  <c r="AZ1833" i="1"/>
  <c r="AZ1852" i="1"/>
  <c r="AZ1853" i="1"/>
  <c r="AZ1854" i="1"/>
  <c r="AZ1855" i="1"/>
  <c r="AZ1856" i="1"/>
  <c r="AZ1857" i="1"/>
  <c r="AZ1858" i="1"/>
  <c r="AZ1859" i="1"/>
  <c r="AZ1860" i="1"/>
  <c r="AZ1861" i="1"/>
  <c r="AZ1862" i="1"/>
  <c r="AZ1863" i="1"/>
  <c r="AZ1864" i="1"/>
  <c r="AZ1865" i="1"/>
  <c r="AZ1866" i="1"/>
  <c r="AZ1867" i="1"/>
  <c r="AZ1868" i="1"/>
  <c r="AZ1869" i="1"/>
  <c r="AZ1870" i="1"/>
  <c r="AZ1871" i="1"/>
  <c r="AZ1872" i="1"/>
  <c r="AZ1873" i="1"/>
  <c r="AZ1874" i="1"/>
  <c r="AZ1875" i="1"/>
  <c r="AZ1876" i="1"/>
  <c r="AZ1877" i="1"/>
  <c r="AZ1878" i="1"/>
  <c r="AZ1879" i="1"/>
  <c r="AZ1880" i="1"/>
  <c r="AZ1881" i="1"/>
  <c r="AZ1882" i="1"/>
  <c r="AZ1883" i="1"/>
  <c r="AZ1884" i="1"/>
  <c r="AZ1885" i="1"/>
  <c r="AZ1886" i="1"/>
  <c r="AZ1887" i="1"/>
  <c r="AZ1888" i="1"/>
  <c r="AZ1889" i="1"/>
  <c r="AZ1890" i="1"/>
  <c r="AZ1910" i="1"/>
  <c r="AZ1903" i="1"/>
  <c r="AZ1911" i="1"/>
  <c r="AZ1906" i="1"/>
  <c r="AZ1904" i="1"/>
  <c r="AZ1901" i="1"/>
  <c r="AZ1912" i="1"/>
  <c r="AZ1909" i="1"/>
  <c r="AZ1913" i="1"/>
  <c r="AZ1914" i="1"/>
  <c r="AZ1905" i="1"/>
  <c r="AZ1902" i="1"/>
  <c r="AZ1898" i="1"/>
  <c r="AZ1895" i="1"/>
  <c r="AZ1915" i="1"/>
  <c r="AZ1916" i="1"/>
  <c r="AZ1917" i="1"/>
  <c r="AZ1891" i="1"/>
  <c r="AZ1896" i="1"/>
  <c r="AZ1918" i="1"/>
  <c r="AZ1919" i="1"/>
  <c r="AZ1920" i="1"/>
  <c r="AZ1921" i="1"/>
  <c r="AZ1922" i="1"/>
  <c r="AZ1908" i="1"/>
  <c r="AZ1899" i="1"/>
  <c r="AZ1892" i="1"/>
  <c r="AZ1900" i="1"/>
  <c r="AZ1897" i="1"/>
  <c r="AZ1923" i="1"/>
  <c r="AZ1893" i="1"/>
  <c r="AZ1894" i="1"/>
  <c r="AZ1924" i="1"/>
  <c r="AZ1925" i="1"/>
  <c r="AZ1907" i="1"/>
  <c r="AZ1926" i="1"/>
  <c r="AZ1927" i="1"/>
  <c r="AZ1928" i="1"/>
  <c r="AZ1929" i="1"/>
  <c r="AZ1930" i="1"/>
  <c r="AZ1931" i="1"/>
  <c r="AZ1932" i="1"/>
  <c r="AZ1933" i="1"/>
  <c r="AZ1934" i="1"/>
  <c r="AZ1935" i="1"/>
  <c r="AZ1936" i="1"/>
  <c r="AZ1937" i="1"/>
  <c r="AZ1938" i="1"/>
  <c r="AZ1939" i="1"/>
  <c r="AZ1940" i="1"/>
  <c r="AZ1941" i="1"/>
  <c r="AZ1942" i="1"/>
  <c r="AZ1943" i="1"/>
  <c r="AZ1944" i="1"/>
  <c r="AZ1945" i="1"/>
  <c r="AZ1946" i="1"/>
  <c r="AZ1947" i="1"/>
  <c r="AZ1948" i="1"/>
  <c r="AZ1949" i="1"/>
  <c r="AZ1950" i="1"/>
  <c r="AZ1951" i="1"/>
  <c r="AZ1952" i="1"/>
  <c r="AZ1953" i="1"/>
  <c r="AZ1954" i="1"/>
  <c r="AZ1955" i="1"/>
  <c r="AZ1956" i="1"/>
  <c r="AZ1957" i="1"/>
  <c r="AZ1958" i="1"/>
  <c r="AZ1959" i="1"/>
  <c r="AZ1960" i="1"/>
  <c r="AZ1961" i="1"/>
  <c r="AZ1962" i="1"/>
  <c r="AZ1963" i="1"/>
  <c r="AZ1964" i="1"/>
  <c r="AZ1984" i="1"/>
  <c r="AZ1965" i="1"/>
  <c r="AZ1985" i="1"/>
  <c r="AZ1966" i="1"/>
  <c r="AZ1967" i="1"/>
  <c r="AZ1968" i="1"/>
  <c r="AZ1986" i="1"/>
  <c r="AZ1969" i="1"/>
  <c r="AZ1987" i="1"/>
  <c r="AZ1988" i="1"/>
  <c r="AZ1970" i="1"/>
  <c r="AZ1971" i="1"/>
  <c r="AZ1972" i="1"/>
  <c r="AZ1973" i="1"/>
  <c r="AZ1989" i="1"/>
  <c r="AZ1990" i="1"/>
  <c r="AZ1991" i="1"/>
  <c r="AZ1974" i="1"/>
  <c r="AZ1975" i="1"/>
  <c r="AZ1992" i="1"/>
  <c r="AZ1993" i="1"/>
  <c r="AZ1994" i="1"/>
  <c r="AZ1995" i="1"/>
  <c r="AZ1996" i="1"/>
  <c r="AZ1976" i="1"/>
  <c r="AZ1977" i="1"/>
  <c r="AZ1978" i="1"/>
  <c r="AZ1979" i="1"/>
  <c r="AZ1980" i="1"/>
  <c r="AZ1997" i="1"/>
  <c r="AZ1981" i="1"/>
  <c r="AZ1982" i="1"/>
  <c r="AZ1998" i="1"/>
  <c r="AZ1999" i="1"/>
  <c r="AZ1983" i="1"/>
  <c r="AZ2000" i="1"/>
  <c r="AZ2001" i="1"/>
  <c r="AZ2002" i="1"/>
  <c r="AZ2003" i="1"/>
  <c r="AZ2004" i="1"/>
  <c r="AZ2005" i="1"/>
  <c r="AZ2006" i="1"/>
  <c r="AZ2007" i="1"/>
  <c r="AZ2008" i="1"/>
  <c r="AZ2009" i="1"/>
  <c r="AZ2010" i="1"/>
  <c r="AZ2011" i="1"/>
  <c r="AZ2012" i="1"/>
  <c r="AZ2013" i="1"/>
  <c r="AZ2014" i="1"/>
  <c r="AZ2015" i="1"/>
  <c r="AZ2016" i="1"/>
  <c r="AZ2017" i="1"/>
  <c r="AZ2018" i="1"/>
  <c r="AZ2019" i="1"/>
  <c r="AZ2020" i="1"/>
  <c r="AZ2021" i="1"/>
  <c r="AZ2022" i="1"/>
  <c r="AZ2023" i="1"/>
  <c r="AZ2024" i="1"/>
  <c r="AZ2025" i="1"/>
  <c r="AZ2026" i="1"/>
  <c r="AZ2027" i="1"/>
  <c r="AZ2028" i="1"/>
  <c r="AZ2029" i="1"/>
  <c r="AZ2030" i="1"/>
  <c r="AZ2031" i="1"/>
  <c r="AZ2032" i="1"/>
  <c r="AZ2033" i="1"/>
  <c r="AZ2034" i="1"/>
  <c r="AZ2035" i="1"/>
  <c r="AZ2036" i="1"/>
  <c r="AZ2037" i="1"/>
  <c r="AZ2038" i="1"/>
  <c r="AZ2058" i="1"/>
  <c r="AZ2039" i="1"/>
  <c r="AZ2059" i="1"/>
  <c r="AZ2040" i="1"/>
  <c r="AZ2041" i="1"/>
  <c r="AZ2042" i="1"/>
  <c r="AZ2060" i="1"/>
  <c r="AZ2043" i="1"/>
  <c r="AZ2061" i="1"/>
  <c r="AZ2062" i="1"/>
  <c r="AZ2044" i="1"/>
  <c r="AZ2045" i="1"/>
  <c r="AZ2046" i="1"/>
  <c r="AZ2047" i="1"/>
  <c r="AZ2063" i="1"/>
  <c r="AZ2064" i="1"/>
  <c r="AZ2065" i="1"/>
  <c r="AZ2048" i="1"/>
  <c r="AZ2049" i="1"/>
  <c r="AZ2066" i="1"/>
  <c r="AZ2067" i="1"/>
  <c r="AZ2068" i="1"/>
  <c r="AZ2069" i="1"/>
  <c r="AZ2070" i="1"/>
  <c r="AZ2050" i="1"/>
  <c r="AZ2051" i="1"/>
  <c r="AZ2052" i="1"/>
  <c r="AZ2053" i="1"/>
  <c r="AZ2054" i="1"/>
  <c r="AZ2071" i="1"/>
  <c r="AZ2055" i="1"/>
  <c r="AZ2056" i="1"/>
  <c r="AZ2072" i="1"/>
  <c r="AZ2073" i="1"/>
  <c r="AZ2057" i="1"/>
  <c r="AZ2" i="1"/>
  <c r="AI4" i="20"/>
  <c r="AJ4" i="20"/>
  <c r="AK4" i="20"/>
  <c r="AL4" i="20"/>
  <c r="AM4" i="20"/>
  <c r="AN4" i="20"/>
  <c r="AO4" i="20"/>
  <c r="AP4" i="20"/>
  <c r="AQ4" i="20"/>
  <c r="AR4" i="20"/>
  <c r="AS4" i="20"/>
  <c r="AT4" i="20"/>
  <c r="AI5" i="20"/>
  <c r="AJ5" i="20"/>
  <c r="AK5" i="20"/>
  <c r="AL5" i="20"/>
  <c r="AM5" i="20"/>
  <c r="AN5" i="20"/>
  <c r="AO5" i="20"/>
  <c r="AP5" i="20"/>
  <c r="AQ5" i="20"/>
  <c r="AR5" i="20"/>
  <c r="AS5" i="20"/>
  <c r="AT5" i="20"/>
  <c r="AI81" i="20"/>
  <c r="AJ81" i="20"/>
  <c r="AK81" i="20"/>
  <c r="AL81" i="20"/>
  <c r="AM81" i="20"/>
  <c r="AN81" i="20"/>
  <c r="AO81" i="20"/>
  <c r="AP81" i="20"/>
  <c r="AQ81" i="20"/>
  <c r="AR81" i="20"/>
  <c r="AS81" i="20"/>
  <c r="AT81" i="20"/>
  <c r="AI82" i="20"/>
  <c r="AJ82" i="20"/>
  <c r="AK82" i="20"/>
  <c r="AL82" i="20"/>
  <c r="AM82" i="20"/>
  <c r="AN82" i="20"/>
  <c r="AO82" i="20"/>
  <c r="AP82" i="20"/>
  <c r="AQ82" i="20"/>
  <c r="AR82" i="20"/>
  <c r="AS82" i="20"/>
  <c r="AT82" i="20"/>
  <c r="AG28" i="20"/>
  <c r="AH28" i="20"/>
  <c r="AG29" i="20"/>
  <c r="AH29" i="20"/>
  <c r="AG30" i="20"/>
  <c r="AH30" i="20"/>
  <c r="AG31" i="20"/>
  <c r="AH31" i="20"/>
  <c r="AG32" i="20"/>
  <c r="AH32" i="20"/>
  <c r="AG33" i="20"/>
  <c r="AH33" i="20"/>
  <c r="AG34" i="20"/>
  <c r="AH34" i="20"/>
  <c r="AG35" i="20"/>
  <c r="AH35" i="20"/>
  <c r="AG36" i="20"/>
  <c r="AH36" i="20"/>
  <c r="AG37" i="20"/>
  <c r="AH37" i="20"/>
  <c r="AG38" i="20"/>
  <c r="AH38" i="20"/>
  <c r="AG39" i="20"/>
  <c r="AH39" i="20"/>
  <c r="AG40" i="20"/>
  <c r="AH40" i="20"/>
  <c r="AG41" i="20"/>
  <c r="AH41" i="20"/>
  <c r="AG42" i="20"/>
  <c r="AH42" i="20"/>
  <c r="AG43" i="20"/>
  <c r="AH43" i="20"/>
  <c r="AG44" i="20"/>
  <c r="AH44" i="20"/>
  <c r="AG45" i="20"/>
  <c r="AH45" i="20"/>
  <c r="AG46" i="20"/>
  <c r="AH46" i="20"/>
  <c r="AG47" i="20"/>
  <c r="AH47" i="20"/>
  <c r="AG48" i="20"/>
  <c r="AH48" i="20"/>
  <c r="AG49" i="20"/>
  <c r="AH49" i="20"/>
  <c r="AG50" i="20"/>
  <c r="AH50" i="20"/>
  <c r="AG51" i="20"/>
  <c r="AH51" i="20"/>
  <c r="AG52" i="20"/>
  <c r="AH52" i="20"/>
  <c r="AG53" i="20"/>
  <c r="AH53" i="20"/>
  <c r="AG54" i="20"/>
  <c r="AH54" i="20"/>
  <c r="AG55" i="20"/>
  <c r="AH55" i="20"/>
  <c r="AG56" i="20"/>
  <c r="AH56" i="20"/>
  <c r="AG57" i="20"/>
  <c r="AH57" i="20"/>
  <c r="AG58" i="20"/>
  <c r="AH58" i="20"/>
  <c r="AG59" i="20"/>
  <c r="AH59" i="20"/>
  <c r="AG60" i="20"/>
  <c r="AH60" i="20"/>
  <c r="AG61" i="20"/>
  <c r="AH61" i="20"/>
  <c r="AG62" i="20"/>
  <c r="AH62" i="20"/>
  <c r="AG63" i="20"/>
  <c r="AH63" i="20"/>
  <c r="AG64" i="20"/>
  <c r="AH64" i="20"/>
  <c r="AG65" i="20"/>
  <c r="AH65" i="20"/>
  <c r="AG66" i="20"/>
  <c r="AH66" i="20"/>
  <c r="AG67" i="20"/>
  <c r="AH67" i="20"/>
  <c r="AG68" i="20"/>
  <c r="AH68" i="20"/>
  <c r="AG69" i="20"/>
  <c r="AH69" i="20"/>
  <c r="AG70" i="20"/>
  <c r="AH70" i="20"/>
  <c r="AG71" i="20"/>
  <c r="AH71" i="20"/>
  <c r="AG72" i="20"/>
  <c r="AH72" i="20"/>
  <c r="AG73" i="20"/>
  <c r="AH73" i="20"/>
  <c r="AG74" i="20"/>
  <c r="AH74" i="20"/>
  <c r="AG75" i="20"/>
  <c r="AH75" i="20"/>
  <c r="AG76" i="20"/>
  <c r="AH76" i="20"/>
  <c r="AG77" i="20"/>
  <c r="AH77" i="20"/>
  <c r="AG78" i="20"/>
  <c r="AH78" i="20"/>
  <c r="AG79" i="20"/>
  <c r="AH79" i="20"/>
  <c r="AG80" i="20"/>
  <c r="AH80" i="20"/>
  <c r="AG81" i="20"/>
  <c r="AH81" i="20"/>
  <c r="AG82" i="20"/>
  <c r="AH82" i="20"/>
  <c r="AG6" i="20"/>
  <c r="AH6" i="20"/>
  <c r="AG7" i="20"/>
  <c r="AH7" i="20"/>
  <c r="AG8" i="20"/>
  <c r="AH8" i="20"/>
  <c r="AG9" i="20"/>
  <c r="AH9" i="20"/>
  <c r="AG10" i="20"/>
  <c r="AH10" i="20"/>
  <c r="AG11" i="20"/>
  <c r="AH11" i="20"/>
  <c r="AG12" i="20"/>
  <c r="AH12" i="20"/>
  <c r="AG13" i="20"/>
  <c r="AH13" i="20"/>
  <c r="AG14" i="20"/>
  <c r="AH14" i="20"/>
  <c r="AG15" i="20"/>
  <c r="AH15" i="20"/>
  <c r="AG16" i="20"/>
  <c r="AH16" i="20"/>
  <c r="AG17" i="20"/>
  <c r="AH17" i="20"/>
  <c r="AG18" i="20"/>
  <c r="AH18" i="20"/>
  <c r="AG19" i="20"/>
  <c r="AH19" i="20"/>
  <c r="AG20" i="20"/>
  <c r="AH20" i="20"/>
  <c r="AG21" i="20"/>
  <c r="AH21" i="20"/>
  <c r="AG22" i="20"/>
  <c r="AH22" i="20"/>
  <c r="AG23" i="20"/>
  <c r="AH23" i="20"/>
  <c r="AG24" i="20"/>
  <c r="AH24" i="20"/>
  <c r="AG25" i="20"/>
  <c r="AH25" i="20"/>
  <c r="AG26" i="20"/>
  <c r="AH26" i="20"/>
  <c r="AG27" i="20"/>
  <c r="AH27" i="20"/>
  <c r="AH5" i="20"/>
  <c r="AG5" i="20"/>
  <c r="AG4" i="20"/>
  <c r="AH4" i="20"/>
  <c r="B58" i="14"/>
  <c r="C58" i="14"/>
  <c r="D58" i="14"/>
  <c r="E58" i="14"/>
  <c r="F58" i="14"/>
  <c r="G58" i="14"/>
  <c r="H58" i="14"/>
  <c r="I58" i="14"/>
  <c r="J58" i="14"/>
  <c r="K58" i="14"/>
  <c r="L58" i="14"/>
  <c r="M58" i="14"/>
  <c r="N58" i="14"/>
  <c r="O58" i="14"/>
  <c r="P58" i="14"/>
  <c r="Q58" i="14"/>
  <c r="R58" i="14"/>
  <c r="S58" i="14"/>
  <c r="T58" i="14"/>
  <c r="U58" i="14"/>
  <c r="V58" i="14"/>
  <c r="W58" i="14"/>
  <c r="X58" i="14"/>
  <c r="Y58" i="14"/>
  <c r="Z58" i="14"/>
  <c r="AA58" i="14"/>
  <c r="B122" i="14"/>
  <c r="B123" i="14"/>
  <c r="AY2049" i="1"/>
  <c r="AY2066" i="1"/>
  <c r="AY2067" i="1"/>
  <c r="AY2068" i="1"/>
  <c r="AY2069" i="1"/>
  <c r="AY2070" i="1"/>
  <c r="AY2050" i="1"/>
  <c r="AY2051" i="1"/>
  <c r="AY2052" i="1"/>
  <c r="AY2053" i="1"/>
  <c r="AY2054" i="1"/>
  <c r="AY2071" i="1"/>
  <c r="AY2055" i="1"/>
  <c r="AY2056" i="1"/>
  <c r="AY2072" i="1"/>
  <c r="AY2073" i="1"/>
  <c r="AY2057" i="1"/>
  <c r="AY2002" i="1"/>
  <c r="AY2003" i="1"/>
  <c r="AY2004" i="1"/>
  <c r="AY2005" i="1"/>
  <c r="AY2006" i="1"/>
  <c r="AY2007" i="1"/>
  <c r="AY2008" i="1"/>
  <c r="AY2009" i="1"/>
  <c r="AY2010" i="1"/>
  <c r="AY2011" i="1"/>
  <c r="AY2012" i="1"/>
  <c r="AY2013" i="1"/>
  <c r="AY2014" i="1"/>
  <c r="AY2015" i="1"/>
  <c r="AY2016" i="1"/>
  <c r="AY2017" i="1"/>
  <c r="AY2018" i="1"/>
  <c r="AY2019" i="1"/>
  <c r="AY2020" i="1"/>
  <c r="AY2021" i="1"/>
  <c r="AY2022" i="1"/>
  <c r="AY2023" i="1"/>
  <c r="AY2024" i="1"/>
  <c r="AY2025" i="1"/>
  <c r="AY2026" i="1"/>
  <c r="AY2027" i="1"/>
  <c r="AY2028" i="1"/>
  <c r="AY2029" i="1"/>
  <c r="AY2030" i="1"/>
  <c r="AY2031" i="1"/>
  <c r="AY2032" i="1"/>
  <c r="AY2033" i="1"/>
  <c r="AY2034" i="1"/>
  <c r="AY2035" i="1"/>
  <c r="AY2036" i="1"/>
  <c r="AY2037" i="1"/>
  <c r="AY2038" i="1"/>
  <c r="AY2058" i="1"/>
  <c r="AY2039" i="1"/>
  <c r="AY2059" i="1"/>
  <c r="AY2040" i="1"/>
  <c r="AY2041" i="1"/>
  <c r="AY2042" i="1"/>
  <c r="AY2060" i="1"/>
  <c r="AY2043" i="1"/>
  <c r="AY2061" i="1"/>
  <c r="AY2062" i="1"/>
  <c r="AY2044" i="1"/>
  <c r="AY2045" i="1"/>
  <c r="AY2046" i="1"/>
  <c r="AY2047" i="1"/>
  <c r="AY2063" i="1"/>
  <c r="AY2064" i="1"/>
  <c r="AY2065" i="1"/>
  <c r="AY2048" i="1"/>
  <c r="AY2001" i="1"/>
  <c r="AY2000" i="1"/>
  <c r="AY1968" i="1"/>
  <c r="AY1986" i="1"/>
  <c r="AY1969" i="1"/>
  <c r="AY1987" i="1"/>
  <c r="AY1988" i="1"/>
  <c r="AY1970" i="1"/>
  <c r="AY1971" i="1"/>
  <c r="AY1972" i="1"/>
  <c r="AY1973" i="1"/>
  <c r="AY1989" i="1"/>
  <c r="AY1990" i="1"/>
  <c r="AY1991" i="1"/>
  <c r="AY1974" i="1"/>
  <c r="AY1975" i="1"/>
  <c r="AY1992" i="1"/>
  <c r="AY1993" i="1"/>
  <c r="AY1994" i="1"/>
  <c r="AY1995" i="1"/>
  <c r="AY1996" i="1"/>
  <c r="AY1976" i="1"/>
  <c r="AY1977" i="1"/>
  <c r="AY1978" i="1"/>
  <c r="AY1979" i="1"/>
  <c r="AY1980" i="1"/>
  <c r="AY1997" i="1"/>
  <c r="AY1981" i="1"/>
  <c r="AY1982" i="1"/>
  <c r="AY1998" i="1"/>
  <c r="AY1999" i="1"/>
  <c r="AY1983" i="1"/>
  <c r="AY1966" i="1"/>
  <c r="AY1967" i="1"/>
  <c r="AY1928" i="1"/>
  <c r="AY1929" i="1"/>
  <c r="AY1930" i="1"/>
  <c r="AY1931" i="1"/>
  <c r="AY1932" i="1"/>
  <c r="AY1933" i="1"/>
  <c r="AY1934" i="1"/>
  <c r="AY1935" i="1"/>
  <c r="AY1936" i="1"/>
  <c r="AY1937" i="1"/>
  <c r="AY1938" i="1"/>
  <c r="AY1939" i="1"/>
  <c r="AY1940" i="1"/>
  <c r="AY1941" i="1"/>
  <c r="AY1942" i="1"/>
  <c r="AY1943" i="1"/>
  <c r="AY1944" i="1"/>
  <c r="AY1945" i="1"/>
  <c r="AY1946" i="1"/>
  <c r="AY1947" i="1"/>
  <c r="AY1948" i="1"/>
  <c r="AY1949" i="1"/>
  <c r="AY1950" i="1"/>
  <c r="AY1951" i="1"/>
  <c r="AY1952" i="1"/>
  <c r="AY1953" i="1"/>
  <c r="AY1954" i="1"/>
  <c r="AY1955" i="1"/>
  <c r="AY1956" i="1"/>
  <c r="AY1957" i="1"/>
  <c r="AY1958" i="1"/>
  <c r="AY1959" i="1"/>
  <c r="AY1960" i="1"/>
  <c r="AY1961" i="1"/>
  <c r="AY1962" i="1"/>
  <c r="AY1963" i="1"/>
  <c r="AY1964" i="1"/>
  <c r="AY1984" i="1"/>
  <c r="AY1965" i="1"/>
  <c r="AY1985" i="1"/>
  <c r="AY1927" i="1"/>
  <c r="AY1926" i="1"/>
  <c r="AY2" i="1"/>
  <c r="AY3" i="1"/>
  <c r="AY4" i="1"/>
  <c r="AY5" i="1"/>
  <c r="AY6" i="1"/>
  <c r="AY7" i="1"/>
  <c r="AY8" i="1"/>
  <c r="AY9" i="1"/>
  <c r="AY10" i="1"/>
  <c r="AY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60" i="1"/>
  <c r="AY41" i="1"/>
  <c r="AY61" i="1"/>
  <c r="AY52" i="1"/>
  <c r="AY42" i="1"/>
  <c r="AY43" i="1"/>
  <c r="AY62" i="1"/>
  <c r="AY57" i="1"/>
  <c r="AY63" i="1"/>
  <c r="AY64" i="1"/>
  <c r="AY51" i="1"/>
  <c r="AY50" i="1"/>
  <c r="AY44" i="1"/>
  <c r="AY54" i="1"/>
  <c r="AY65" i="1"/>
  <c r="AY66" i="1"/>
  <c r="AY67" i="1"/>
  <c r="AY45" i="1"/>
  <c r="AY55" i="1"/>
  <c r="AY68" i="1"/>
  <c r="AY69" i="1"/>
  <c r="AY70" i="1"/>
  <c r="AY71" i="1"/>
  <c r="AY72" i="1"/>
  <c r="AY46" i="1"/>
  <c r="AY56" i="1"/>
  <c r="AY58" i="1"/>
  <c r="AY59" i="1"/>
  <c r="AY53" i="1"/>
  <c r="AY73" i="1"/>
  <c r="AY47" i="1"/>
  <c r="AY48" i="1"/>
  <c r="AY74" i="1"/>
  <c r="AY75" i="1"/>
  <c r="AY49"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1" i="1"/>
  <c r="AY112" i="1"/>
  <c r="AY113" i="1"/>
  <c r="AY114" i="1"/>
  <c r="AY134" i="1"/>
  <c r="AY123" i="1"/>
  <c r="AY135" i="1"/>
  <c r="AY127" i="1"/>
  <c r="AY122" i="1"/>
  <c r="AY115" i="1"/>
  <c r="AY136" i="1"/>
  <c r="AY131" i="1"/>
  <c r="AY137" i="1"/>
  <c r="AY138" i="1"/>
  <c r="AY126" i="1"/>
  <c r="AY125" i="1"/>
  <c r="AY116" i="1"/>
  <c r="AY124" i="1"/>
  <c r="AY139" i="1"/>
  <c r="AY140" i="1"/>
  <c r="AY141" i="1"/>
  <c r="AY117" i="1"/>
  <c r="AY130" i="1"/>
  <c r="AY142" i="1"/>
  <c r="AY143" i="1"/>
  <c r="AY144" i="1"/>
  <c r="AY145" i="1"/>
  <c r="AY146" i="1"/>
  <c r="AY121" i="1"/>
  <c r="AY129" i="1"/>
  <c r="AY132" i="1"/>
  <c r="AY133" i="1"/>
  <c r="AY128" i="1"/>
  <c r="AY147" i="1"/>
  <c r="AY118" i="1"/>
  <c r="AY119" i="1"/>
  <c r="AY148" i="1"/>
  <c r="AY149" i="1"/>
  <c r="AY120" i="1"/>
  <c r="AY150" i="1"/>
  <c r="AY151" i="1"/>
  <c r="AY152" i="1"/>
  <c r="AY153" i="1"/>
  <c r="AY154" i="1"/>
  <c r="AY155" i="1"/>
  <c r="AY156" i="1"/>
  <c r="AY157" i="1"/>
  <c r="AY158" i="1"/>
  <c r="AY159" i="1"/>
  <c r="AY160" i="1"/>
  <c r="AY161" i="1"/>
  <c r="AY162" i="1"/>
  <c r="AY163" i="1"/>
  <c r="AY164" i="1"/>
  <c r="AY165" i="1"/>
  <c r="AY166" i="1"/>
  <c r="AY167" i="1"/>
  <c r="AY168" i="1"/>
  <c r="AY169" i="1"/>
  <c r="AY170" i="1"/>
  <c r="AY171" i="1"/>
  <c r="AY172" i="1"/>
  <c r="AY173" i="1"/>
  <c r="AY174" i="1"/>
  <c r="AY175" i="1"/>
  <c r="AY176" i="1"/>
  <c r="AY177" i="1"/>
  <c r="AY178" i="1"/>
  <c r="AY179" i="1"/>
  <c r="AY180" i="1"/>
  <c r="AY181" i="1"/>
  <c r="AY182" i="1"/>
  <c r="AY183" i="1"/>
  <c r="AY184" i="1"/>
  <c r="AY185" i="1"/>
  <c r="AY186" i="1"/>
  <c r="AY187" i="1"/>
  <c r="AY188" i="1"/>
  <c r="AY208" i="1"/>
  <c r="AY189" i="1"/>
  <c r="AY209" i="1"/>
  <c r="AY199" i="1"/>
  <c r="AY196" i="1"/>
  <c r="AY198" i="1"/>
  <c r="AY210" i="1"/>
  <c r="AY203" i="1"/>
  <c r="AY211" i="1"/>
  <c r="AY212" i="1"/>
  <c r="AY200" i="1"/>
  <c r="AY197" i="1"/>
  <c r="AY190" i="1"/>
  <c r="AY201" i="1"/>
  <c r="AY213" i="1"/>
  <c r="AY214" i="1"/>
  <c r="AY215" i="1"/>
  <c r="AY191" i="1"/>
  <c r="AY206" i="1"/>
  <c r="AY216" i="1"/>
  <c r="AY217" i="1"/>
  <c r="AY218" i="1"/>
  <c r="AY219" i="1"/>
  <c r="AY220" i="1"/>
  <c r="AY192" i="1"/>
  <c r="AY204" i="1"/>
  <c r="AY205" i="1"/>
  <c r="AY207" i="1"/>
  <c r="AY202" i="1"/>
  <c r="AY221" i="1"/>
  <c r="AY193" i="1"/>
  <c r="AY194" i="1"/>
  <c r="AY222" i="1"/>
  <c r="AY223" i="1"/>
  <c r="AY195" i="1"/>
  <c r="AY224" i="1"/>
  <c r="AY225" i="1"/>
  <c r="AY226" i="1"/>
  <c r="AY227" i="1"/>
  <c r="AY228" i="1"/>
  <c r="AY229" i="1"/>
  <c r="AY230" i="1"/>
  <c r="AY231" i="1"/>
  <c r="AY232" i="1"/>
  <c r="AY233" i="1"/>
  <c r="AY234" i="1"/>
  <c r="AY235" i="1"/>
  <c r="AY236" i="1"/>
  <c r="AY237" i="1"/>
  <c r="AY238" i="1"/>
  <c r="AY239" i="1"/>
  <c r="AY240" i="1"/>
  <c r="AY241" i="1"/>
  <c r="AY242" i="1"/>
  <c r="AY243" i="1"/>
  <c r="AY244" i="1"/>
  <c r="AY245" i="1"/>
  <c r="AY246" i="1"/>
  <c r="AY247" i="1"/>
  <c r="AY248" i="1"/>
  <c r="AY249" i="1"/>
  <c r="AY250" i="1"/>
  <c r="AY251" i="1"/>
  <c r="AY252" i="1"/>
  <c r="AY253" i="1"/>
  <c r="AY254" i="1"/>
  <c r="AY255" i="1"/>
  <c r="AY256" i="1"/>
  <c r="AY257" i="1"/>
  <c r="AY258" i="1"/>
  <c r="AY259" i="1"/>
  <c r="AY260" i="1"/>
  <c r="AY261" i="1"/>
  <c r="AY262" i="1"/>
  <c r="AY282" i="1"/>
  <c r="AY263" i="1"/>
  <c r="AY283" i="1"/>
  <c r="AY272" i="1"/>
  <c r="AY264" i="1"/>
  <c r="AY271" i="1"/>
  <c r="AY284" i="1"/>
  <c r="AY278" i="1"/>
  <c r="AY285" i="1"/>
  <c r="AY286" i="1"/>
  <c r="AY274" i="1"/>
  <c r="AY273" i="1"/>
  <c r="AY265" i="1"/>
  <c r="AY275" i="1"/>
  <c r="AY287" i="1"/>
  <c r="AY288" i="1"/>
  <c r="AY289" i="1"/>
  <c r="AY266" i="1"/>
  <c r="AY279" i="1"/>
  <c r="AY290" i="1"/>
  <c r="AY291" i="1"/>
  <c r="AY292" i="1"/>
  <c r="AY293" i="1"/>
  <c r="AY294" i="1"/>
  <c r="AY270" i="1"/>
  <c r="AY277" i="1"/>
  <c r="AY280" i="1"/>
  <c r="AY281" i="1"/>
  <c r="AY276" i="1"/>
  <c r="AY295" i="1"/>
  <c r="AY267" i="1"/>
  <c r="AY268" i="1"/>
  <c r="AY296" i="1"/>
  <c r="AY297" i="1"/>
  <c r="AY269" i="1"/>
  <c r="AY298" i="1"/>
  <c r="AY299" i="1"/>
  <c r="AY300" i="1"/>
  <c r="AY301" i="1"/>
  <c r="AY302" i="1"/>
  <c r="AY303" i="1"/>
  <c r="AY304" i="1"/>
  <c r="AY305" i="1"/>
  <c r="AY306" i="1"/>
  <c r="AY307" i="1"/>
  <c r="AY308" i="1"/>
  <c r="AY309" i="1"/>
  <c r="AY310" i="1"/>
  <c r="AY311" i="1"/>
  <c r="AY312" i="1"/>
  <c r="AY313" i="1"/>
  <c r="AY314" i="1"/>
  <c r="AY315" i="1"/>
  <c r="AY316" i="1"/>
  <c r="AY317" i="1"/>
  <c r="AY318" i="1"/>
  <c r="AY319" i="1"/>
  <c r="AY320" i="1"/>
  <c r="AY321" i="1"/>
  <c r="AY322" i="1"/>
  <c r="AY323" i="1"/>
  <c r="AY324" i="1"/>
  <c r="AY325" i="1"/>
  <c r="AY326" i="1"/>
  <c r="AY327" i="1"/>
  <c r="AY328" i="1"/>
  <c r="AY329" i="1"/>
  <c r="AY330" i="1"/>
  <c r="AY331" i="1"/>
  <c r="AY332" i="1"/>
  <c r="AY333" i="1"/>
  <c r="AY334" i="1"/>
  <c r="AY335" i="1"/>
  <c r="AY336" i="1"/>
  <c r="AY356" i="1"/>
  <c r="AY337" i="1"/>
  <c r="AY357" i="1"/>
  <c r="AY346" i="1"/>
  <c r="AY344" i="1"/>
  <c r="AY345" i="1"/>
  <c r="AY358" i="1"/>
  <c r="AY351" i="1"/>
  <c r="AY359" i="1"/>
  <c r="AY360" i="1"/>
  <c r="AY348" i="1"/>
  <c r="AY350" i="1"/>
  <c r="AY338" i="1"/>
  <c r="AY347" i="1"/>
  <c r="AY361" i="1"/>
  <c r="AY362" i="1"/>
  <c r="AY363" i="1"/>
  <c r="AY339" i="1"/>
  <c r="AY352" i="1"/>
  <c r="AY364" i="1"/>
  <c r="AY365" i="1"/>
  <c r="AY366" i="1"/>
  <c r="AY367" i="1"/>
  <c r="AY368" i="1"/>
  <c r="AY340" i="1"/>
  <c r="AY349" i="1"/>
  <c r="AY353" i="1"/>
  <c r="AY355" i="1"/>
  <c r="AY354" i="1"/>
  <c r="AY369" i="1"/>
  <c r="AY341" i="1"/>
  <c r="AY342" i="1"/>
  <c r="AY370" i="1"/>
  <c r="AY371" i="1"/>
  <c r="AY343" i="1"/>
  <c r="AY372" i="1"/>
  <c r="AY373" i="1"/>
  <c r="AY374" i="1"/>
  <c r="AY375" i="1"/>
  <c r="AY376" i="1"/>
  <c r="AY377" i="1"/>
  <c r="AY378" i="1"/>
  <c r="AY379" i="1"/>
  <c r="AY380" i="1"/>
  <c r="AY381" i="1"/>
  <c r="AY382" i="1"/>
  <c r="AY383" i="1"/>
  <c r="AY384" i="1"/>
  <c r="AY385" i="1"/>
  <c r="AY386" i="1"/>
  <c r="AY387" i="1"/>
  <c r="AY388" i="1"/>
  <c r="AY389" i="1"/>
  <c r="AY390" i="1"/>
  <c r="AY391" i="1"/>
  <c r="AY392" i="1"/>
  <c r="AY393" i="1"/>
  <c r="AY394" i="1"/>
  <c r="AY395" i="1"/>
  <c r="AY396" i="1"/>
  <c r="AY397" i="1"/>
  <c r="AY398" i="1"/>
  <c r="AY399" i="1"/>
  <c r="AY400" i="1"/>
  <c r="AY401" i="1"/>
  <c r="AY402" i="1"/>
  <c r="AY403" i="1"/>
  <c r="AY404" i="1"/>
  <c r="AY405" i="1"/>
  <c r="AY406" i="1"/>
  <c r="AY407" i="1"/>
  <c r="AY408" i="1"/>
  <c r="AY409" i="1"/>
  <c r="AY410" i="1"/>
  <c r="AY430" i="1"/>
  <c r="AY411" i="1"/>
  <c r="AY431" i="1"/>
  <c r="AY418" i="1"/>
  <c r="AY416" i="1"/>
  <c r="AY419" i="1"/>
  <c r="AY432" i="1"/>
  <c r="AY427" i="1"/>
  <c r="AY433" i="1"/>
  <c r="AY434" i="1"/>
  <c r="AY421" i="1"/>
  <c r="AY422" i="1"/>
  <c r="AY412" i="1"/>
  <c r="AY423" i="1"/>
  <c r="AY435" i="1"/>
  <c r="AY436" i="1"/>
  <c r="AY437" i="1"/>
  <c r="AY413" i="1"/>
  <c r="AY426" i="1"/>
  <c r="AY438" i="1"/>
  <c r="AY439" i="1"/>
  <c r="AY440" i="1"/>
  <c r="AY441" i="1"/>
  <c r="AY442" i="1"/>
  <c r="AY420" i="1"/>
  <c r="AY424" i="1"/>
  <c r="AY425" i="1"/>
  <c r="AY429" i="1"/>
  <c r="AY428" i="1"/>
  <c r="AY443" i="1"/>
  <c r="AY414" i="1"/>
  <c r="AY415" i="1"/>
  <c r="AY444" i="1"/>
  <c r="AY445" i="1"/>
  <c r="AY417" i="1"/>
  <c r="AY446" i="1"/>
  <c r="AY447" i="1"/>
  <c r="AY448" i="1"/>
  <c r="AY449" i="1"/>
  <c r="AY450" i="1"/>
  <c r="AY451" i="1"/>
  <c r="AY452" i="1"/>
  <c r="AY453" i="1"/>
  <c r="AY454" i="1"/>
  <c r="AY455" i="1"/>
  <c r="AY456" i="1"/>
  <c r="AY457" i="1"/>
  <c r="AY458" i="1"/>
  <c r="AY459" i="1"/>
  <c r="AY460" i="1"/>
  <c r="AY461" i="1"/>
  <c r="AY462" i="1"/>
  <c r="AY463" i="1"/>
  <c r="AY464" i="1"/>
  <c r="AY465" i="1"/>
  <c r="AY466" i="1"/>
  <c r="AY467" i="1"/>
  <c r="AY468" i="1"/>
  <c r="AY469" i="1"/>
  <c r="AY470" i="1"/>
  <c r="AY471" i="1"/>
  <c r="AY472" i="1"/>
  <c r="AY473" i="1"/>
  <c r="AY474" i="1"/>
  <c r="AY475" i="1"/>
  <c r="AY476" i="1"/>
  <c r="AY477" i="1"/>
  <c r="AY478" i="1"/>
  <c r="AY479" i="1"/>
  <c r="AY480" i="1"/>
  <c r="AY481" i="1"/>
  <c r="AY482" i="1"/>
  <c r="AY483" i="1"/>
  <c r="AY484" i="1"/>
  <c r="AY504" i="1"/>
  <c r="AY485" i="1"/>
  <c r="AY505" i="1"/>
  <c r="AY492" i="1"/>
  <c r="AY489" i="1"/>
  <c r="AY498" i="1"/>
  <c r="AY506" i="1"/>
  <c r="AY500" i="1"/>
  <c r="AY507" i="1"/>
  <c r="AY508" i="1"/>
  <c r="AY494" i="1"/>
  <c r="AY496" i="1"/>
  <c r="AY490" i="1"/>
  <c r="AY497" i="1"/>
  <c r="AY509" i="1"/>
  <c r="AY510" i="1"/>
  <c r="AY511" i="1"/>
  <c r="AY486" i="1"/>
  <c r="AY501" i="1"/>
  <c r="AY512" i="1"/>
  <c r="AY513" i="1"/>
  <c r="AY514" i="1"/>
  <c r="AY515" i="1"/>
  <c r="AY516" i="1"/>
  <c r="AY493" i="1"/>
  <c r="AY499" i="1"/>
  <c r="AY495" i="1"/>
  <c r="AY503" i="1"/>
  <c r="AY502" i="1"/>
  <c r="AY517" i="1"/>
  <c r="AY487" i="1"/>
  <c r="AY488" i="1"/>
  <c r="AY518" i="1"/>
  <c r="AY519" i="1"/>
  <c r="AY491" i="1"/>
  <c r="AY520" i="1"/>
  <c r="AY521" i="1"/>
  <c r="AY522" i="1"/>
  <c r="AY523" i="1"/>
  <c r="AY524" i="1"/>
  <c r="AY525" i="1"/>
  <c r="AY526" i="1"/>
  <c r="AY527" i="1"/>
  <c r="AY528" i="1"/>
  <c r="AY529" i="1"/>
  <c r="AY530" i="1"/>
  <c r="AY531" i="1"/>
  <c r="AY532" i="1"/>
  <c r="AY533" i="1"/>
  <c r="AY534" i="1"/>
  <c r="AY535" i="1"/>
  <c r="AY536" i="1"/>
  <c r="AY537" i="1"/>
  <c r="AY538" i="1"/>
  <c r="AY539" i="1"/>
  <c r="AY540" i="1"/>
  <c r="AY541" i="1"/>
  <c r="AY542" i="1"/>
  <c r="AY543" i="1"/>
  <c r="AY544" i="1"/>
  <c r="AY545" i="1"/>
  <c r="AY546" i="1"/>
  <c r="AY547" i="1"/>
  <c r="AY548" i="1"/>
  <c r="AY549" i="1"/>
  <c r="AY550" i="1"/>
  <c r="AY551" i="1"/>
  <c r="AY552" i="1"/>
  <c r="AY553" i="1"/>
  <c r="AY554" i="1"/>
  <c r="AY555" i="1"/>
  <c r="AY556" i="1"/>
  <c r="AY557" i="1"/>
  <c r="AY558" i="1"/>
  <c r="AY578" i="1"/>
  <c r="AY559" i="1"/>
  <c r="AY579" i="1"/>
  <c r="AY567" i="1"/>
  <c r="AY563" i="1"/>
  <c r="AY577" i="1"/>
  <c r="AY580" i="1"/>
  <c r="AY573" i="1"/>
  <c r="AY581" i="1"/>
  <c r="AY582" i="1"/>
  <c r="AY570" i="1"/>
  <c r="AY569" i="1"/>
  <c r="AY564" i="1"/>
  <c r="AY574" i="1"/>
  <c r="AY583" i="1"/>
  <c r="AY584" i="1"/>
  <c r="AY585" i="1"/>
  <c r="AY560" i="1"/>
  <c r="AY572" i="1"/>
  <c r="AY586" i="1"/>
  <c r="AY587" i="1"/>
  <c r="AY588" i="1"/>
  <c r="AY589" i="1"/>
  <c r="AY590" i="1"/>
  <c r="AY571" i="1"/>
  <c r="AY575" i="1"/>
  <c r="AY566" i="1"/>
  <c r="AY576" i="1"/>
  <c r="AY568" i="1"/>
  <c r="AY591" i="1"/>
  <c r="AY561" i="1"/>
  <c r="AY562" i="1"/>
  <c r="AY592" i="1"/>
  <c r="AY593" i="1"/>
  <c r="AY565" i="1"/>
  <c r="AY594" i="1"/>
  <c r="AY595" i="1"/>
  <c r="AY596" i="1"/>
  <c r="AY597" i="1"/>
  <c r="AY598" i="1"/>
  <c r="AY599" i="1"/>
  <c r="AY600" i="1"/>
  <c r="AY601" i="1"/>
  <c r="AY602" i="1"/>
  <c r="AY603" i="1"/>
  <c r="AY604" i="1"/>
  <c r="AY605" i="1"/>
  <c r="AY606" i="1"/>
  <c r="AY607" i="1"/>
  <c r="AY608" i="1"/>
  <c r="AY609" i="1"/>
  <c r="AY610" i="1"/>
  <c r="AY611" i="1"/>
  <c r="AY612" i="1"/>
  <c r="AY613" i="1"/>
  <c r="AY614" i="1"/>
  <c r="AY615" i="1"/>
  <c r="AY616" i="1"/>
  <c r="AY617" i="1"/>
  <c r="AY618" i="1"/>
  <c r="AY619" i="1"/>
  <c r="AY620" i="1"/>
  <c r="AY621" i="1"/>
  <c r="AY622" i="1"/>
  <c r="AY623" i="1"/>
  <c r="AY624" i="1"/>
  <c r="AY625" i="1"/>
  <c r="AY626" i="1"/>
  <c r="AY627" i="1"/>
  <c r="AY628" i="1"/>
  <c r="AY629" i="1"/>
  <c r="AY630" i="1"/>
  <c r="AY631" i="1"/>
  <c r="AY632" i="1"/>
  <c r="AY652" i="1"/>
  <c r="AY637" i="1"/>
  <c r="AY653" i="1"/>
  <c r="AY643" i="1"/>
  <c r="AY636" i="1"/>
  <c r="AY650" i="1"/>
  <c r="AY654" i="1"/>
  <c r="AY646" i="1"/>
  <c r="AY655" i="1"/>
  <c r="AY656" i="1"/>
  <c r="AY642" i="1"/>
  <c r="AY644" i="1"/>
  <c r="AY639" i="1"/>
  <c r="AY647" i="1"/>
  <c r="AY657" i="1"/>
  <c r="AY658" i="1"/>
  <c r="AY659" i="1"/>
  <c r="AY635" i="1"/>
  <c r="AY648" i="1"/>
  <c r="AY660" i="1"/>
  <c r="AY661" i="1"/>
  <c r="AY662" i="1"/>
  <c r="AY663" i="1"/>
  <c r="AY664" i="1"/>
  <c r="AY651" i="1"/>
  <c r="AY649" i="1"/>
  <c r="AY640" i="1"/>
  <c r="AY645" i="1"/>
  <c r="AY641" i="1"/>
  <c r="AY665" i="1"/>
  <c r="AY633" i="1"/>
  <c r="AY634" i="1"/>
  <c r="AY666" i="1"/>
  <c r="AY667" i="1"/>
  <c r="AY638" i="1"/>
  <c r="AY668" i="1"/>
  <c r="AY669" i="1"/>
  <c r="AY670" i="1"/>
  <c r="AY671" i="1"/>
  <c r="AY672" i="1"/>
  <c r="AY673" i="1"/>
  <c r="AY674" i="1"/>
  <c r="AY675" i="1"/>
  <c r="AY676" i="1"/>
  <c r="AY677" i="1"/>
  <c r="AY678" i="1"/>
  <c r="AY679" i="1"/>
  <c r="AY680" i="1"/>
  <c r="AY681" i="1"/>
  <c r="AY682" i="1"/>
  <c r="AY683" i="1"/>
  <c r="AY684" i="1"/>
  <c r="AY685" i="1"/>
  <c r="AY686" i="1"/>
  <c r="AY687" i="1"/>
  <c r="AY688" i="1"/>
  <c r="AY689" i="1"/>
  <c r="AY690" i="1"/>
  <c r="AY691" i="1"/>
  <c r="AY692" i="1"/>
  <c r="AY693" i="1"/>
  <c r="AY694" i="1"/>
  <c r="AY695" i="1"/>
  <c r="AY696" i="1"/>
  <c r="AY697" i="1"/>
  <c r="AY698" i="1"/>
  <c r="AY699" i="1"/>
  <c r="AY700" i="1"/>
  <c r="AY701" i="1"/>
  <c r="AY702" i="1"/>
  <c r="AY703" i="1"/>
  <c r="AY704" i="1"/>
  <c r="AY705" i="1"/>
  <c r="AY706" i="1"/>
  <c r="AY726" i="1"/>
  <c r="AY718" i="1"/>
  <c r="AY727" i="1"/>
  <c r="AY719" i="1"/>
  <c r="AY708" i="1"/>
  <c r="AY723" i="1"/>
  <c r="AY728" i="1"/>
  <c r="AY722" i="1"/>
  <c r="AY729" i="1"/>
  <c r="AY730" i="1"/>
  <c r="AY717" i="1"/>
  <c r="AY716" i="1"/>
  <c r="AY715" i="1"/>
  <c r="AY720" i="1"/>
  <c r="AY731" i="1"/>
  <c r="AY732" i="1"/>
  <c r="AY733" i="1"/>
  <c r="AY712" i="1"/>
  <c r="AY721" i="1"/>
  <c r="AY734" i="1"/>
  <c r="AY735" i="1"/>
  <c r="AY736" i="1"/>
  <c r="AY737" i="1"/>
  <c r="AY738" i="1"/>
  <c r="AY725" i="1"/>
  <c r="AY724" i="1"/>
  <c r="AY710" i="1"/>
  <c r="AY714" i="1"/>
  <c r="AY709" i="1"/>
  <c r="AY739" i="1"/>
  <c r="AY711" i="1"/>
  <c r="AY707" i="1"/>
  <c r="AY740" i="1"/>
  <c r="AY741" i="1"/>
  <c r="AY713" i="1"/>
  <c r="AY742" i="1"/>
  <c r="AY743" i="1"/>
  <c r="AY744" i="1"/>
  <c r="AY745" i="1"/>
  <c r="AY746" i="1"/>
  <c r="AY747" i="1"/>
  <c r="AY748" i="1"/>
  <c r="AY749" i="1"/>
  <c r="AY750" i="1"/>
  <c r="AY751" i="1"/>
  <c r="AY752" i="1"/>
  <c r="AY753" i="1"/>
  <c r="AY754" i="1"/>
  <c r="AY755" i="1"/>
  <c r="AY756" i="1"/>
  <c r="AY757" i="1"/>
  <c r="AY758" i="1"/>
  <c r="AY759" i="1"/>
  <c r="AY760" i="1"/>
  <c r="AY761" i="1"/>
  <c r="AY762" i="1"/>
  <c r="AY763" i="1"/>
  <c r="AY764" i="1"/>
  <c r="AY765" i="1"/>
  <c r="AY766" i="1"/>
  <c r="AY767" i="1"/>
  <c r="AY768" i="1"/>
  <c r="AY769" i="1"/>
  <c r="AY770" i="1"/>
  <c r="AY771" i="1"/>
  <c r="AY772" i="1"/>
  <c r="AY773" i="1"/>
  <c r="AY774" i="1"/>
  <c r="AY775" i="1"/>
  <c r="AY776" i="1"/>
  <c r="AY777" i="1"/>
  <c r="AY778" i="1"/>
  <c r="AY779" i="1"/>
  <c r="AY780" i="1"/>
  <c r="AY800" i="1"/>
  <c r="AY796" i="1"/>
  <c r="AY801" i="1"/>
  <c r="AY795" i="1"/>
  <c r="AY788" i="1"/>
  <c r="AY790" i="1"/>
  <c r="AY802" i="1"/>
  <c r="AY797" i="1"/>
  <c r="AY803" i="1"/>
  <c r="AY804" i="1"/>
  <c r="AY791" i="1"/>
  <c r="AY789" i="1"/>
  <c r="AY785" i="1"/>
  <c r="AY792" i="1"/>
  <c r="AY805" i="1"/>
  <c r="AY806" i="1"/>
  <c r="AY807" i="1"/>
  <c r="AY787" i="1"/>
  <c r="AY794" i="1"/>
  <c r="AY808" i="1"/>
  <c r="AY809" i="1"/>
  <c r="AY810" i="1"/>
  <c r="AY811" i="1"/>
  <c r="AY812" i="1"/>
  <c r="AY799" i="1"/>
  <c r="AY798" i="1"/>
  <c r="AY781" i="1"/>
  <c r="AY782" i="1"/>
  <c r="AY783" i="1"/>
  <c r="AY813" i="1"/>
  <c r="AY784" i="1"/>
  <c r="AY786" i="1"/>
  <c r="AY814" i="1"/>
  <c r="AY815" i="1"/>
  <c r="AY793" i="1"/>
  <c r="AY816" i="1"/>
  <c r="AY817" i="1"/>
  <c r="AY818" i="1"/>
  <c r="AY819" i="1"/>
  <c r="AY820" i="1"/>
  <c r="AY821" i="1"/>
  <c r="AY822" i="1"/>
  <c r="AY823" i="1"/>
  <c r="AY824" i="1"/>
  <c r="AY825" i="1"/>
  <c r="AY826" i="1"/>
  <c r="AY827" i="1"/>
  <c r="AY828" i="1"/>
  <c r="AY829" i="1"/>
  <c r="AY830" i="1"/>
  <c r="AY831" i="1"/>
  <c r="AY832" i="1"/>
  <c r="AY833" i="1"/>
  <c r="AY834" i="1"/>
  <c r="AY835" i="1"/>
  <c r="AY836" i="1"/>
  <c r="AY837" i="1"/>
  <c r="AY838" i="1"/>
  <c r="AY839" i="1"/>
  <c r="AY840" i="1"/>
  <c r="AY841" i="1"/>
  <c r="AY842" i="1"/>
  <c r="AY843" i="1"/>
  <c r="AY844" i="1"/>
  <c r="AY845" i="1"/>
  <c r="AY846" i="1"/>
  <c r="AY847" i="1"/>
  <c r="AY848" i="1"/>
  <c r="AY849" i="1"/>
  <c r="AY850" i="1"/>
  <c r="AY851" i="1"/>
  <c r="AY852" i="1"/>
  <c r="AY853" i="1"/>
  <c r="AY854" i="1"/>
  <c r="AY874" i="1"/>
  <c r="AY870" i="1"/>
  <c r="AY875" i="1"/>
  <c r="AY869" i="1"/>
  <c r="AY867" i="1"/>
  <c r="AY860" i="1"/>
  <c r="AY876" i="1"/>
  <c r="AY872" i="1"/>
  <c r="AY877" i="1"/>
  <c r="AY878" i="1"/>
  <c r="AY863" i="1"/>
  <c r="AY862" i="1"/>
  <c r="AY866" i="1"/>
  <c r="AY861" i="1"/>
  <c r="AY879" i="1"/>
  <c r="AY880" i="1"/>
  <c r="AY881" i="1"/>
  <c r="AY864" i="1"/>
  <c r="AY865" i="1"/>
  <c r="AY882" i="1"/>
  <c r="AY883" i="1"/>
  <c r="AY884" i="1"/>
  <c r="AY885" i="1"/>
  <c r="AY886" i="1"/>
  <c r="AY873" i="1"/>
  <c r="AY871" i="1"/>
  <c r="AY855" i="1"/>
  <c r="AY856" i="1"/>
  <c r="AY857" i="1"/>
  <c r="AY887" i="1"/>
  <c r="AY858" i="1"/>
  <c r="AY859" i="1"/>
  <c r="AY888" i="1"/>
  <c r="AY889" i="1"/>
  <c r="AY868" i="1"/>
  <c r="AY890" i="1"/>
  <c r="AY891" i="1"/>
  <c r="AY892" i="1"/>
  <c r="AY893" i="1"/>
  <c r="AY894" i="1"/>
  <c r="AY895" i="1"/>
  <c r="AY896" i="1"/>
  <c r="AY897" i="1"/>
  <c r="AY898" i="1"/>
  <c r="AY899" i="1"/>
  <c r="AY900" i="1"/>
  <c r="AY901" i="1"/>
  <c r="AY902" i="1"/>
  <c r="AY903" i="1"/>
  <c r="AY904" i="1"/>
  <c r="AY905" i="1"/>
  <c r="AY906" i="1"/>
  <c r="AY907" i="1"/>
  <c r="AY908" i="1"/>
  <c r="AY909" i="1"/>
  <c r="AY910" i="1"/>
  <c r="AY911" i="1"/>
  <c r="AY912" i="1"/>
  <c r="AY913" i="1"/>
  <c r="AY914" i="1"/>
  <c r="AY915" i="1"/>
  <c r="AY916" i="1"/>
  <c r="AY917" i="1"/>
  <c r="AY918" i="1"/>
  <c r="AY919" i="1"/>
  <c r="AY920" i="1"/>
  <c r="AY921" i="1"/>
  <c r="AY922" i="1"/>
  <c r="AY923" i="1"/>
  <c r="AY924" i="1"/>
  <c r="AY925" i="1"/>
  <c r="AY926" i="1"/>
  <c r="AY927" i="1"/>
  <c r="AY928" i="1"/>
  <c r="AY948" i="1"/>
  <c r="AY944" i="1"/>
  <c r="AY949" i="1"/>
  <c r="AY943" i="1"/>
  <c r="AY942" i="1"/>
  <c r="AY929" i="1"/>
  <c r="AY950" i="1"/>
  <c r="AY946" i="1"/>
  <c r="AY951" i="1"/>
  <c r="AY952" i="1"/>
  <c r="AY938" i="1"/>
  <c r="AY930" i="1"/>
  <c r="AY931" i="1"/>
  <c r="AY932" i="1"/>
  <c r="AY953" i="1"/>
  <c r="AY954" i="1"/>
  <c r="AY955" i="1"/>
  <c r="AY939" i="1"/>
  <c r="AY940" i="1"/>
  <c r="AY956" i="1"/>
  <c r="AY957" i="1"/>
  <c r="AY958" i="1"/>
  <c r="AY959" i="1"/>
  <c r="AY960" i="1"/>
  <c r="AY947" i="1"/>
  <c r="AY941" i="1"/>
  <c r="AY933" i="1"/>
  <c r="AY934" i="1"/>
  <c r="AY935" i="1"/>
  <c r="AY961" i="1"/>
  <c r="AY936" i="1"/>
  <c r="AY937" i="1"/>
  <c r="AY962" i="1"/>
  <c r="AY963" i="1"/>
  <c r="AY945" i="1"/>
  <c r="AY964" i="1"/>
  <c r="AY965" i="1"/>
  <c r="AY966" i="1"/>
  <c r="AY967" i="1"/>
  <c r="AY968" i="1"/>
  <c r="AY969" i="1"/>
  <c r="AY970" i="1"/>
  <c r="AY971" i="1"/>
  <c r="AY972" i="1"/>
  <c r="AY973" i="1"/>
  <c r="AY974" i="1"/>
  <c r="AY975" i="1"/>
  <c r="AY976" i="1"/>
  <c r="AY977" i="1"/>
  <c r="AY978" i="1"/>
  <c r="AY979" i="1"/>
  <c r="AY980" i="1"/>
  <c r="AY981" i="1"/>
  <c r="AY982" i="1"/>
  <c r="AY983" i="1"/>
  <c r="AY984" i="1"/>
  <c r="AY985" i="1"/>
  <c r="AY986" i="1"/>
  <c r="AY987" i="1"/>
  <c r="AY988" i="1"/>
  <c r="AY989" i="1"/>
  <c r="AY990" i="1"/>
  <c r="AY991" i="1"/>
  <c r="AY992" i="1"/>
  <c r="AY993" i="1"/>
  <c r="AY994" i="1"/>
  <c r="AY995" i="1"/>
  <c r="AY996" i="1"/>
  <c r="AY997" i="1"/>
  <c r="AY998" i="1"/>
  <c r="AY999" i="1"/>
  <c r="AY1000" i="1"/>
  <c r="AY1001" i="1"/>
  <c r="AY1002" i="1"/>
  <c r="AY1022" i="1"/>
  <c r="AY1015" i="1"/>
  <c r="AY1023" i="1"/>
  <c r="AY1017" i="1"/>
  <c r="AY1018" i="1"/>
  <c r="AY1003" i="1"/>
  <c r="AY1024" i="1"/>
  <c r="AY1019" i="1"/>
  <c r="AY1025" i="1"/>
  <c r="AY1026" i="1"/>
  <c r="AY1014" i="1"/>
  <c r="AY1004" i="1"/>
  <c r="AY1005" i="1"/>
  <c r="AY1006" i="1"/>
  <c r="AY1027" i="1"/>
  <c r="AY1028" i="1"/>
  <c r="AY1029" i="1"/>
  <c r="AY1007" i="1"/>
  <c r="AY1013" i="1"/>
  <c r="AY1030" i="1"/>
  <c r="AY1031" i="1"/>
  <c r="AY1032" i="1"/>
  <c r="AY1033" i="1"/>
  <c r="AY1034" i="1"/>
  <c r="AY1021" i="1"/>
  <c r="AY1016" i="1"/>
  <c r="AY1008" i="1"/>
  <c r="AY1009" i="1"/>
  <c r="AY1010" i="1"/>
  <c r="AY1035" i="1"/>
  <c r="AY1011" i="1"/>
  <c r="AY1012" i="1"/>
  <c r="AY1036" i="1"/>
  <c r="AY1037" i="1"/>
  <c r="AY1020" i="1"/>
  <c r="AY1038" i="1"/>
  <c r="AY1039" i="1"/>
  <c r="AY1040" i="1"/>
  <c r="AY1041" i="1"/>
  <c r="AY1042" i="1"/>
  <c r="AY1043" i="1"/>
  <c r="AY1044" i="1"/>
  <c r="AY1045" i="1"/>
  <c r="AY1046" i="1"/>
  <c r="AY1047" i="1"/>
  <c r="AY1048" i="1"/>
  <c r="AY1049" i="1"/>
  <c r="AY1050" i="1"/>
  <c r="AY1051" i="1"/>
  <c r="AY1052" i="1"/>
  <c r="AY1053" i="1"/>
  <c r="AY1054" i="1"/>
  <c r="AY1055" i="1"/>
  <c r="AY1056" i="1"/>
  <c r="AY1057" i="1"/>
  <c r="AY1058" i="1"/>
  <c r="AY1059" i="1"/>
  <c r="AY1060" i="1"/>
  <c r="AY1061" i="1"/>
  <c r="AY1062" i="1"/>
  <c r="AY1063" i="1"/>
  <c r="AY1064" i="1"/>
  <c r="AY1065" i="1"/>
  <c r="AY1066" i="1"/>
  <c r="AY1067" i="1"/>
  <c r="AY1068" i="1"/>
  <c r="AY1069" i="1"/>
  <c r="AY1070" i="1"/>
  <c r="AY1071" i="1"/>
  <c r="AY1072" i="1"/>
  <c r="AY1073" i="1"/>
  <c r="AY1074" i="1"/>
  <c r="AY1075" i="1"/>
  <c r="AY1076" i="1"/>
  <c r="AY1096" i="1"/>
  <c r="AY1077" i="1"/>
  <c r="AY1097" i="1"/>
  <c r="AY1093" i="1"/>
  <c r="AY1090" i="1"/>
  <c r="AY1078" i="1"/>
  <c r="AY1098" i="1"/>
  <c r="AY1092" i="1"/>
  <c r="AY1099" i="1"/>
  <c r="AY1100" i="1"/>
  <c r="AY1088" i="1"/>
  <c r="AY1079" i="1"/>
  <c r="AY1080" i="1"/>
  <c r="AY1087" i="1"/>
  <c r="AY1101" i="1"/>
  <c r="AY1102" i="1"/>
  <c r="AY1103" i="1"/>
  <c r="AY1091" i="1"/>
  <c r="AY1081" i="1"/>
  <c r="AY1104" i="1"/>
  <c r="AY1105" i="1"/>
  <c r="AY1106" i="1"/>
  <c r="AY1107" i="1"/>
  <c r="AY1108" i="1"/>
  <c r="AY1095" i="1"/>
  <c r="AY1089" i="1"/>
  <c r="AY1082" i="1"/>
  <c r="AY1083" i="1"/>
  <c r="AY1084" i="1"/>
  <c r="AY1109" i="1"/>
  <c r="AY1085" i="1"/>
  <c r="AY1086" i="1"/>
  <c r="AY1110" i="1"/>
  <c r="AY1111" i="1"/>
  <c r="AY1094" i="1"/>
  <c r="AY1112" i="1"/>
  <c r="AY1113" i="1"/>
  <c r="AY1114" i="1"/>
  <c r="AY1115" i="1"/>
  <c r="AY1116" i="1"/>
  <c r="AY1117" i="1"/>
  <c r="AY1118" i="1"/>
  <c r="AY1119" i="1"/>
  <c r="AY1120" i="1"/>
  <c r="AY1121" i="1"/>
  <c r="AY1122" i="1"/>
  <c r="AY1123" i="1"/>
  <c r="AY1124" i="1"/>
  <c r="AY1125" i="1"/>
  <c r="AY1126" i="1"/>
  <c r="AY1127" i="1"/>
  <c r="AY1128" i="1"/>
  <c r="AY1129" i="1"/>
  <c r="AY1130" i="1"/>
  <c r="AY1131" i="1"/>
  <c r="AY1132" i="1"/>
  <c r="AY1133" i="1"/>
  <c r="AY1134" i="1"/>
  <c r="AY1135" i="1"/>
  <c r="AY1136" i="1"/>
  <c r="AY1137" i="1"/>
  <c r="AY1138" i="1"/>
  <c r="AY1139" i="1"/>
  <c r="AY1140" i="1"/>
  <c r="AY1141" i="1"/>
  <c r="AY1142" i="1"/>
  <c r="AY1143" i="1"/>
  <c r="AY1144" i="1"/>
  <c r="AY1145" i="1"/>
  <c r="AY1146" i="1"/>
  <c r="AY1147" i="1"/>
  <c r="AY1148" i="1"/>
  <c r="AY1149" i="1"/>
  <c r="AY1150" i="1"/>
  <c r="AY1170" i="1"/>
  <c r="AY1151" i="1"/>
  <c r="AY1171" i="1"/>
  <c r="AY1167" i="1"/>
  <c r="AY1165" i="1"/>
  <c r="AY1152" i="1"/>
  <c r="AY1172" i="1"/>
  <c r="AY1166" i="1"/>
  <c r="AY1173" i="1"/>
  <c r="AY1174" i="1"/>
  <c r="AY1163" i="1"/>
  <c r="AY1153" i="1"/>
  <c r="AY1154" i="1"/>
  <c r="AY1155" i="1"/>
  <c r="AY1175" i="1"/>
  <c r="AY1176" i="1"/>
  <c r="AY1177" i="1"/>
  <c r="AY1156" i="1"/>
  <c r="AY1164" i="1"/>
  <c r="AY1178" i="1"/>
  <c r="AY1179" i="1"/>
  <c r="AY1180" i="1"/>
  <c r="AY1181" i="1"/>
  <c r="AY1182" i="1"/>
  <c r="AY1169" i="1"/>
  <c r="AY1162" i="1"/>
  <c r="AY1157" i="1"/>
  <c r="AY1158" i="1"/>
  <c r="AY1159" i="1"/>
  <c r="AY1183" i="1"/>
  <c r="AY1160" i="1"/>
  <c r="AY1161" i="1"/>
  <c r="AY1184" i="1"/>
  <c r="AY1185" i="1"/>
  <c r="AY1168" i="1"/>
  <c r="AY1186" i="1"/>
  <c r="AY1187" i="1"/>
  <c r="AY1188" i="1"/>
  <c r="AY1189" i="1"/>
  <c r="AY1190" i="1"/>
  <c r="AY1191" i="1"/>
  <c r="AY1192" i="1"/>
  <c r="AY1193" i="1"/>
  <c r="AY1194" i="1"/>
  <c r="AY1195" i="1"/>
  <c r="AY1196" i="1"/>
  <c r="AY1197" i="1"/>
  <c r="AY1198" i="1"/>
  <c r="AY1199" i="1"/>
  <c r="AY1200" i="1"/>
  <c r="AY1201" i="1"/>
  <c r="AY1202" i="1"/>
  <c r="AY1203" i="1"/>
  <c r="AY1204" i="1"/>
  <c r="AY1205" i="1"/>
  <c r="AY1206" i="1"/>
  <c r="AY1207" i="1"/>
  <c r="AY1208" i="1"/>
  <c r="AY1209" i="1"/>
  <c r="AY1210" i="1"/>
  <c r="AY1211" i="1"/>
  <c r="AY1212" i="1"/>
  <c r="AY1213" i="1"/>
  <c r="AY1214" i="1"/>
  <c r="AY1215" i="1"/>
  <c r="AY1216" i="1"/>
  <c r="AY1217" i="1"/>
  <c r="AY1218" i="1"/>
  <c r="AY1219" i="1"/>
  <c r="AY1220" i="1"/>
  <c r="AY1221" i="1"/>
  <c r="AY1222" i="1"/>
  <c r="AY1223" i="1"/>
  <c r="AY1224" i="1"/>
  <c r="AY1244" i="1"/>
  <c r="AY1239" i="1"/>
  <c r="AY1245" i="1"/>
  <c r="AY1241" i="1"/>
  <c r="AY1240" i="1"/>
  <c r="AY1225" i="1"/>
  <c r="AY1246" i="1"/>
  <c r="AY1242" i="1"/>
  <c r="AY1247" i="1"/>
  <c r="AY1248" i="1"/>
  <c r="AY1237" i="1"/>
  <c r="AY1226" i="1"/>
  <c r="AY1227" i="1"/>
  <c r="AY1228" i="1"/>
  <c r="AY1249" i="1"/>
  <c r="AY1250" i="1"/>
  <c r="AY1251" i="1"/>
  <c r="AY1229" i="1"/>
  <c r="AY1230" i="1"/>
  <c r="AY1252" i="1"/>
  <c r="AY1253" i="1"/>
  <c r="AY1254" i="1"/>
  <c r="AY1255" i="1"/>
  <c r="AY1256" i="1"/>
  <c r="AY1238" i="1"/>
  <c r="AY1231" i="1"/>
  <c r="AY1232" i="1"/>
  <c r="AY1233" i="1"/>
  <c r="AY1234" i="1"/>
  <c r="AY1257" i="1"/>
  <c r="AY1235" i="1"/>
  <c r="AY1236" i="1"/>
  <c r="AY1258" i="1"/>
  <c r="AY1259" i="1"/>
  <c r="AY1243" i="1"/>
  <c r="AY1260" i="1"/>
  <c r="AY1261" i="1"/>
  <c r="AY1262" i="1"/>
  <c r="AY1263" i="1"/>
  <c r="AY1264" i="1"/>
  <c r="AY1265" i="1"/>
  <c r="AY1266" i="1"/>
  <c r="AY1267" i="1"/>
  <c r="AY1268" i="1"/>
  <c r="AY1269" i="1"/>
  <c r="AY1270" i="1"/>
  <c r="AY1271" i="1"/>
  <c r="AY1272" i="1"/>
  <c r="AY1273" i="1"/>
  <c r="AY1274" i="1"/>
  <c r="AY1275" i="1"/>
  <c r="AY1276" i="1"/>
  <c r="AY1277" i="1"/>
  <c r="AY1278" i="1"/>
  <c r="AY1279" i="1"/>
  <c r="AY1280" i="1"/>
  <c r="AY1281" i="1"/>
  <c r="AY1282" i="1"/>
  <c r="AY1283" i="1"/>
  <c r="AY1284" i="1"/>
  <c r="AY1285" i="1"/>
  <c r="AY1286" i="1"/>
  <c r="AY1287" i="1"/>
  <c r="AY1288" i="1"/>
  <c r="AY1289" i="1"/>
  <c r="AY1290" i="1"/>
  <c r="AY1291" i="1"/>
  <c r="AY1292" i="1"/>
  <c r="AY1293" i="1"/>
  <c r="AY1294" i="1"/>
  <c r="AY1295" i="1"/>
  <c r="AY1296" i="1"/>
  <c r="AY1297" i="1"/>
  <c r="AY1298" i="1"/>
  <c r="AY1318" i="1"/>
  <c r="AY1305" i="1"/>
  <c r="AY1319" i="1"/>
  <c r="AY1314" i="1"/>
  <c r="AY1315" i="1"/>
  <c r="AY1311" i="1"/>
  <c r="AY1320" i="1"/>
  <c r="AY1317" i="1"/>
  <c r="AY1321" i="1"/>
  <c r="AY1322" i="1"/>
  <c r="AY1309" i="1"/>
  <c r="AY1299" i="1"/>
  <c r="AY1300" i="1"/>
  <c r="AY1301" i="1"/>
  <c r="AY1323" i="1"/>
  <c r="AY1324" i="1"/>
  <c r="AY1325" i="1"/>
  <c r="AY1302" i="1"/>
  <c r="AY1308" i="1"/>
  <c r="AY1326" i="1"/>
  <c r="AY1327" i="1"/>
  <c r="AY1328" i="1"/>
  <c r="AY1329" i="1"/>
  <c r="AY1330" i="1"/>
  <c r="AY1313" i="1"/>
  <c r="AY1310" i="1"/>
  <c r="AY1303" i="1"/>
  <c r="AY1312" i="1"/>
  <c r="AY1307" i="1"/>
  <c r="AY1331" i="1"/>
  <c r="AY1306" i="1"/>
  <c r="AY1304" i="1"/>
  <c r="AY1332" i="1"/>
  <c r="AY1333" i="1"/>
  <c r="AY1316" i="1"/>
  <c r="AY1334" i="1"/>
  <c r="AY1335" i="1"/>
  <c r="AY1336" i="1"/>
  <c r="AY1337" i="1"/>
  <c r="AY1338" i="1"/>
  <c r="AY1339" i="1"/>
  <c r="AY1340" i="1"/>
  <c r="AY1341" i="1"/>
  <c r="AY1342" i="1"/>
  <c r="AY1343" i="1"/>
  <c r="AY1344" i="1"/>
  <c r="AY1345" i="1"/>
  <c r="AY1346" i="1"/>
  <c r="AY1347" i="1"/>
  <c r="AY1348" i="1"/>
  <c r="AY1349" i="1"/>
  <c r="AY1350" i="1"/>
  <c r="AY1351" i="1"/>
  <c r="AY1352" i="1"/>
  <c r="AY1353" i="1"/>
  <c r="AY1354" i="1"/>
  <c r="AY1355" i="1"/>
  <c r="AY1356" i="1"/>
  <c r="AY1357" i="1"/>
  <c r="AY1358" i="1"/>
  <c r="AY1359" i="1"/>
  <c r="AY1360" i="1"/>
  <c r="AY1361" i="1"/>
  <c r="AY1362" i="1"/>
  <c r="AY1363" i="1"/>
  <c r="AY1364" i="1"/>
  <c r="AY1365" i="1"/>
  <c r="AY1366" i="1"/>
  <c r="AY1367" i="1"/>
  <c r="AY1368" i="1"/>
  <c r="AY1369" i="1"/>
  <c r="AY1370" i="1"/>
  <c r="AY1371" i="1"/>
  <c r="AY1372" i="1"/>
  <c r="AY1392" i="1"/>
  <c r="AY1378" i="1"/>
  <c r="AY1393" i="1"/>
  <c r="AY1386" i="1"/>
  <c r="AY1389" i="1"/>
  <c r="AY1381" i="1"/>
  <c r="AY1394" i="1"/>
  <c r="AY1391" i="1"/>
  <c r="AY1395" i="1"/>
  <c r="AY1396" i="1"/>
  <c r="AY1385" i="1"/>
  <c r="AY1382" i="1"/>
  <c r="AY1379" i="1"/>
  <c r="AY1373" i="1"/>
  <c r="AY1397" i="1"/>
  <c r="AY1398" i="1"/>
  <c r="AY1399" i="1"/>
  <c r="AY1374" i="1"/>
  <c r="AY1383" i="1"/>
  <c r="AY1400" i="1"/>
  <c r="AY1401" i="1"/>
  <c r="AY1402" i="1"/>
  <c r="AY1403" i="1"/>
  <c r="AY1404" i="1"/>
  <c r="AY1388" i="1"/>
  <c r="AY1387" i="1"/>
  <c r="AY1375" i="1"/>
  <c r="AY1384" i="1"/>
  <c r="AY1376" i="1"/>
  <c r="AY1405" i="1"/>
  <c r="AY1377" i="1"/>
  <c r="AY1380" i="1"/>
  <c r="AY1406" i="1"/>
  <c r="AY1407" i="1"/>
  <c r="AY1390" i="1"/>
  <c r="AY1408" i="1"/>
  <c r="AY1409" i="1"/>
  <c r="AY1410" i="1"/>
  <c r="AY1411" i="1"/>
  <c r="AY1412" i="1"/>
  <c r="AY1413" i="1"/>
  <c r="AY1414" i="1"/>
  <c r="AY1415" i="1"/>
  <c r="AY1416" i="1"/>
  <c r="AY1417" i="1"/>
  <c r="AY1418" i="1"/>
  <c r="AY1419" i="1"/>
  <c r="AY1420" i="1"/>
  <c r="AY1421" i="1"/>
  <c r="AY1422" i="1"/>
  <c r="AY1423" i="1"/>
  <c r="AY1424" i="1"/>
  <c r="AY1425" i="1"/>
  <c r="AY1426" i="1"/>
  <c r="AY1427" i="1"/>
  <c r="AY1428" i="1"/>
  <c r="AY1429" i="1"/>
  <c r="AY1430" i="1"/>
  <c r="AY1431" i="1"/>
  <c r="AY1432" i="1"/>
  <c r="AY1433" i="1"/>
  <c r="AY1434" i="1"/>
  <c r="AY1435" i="1"/>
  <c r="AY1436" i="1"/>
  <c r="AY1437" i="1"/>
  <c r="AY1438" i="1"/>
  <c r="AY1439" i="1"/>
  <c r="AY1440" i="1"/>
  <c r="AY1441" i="1"/>
  <c r="AY1442" i="1"/>
  <c r="AY1443" i="1"/>
  <c r="AY1444" i="1"/>
  <c r="AY1445" i="1"/>
  <c r="AY1446" i="1"/>
  <c r="AY1466" i="1"/>
  <c r="AY1452" i="1"/>
  <c r="AY1467" i="1"/>
  <c r="AY1460" i="1"/>
  <c r="AY1462" i="1"/>
  <c r="AY1458" i="1"/>
  <c r="AY1468" i="1"/>
  <c r="AY1465" i="1"/>
  <c r="AY1469" i="1"/>
  <c r="AY1470" i="1"/>
  <c r="AY1457" i="1"/>
  <c r="AY1451" i="1"/>
  <c r="AY1453" i="1"/>
  <c r="AY1450" i="1"/>
  <c r="AY1471" i="1"/>
  <c r="AY1472" i="1"/>
  <c r="AY1473" i="1"/>
  <c r="AY1447" i="1"/>
  <c r="AY1454" i="1"/>
  <c r="AY1474" i="1"/>
  <c r="AY1475" i="1"/>
  <c r="AY1476" i="1"/>
  <c r="AY1477" i="1"/>
  <c r="AY1478" i="1"/>
  <c r="AY1463" i="1"/>
  <c r="AY1455" i="1"/>
  <c r="AY1459" i="1"/>
  <c r="AY1461" i="1"/>
  <c r="AY1456" i="1"/>
  <c r="AY1479" i="1"/>
  <c r="AY1448" i="1"/>
  <c r="AY1449" i="1"/>
  <c r="AY1480" i="1"/>
  <c r="AY1481" i="1"/>
  <c r="AY1464" i="1"/>
  <c r="AY1482" i="1"/>
  <c r="AY1483" i="1"/>
  <c r="AY1484" i="1"/>
  <c r="AY1485" i="1"/>
  <c r="AY1486" i="1"/>
  <c r="AY1487" i="1"/>
  <c r="AY1488" i="1"/>
  <c r="AY1489" i="1"/>
  <c r="AY1490" i="1"/>
  <c r="AY1491" i="1"/>
  <c r="AY1492" i="1"/>
  <c r="AY1493" i="1"/>
  <c r="AY1494" i="1"/>
  <c r="AY1495" i="1"/>
  <c r="AY1496" i="1"/>
  <c r="AY1497" i="1"/>
  <c r="AY1498" i="1"/>
  <c r="AY1499" i="1"/>
  <c r="AY1500" i="1"/>
  <c r="AY1501" i="1"/>
  <c r="AY1502" i="1"/>
  <c r="AY1503" i="1"/>
  <c r="AY1504" i="1"/>
  <c r="AY1505" i="1"/>
  <c r="AY1506" i="1"/>
  <c r="AY1507" i="1"/>
  <c r="AY1508" i="1"/>
  <c r="AY1509" i="1"/>
  <c r="AY1510" i="1"/>
  <c r="AY1511" i="1"/>
  <c r="AY1512" i="1"/>
  <c r="AY1513" i="1"/>
  <c r="AY1514" i="1"/>
  <c r="AY1515" i="1"/>
  <c r="AY1516" i="1"/>
  <c r="AY1517" i="1"/>
  <c r="AY1518" i="1"/>
  <c r="AY1519" i="1"/>
  <c r="AY1520" i="1"/>
  <c r="AY1540" i="1"/>
  <c r="AY1530" i="1"/>
  <c r="AY1541" i="1"/>
  <c r="AY1535" i="1"/>
  <c r="AY1536" i="1"/>
  <c r="AY1532" i="1"/>
  <c r="AY1542" i="1"/>
  <c r="AY1539" i="1"/>
  <c r="AY1543" i="1"/>
  <c r="AY1544" i="1"/>
  <c r="AY1533" i="1"/>
  <c r="AY1527" i="1"/>
  <c r="AY1521" i="1"/>
  <c r="AY1526" i="1"/>
  <c r="AY1545" i="1"/>
  <c r="AY1546" i="1"/>
  <c r="AY1547" i="1"/>
  <c r="AY1522" i="1"/>
  <c r="AY1529" i="1"/>
  <c r="AY1548" i="1"/>
  <c r="AY1549" i="1"/>
  <c r="AY1550" i="1"/>
  <c r="AY1551" i="1"/>
  <c r="AY1552" i="1"/>
  <c r="AY1538" i="1"/>
  <c r="AY1531" i="1"/>
  <c r="AY1523" i="1"/>
  <c r="AY1534" i="1"/>
  <c r="AY1528" i="1"/>
  <c r="AY1553" i="1"/>
  <c r="AY1524" i="1"/>
  <c r="AY1525" i="1"/>
  <c r="AY1554" i="1"/>
  <c r="AY1555" i="1"/>
  <c r="AY1537" i="1"/>
  <c r="AY1556" i="1"/>
  <c r="AY1557" i="1"/>
  <c r="AY1558" i="1"/>
  <c r="AY1559" i="1"/>
  <c r="AY1560" i="1"/>
  <c r="AY1561" i="1"/>
  <c r="AY1562" i="1"/>
  <c r="AY1563" i="1"/>
  <c r="AY1564" i="1"/>
  <c r="AY1565" i="1"/>
  <c r="AY1566" i="1"/>
  <c r="AY1567" i="1"/>
  <c r="AY1568" i="1"/>
  <c r="AY1569" i="1"/>
  <c r="AY1570" i="1"/>
  <c r="AY1571" i="1"/>
  <c r="AY1572" i="1"/>
  <c r="AY1573" i="1"/>
  <c r="AY1574" i="1"/>
  <c r="AY1575" i="1"/>
  <c r="AY1576" i="1"/>
  <c r="AY1577" i="1"/>
  <c r="AY1578" i="1"/>
  <c r="AY1579" i="1"/>
  <c r="AY1580" i="1"/>
  <c r="AY1581" i="1"/>
  <c r="AY1582" i="1"/>
  <c r="AY1583" i="1"/>
  <c r="AY1584" i="1"/>
  <c r="AY1585" i="1"/>
  <c r="AY1586" i="1"/>
  <c r="AY1587" i="1"/>
  <c r="AY1588" i="1"/>
  <c r="AY1589" i="1"/>
  <c r="AY1590" i="1"/>
  <c r="AY1591" i="1"/>
  <c r="AY1592" i="1"/>
  <c r="AY1593" i="1"/>
  <c r="AY1594" i="1"/>
  <c r="AY1614" i="1"/>
  <c r="AY1598" i="1"/>
  <c r="AY1615" i="1"/>
  <c r="AY1609" i="1"/>
  <c r="AY1607" i="1"/>
  <c r="AY1606" i="1"/>
  <c r="AY1616" i="1"/>
  <c r="AY1613" i="1"/>
  <c r="AY1617" i="1"/>
  <c r="AY1618" i="1"/>
  <c r="AY1610" i="1"/>
  <c r="AY1605" i="1"/>
  <c r="AY1604" i="1"/>
  <c r="AY1599" i="1"/>
  <c r="AY1619" i="1"/>
  <c r="AY1620" i="1"/>
  <c r="AY1621" i="1"/>
  <c r="AY1601" i="1"/>
  <c r="AY1603" i="1"/>
  <c r="AY1622" i="1"/>
  <c r="AY1623" i="1"/>
  <c r="AY1624" i="1"/>
  <c r="AY1625" i="1"/>
  <c r="AY1626" i="1"/>
  <c r="AY1612" i="1"/>
  <c r="AY1602" i="1"/>
  <c r="AY1597" i="1"/>
  <c r="AY1608" i="1"/>
  <c r="AY1600" i="1"/>
  <c r="AY1627" i="1"/>
  <c r="AY1595" i="1"/>
  <c r="AY1596" i="1"/>
  <c r="AY1628" i="1"/>
  <c r="AY1629" i="1"/>
  <c r="AY1611" i="1"/>
  <c r="AY1630" i="1"/>
  <c r="AY1631" i="1"/>
  <c r="AY1632" i="1"/>
  <c r="AY1633" i="1"/>
  <c r="AY1634" i="1"/>
  <c r="AY1635" i="1"/>
  <c r="AY1636" i="1"/>
  <c r="AY1637" i="1"/>
  <c r="AY1638" i="1"/>
  <c r="AY1639" i="1"/>
  <c r="AY1640" i="1"/>
  <c r="AY1641" i="1"/>
  <c r="AY1642" i="1"/>
  <c r="AY1643" i="1"/>
  <c r="AY1644" i="1"/>
  <c r="AY1645" i="1"/>
  <c r="AY1646" i="1"/>
  <c r="AY1647" i="1"/>
  <c r="AY1648" i="1"/>
  <c r="AY1649" i="1"/>
  <c r="AY1650" i="1"/>
  <c r="AY1651" i="1"/>
  <c r="AY1652" i="1"/>
  <c r="AY1653" i="1"/>
  <c r="AY1654" i="1"/>
  <c r="AY1655" i="1"/>
  <c r="AY1656" i="1"/>
  <c r="AY1657" i="1"/>
  <c r="AY1658" i="1"/>
  <c r="AY1659" i="1"/>
  <c r="AY1660" i="1"/>
  <c r="AY1661" i="1"/>
  <c r="AY1662" i="1"/>
  <c r="AY1663" i="1"/>
  <c r="AY1664" i="1"/>
  <c r="AY1665" i="1"/>
  <c r="AY1666" i="1"/>
  <c r="AY1667" i="1"/>
  <c r="AY1668" i="1"/>
  <c r="AY1688" i="1"/>
  <c r="AY1679" i="1"/>
  <c r="AY1689" i="1"/>
  <c r="AY1682" i="1"/>
  <c r="AY1683" i="1"/>
  <c r="AY1676" i="1"/>
  <c r="AY1690" i="1"/>
  <c r="AY1687" i="1"/>
  <c r="AY1703" i="1"/>
  <c r="AY1691" i="1"/>
  <c r="AY1684" i="1"/>
  <c r="AY1677" i="1"/>
  <c r="AY1674" i="1"/>
  <c r="AY1669" i="1"/>
  <c r="AY1692" i="1"/>
  <c r="AY1693" i="1"/>
  <c r="AY1694" i="1"/>
  <c r="AY1670" i="1"/>
  <c r="AY1680" i="1"/>
  <c r="AY1695" i="1"/>
  <c r="AY1696" i="1"/>
  <c r="AY1697" i="1"/>
  <c r="AY1698" i="1"/>
  <c r="AY1699" i="1"/>
  <c r="AY1686" i="1"/>
  <c r="AY1675" i="1"/>
  <c r="AY1672" i="1"/>
  <c r="AY1681" i="1"/>
  <c r="AY1673" i="1"/>
  <c r="AY1700" i="1"/>
  <c r="AY1678" i="1"/>
  <c r="AY1671" i="1"/>
  <c r="AY1701" i="1"/>
  <c r="AY1702" i="1"/>
  <c r="AY1685" i="1"/>
  <c r="AY1704" i="1"/>
  <c r="AY1705" i="1"/>
  <c r="AY1706" i="1"/>
  <c r="AY1707" i="1"/>
  <c r="AY1708" i="1"/>
  <c r="AY1709" i="1"/>
  <c r="AY1710" i="1"/>
  <c r="AY1711" i="1"/>
  <c r="AY1712" i="1"/>
  <c r="AY1713" i="1"/>
  <c r="AY1714" i="1"/>
  <c r="AY1715" i="1"/>
  <c r="AY1716" i="1"/>
  <c r="AY1717" i="1"/>
  <c r="AY1718" i="1"/>
  <c r="AY1719" i="1"/>
  <c r="AY1720" i="1"/>
  <c r="AY1721" i="1"/>
  <c r="AY1722" i="1"/>
  <c r="AY1723" i="1"/>
  <c r="AY1724" i="1"/>
  <c r="AY1725" i="1"/>
  <c r="AY1726" i="1"/>
  <c r="AY1727" i="1"/>
  <c r="AY1728" i="1"/>
  <c r="AY1729" i="1"/>
  <c r="AY1730" i="1"/>
  <c r="AY1731" i="1"/>
  <c r="AY1732" i="1"/>
  <c r="AY1733" i="1"/>
  <c r="AY1734" i="1"/>
  <c r="AY1735" i="1"/>
  <c r="AY1736" i="1"/>
  <c r="AY1737" i="1"/>
  <c r="AY1738" i="1"/>
  <c r="AY1739" i="1"/>
  <c r="AY1740" i="1"/>
  <c r="AY1741" i="1"/>
  <c r="AY1742" i="1"/>
  <c r="AY1762" i="1"/>
  <c r="AY1753" i="1"/>
  <c r="AY1763" i="1"/>
  <c r="AY1756" i="1"/>
  <c r="AY1757" i="1"/>
  <c r="AY1751" i="1"/>
  <c r="AY1764" i="1"/>
  <c r="AY1761" i="1"/>
  <c r="AY1765" i="1"/>
  <c r="AY1766" i="1"/>
  <c r="AY1758" i="1"/>
  <c r="AY1755" i="1"/>
  <c r="AY1752" i="1"/>
  <c r="AY1749" i="1"/>
  <c r="AY1767" i="1"/>
  <c r="AY1768" i="1"/>
  <c r="AY1769" i="1"/>
  <c r="AY1743" i="1"/>
  <c r="AY1748" i="1"/>
  <c r="AY1770" i="1"/>
  <c r="AY1771" i="1"/>
  <c r="AY1772" i="1"/>
  <c r="AY1773" i="1"/>
  <c r="AY1774" i="1"/>
  <c r="AY1760" i="1"/>
  <c r="AY1754" i="1"/>
  <c r="AY1747" i="1"/>
  <c r="AY1750" i="1"/>
  <c r="AY1746" i="1"/>
  <c r="AY1775" i="1"/>
  <c r="AY1744" i="1"/>
  <c r="AY1745" i="1"/>
  <c r="AY1776" i="1"/>
  <c r="AY1777" i="1"/>
  <c r="AY1759" i="1"/>
  <c r="AY1778" i="1"/>
  <c r="AY1779" i="1"/>
  <c r="AY1780" i="1"/>
  <c r="AY1781" i="1"/>
  <c r="AY1782" i="1"/>
  <c r="AY1783" i="1"/>
  <c r="AY1784" i="1"/>
  <c r="AY1785" i="1"/>
  <c r="AY1786" i="1"/>
  <c r="AY1787" i="1"/>
  <c r="AY1788" i="1"/>
  <c r="AY1789" i="1"/>
  <c r="AY1790" i="1"/>
  <c r="AY1791" i="1"/>
  <c r="AY1792" i="1"/>
  <c r="AY1793" i="1"/>
  <c r="AY1794" i="1"/>
  <c r="AY1795" i="1"/>
  <c r="AY1796" i="1"/>
  <c r="AY1797" i="1"/>
  <c r="AY1798" i="1"/>
  <c r="AY1799" i="1"/>
  <c r="AY1800" i="1"/>
  <c r="AY1801" i="1"/>
  <c r="AY1802" i="1"/>
  <c r="AY1803" i="1"/>
  <c r="AY1804" i="1"/>
  <c r="AY1805" i="1"/>
  <c r="AY1806" i="1"/>
  <c r="AY1807" i="1"/>
  <c r="AY1808" i="1"/>
  <c r="AY1809" i="1"/>
  <c r="AY1810" i="1"/>
  <c r="AY1811" i="1"/>
  <c r="AY1812" i="1"/>
  <c r="AY1813" i="1"/>
  <c r="AY1814" i="1"/>
  <c r="AY1815" i="1"/>
  <c r="AY1816" i="1"/>
  <c r="AY1836" i="1"/>
  <c r="AY1825" i="1"/>
  <c r="AY1837" i="1"/>
  <c r="AY1830" i="1"/>
  <c r="AY1832" i="1"/>
  <c r="AY1823" i="1"/>
  <c r="AY1838" i="1"/>
  <c r="AY1835" i="1"/>
  <c r="AY1839" i="1"/>
  <c r="AY1840" i="1"/>
  <c r="AY1829" i="1"/>
  <c r="AY1827" i="1"/>
  <c r="AY1828" i="1"/>
  <c r="AY1821" i="1"/>
  <c r="AY1841" i="1"/>
  <c r="AY1842" i="1"/>
  <c r="AY1843" i="1"/>
  <c r="AY1817" i="1"/>
  <c r="AY1824" i="1"/>
  <c r="AY1844" i="1"/>
  <c r="AY1845" i="1"/>
  <c r="AY1846" i="1"/>
  <c r="AY1847" i="1"/>
  <c r="AY1848" i="1"/>
  <c r="AY1834" i="1"/>
  <c r="AY1826" i="1"/>
  <c r="AY1818" i="1"/>
  <c r="AY1831" i="1"/>
  <c r="AY1822" i="1"/>
  <c r="AY1849" i="1"/>
  <c r="AY1819" i="1"/>
  <c r="AY1820" i="1"/>
  <c r="AY1850" i="1"/>
  <c r="AY1851" i="1"/>
  <c r="AY1833" i="1"/>
  <c r="AY1852" i="1"/>
  <c r="AY1853" i="1"/>
  <c r="AY1854" i="1"/>
  <c r="AY1855" i="1"/>
  <c r="AY1856" i="1"/>
  <c r="AY1857" i="1"/>
  <c r="AY1858" i="1"/>
  <c r="AY1859" i="1"/>
  <c r="AY1860" i="1"/>
  <c r="AY1861" i="1"/>
  <c r="AY1862" i="1"/>
  <c r="AY1863" i="1"/>
  <c r="AY1864" i="1"/>
  <c r="AY1865" i="1"/>
  <c r="AY1866" i="1"/>
  <c r="AY1867" i="1"/>
  <c r="AY1868" i="1"/>
  <c r="AY1869" i="1"/>
  <c r="AY1870" i="1"/>
  <c r="AY1871" i="1"/>
  <c r="AY1872" i="1"/>
  <c r="AY1873" i="1"/>
  <c r="AY1874" i="1"/>
  <c r="AY1875" i="1"/>
  <c r="AY1876" i="1"/>
  <c r="AY1877" i="1"/>
  <c r="AY1878" i="1"/>
  <c r="AY1879" i="1"/>
  <c r="AY1880" i="1"/>
  <c r="AY1881" i="1"/>
  <c r="AY1882" i="1"/>
  <c r="AY1883" i="1"/>
  <c r="AY1884" i="1"/>
  <c r="AY1885" i="1"/>
  <c r="AY1886" i="1"/>
  <c r="AY1887" i="1"/>
  <c r="AY1888" i="1"/>
  <c r="AY1889" i="1"/>
  <c r="AY1890" i="1"/>
  <c r="AY1910" i="1"/>
  <c r="AY1903" i="1"/>
  <c r="AY1911" i="1"/>
  <c r="AY1906" i="1"/>
  <c r="AY1904" i="1"/>
  <c r="AY1901" i="1"/>
  <c r="AY1912" i="1"/>
  <c r="AY1909" i="1"/>
  <c r="AY1913" i="1"/>
  <c r="AY1914" i="1"/>
  <c r="AY1905" i="1"/>
  <c r="AY1902" i="1"/>
  <c r="AY1898" i="1"/>
  <c r="AY1895" i="1"/>
  <c r="AY1915" i="1"/>
  <c r="AY1916" i="1"/>
  <c r="AY1917" i="1"/>
  <c r="AY1891" i="1"/>
  <c r="AY1896" i="1"/>
  <c r="AY1918" i="1"/>
  <c r="AY1919" i="1"/>
  <c r="AY1920" i="1"/>
  <c r="AY1921" i="1"/>
  <c r="AY1922" i="1"/>
  <c r="AY1908" i="1"/>
  <c r="AY1899" i="1"/>
  <c r="AY1892" i="1"/>
  <c r="AY1900" i="1"/>
  <c r="AY1897" i="1"/>
  <c r="AY1923" i="1"/>
  <c r="AY1893" i="1"/>
  <c r="AY1894" i="1"/>
  <c r="AY1924" i="1"/>
  <c r="AY1925" i="1"/>
  <c r="AY1907" i="1"/>
  <c r="BI5" i="20" l="1"/>
  <c r="B124" i="14"/>
  <c r="C1" i="14" s="1"/>
  <c r="BI82" i="20"/>
  <c r="BI81" i="20"/>
  <c r="BI80" i="20"/>
  <c r="BI79" i="20"/>
  <c r="BI78" i="20"/>
  <c r="BI77" i="20"/>
  <c r="BI76" i="20"/>
  <c r="BI75" i="20"/>
  <c r="BI74" i="20"/>
  <c r="BI73" i="20"/>
  <c r="BI72" i="20"/>
  <c r="BI71" i="20"/>
  <c r="BI70" i="20"/>
  <c r="BI69" i="20"/>
  <c r="BI68" i="20"/>
  <c r="BI67" i="20"/>
  <c r="BI66" i="20"/>
  <c r="BI65" i="20"/>
  <c r="BI64" i="20"/>
  <c r="BI63" i="20"/>
  <c r="BI62" i="20"/>
  <c r="BI61" i="20"/>
  <c r="BI60" i="20"/>
  <c r="BI59" i="20"/>
  <c r="BI58" i="20"/>
  <c r="BI57" i="20"/>
  <c r="BI56" i="20"/>
  <c r="BI55" i="20"/>
  <c r="BI54" i="20"/>
  <c r="BI53" i="20"/>
  <c r="BI52" i="20"/>
  <c r="BI51" i="20"/>
  <c r="BI50" i="20"/>
  <c r="BI49" i="20"/>
  <c r="BI48" i="20"/>
  <c r="BI47" i="20"/>
  <c r="BI46" i="20"/>
  <c r="BI45" i="20"/>
  <c r="BI44" i="20"/>
  <c r="BI43" i="20"/>
  <c r="BI42" i="20"/>
  <c r="BI41" i="20"/>
  <c r="BI40" i="20"/>
  <c r="BI39" i="20"/>
  <c r="BI38" i="20"/>
  <c r="BI37" i="20"/>
  <c r="BI36" i="20"/>
  <c r="BI35" i="20"/>
  <c r="BI34" i="20"/>
  <c r="BI33" i="20"/>
  <c r="BI32" i="20"/>
  <c r="BI31" i="20"/>
  <c r="BI30" i="20"/>
  <c r="BI29" i="20"/>
  <c r="BI28" i="20"/>
  <c r="BI27" i="20"/>
  <c r="BI26" i="20"/>
  <c r="BI25" i="20"/>
  <c r="BI24" i="20"/>
  <c r="BI23" i="20"/>
  <c r="BI22" i="20"/>
  <c r="BI21" i="20"/>
  <c r="BI20" i="20"/>
  <c r="BI19" i="20"/>
  <c r="BI18" i="20"/>
  <c r="BI17" i="20"/>
  <c r="BI16" i="20"/>
  <c r="BI15" i="20"/>
  <c r="BI14" i="20"/>
  <c r="BI13" i="20"/>
  <c r="BI12" i="20"/>
  <c r="BI11" i="20"/>
  <c r="BI10" i="20"/>
  <c r="BI9" i="20"/>
  <c r="BI8" i="20"/>
  <c r="BI7" i="20"/>
  <c r="BI6" i="20"/>
  <c r="B1" i="14" l="1"/>
  <c r="A56" i="14"/>
  <c r="R81" i="14" l="1"/>
  <c r="R82" i="14" s="1"/>
  <c r="X82" i="14"/>
  <c r="T82" i="14"/>
  <c r="O81" i="14"/>
  <c r="K81" i="14"/>
  <c r="G81" i="14"/>
  <c r="C81" i="14"/>
  <c r="I84" i="14"/>
  <c r="M84" i="14"/>
  <c r="Q84" i="14"/>
  <c r="U84" i="14"/>
  <c r="Y84" i="14"/>
  <c r="C85" i="14"/>
  <c r="G85" i="14"/>
  <c r="J86" i="14"/>
  <c r="N86" i="14"/>
  <c r="R86" i="14"/>
  <c r="V86" i="14"/>
  <c r="Z86" i="14"/>
  <c r="D87" i="14"/>
  <c r="H87" i="14"/>
  <c r="K88" i="14"/>
  <c r="O88" i="14"/>
  <c r="S88" i="14"/>
  <c r="W88" i="14"/>
  <c r="AA88" i="14"/>
  <c r="E89" i="14"/>
  <c r="I89" i="14"/>
  <c r="L90" i="14"/>
  <c r="P90" i="14"/>
  <c r="T90" i="14"/>
  <c r="X90" i="14"/>
  <c r="B91" i="14"/>
  <c r="F91" i="14"/>
  <c r="J91" i="14"/>
  <c r="M92" i="14"/>
  <c r="Q92" i="14"/>
  <c r="U92" i="14"/>
  <c r="Y92" i="14"/>
  <c r="C93" i="14"/>
  <c r="G93" i="14"/>
  <c r="K93" i="14"/>
  <c r="N94" i="14"/>
  <c r="R94" i="14"/>
  <c r="V94" i="14"/>
  <c r="Z94" i="14"/>
  <c r="D95" i="14"/>
  <c r="H95" i="14"/>
  <c r="L95" i="14"/>
  <c r="Z82" i="14"/>
  <c r="V82" i="14"/>
  <c r="Q81" i="14"/>
  <c r="M81" i="14"/>
  <c r="I81" i="14"/>
  <c r="E81" i="14"/>
  <c r="K84" i="14"/>
  <c r="O84" i="14"/>
  <c r="S84" i="14"/>
  <c r="W84" i="14"/>
  <c r="AA84" i="14"/>
  <c r="E85" i="14"/>
  <c r="L86" i="14"/>
  <c r="P86" i="14"/>
  <c r="T86" i="14"/>
  <c r="X86" i="14"/>
  <c r="B87" i="14"/>
  <c r="F87" i="14"/>
  <c r="M88" i="14"/>
  <c r="Q88" i="14"/>
  <c r="U88" i="14"/>
  <c r="Y88" i="14"/>
  <c r="C89" i="14"/>
  <c r="G89" i="14"/>
  <c r="N90" i="14"/>
  <c r="R90" i="14"/>
  <c r="V90" i="14"/>
  <c r="Z90" i="14"/>
  <c r="D91" i="14"/>
  <c r="H91" i="14"/>
  <c r="O92" i="14"/>
  <c r="S92" i="14"/>
  <c r="W92" i="14"/>
  <c r="AA92" i="14"/>
  <c r="E93" i="14"/>
  <c r="I93" i="14"/>
  <c r="P94" i="14"/>
  <c r="T94" i="14"/>
  <c r="X94" i="14"/>
  <c r="B95" i="14"/>
  <c r="F95" i="14"/>
  <c r="J95" i="14"/>
  <c r="AA82" i="14"/>
  <c r="S82" i="14"/>
  <c r="J81" i="14"/>
  <c r="B81" i="14"/>
  <c r="J84" i="14"/>
  <c r="R84" i="14"/>
  <c r="Z84" i="14"/>
  <c r="H85" i="14"/>
  <c r="H86" i="14" s="1"/>
  <c r="O86" i="14"/>
  <c r="W86" i="14"/>
  <c r="E87" i="14"/>
  <c r="L88" i="14"/>
  <c r="T88" i="14"/>
  <c r="B89" i="14"/>
  <c r="J89" i="14"/>
  <c r="J90" i="14" s="1"/>
  <c r="Q90" i="14"/>
  <c r="Y90" i="14"/>
  <c r="G91" i="14"/>
  <c r="N92" i="14"/>
  <c r="V92" i="14"/>
  <c r="D93" i="14"/>
  <c r="L93" i="14"/>
  <c r="L94" i="14" s="1"/>
  <c r="S94" i="14"/>
  <c r="AA94" i="14"/>
  <c r="I95" i="14"/>
  <c r="P96" i="14"/>
  <c r="T96" i="14"/>
  <c r="X96" i="14"/>
  <c r="B97" i="14"/>
  <c r="F97" i="14"/>
  <c r="J97" i="14"/>
  <c r="N97" i="14"/>
  <c r="N98" i="14" s="1"/>
  <c r="Q98" i="14"/>
  <c r="U98" i="14"/>
  <c r="Y98" i="14"/>
  <c r="C99" i="14"/>
  <c r="G99" i="14"/>
  <c r="K99" i="14"/>
  <c r="O99" i="14"/>
  <c r="O100" i="14" s="1"/>
  <c r="R100" i="14"/>
  <c r="V100" i="14"/>
  <c r="Z100" i="14"/>
  <c r="D101" i="14"/>
  <c r="H101" i="14"/>
  <c r="L101" i="14"/>
  <c r="P101" i="14"/>
  <c r="P102" i="14" s="1"/>
  <c r="S102" i="14"/>
  <c r="W102" i="14"/>
  <c r="W82" i="14"/>
  <c r="N81" i="14"/>
  <c r="F81" i="14"/>
  <c r="N84" i="14"/>
  <c r="V84" i="14"/>
  <c r="D85" i="14"/>
  <c r="K86" i="14"/>
  <c r="S86" i="14"/>
  <c r="AA86" i="14"/>
  <c r="I87" i="14"/>
  <c r="I88" i="14" s="1"/>
  <c r="P88" i="14"/>
  <c r="X88" i="14"/>
  <c r="F89" i="14"/>
  <c r="M90" i="14"/>
  <c r="U90" i="14"/>
  <c r="C91" i="14"/>
  <c r="K91" i="14"/>
  <c r="K92" i="14" s="1"/>
  <c r="R92" i="14"/>
  <c r="Z92" i="14"/>
  <c r="H93" i="14"/>
  <c r="O94" i="14"/>
  <c r="W94" i="14"/>
  <c r="E95" i="14"/>
  <c r="M95" i="14"/>
  <c r="M96" i="14" s="1"/>
  <c r="N96" i="14"/>
  <c r="R96" i="14"/>
  <c r="V96" i="14"/>
  <c r="Z96" i="14"/>
  <c r="D97" i="14"/>
  <c r="H97" i="14"/>
  <c r="L97" i="14"/>
  <c r="O98" i="14"/>
  <c r="S98" i="14"/>
  <c r="W98" i="14"/>
  <c r="AA98" i="14"/>
  <c r="E99" i="14"/>
  <c r="I99" i="14"/>
  <c r="M99" i="14"/>
  <c r="P100" i="14"/>
  <c r="T100" i="14"/>
  <c r="X100" i="14"/>
  <c r="B101" i="14"/>
  <c r="F101" i="14"/>
  <c r="J101" i="14"/>
  <c r="N101" i="14"/>
  <c r="Q102" i="14"/>
  <c r="U102" i="14"/>
  <c r="Y102" i="14"/>
  <c r="C103" i="14"/>
  <c r="G103" i="14"/>
  <c r="K103" i="14"/>
  <c r="O103" i="14"/>
  <c r="R104" i="14"/>
  <c r="V104" i="14"/>
  <c r="Z104" i="14"/>
  <c r="D105" i="14"/>
  <c r="H105" i="14"/>
  <c r="L105" i="14"/>
  <c r="P105" i="14"/>
  <c r="Y82" i="14"/>
  <c r="H81" i="14"/>
  <c r="L84" i="14"/>
  <c r="B85" i="14"/>
  <c r="I86" i="14"/>
  <c r="Y86" i="14"/>
  <c r="V88" i="14"/>
  <c r="S90" i="14"/>
  <c r="I91" i="14"/>
  <c r="P92" i="14"/>
  <c r="F93" i="14"/>
  <c r="M94" i="14"/>
  <c r="C95" i="14"/>
  <c r="Q96" i="14"/>
  <c r="Y96" i="14"/>
  <c r="G97" i="14"/>
  <c r="V98" i="14"/>
  <c r="D99" i="14"/>
  <c r="L99" i="14"/>
  <c r="S100" i="14"/>
  <c r="AA100" i="14"/>
  <c r="I101" i="14"/>
  <c r="X102" i="14"/>
  <c r="D103" i="14"/>
  <c r="I103" i="14"/>
  <c r="N103" i="14"/>
  <c r="U104" i="14"/>
  <c r="AA104" i="14"/>
  <c r="F105" i="14"/>
  <c r="K105" i="14"/>
  <c r="Q105" i="14"/>
  <c r="T106" i="14"/>
  <c r="X106" i="14"/>
  <c r="C83" i="14"/>
  <c r="G83" i="14"/>
  <c r="G84" i="14" s="1"/>
  <c r="D81" i="14"/>
  <c r="F85" i="14"/>
  <c r="M86" i="14"/>
  <c r="Z88" i="14"/>
  <c r="T92" i="14"/>
  <c r="G95" i="14"/>
  <c r="AA96" i="14"/>
  <c r="X98" i="14"/>
  <c r="L81" i="14"/>
  <c r="H84" i="14"/>
  <c r="X84" i="14"/>
  <c r="U86" i="14"/>
  <c r="R88" i="14"/>
  <c r="H89" i="14"/>
  <c r="O90" i="14"/>
  <c r="E91" i="14"/>
  <c r="L92" i="14"/>
  <c r="B93" i="14"/>
  <c r="Y94" i="14"/>
  <c r="O96" i="14"/>
  <c r="W96" i="14"/>
  <c r="E97" i="14"/>
  <c r="M97" i="14"/>
  <c r="T98" i="14"/>
  <c r="B99" i="14"/>
  <c r="J99" i="14"/>
  <c r="Q100" i="14"/>
  <c r="Y100" i="14"/>
  <c r="G101" i="14"/>
  <c r="O101" i="14"/>
  <c r="V102" i="14"/>
  <c r="B103" i="14"/>
  <c r="H103" i="14"/>
  <c r="M103" i="14"/>
  <c r="T104" i="14"/>
  <c r="Y104" i="14"/>
  <c r="E105" i="14"/>
  <c r="J105" i="14"/>
  <c r="O105" i="14"/>
  <c r="S106" i="14"/>
  <c r="W106" i="14"/>
  <c r="AA106" i="14"/>
  <c r="F83" i="14"/>
  <c r="U82" i="14"/>
  <c r="P84" i="14"/>
  <c r="C87" i="14"/>
  <c r="J88" i="14"/>
  <c r="W90" i="14"/>
  <c r="J93" i="14"/>
  <c r="Q94" i="14"/>
  <c r="S96" i="14"/>
  <c r="I97" i="14"/>
  <c r="P98" i="14"/>
  <c r="P81" i="14"/>
  <c r="N88" i="14"/>
  <c r="AA90" i="14"/>
  <c r="K97" i="14"/>
  <c r="R98" i="14"/>
  <c r="N99" i="14"/>
  <c r="U100" i="14"/>
  <c r="K101" i="14"/>
  <c r="R102" i="14"/>
  <c r="E103" i="14"/>
  <c r="P103" i="14"/>
  <c r="W104" i="14"/>
  <c r="G105" i="14"/>
  <c r="R105" i="14"/>
  <c r="R106" i="14" s="1"/>
  <c r="Y106" i="14"/>
  <c r="Q86" i="14"/>
  <c r="W100" i="14"/>
  <c r="F103" i="14"/>
  <c r="X104" i="14"/>
  <c r="Z106" i="14"/>
  <c r="T84" i="14"/>
  <c r="U94" i="14"/>
  <c r="C101" i="14"/>
  <c r="J103" i="14"/>
  <c r="B105" i="14"/>
  <c r="D83" i="14"/>
  <c r="B83" i="14"/>
  <c r="K90" i="14"/>
  <c r="X92" i="14"/>
  <c r="K95" i="14"/>
  <c r="C97" i="14"/>
  <c r="H99" i="14"/>
  <c r="E101" i="14"/>
  <c r="AA102" i="14"/>
  <c r="L103" i="14"/>
  <c r="S104" i="14"/>
  <c r="C105" i="14"/>
  <c r="N105" i="14"/>
  <c r="V106" i="14"/>
  <c r="E83" i="14"/>
  <c r="D89" i="14"/>
  <c r="Z98" i="14"/>
  <c r="M101" i="14"/>
  <c r="T102" i="14"/>
  <c r="Q103" i="14"/>
  <c r="Q104" i="14" s="1"/>
  <c r="I105" i="14"/>
  <c r="G87" i="14"/>
  <c r="U96" i="14"/>
  <c r="F99" i="14"/>
  <c r="Z102" i="14"/>
  <c r="M105" i="14"/>
  <c r="U106" i="14"/>
  <c r="B79" i="14"/>
  <c r="Q79" i="14"/>
  <c r="Q80" i="14" s="1"/>
  <c r="O79" i="14"/>
  <c r="W80" i="14"/>
  <c r="F79" i="14"/>
  <c r="Z80" i="14"/>
  <c r="V80" i="14"/>
  <c r="R80" i="14"/>
  <c r="M79" i="14"/>
  <c r="I79" i="14"/>
  <c r="E79" i="14"/>
  <c r="Y80" i="14"/>
  <c r="U80" i="14"/>
  <c r="P79" i="14"/>
  <c r="L79" i="14"/>
  <c r="H79" i="14"/>
  <c r="D79" i="14"/>
  <c r="X80" i="14"/>
  <c r="T80" i="14"/>
  <c r="K79" i="14"/>
  <c r="G79" i="14"/>
  <c r="C79" i="14"/>
  <c r="AA80" i="14"/>
  <c r="S80" i="14"/>
  <c r="N79" i="14"/>
  <c r="J79" i="14"/>
  <c r="P77" i="14"/>
  <c r="P78" i="14" s="1"/>
  <c r="Z78" i="14"/>
  <c r="X78" i="14"/>
  <c r="V78" i="14"/>
  <c r="T78" i="14"/>
  <c r="R78" i="14"/>
  <c r="O77" i="14"/>
  <c r="M77" i="14"/>
  <c r="K77" i="14"/>
  <c r="I77" i="14"/>
  <c r="G77" i="14"/>
  <c r="E77" i="14"/>
  <c r="C77" i="14"/>
  <c r="AA78" i="14"/>
  <c r="Y78" i="14"/>
  <c r="W78" i="14"/>
  <c r="U78" i="14"/>
  <c r="S78" i="14"/>
  <c r="Q78" i="14"/>
  <c r="N77" i="14"/>
  <c r="L77" i="14"/>
  <c r="J77" i="14"/>
  <c r="H77" i="14"/>
  <c r="F77" i="14"/>
  <c r="D77" i="14"/>
  <c r="B77" i="14"/>
  <c r="Z76" i="14"/>
  <c r="X76" i="14"/>
  <c r="V76" i="14"/>
  <c r="T76" i="14"/>
  <c r="R76" i="14"/>
  <c r="P76" i="14"/>
  <c r="N75" i="14"/>
  <c r="L75" i="14"/>
  <c r="J75" i="14"/>
  <c r="H75" i="14"/>
  <c r="F75" i="14"/>
  <c r="D75" i="14"/>
  <c r="B75" i="14"/>
  <c r="AA76" i="14"/>
  <c r="Y76" i="14"/>
  <c r="W76" i="14"/>
  <c r="U76" i="14"/>
  <c r="S76" i="14"/>
  <c r="Q76" i="14"/>
  <c r="O75" i="14"/>
  <c r="O76" i="14" s="1"/>
  <c r="M75" i="14"/>
  <c r="K75" i="14"/>
  <c r="I75" i="14"/>
  <c r="G75" i="14"/>
  <c r="E75" i="14"/>
  <c r="C75" i="14"/>
  <c r="Q74" i="14"/>
  <c r="S74" i="14"/>
  <c r="U74" i="14"/>
  <c r="W74" i="14"/>
  <c r="Y74" i="14"/>
  <c r="AA74" i="14"/>
  <c r="C73" i="14"/>
  <c r="E73" i="14"/>
  <c r="G73" i="14"/>
  <c r="I73" i="14"/>
  <c r="K73" i="14"/>
  <c r="M73" i="14"/>
  <c r="B73" i="14"/>
  <c r="P74" i="14"/>
  <c r="R74" i="14"/>
  <c r="T74" i="14"/>
  <c r="V74" i="14"/>
  <c r="X74" i="14"/>
  <c r="Z74" i="14"/>
  <c r="O74" i="14"/>
  <c r="D73" i="14"/>
  <c r="F73" i="14"/>
  <c r="H73" i="14"/>
  <c r="J73" i="14"/>
  <c r="L73" i="14"/>
  <c r="N73" i="14"/>
  <c r="N74" i="14" s="1"/>
  <c r="B71" i="14"/>
  <c r="P60" i="14"/>
  <c r="O68" i="14"/>
  <c r="J65" i="14"/>
  <c r="J66" i="14" s="1"/>
  <c r="H65" i="14"/>
  <c r="J62" i="14"/>
  <c r="X60" i="14"/>
  <c r="E63" i="14"/>
  <c r="H61" i="14"/>
  <c r="H62" i="14" s="1"/>
  <c r="N68" i="14"/>
  <c r="W70" i="14"/>
  <c r="L62" i="14"/>
  <c r="M68" i="14"/>
  <c r="J60" i="14"/>
  <c r="Y72" i="14"/>
  <c r="Q66" i="14"/>
  <c r="G71" i="14"/>
  <c r="P66" i="14"/>
  <c r="B61" i="14"/>
  <c r="Q72" i="14"/>
  <c r="I60" i="14"/>
  <c r="I63" i="14"/>
  <c r="I64" i="14" s="1"/>
  <c r="L68" i="14"/>
  <c r="C71" i="14"/>
  <c r="M64" i="14"/>
  <c r="S60" i="14"/>
  <c r="X70" i="14"/>
  <c r="U66" i="14"/>
  <c r="E71" i="14"/>
  <c r="P64" i="14"/>
  <c r="D63" i="14"/>
  <c r="I62" i="14"/>
  <c r="I65" i="14"/>
  <c r="T70" i="14"/>
  <c r="U60" i="14"/>
  <c r="V68" i="14"/>
  <c r="I67" i="14"/>
  <c r="G67" i="14"/>
  <c r="R70" i="14"/>
  <c r="O62" i="14"/>
  <c r="T66" i="14"/>
  <c r="W72" i="14"/>
  <c r="Z62" i="14"/>
  <c r="U68" i="14"/>
  <c r="AA70" i="14"/>
  <c r="O66" i="14"/>
  <c r="J71" i="14"/>
  <c r="F63" i="14"/>
  <c r="C59" i="14"/>
  <c r="Q70" i="14"/>
  <c r="Y64" i="14"/>
  <c r="U72" i="14"/>
  <c r="Z72" i="14"/>
  <c r="R66" i="14"/>
  <c r="AA66" i="14"/>
  <c r="T60" i="14"/>
  <c r="W60" i="14"/>
  <c r="V62" i="14"/>
  <c r="O70" i="14"/>
  <c r="K71" i="14"/>
  <c r="I69" i="14"/>
  <c r="R62" i="14"/>
  <c r="AA60" i="14"/>
  <c r="N66" i="14"/>
  <c r="D67" i="14"/>
  <c r="R68" i="14"/>
  <c r="D65" i="14"/>
  <c r="O64" i="14"/>
  <c r="R72" i="14"/>
  <c r="U70" i="14"/>
  <c r="Y70" i="14"/>
  <c r="T62" i="14"/>
  <c r="K60" i="14"/>
  <c r="AA62" i="14"/>
  <c r="S70" i="14"/>
  <c r="J64" i="14"/>
  <c r="P68" i="14"/>
  <c r="V60" i="14"/>
  <c r="C63" i="14"/>
  <c r="H60" i="14"/>
  <c r="S66" i="14"/>
  <c r="C69" i="14"/>
  <c r="H67" i="14"/>
  <c r="N64" i="14"/>
  <c r="F65" i="14"/>
  <c r="Q60" i="14"/>
  <c r="N62" i="14"/>
  <c r="V66" i="14"/>
  <c r="H69" i="14"/>
  <c r="K66" i="14"/>
  <c r="E59" i="14"/>
  <c r="W64" i="14"/>
  <c r="X66" i="14"/>
  <c r="R64" i="14"/>
  <c r="P62" i="14"/>
  <c r="L69" i="14"/>
  <c r="L70" i="14" s="1"/>
  <c r="N72" i="14"/>
  <c r="W62" i="14"/>
  <c r="F59" i="14"/>
  <c r="Q62" i="14"/>
  <c r="E69" i="14"/>
  <c r="Z68" i="14"/>
  <c r="T68" i="14"/>
  <c r="D59" i="14"/>
  <c r="N60" i="14"/>
  <c r="D69" i="14"/>
  <c r="Z64" i="14"/>
  <c r="V70" i="14"/>
  <c r="D61" i="14"/>
  <c r="V64" i="14"/>
  <c r="U64" i="14"/>
  <c r="G65" i="14"/>
  <c r="L71" i="14"/>
  <c r="L66" i="14"/>
  <c r="B65" i="14"/>
  <c r="F67" i="14"/>
  <c r="G61" i="14"/>
  <c r="L64" i="14"/>
  <c r="L60" i="14"/>
  <c r="K64" i="14"/>
  <c r="K69" i="14"/>
  <c r="K62" i="14"/>
  <c r="Z66" i="14"/>
  <c r="T64" i="14"/>
  <c r="V72" i="14"/>
  <c r="Z70" i="14"/>
  <c r="P72" i="14"/>
  <c r="Z60" i="14"/>
  <c r="X68" i="14"/>
  <c r="W66" i="14"/>
  <c r="Y66" i="14"/>
  <c r="D71" i="14"/>
  <c r="B69" i="14"/>
  <c r="X72" i="14"/>
  <c r="C61" i="14"/>
  <c r="X62" i="14"/>
  <c r="S64" i="14"/>
  <c r="S68" i="14"/>
  <c r="Y62" i="14"/>
  <c r="Y60" i="14"/>
  <c r="N70" i="14"/>
  <c r="B63" i="14"/>
  <c r="E61" i="14"/>
  <c r="E65" i="14"/>
  <c r="G69" i="14"/>
  <c r="H63" i="14"/>
  <c r="K67" i="14"/>
  <c r="K68" i="14" s="1"/>
  <c r="T72" i="14"/>
  <c r="M62" i="14"/>
  <c r="H71" i="14"/>
  <c r="W68" i="14"/>
  <c r="G63" i="14"/>
  <c r="Q68" i="14"/>
  <c r="Q64" i="14"/>
  <c r="G59" i="14"/>
  <c r="G60" i="14" s="1"/>
  <c r="J67" i="14"/>
  <c r="S72" i="14"/>
  <c r="M70" i="14"/>
  <c r="O60" i="14"/>
  <c r="M60" i="14"/>
  <c r="F69" i="14"/>
  <c r="B59" i="14"/>
  <c r="M66" i="14"/>
  <c r="M71" i="14"/>
  <c r="M72" i="14" s="1"/>
  <c r="E67" i="14"/>
  <c r="S62" i="14"/>
  <c r="AA64" i="14"/>
  <c r="AA68" i="14"/>
  <c r="O72" i="14"/>
  <c r="F61" i="14"/>
  <c r="B67" i="14"/>
  <c r="J69" i="14"/>
  <c r="AA72" i="14"/>
  <c r="P70" i="14"/>
  <c r="C65" i="14"/>
  <c r="Y68" i="14"/>
  <c r="X64" i="14"/>
  <c r="I71" i="14"/>
  <c r="U62" i="14"/>
  <c r="C67" i="14"/>
  <c r="F71" i="14"/>
  <c r="R60" i="14"/>
</calcChain>
</file>

<file path=xl/sharedStrings.xml><?xml version="1.0" encoding="utf-8"?>
<sst xmlns="http://schemas.openxmlformats.org/spreadsheetml/2006/main" count="1062" uniqueCount="352">
  <si>
    <t>currYr</t>
  </si>
  <si>
    <t>mu</t>
  </si>
  <si>
    <t>MuName</t>
  </si>
  <si>
    <t>Vanderhoof</t>
  </si>
  <si>
    <t>Quesnel</t>
  </si>
  <si>
    <t>Lakes</t>
  </si>
  <si>
    <t>WilliamsLake</t>
  </si>
  <si>
    <t>100MileHouse</t>
  </si>
  <si>
    <t>Merritt</t>
  </si>
  <si>
    <t>Cranbrook</t>
  </si>
  <si>
    <t>Morice</t>
  </si>
  <si>
    <t>Mackenzie</t>
  </si>
  <si>
    <t>Lillooet</t>
  </si>
  <si>
    <t>FtStJames</t>
  </si>
  <si>
    <t>Invermere</t>
  </si>
  <si>
    <t>Boundary</t>
  </si>
  <si>
    <t>PrinceGeorge</t>
  </si>
  <si>
    <t>DawsonCreek</t>
  </si>
  <si>
    <t>Kamloops</t>
  </si>
  <si>
    <t>Okanagan</t>
  </si>
  <si>
    <t>KootenayLake</t>
  </si>
  <si>
    <t>Bulkley</t>
  </si>
  <si>
    <t>Arrow</t>
  </si>
  <si>
    <t>Golden</t>
  </si>
  <si>
    <t>RobsonValley</t>
  </si>
  <si>
    <t>Cassiar</t>
  </si>
  <si>
    <t>FtStJohn</t>
  </si>
  <si>
    <t>FortNelson</t>
  </si>
  <si>
    <t>Cranberry</t>
  </si>
  <si>
    <t>QueenCharlotte</t>
  </si>
  <si>
    <t>Kispiox</t>
  </si>
  <si>
    <t>Kalum</t>
  </si>
  <si>
    <t>Nass</t>
  </si>
  <si>
    <t>Soo</t>
  </si>
  <si>
    <t>SunshineCoast</t>
  </si>
  <si>
    <t>Revelstoke</t>
  </si>
  <si>
    <t>Fraser</t>
  </si>
  <si>
    <t>Kingcome</t>
  </si>
  <si>
    <t>MidCoast</t>
  </si>
  <si>
    <t>Arrowsmith</t>
  </si>
  <si>
    <t>Strathcona</t>
  </si>
  <si>
    <t>NorthCoast</t>
  </si>
  <si>
    <t>Year</t>
  </si>
  <si>
    <t>Management Unit</t>
  </si>
  <si>
    <t>Grand Total</t>
  </si>
  <si>
    <t>out</t>
  </si>
  <si>
    <t>2005anKillData</t>
  </si>
  <si>
    <t>2005cumKillData</t>
  </si>
  <si>
    <t>2005anKillProjection</t>
  </si>
  <si>
    <t>2005cumKillProjection</t>
  </si>
  <si>
    <t>2004cumKillData</t>
  </si>
  <si>
    <t>2004anKillProjection</t>
  </si>
  <si>
    <t>2004cumKillProjection</t>
  </si>
  <si>
    <t>2004anKillData</t>
  </si>
  <si>
    <t>Sum of 2004anKillData</t>
  </si>
  <si>
    <t>Data</t>
  </si>
  <si>
    <t>Sum of 2004anKillProjection</t>
  </si>
  <si>
    <t>Sum of 2005anKillData</t>
  </si>
  <si>
    <t>Sum of 2005anKillProjection</t>
  </si>
  <si>
    <t>Sum of 2004cumKillData</t>
  </si>
  <si>
    <t>Sum of 2004cumKillProjection</t>
  </si>
  <si>
    <t>Sum of 2005cumKillData</t>
  </si>
  <si>
    <t>Sum of 2005cumKillProjection</t>
  </si>
  <si>
    <t>Scale</t>
  </si>
  <si>
    <t>2006anKillProjection</t>
  </si>
  <si>
    <t>2006cumKillProjection</t>
  </si>
  <si>
    <t>Sum of 2006cumKillProjection</t>
  </si>
  <si>
    <t>Sum of 2006anKillProjection</t>
  </si>
  <si>
    <t>Sum of 2006anKillData</t>
  </si>
  <si>
    <t>Sum of 2006cumKillData</t>
  </si>
  <si>
    <t>2006anKillData</t>
  </si>
  <si>
    <t>2006cumKillData</t>
  </si>
  <si>
    <t>MAX</t>
  </si>
  <si>
    <t>Coast - Interior</t>
  </si>
  <si>
    <t>I</t>
  </si>
  <si>
    <t>C</t>
  </si>
  <si>
    <t/>
  </si>
  <si>
    <t>Province</t>
  </si>
  <si>
    <t>Interior</t>
  </si>
  <si>
    <t>Coast</t>
  </si>
  <si>
    <t>22 Pine Units</t>
  </si>
  <si>
    <t>Provincial Total</t>
  </si>
  <si>
    <t>Pine Units Total</t>
  </si>
  <si>
    <t>Pine Units</t>
  </si>
  <si>
    <t>% Pine</t>
  </si>
  <si>
    <t>2007anKillData</t>
  </si>
  <si>
    <t>2007cumKillData</t>
  </si>
  <si>
    <t>2007anKillProjection</t>
  </si>
  <si>
    <t>2007cumKillProjection</t>
  </si>
  <si>
    <t>Sum of 2007anKillData</t>
  </si>
  <si>
    <t>Sum of 2007anKillProjection</t>
  </si>
  <si>
    <t>Sum of 2007cumKillData</t>
  </si>
  <si>
    <t>Sum of 2007cumKillProjection</t>
  </si>
  <si>
    <t>100 Mile House</t>
  </si>
  <si>
    <t>Dawson Creek</t>
  </si>
  <si>
    <t>Kootenay Lake</t>
  </si>
  <si>
    <t>Prince George</t>
  </si>
  <si>
    <t>Robson Valley</t>
  </si>
  <si>
    <t>Williams Lake</t>
  </si>
  <si>
    <t>Fort St. James</t>
  </si>
  <si>
    <t>Outside "Pine Units"</t>
  </si>
  <si>
    <t>Min Annual Kill</t>
  </si>
  <si>
    <t>Max Annual Kill</t>
  </si>
  <si>
    <t>Diff</t>
  </si>
  <si>
    <t>Coast TSA</t>
  </si>
  <si>
    <t>Coast TFL</t>
  </si>
  <si>
    <t>Interior TSA</t>
  </si>
  <si>
    <t>Interior TFL</t>
  </si>
  <si>
    <t>2008anKillData</t>
  </si>
  <si>
    <t>2008cumKillData</t>
  </si>
  <si>
    <t>2008anKillProjection</t>
  </si>
  <si>
    <t>2008cumKillProjection</t>
  </si>
  <si>
    <t>Sum of 2008anKillData</t>
  </si>
  <si>
    <t>Sum of 2008cumKillData</t>
  </si>
  <si>
    <t>Sum of 2008anKillProjection</t>
  </si>
  <si>
    <t>Sum of 2008cumKillProjection</t>
  </si>
  <si>
    <t>100 Mile House TSA</t>
  </si>
  <si>
    <t>Arrow TSA</t>
  </si>
  <si>
    <t>Boundary TSA</t>
  </si>
  <si>
    <t>Bulkley TSA</t>
  </si>
  <si>
    <t>Cranbrook TSA</t>
  </si>
  <si>
    <t>Dawson Creek TSA</t>
  </si>
  <si>
    <t>Golden TSA</t>
  </si>
  <si>
    <t>Invermere TSA</t>
  </si>
  <si>
    <t>Kamloops TSA</t>
  </si>
  <si>
    <t>Kootenay Lake TSA</t>
  </si>
  <si>
    <t>Lakes TSA</t>
  </si>
  <si>
    <t>Lillooet TSA</t>
  </si>
  <si>
    <t>Mackenzie TSA</t>
  </si>
  <si>
    <t>Merritt TSA</t>
  </si>
  <si>
    <t>Morice TSA</t>
  </si>
  <si>
    <t>Okanagan TSA</t>
  </si>
  <si>
    <t>Quesnel TSA</t>
  </si>
  <si>
    <t>Robson Valley TSA</t>
  </si>
  <si>
    <t>Williams Lake TSA</t>
  </si>
  <si>
    <t>Vanderhoof Forest District</t>
  </si>
  <si>
    <t>Prince George Forest District</t>
  </si>
  <si>
    <t>Fort St. James Forest District</t>
  </si>
  <si>
    <t>2009anKillData</t>
  </si>
  <si>
    <t>2009cumKillData</t>
  </si>
  <si>
    <t>2009anKillProjection</t>
  </si>
  <si>
    <t>2009cumKillProjection</t>
  </si>
  <si>
    <t>Sum of 2009anKillData</t>
  </si>
  <si>
    <t>Sum of 2009cumKillData</t>
  </si>
  <si>
    <t>Sum of 2009anKillProjection</t>
  </si>
  <si>
    <t>Sum of 2009cumKillProjection</t>
  </si>
  <si>
    <t>Metadata</t>
  </si>
  <si>
    <t>Description</t>
  </si>
  <si>
    <t>Comparison of the Provincial Projection of the Current Mountain Pine Beetle Infestation Model (BCMPB), which is derived in part from the Provincial Aerial Overview Surveys of Forest Health.</t>
  </si>
  <si>
    <t>Model Version</t>
  </si>
  <si>
    <t>Scenario</t>
  </si>
  <si>
    <t>Data Values</t>
  </si>
  <si>
    <t>Caution</t>
  </si>
  <si>
    <t>Reference</t>
  </si>
  <si>
    <t>www.for.gov.bc.ca/hre/bcmpb</t>
  </si>
  <si>
    <t>Contact</t>
  </si>
  <si>
    <t>adrian.walton@gov.bc.ca</t>
  </si>
  <si>
    <t>Run date</t>
  </si>
  <si>
    <t>2010anKillData</t>
  </si>
  <si>
    <t>2010cumKillData</t>
  </si>
  <si>
    <t>2010anKillProjection</t>
  </si>
  <si>
    <t>2010cumKillProjection</t>
  </si>
  <si>
    <t>Sum of 2010cumKillData</t>
  </si>
  <si>
    <t>Sum of 2010cumKillProjection</t>
  </si>
  <si>
    <t>Sum of 2010anKillData</t>
  </si>
  <si>
    <t>Sum of 2010anKillProjection</t>
  </si>
  <si>
    <t>No Management, i.e. no future forest harvesting or beetle suppression activities occur.  This is the projection of the infestation alone</t>
  </si>
  <si>
    <t>Percent Pine</t>
  </si>
  <si>
    <t>Management Unit ID</t>
  </si>
  <si>
    <t>Managment Unit ID (muID)</t>
  </si>
  <si>
    <t>Pine Units:  Look-up Name</t>
  </si>
  <si>
    <t>Pine Units: Look-up Name</t>
  </si>
  <si>
    <t>Pine Units: Full Name</t>
  </si>
  <si>
    <t>Instructions</t>
  </si>
  <si>
    <t>Coast/Interior Total</t>
  </si>
  <si>
    <t>Management Unit Class</t>
  </si>
  <si>
    <t>Managment Unit Class</t>
  </si>
  <si>
    <t>Management Unit Full Name</t>
  </si>
  <si>
    <t>Arrowsmith TSA</t>
  </si>
  <si>
    <t>Cassiar TSA</t>
  </si>
  <si>
    <t>Cranberry TSA</t>
  </si>
  <si>
    <t>Fort Nelson TSA</t>
  </si>
  <si>
    <t>Fraser TSA</t>
  </si>
  <si>
    <t>Ft. St. James Forest District</t>
  </si>
  <si>
    <t>Ft. St. John TSA</t>
  </si>
  <si>
    <t>Kalum TSA</t>
  </si>
  <si>
    <t>Kingcome TSA</t>
  </si>
  <si>
    <t>Kispiox TSA</t>
  </si>
  <si>
    <t>Mid Coast TSA</t>
  </si>
  <si>
    <t>Nass TSA</t>
  </si>
  <si>
    <t>North Coast TSA</t>
  </si>
  <si>
    <t>Queen Charlotte TSA</t>
  </si>
  <si>
    <t>Revelstoke TSA</t>
  </si>
  <si>
    <t>Soo TSA</t>
  </si>
  <si>
    <t>Strathcona TSA</t>
  </si>
  <si>
    <t>Sunshine Coast TSA</t>
  </si>
  <si>
    <t>Manamgent Units: Look-up Name</t>
  </si>
  <si>
    <t>Management Units: Full Name</t>
  </si>
  <si>
    <t>Include</t>
  </si>
  <si>
    <t>Coast/Interior</t>
  </si>
  <si>
    <t>Sum of THLB Total Volume (m3) in 1999</t>
  </si>
  <si>
    <t>Sum of THLB Pine Volume (m3) in 1999</t>
  </si>
  <si>
    <t>Non-pine Units</t>
  </si>
  <si>
    <t>Non-pine Units Total</t>
  </si>
  <si>
    <t>Outside the 22 Pine Units</t>
  </si>
  <si>
    <t>Old Estimate of Observed Annual Red-Attack (published in 2005)</t>
  </si>
  <si>
    <t>Old Estimate of Projected Annual Red-Attack (published in 2005)</t>
  </si>
  <si>
    <t>Old Estimate of Observed Annual Red-Attack (published in 2006)</t>
  </si>
  <si>
    <t>Old Estimate of Projected Annual Red-Attack (published in 2006)</t>
  </si>
  <si>
    <t>Old Estimate of Observed Annual Red-Attack (published in 2007)</t>
  </si>
  <si>
    <t>Old Estimate of Projected Annual Red-Attack (published in 2007)</t>
  </si>
  <si>
    <t>Old Estimate of Observed Annual Red-Attack (published in 2008)</t>
  </si>
  <si>
    <t>Old Estimate of Projected Annual Red-Attack (published in 2008)</t>
  </si>
  <si>
    <t>Old Estimate of Observed Annual Red-Attack (published in 2009)</t>
  </si>
  <si>
    <t>Old Estimate of Projected Annual Red-Attack (published in 2009)</t>
  </si>
  <si>
    <t>Old Estimate of Observed Annual Red-Attack (published in 2010)</t>
  </si>
  <si>
    <t>Old Estimate of Projected Annual Red-Attack (published in 2010)</t>
  </si>
  <si>
    <t>Old Estimate of Observed Cumulative Attack (published in 2005)</t>
  </si>
  <si>
    <t>Old Estimate of Projected Cumulative Attack (published in 2005)</t>
  </si>
  <si>
    <t>Old Estimate of Observed Cumulative Attack (published in 2006)</t>
  </si>
  <si>
    <t>Old Estimate of Projected Cumulative Attack (published in 2006)</t>
  </si>
  <si>
    <t>Old Estimate of Observed Cumulative Attack (published in 2007)</t>
  </si>
  <si>
    <t>Old Estimate of Projected Cumulative Attack (published in 2007)</t>
  </si>
  <si>
    <t>Old Estimate of Observed Cumulative Attack (published in 2008)</t>
  </si>
  <si>
    <t>Old Estimate of Projected Cumulative Attack (published in 2008)</t>
  </si>
  <si>
    <t>Old Estimate of Observed Cumulative Attack (published in 2009)</t>
  </si>
  <si>
    <t>Old Estimate of Projected Cumulative Attack (published in 2009)</t>
  </si>
  <si>
    <t>Old Estimate of Observed Cumulative Attack (published in 2010)</t>
  </si>
  <si>
    <t>Old Estimate of Projected Cumulative Attack (published in 2010)</t>
  </si>
  <si>
    <t>2010 Publication: 1999-2009 Aerial Overview Surveys and BCMPB.v7</t>
  </si>
  <si>
    <t>2009 Publication: 1999-2008 Aerial Overview Surveys and BCMPB.v6</t>
  </si>
  <si>
    <t>2008 Publication: 1999-2007 Aerial Overview Surveys and BCMPB.v5</t>
  </si>
  <si>
    <t>2007 Publication: 1999-2006 Aerial Overview Surveys and BCMPB.v4</t>
  </si>
  <si>
    <t>2006 Publication: 1999-2005 Aerial Overview Surveys and BCMPB.v3</t>
  </si>
  <si>
    <t>2005 Publication: 1999-2004 Aerial Overview Surveys and BCMPB.v2</t>
  </si>
  <si>
    <r>
      <t>Cubic meters (m</t>
    </r>
    <r>
      <rPr>
        <vertAlign val="superscript"/>
        <sz val="10"/>
        <rFont val="Arial"/>
        <family val="2"/>
      </rPr>
      <t>3</t>
    </r>
    <r>
      <rPr>
        <sz val="10"/>
        <rFont val="Arial"/>
        <family val="2"/>
      </rPr>
      <t>) of pine observed to have been killed (</t>
    </r>
    <r>
      <rPr>
        <b/>
        <sz val="10"/>
        <rFont val="Arial"/>
        <family val="2"/>
      </rPr>
      <t>red- and grey-attack only</t>
    </r>
    <r>
      <rPr>
        <sz val="10"/>
        <rFont val="Arial"/>
        <family val="2"/>
      </rPr>
      <t xml:space="preserve">) on the </t>
    </r>
    <r>
      <rPr>
        <b/>
        <sz val="10"/>
        <rFont val="Arial"/>
        <family val="2"/>
      </rPr>
      <t>timber harvesting land base (THLB)</t>
    </r>
    <r>
      <rPr>
        <sz val="10"/>
        <rFont val="Arial"/>
        <family val="2"/>
      </rPr>
      <t>.</t>
    </r>
  </si>
  <si>
    <t>The Prince George Timber Supply Area (TSA) is modelled as 3 separate management units (each forest district).</t>
  </si>
  <si>
    <t>Cumulative Attack = red- and grey-attack</t>
  </si>
  <si>
    <t>Select one or more management units (or "All") from the dropdown box in cell B3 on the "SummaryByUnit" worksheet.   Values and charts on the various worksheets will automatically update to reflect estimates of annual and/or cumulative pine volume killed by the mountain pine beetle within the selected management unit(s).</t>
  </si>
  <si>
    <t>2011anKillData</t>
  </si>
  <si>
    <t>2011cumKillData</t>
  </si>
  <si>
    <t>2011anKillProjection</t>
  </si>
  <si>
    <t>2011cumKillProjection</t>
  </si>
  <si>
    <t>Sum of 2011anKillData</t>
  </si>
  <si>
    <t>Sum of 2011cumKillData</t>
  </si>
  <si>
    <t>Sum of 2011anKillProjection</t>
  </si>
  <si>
    <t>Sum of 2011cumKillProjection</t>
  </si>
  <si>
    <t>Old Estimate of Observed Annual Red-Attack (published in 2011)</t>
  </si>
  <si>
    <t>Old Estimate of Projected Annual Red-Attack (published in 2011)</t>
  </si>
  <si>
    <t>Old Estimate of Observed Cumulative Attack (published in 2011)</t>
  </si>
  <si>
    <t>Old Estimate of Projected Cumulative Attack (published in 2011)</t>
  </si>
  <si>
    <t>2011 Publication: 1999-2010 Aerial Overview Surveys and BCMPB.v8</t>
  </si>
  <si>
    <t>Ft St John</t>
  </si>
  <si>
    <t>MU ID for Lumping TFLs</t>
  </si>
  <si>
    <t>Annual Kill (red-attack) (m3)</t>
  </si>
  <si>
    <t>2012anKillData</t>
  </si>
  <si>
    <t>2012cumKillData</t>
  </si>
  <si>
    <t>2012anKillProjection</t>
  </si>
  <si>
    <t>2012cumKillProjection</t>
  </si>
  <si>
    <t>Sum of 2012anKillData</t>
  </si>
  <si>
    <t>Sum of 2012cumKillData</t>
  </si>
  <si>
    <t>Sum of 2012anKillProjection</t>
  </si>
  <si>
    <t>Sum of 2012cumKillProjection</t>
  </si>
  <si>
    <t>Old Estimate of Observed Annual Red-Attack (published in 2012)</t>
  </si>
  <si>
    <t>Old Estimate of Projected Annual Red-Attack (published in 2012)</t>
  </si>
  <si>
    <t>2012 Publication: 1999-2011 Aerial Overview Surveys and BCMPB.v9</t>
  </si>
  <si>
    <t>Old Estimate of Observed Cumulative Attack (published in 2012)</t>
  </si>
  <si>
    <t>Old Estimate of Projected Cumulative Attack (published in 2012)</t>
  </si>
  <si>
    <r>
      <t>Proportion of 1999</t>
    </r>
    <r>
      <rPr>
        <b/>
        <sz val="10"/>
        <rFont val="Arial"/>
        <family val="2"/>
      </rPr>
      <t xml:space="preserve"> Pine Volume</t>
    </r>
    <r>
      <rPr>
        <sz val="10"/>
        <rFont val="Arial"/>
        <family val="2"/>
      </rPr>
      <t xml:space="preserve"> Killed (red- and grey-attack)</t>
    </r>
  </si>
  <si>
    <r>
      <t xml:space="preserve">Proportion of 1999 </t>
    </r>
    <r>
      <rPr>
        <b/>
        <sz val="10"/>
        <rFont val="Arial"/>
        <family val="2"/>
      </rPr>
      <t>Pine Volume</t>
    </r>
    <r>
      <rPr>
        <sz val="10"/>
        <rFont val="Arial"/>
        <family val="2"/>
      </rPr>
      <t xml:space="preserve"> Killed (red- and grey-attack)</t>
    </r>
  </si>
  <si>
    <r>
      <t xml:space="preserve">Proportion of 1999 </t>
    </r>
    <r>
      <rPr>
        <b/>
        <sz val="10"/>
        <rFont val="Arial"/>
        <family val="2"/>
      </rPr>
      <t>Total Volume</t>
    </r>
    <r>
      <rPr>
        <sz val="10"/>
        <rFont val="Arial"/>
        <family val="2"/>
      </rPr>
      <t xml:space="preserve"> Killed (red- and grey-attack)</t>
    </r>
  </si>
  <si>
    <t>Over</t>
  </si>
  <si>
    <t>Just past peak</t>
  </si>
  <si>
    <t>Very tail end</t>
  </si>
  <si>
    <t>Near tail end</t>
  </si>
  <si>
    <t>7 years</t>
  </si>
  <si>
    <t>2 years</t>
  </si>
  <si>
    <t>3 years</t>
  </si>
  <si>
    <t># more years until over</t>
  </si>
  <si>
    <t>Status</t>
  </si>
  <si>
    <t>2013anKillData</t>
  </si>
  <si>
    <t>2013cumKillData</t>
  </si>
  <si>
    <t>2013anKillProjection</t>
  </si>
  <si>
    <t>2013cumKillProjection</t>
  </si>
  <si>
    <t>Sum of 2013anKillData</t>
  </si>
  <si>
    <t>Sum of 2013anKillProjection</t>
  </si>
  <si>
    <t>Sum of 2013cumKillData</t>
  </si>
  <si>
    <t>Sum of 2013cumKillProjection</t>
  </si>
  <si>
    <t>Old Estimate of Observed Annual Red-Attack (published in 2013)</t>
  </si>
  <si>
    <t>Old Estimate of Projected Annual Red-Attack (published in 2013)</t>
  </si>
  <si>
    <t>Old Estimate of Observed Cumulative Attack (published in 2013)</t>
  </si>
  <si>
    <t>Old Estimate of Projected Cumulative Attack (published in 2013)</t>
  </si>
  <si>
    <t>2013 Publication: 1999-2012 Aerial Overview Surveys and BCMPB.v10</t>
  </si>
  <si>
    <t>.v11 changes from 2012 to 2013</t>
  </si>
  <si>
    <t>.v10 projected</t>
  </si>
  <si>
    <t>.v11 2013 Compared to 
.v10 Projected 2013</t>
  </si>
  <si>
    <t>.v11 observed</t>
  </si>
  <si>
    <t>.v11 projected changes from 2013 to 2018</t>
  </si>
  <si>
    <t>(All)</t>
  </si>
  <si>
    <t>2014anKillProjection</t>
  </si>
  <si>
    <t>2014cumKillProjection</t>
  </si>
  <si>
    <t>2014anKillData</t>
  </si>
  <si>
    <t>2014cumKillData</t>
  </si>
  <si>
    <t>Sum of 2014anKillData</t>
  </si>
  <si>
    <t>Sum of 2014anKillProjection</t>
  </si>
  <si>
    <t>Sum of 2014cumKillData</t>
  </si>
  <si>
    <t>Sum of 2014cumKillProjection</t>
  </si>
  <si>
    <t>Old Estimate of Observed Annual Red-Attack (published in 2014)</t>
  </si>
  <si>
    <t>Old Estimate of Projected Annual Red-Attack (published in 2014)</t>
  </si>
  <si>
    <t>Old Estimate of Observed Cumulative Attack (published in 2014)</t>
  </si>
  <si>
    <t>Old Estimate of Projected Cumulative Attack (published in 2014)</t>
  </si>
  <si>
    <t>2014 Publication: 1999-2013 Aerial Overview Surveys and BCMPB.v11</t>
  </si>
  <si>
    <t>2015anKillData</t>
  </si>
  <si>
    <t>2015cumKillData</t>
  </si>
  <si>
    <t>2015anKillProjection</t>
  </si>
  <si>
    <t>2015cumKillProjection</t>
  </si>
  <si>
    <t>Sum of 2015anKillData</t>
  </si>
  <si>
    <t>Sum of 2015anKillProjection</t>
  </si>
  <si>
    <t>Sum of 2015cumKillData</t>
  </si>
  <si>
    <t>Sum of 2015cumKillProjection</t>
  </si>
  <si>
    <t>Current Estimate of Observed Annual Red-Attack (2016*)</t>
  </si>
  <si>
    <t>Current Estimate of Projected Annual Red-Attack (2016*)</t>
  </si>
  <si>
    <t>Old Estimate of Observed Annual Red-Attack (published in 2015)</t>
  </si>
  <si>
    <t>Old Estimate of Projected Annual Red-Attack (published in 2015)</t>
  </si>
  <si>
    <t>Current Estimate of Observed Cumulative Red-Attack (2016*)</t>
  </si>
  <si>
    <t>Current Estimate of Projected Cumulative Red-Attack (2016*)</t>
  </si>
  <si>
    <t>Old Estimate of Observed Cumulative Attack (published in 2015)</t>
  </si>
  <si>
    <t>Old Estimate of Projected Cumulative Attack (published in 2015)</t>
  </si>
  <si>
    <t>*2016 Publication: 1999-2015 Aerial Overview Surveys and BCMPB.v13</t>
  </si>
  <si>
    <t>2015 Publication: 1999-2014 Aerial Overview Surveys and BCMPB.v12</t>
  </si>
  <si>
    <r>
      <rPr>
        <b/>
        <sz val="10"/>
        <rFont val="Arial"/>
        <family val="2"/>
      </rPr>
      <t>BCMPB.v13</t>
    </r>
    <r>
      <rPr>
        <sz val="10"/>
        <rFont val="Arial"/>
        <family val="2"/>
      </rPr>
      <t xml:space="preserve"> (and </t>
    </r>
    <r>
      <rPr>
        <b/>
        <sz val="10"/>
        <rFont val="Arial"/>
        <family val="2"/>
      </rPr>
      <t>years 1999 through 2015</t>
    </r>
    <r>
      <rPr>
        <sz val="10"/>
        <rFont val="Arial"/>
        <family val="2"/>
      </rPr>
      <t xml:space="preserve"> of the Aerial Overview Surveys of Forest Health)</t>
    </r>
  </si>
  <si>
    <t>THLB Total Volume (m3) in 1999</t>
  </si>
  <si>
    <t>THLB Pine Volume (m3) in 1999</t>
  </si>
  <si>
    <t>InteriorTFLs</t>
  </si>
  <si>
    <t>Interior TFLs</t>
  </si>
  <si>
    <t>CoastTFLs</t>
  </si>
  <si>
    <t>Coast TFLs</t>
  </si>
  <si>
    <t>THLB Pine Volume  (m3) in 1999</t>
  </si>
  <si>
    <t>Coast THLB Total Volume (m3) in 1999</t>
  </si>
  <si>
    <t>Coast THLB Pine Volume  (m3) in 1999</t>
  </si>
  <si>
    <t>Interior THLB Total Volume (m3) in 1999</t>
  </si>
  <si>
    <t>Interior THLB Pine Volume  (m3) in 1999</t>
  </si>
  <si>
    <t>THLB Total Volume (billions m3) in 1999</t>
  </si>
  <si>
    <t>THLB Pine Volume (billions m3) in 1999</t>
  </si>
  <si>
    <t>THLB Total Volume (millions m3) in 1999</t>
  </si>
  <si>
    <t>THLB Pine Volume (millions m3) in 1999</t>
  </si>
  <si>
    <t>Interior TFLs Total</t>
  </si>
  <si>
    <t>Coast TFLs Total</t>
  </si>
  <si>
    <t>Observed Cumulative Pine Volume Killed (red- and grey-attack) (m3) (2015cumKillData)</t>
  </si>
  <si>
    <t>Projected Cumulative Pine Volume Kill (red- and grey-attack) (m3) (sum of 2015cumKillProjection)</t>
  </si>
  <si>
    <t>Observed Annual Kill (red-attack) (m3) (sum of 2015anKillData)</t>
  </si>
  <si>
    <t>Projected Annual Kill (red-attack) (m3) (sum of 2015anKillProjection)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</si>
</sst>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_(* #,##0_);_(* \(#,##0\);_(* &quot;-&quot;??_);_(@_)"/>
    <numFmt numFmtId="166" formatCode="0.0"/>
    <numFmt numFmtId="167" formatCode="0.0%"/>
    <numFmt numFmtId="169" formatCode="\(0%\)"/>
    <numFmt numFmtId="172" formatCode="0.0000"/>
  </numFmts>
  <fonts count="3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u/>
      <sz val="10"/>
      <color indexed="12"/>
      <name val="Arial"/>
      <family val="2"/>
    </font>
    <font>
      <b/>
      <sz val="14"/>
      <name val="Arial"/>
      <family val="2"/>
    </font>
    <font>
      <sz val="10"/>
      <name val="Arial"/>
      <family val="2"/>
    </font>
    <font>
      <sz val="10"/>
      <color theme="0" tint="-0.499984740745262"/>
      <name val="Arial"/>
      <family val="2"/>
    </font>
    <font>
      <b/>
      <sz val="10"/>
      <color rgb="FFFF0000"/>
      <name val="Arial"/>
      <family val="2"/>
    </font>
    <font>
      <b/>
      <sz val="10"/>
      <color theme="0" tint="-0.499984740745262"/>
      <name val="Arial"/>
      <family val="2"/>
    </font>
    <font>
      <vertAlign val="superscript"/>
      <sz val="10"/>
      <name val="Arial"/>
      <family val="2"/>
    </font>
    <font>
      <sz val="10"/>
      <color theme="1"/>
      <name val="Arial"/>
      <family val="2"/>
    </font>
    <font>
      <b/>
      <sz val="10"/>
      <color theme="1"/>
      <name val="Arial"/>
      <family val="2"/>
    </font>
    <font>
      <b/>
      <sz val="10"/>
      <color theme="3" tint="0.39997558519241921"/>
      <name val="Arial"/>
      <family val="2"/>
    </font>
    <font>
      <b/>
      <sz val="10"/>
      <color theme="9" tint="-0.249977111117893"/>
      <name val="Arial"/>
      <family val="2"/>
    </font>
    <font>
      <b/>
      <sz val="10"/>
      <color theme="1" tint="0.499984740745262"/>
      <name val="Arial"/>
      <family val="2"/>
    </font>
    <font>
      <sz val="10"/>
      <color rgb="FFC0000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43">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rgb="FFFFFF66"/>
        <bgColor indexed="64"/>
      </patternFill>
    </fill>
    <fill>
      <patternFill patternType="solid">
        <fgColor rgb="FFCC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86">
    <border>
      <left/>
      <right/>
      <top/>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8"/>
      </left>
      <right/>
      <top style="thin">
        <color indexed="65"/>
      </top>
      <bottom/>
      <diagonal/>
    </border>
    <border>
      <left style="thin">
        <color indexed="8"/>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64"/>
      </right>
      <top/>
      <bottom/>
      <diagonal/>
    </border>
    <border>
      <left style="thin">
        <color indexed="64"/>
      </left>
      <right style="thin">
        <color indexed="64"/>
      </right>
      <top/>
      <bottom style="thin">
        <color indexed="8"/>
      </bottom>
      <diagonal/>
    </border>
    <border>
      <left/>
      <right/>
      <top style="thin">
        <color auto="1"/>
      </top>
      <bottom style="thin">
        <color auto="1"/>
      </bottom>
      <diagonal/>
    </border>
    <border>
      <left/>
      <right/>
      <top style="thin">
        <color indexed="8"/>
      </top>
      <bottom/>
      <diagonal/>
    </border>
    <border>
      <left/>
      <right/>
      <top style="thin">
        <color auto="1"/>
      </top>
      <bottom style="thin">
        <color auto="1"/>
      </bottom>
      <diagonal/>
    </border>
    <border>
      <left/>
      <right/>
      <top style="thin">
        <color indexed="64"/>
      </top>
      <bottom/>
      <diagonal/>
    </border>
    <border>
      <left/>
      <right/>
      <top style="thin">
        <color indexed="8"/>
      </top>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8"/>
      </right>
      <top style="thin">
        <color indexed="8"/>
      </top>
      <bottom/>
      <diagonal/>
    </border>
    <border>
      <left/>
      <right/>
      <top style="thin">
        <color auto="1"/>
      </top>
      <bottom style="thin">
        <color auto="1"/>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right/>
      <top/>
      <bottom style="thin">
        <color indexed="64"/>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s>
  <cellStyleXfs count="47">
    <xf numFmtId="0" fontId="0" fillId="0" borderId="0"/>
    <xf numFmtId="164" fontId="4" fillId="0" borderId="0" applyFont="0" applyFill="0" applyBorder="0" applyAlignment="0" applyProtection="0"/>
    <xf numFmtId="0" fontId="8" fillId="0" borderId="0" applyNumberFormat="0" applyFill="0" applyBorder="0" applyAlignment="0" applyProtection="0">
      <alignment vertical="top"/>
      <protection locked="0"/>
    </xf>
    <xf numFmtId="9" fontId="4" fillId="0" borderId="0" applyFont="0" applyFill="0" applyBorder="0" applyAlignment="0" applyProtection="0"/>
    <xf numFmtId="0" fontId="3" fillId="0" borderId="0"/>
    <xf numFmtId="0" fontId="21" fillId="0" borderId="0" applyNumberFormat="0" applyFill="0" applyBorder="0" applyAlignment="0" applyProtection="0"/>
    <xf numFmtId="0" fontId="22" fillId="0" borderId="70" applyNumberFormat="0" applyFill="0" applyAlignment="0" applyProtection="0"/>
    <xf numFmtId="0" fontId="23" fillId="0" borderId="71" applyNumberFormat="0" applyFill="0" applyAlignment="0" applyProtection="0"/>
    <xf numFmtId="0" fontId="24" fillId="0" borderId="72" applyNumberFormat="0" applyFill="0" applyAlignment="0" applyProtection="0"/>
    <xf numFmtId="0" fontId="24" fillId="0" borderId="0" applyNumberFormat="0" applyFill="0" applyBorder="0" applyAlignment="0" applyProtection="0"/>
    <xf numFmtId="0" fontId="25"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8" fillId="15" borderId="73" applyNumberFormat="0" applyAlignment="0" applyProtection="0"/>
    <xf numFmtId="0" fontId="29" fillId="16" borderId="74" applyNumberFormat="0" applyAlignment="0" applyProtection="0"/>
    <xf numFmtId="0" fontId="30" fillId="16" borderId="73" applyNumberFormat="0" applyAlignment="0" applyProtection="0"/>
    <xf numFmtId="0" fontId="31" fillId="0" borderId="75" applyNumberFormat="0" applyFill="0" applyAlignment="0" applyProtection="0"/>
    <xf numFmtId="0" fontId="32" fillId="17" borderId="76"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78" applyNumberFormat="0" applyFill="0" applyAlignment="0" applyProtection="0"/>
    <xf numFmtId="0" fontId="36"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6" fillId="34" borderId="0" applyNumberFormat="0" applyBorder="0" applyAlignment="0" applyProtection="0"/>
    <xf numFmtId="0" fontId="36"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36" fillId="38" borderId="0" applyNumberFormat="0" applyBorder="0" applyAlignment="0" applyProtection="0"/>
    <xf numFmtId="0" fontId="36"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36" fillId="42" borderId="0" applyNumberFormat="0" applyBorder="0" applyAlignment="0" applyProtection="0"/>
    <xf numFmtId="0" fontId="1" fillId="0" borderId="0"/>
    <xf numFmtId="0" fontId="1" fillId="18" borderId="77" applyNumberFormat="0" applyFont="0" applyAlignment="0" applyProtection="0"/>
  </cellStyleXfs>
  <cellXfs count="333">
    <xf numFmtId="0" fontId="0" fillId="0" borderId="0" xfId="0"/>
    <xf numFmtId="0" fontId="0" fillId="0" borderId="1" xfId="0" applyBorder="1"/>
    <xf numFmtId="0" fontId="0" fillId="0" borderId="2" xfId="0" applyBorder="1"/>
    <xf numFmtId="0" fontId="0" fillId="0" borderId="3" xfId="0" applyBorder="1"/>
    <xf numFmtId="165" fontId="0" fillId="0" borderId="0" xfId="1" applyNumberFormat="1" applyFont="1"/>
    <xf numFmtId="1" fontId="0" fillId="0" borderId="0" xfId="0" applyNumberFormat="1"/>
    <xf numFmtId="9" fontId="4" fillId="0" borderId="0" xfId="0" applyNumberFormat="1" applyFont="1"/>
    <xf numFmtId="3" fontId="0" fillId="0" borderId="0" xfId="0" applyNumberFormat="1"/>
    <xf numFmtId="0" fontId="0" fillId="0" borderId="0" xfId="0" applyBorder="1"/>
    <xf numFmtId="0" fontId="0" fillId="0" borderId="0" xfId="0" applyAlignment="1">
      <alignment horizontal="center"/>
    </xf>
    <xf numFmtId="0" fontId="5" fillId="0" borderId="0" xfId="0" applyFont="1"/>
    <xf numFmtId="0" fontId="0" fillId="0" borderId="8" xfId="0" applyBorder="1"/>
    <xf numFmtId="0" fontId="0" fillId="0" borderId="0" xfId="0" applyNumberFormat="1" applyBorder="1"/>
    <xf numFmtId="165" fontId="0" fillId="0" borderId="0" xfId="0" applyNumberFormat="1"/>
    <xf numFmtId="0" fontId="11" fillId="0" borderId="0" xfId="0" applyFont="1"/>
    <xf numFmtId="165" fontId="11" fillId="0" borderId="0" xfId="1" applyNumberFormat="1" applyFont="1"/>
    <xf numFmtId="165" fontId="10" fillId="4" borderId="0" xfId="1" applyNumberFormat="1" applyFont="1" applyFill="1"/>
    <xf numFmtId="14" fontId="0" fillId="0" borderId="0" xfId="0" applyNumberFormat="1"/>
    <xf numFmtId="0" fontId="12" fillId="0" borderId="0" xfId="0" applyFont="1"/>
    <xf numFmtId="0" fontId="0" fillId="4" borderId="11" xfId="0" applyFill="1" applyBorder="1"/>
    <xf numFmtId="0" fontId="0" fillId="4" borderId="13" xfId="0" applyFill="1" applyBorder="1"/>
    <xf numFmtId="0" fontId="0" fillId="4" borderId="14" xfId="0" applyFill="1" applyBorder="1"/>
    <xf numFmtId="0" fontId="0" fillId="4" borderId="0" xfId="0" applyFill="1" applyBorder="1"/>
    <xf numFmtId="0" fontId="0" fillId="4" borderId="15" xfId="0" applyFill="1" applyBorder="1"/>
    <xf numFmtId="0" fontId="8" fillId="4" borderId="0" xfId="2" applyFill="1" applyBorder="1" applyAlignment="1" applyProtection="1"/>
    <xf numFmtId="0" fontId="9" fillId="4" borderId="18" xfId="0" applyFont="1" applyFill="1" applyBorder="1" applyAlignment="1">
      <alignment horizontal="left"/>
    </xf>
    <xf numFmtId="0" fontId="0" fillId="0" borderId="0" xfId="0" applyFill="1"/>
    <xf numFmtId="166" fontId="4" fillId="0" borderId="0" xfId="1" applyNumberFormat="1" applyFont="1"/>
    <xf numFmtId="0" fontId="11" fillId="0" borderId="0" xfId="0" applyFont="1" applyFill="1"/>
    <xf numFmtId="165" fontId="11" fillId="0" borderId="0" xfId="1" applyNumberFormat="1" applyFont="1" applyFill="1"/>
    <xf numFmtId="0" fontId="7" fillId="0" borderId="0" xfId="0" applyFont="1" applyAlignment="1">
      <alignment wrapText="1"/>
    </xf>
    <xf numFmtId="0" fontId="0" fillId="0" borderId="0" xfId="0" applyAlignment="1">
      <alignment wrapText="1"/>
    </xf>
    <xf numFmtId="2" fontId="0" fillId="0" borderId="0" xfId="0" applyNumberFormat="1" applyAlignment="1">
      <alignment horizontal="center"/>
    </xf>
    <xf numFmtId="167" fontId="0" fillId="0" borderId="0" xfId="0" applyNumberFormat="1" applyAlignment="1">
      <alignment horizontal="center"/>
    </xf>
    <xf numFmtId="0" fontId="0" fillId="0" borderId="0" xfId="0" applyFill="1" applyBorder="1" applyAlignment="1"/>
    <xf numFmtId="3" fontId="0" fillId="0" borderId="0" xfId="0" applyNumberFormat="1" applyAlignment="1">
      <alignment horizontal="center"/>
    </xf>
    <xf numFmtId="0" fontId="0" fillId="0" borderId="25" xfId="0" applyBorder="1"/>
    <xf numFmtId="0" fontId="0" fillId="0" borderId="22" xfId="0" applyBorder="1"/>
    <xf numFmtId="0" fontId="5" fillId="7" borderId="20" xfId="0" applyFont="1" applyFill="1" applyBorder="1" applyAlignment="1">
      <alignment wrapText="1"/>
    </xf>
    <xf numFmtId="0" fontId="5" fillId="0" borderId="0" xfId="0" applyFont="1" applyAlignment="1">
      <alignment wrapText="1"/>
    </xf>
    <xf numFmtId="0" fontId="5" fillId="7" borderId="19" xfId="0" applyFont="1" applyFill="1" applyBorder="1" applyAlignment="1">
      <alignment wrapText="1"/>
    </xf>
    <xf numFmtId="0" fontId="5" fillId="0" borderId="24" xfId="0" applyFont="1" applyBorder="1"/>
    <xf numFmtId="0" fontId="5" fillId="0" borderId="21" xfId="0" applyFont="1" applyBorder="1"/>
    <xf numFmtId="14" fontId="0" fillId="4" borderId="0" xfId="0" applyNumberFormat="1" applyFill="1" applyBorder="1" applyAlignment="1">
      <alignment horizontal="left"/>
    </xf>
    <xf numFmtId="0" fontId="0" fillId="4" borderId="11" xfId="0" applyFill="1" applyBorder="1" applyAlignment="1">
      <alignment horizontal="center"/>
    </xf>
    <xf numFmtId="0" fontId="0" fillId="4" borderId="0" xfId="0" applyFill="1" applyBorder="1" applyAlignment="1">
      <alignment horizontal="center"/>
    </xf>
    <xf numFmtId="167" fontId="0" fillId="0" borderId="0" xfId="0" applyNumberFormat="1" applyFill="1" applyBorder="1" applyAlignment="1">
      <alignment horizontal="center"/>
    </xf>
    <xf numFmtId="0" fontId="5" fillId="0" borderId="0" xfId="0" applyFont="1" applyFill="1" applyBorder="1" applyAlignment="1">
      <alignment horizontal="center" wrapText="1"/>
    </xf>
    <xf numFmtId="0" fontId="0" fillId="0" borderId="0" xfId="0" applyFill="1" applyBorder="1"/>
    <xf numFmtId="0" fontId="0" fillId="0" borderId="12" xfId="0" applyBorder="1"/>
    <xf numFmtId="0" fontId="5" fillId="0" borderId="0" xfId="0" applyFont="1" applyBorder="1"/>
    <xf numFmtId="3" fontId="5" fillId="0" borderId="0" xfId="0" applyNumberFormat="1" applyFont="1" applyBorder="1"/>
    <xf numFmtId="0" fontId="0" fillId="0" borderId="0" xfId="0" applyBorder="1" applyAlignment="1">
      <alignment horizontal="center"/>
    </xf>
    <xf numFmtId="0" fontId="7" fillId="0" borderId="0" xfId="0" applyFont="1" applyBorder="1"/>
    <xf numFmtId="3" fontId="0" fillId="0" borderId="3" xfId="0" applyNumberFormat="1" applyBorder="1"/>
    <xf numFmtId="3" fontId="0" fillId="0" borderId="5" xfId="0" applyNumberFormat="1" applyBorder="1"/>
    <xf numFmtId="165" fontId="0" fillId="0" borderId="3" xfId="1" applyNumberFormat="1" applyFont="1" applyBorder="1"/>
    <xf numFmtId="0" fontId="0" fillId="0" borderId="19" xfId="0" applyBorder="1"/>
    <xf numFmtId="0" fontId="5" fillId="0" borderId="20" xfId="0" applyFont="1" applyBorder="1"/>
    <xf numFmtId="0" fontId="5" fillId="0" borderId="27" xfId="0" applyFont="1" applyBorder="1"/>
    <xf numFmtId="0" fontId="5" fillId="0" borderId="28" xfId="0" applyFont="1" applyBorder="1"/>
    <xf numFmtId="0" fontId="5" fillId="0" borderId="23" xfId="0" applyFont="1" applyBorder="1"/>
    <xf numFmtId="3" fontId="0" fillId="0" borderId="0" xfId="0" applyNumberFormat="1" applyBorder="1"/>
    <xf numFmtId="0" fontId="5" fillId="0" borderId="29" xfId="0" applyFont="1" applyBorder="1" applyAlignment="1">
      <alignment horizontal="right"/>
    </xf>
    <xf numFmtId="165" fontId="5" fillId="0" borderId="30" xfId="1" applyNumberFormat="1" applyFont="1" applyBorder="1"/>
    <xf numFmtId="165" fontId="5" fillId="0" borderId="31" xfId="1" applyNumberFormat="1" applyFont="1" applyBorder="1"/>
    <xf numFmtId="165" fontId="0" fillId="0" borderId="0" xfId="1" applyNumberFormat="1" applyFont="1" applyBorder="1"/>
    <xf numFmtId="167" fontId="0" fillId="0" borderId="25" xfId="3" applyNumberFormat="1" applyFont="1" applyBorder="1"/>
    <xf numFmtId="0" fontId="0" fillId="0" borderId="24" xfId="0" applyBorder="1" applyAlignment="1">
      <alignment horizontal="center"/>
    </xf>
    <xf numFmtId="3" fontId="0" fillId="0" borderId="25" xfId="0" applyNumberFormat="1" applyBorder="1"/>
    <xf numFmtId="165" fontId="0" fillId="0" borderId="0" xfId="1" applyNumberFormat="1" applyFont="1" applyBorder="1" applyAlignment="1">
      <alignment horizontal="center"/>
    </xf>
    <xf numFmtId="165" fontId="0" fillId="0" borderId="25" xfId="1" applyNumberFormat="1" applyFont="1" applyBorder="1" applyAlignment="1">
      <alignment horizontal="center"/>
    </xf>
    <xf numFmtId="165" fontId="0" fillId="0" borderId="24" xfId="1" applyNumberFormat="1" applyFont="1" applyBorder="1" applyAlignment="1">
      <alignment horizontal="center"/>
    </xf>
    <xf numFmtId="9" fontId="4" fillId="0" borderId="0" xfId="0" applyNumberFormat="1" applyFont="1" applyBorder="1"/>
    <xf numFmtId="9" fontId="0" fillId="0" borderId="2" xfId="3" applyNumberFormat="1" applyFont="1" applyBorder="1"/>
    <xf numFmtId="169" fontId="4" fillId="0" borderId="0" xfId="1" applyNumberFormat="1" applyFont="1"/>
    <xf numFmtId="166" fontId="4" fillId="0" borderId="0" xfId="1" applyNumberFormat="1" applyFont="1" applyBorder="1"/>
    <xf numFmtId="169" fontId="4" fillId="0" borderId="25" xfId="1" applyNumberFormat="1" applyFont="1" applyBorder="1"/>
    <xf numFmtId="0" fontId="7" fillId="0" borderId="0" xfId="0" applyFont="1" applyFill="1" applyBorder="1" applyAlignment="1"/>
    <xf numFmtId="0" fontId="4" fillId="0" borderId="0" xfId="0" applyFont="1" applyFill="1" applyBorder="1" applyAlignment="1"/>
    <xf numFmtId="0" fontId="0" fillId="0" borderId="34" xfId="0" applyBorder="1"/>
    <xf numFmtId="0" fontId="0" fillId="0" borderId="36" xfId="0" applyBorder="1"/>
    <xf numFmtId="0" fontId="0" fillId="0" borderId="37" xfId="0" applyBorder="1"/>
    <xf numFmtId="0" fontId="4" fillId="4" borderId="0" xfId="0" applyFont="1" applyFill="1" applyBorder="1"/>
    <xf numFmtId="0" fontId="5" fillId="4" borderId="0" xfId="0" applyFont="1" applyFill="1"/>
    <xf numFmtId="0" fontId="9" fillId="0" borderId="0" xfId="0" applyFont="1" applyFill="1"/>
    <xf numFmtId="0" fontId="4" fillId="0" borderId="0" xfId="0" applyFont="1" applyFill="1"/>
    <xf numFmtId="0" fontId="0" fillId="10" borderId="19" xfId="0" applyFill="1" applyBorder="1"/>
    <xf numFmtId="0" fontId="0" fillId="10" borderId="12" xfId="0" applyFill="1" applyBorder="1"/>
    <xf numFmtId="0" fontId="0" fillId="10" borderId="20" xfId="0" applyFill="1" applyBorder="1"/>
    <xf numFmtId="0" fontId="5" fillId="0" borderId="23" xfId="0" applyFont="1" applyFill="1" applyBorder="1"/>
    <xf numFmtId="165" fontId="5" fillId="10" borderId="10" xfId="1" applyNumberFormat="1" applyFont="1" applyFill="1" applyBorder="1"/>
    <xf numFmtId="165" fontId="5" fillId="9" borderId="36" xfId="1" applyNumberFormat="1" applyFont="1" applyFill="1" applyBorder="1"/>
    <xf numFmtId="0" fontId="7" fillId="0" borderId="39" xfId="0" applyFont="1" applyFill="1" applyBorder="1"/>
    <xf numFmtId="165" fontId="7" fillId="9" borderId="37" xfId="1" applyNumberFormat="1" applyFont="1" applyFill="1" applyBorder="1"/>
    <xf numFmtId="0" fontId="7" fillId="5" borderId="41" xfId="0" applyFont="1" applyFill="1" applyBorder="1"/>
    <xf numFmtId="165" fontId="7" fillId="9" borderId="41" xfId="1" applyNumberFormat="1" applyFont="1" applyFill="1" applyBorder="1"/>
    <xf numFmtId="0" fontId="7" fillId="0" borderId="31" xfId="0" applyFont="1" applyFill="1" applyBorder="1"/>
    <xf numFmtId="0" fontId="7" fillId="5" borderId="9" xfId="0" applyFont="1" applyFill="1" applyBorder="1"/>
    <xf numFmtId="165" fontId="7" fillId="9" borderId="9" xfId="1" applyNumberFormat="1" applyFont="1" applyFill="1" applyBorder="1"/>
    <xf numFmtId="3" fontId="15" fillId="9" borderId="37" xfId="1" applyNumberFormat="1" applyFont="1" applyFill="1" applyBorder="1"/>
    <xf numFmtId="167" fontId="15" fillId="9" borderId="37" xfId="0" applyNumberFormat="1" applyFont="1" applyFill="1" applyBorder="1"/>
    <xf numFmtId="3" fontId="15" fillId="9" borderId="41" xfId="1" applyNumberFormat="1" applyFont="1" applyFill="1" applyBorder="1"/>
    <xf numFmtId="167" fontId="15" fillId="9" borderId="41" xfId="0" applyNumberFormat="1" applyFont="1" applyFill="1" applyBorder="1"/>
    <xf numFmtId="3" fontId="15" fillId="9" borderId="9" xfId="1" applyNumberFormat="1" applyFont="1" applyFill="1" applyBorder="1"/>
    <xf numFmtId="167" fontId="15" fillId="9" borderId="9" xfId="0" applyNumberFormat="1" applyFont="1" applyFill="1" applyBorder="1"/>
    <xf numFmtId="3" fontId="16" fillId="9" borderId="36" xfId="1" applyNumberFormat="1" applyFont="1" applyFill="1" applyBorder="1"/>
    <xf numFmtId="3" fontId="5" fillId="10" borderId="40" xfId="0" applyNumberFormat="1" applyFont="1" applyFill="1" applyBorder="1"/>
    <xf numFmtId="3" fontId="5" fillId="10" borderId="41" xfId="0" applyNumberFormat="1" applyFont="1" applyFill="1" applyBorder="1"/>
    <xf numFmtId="3" fontId="5" fillId="10" borderId="9" xfId="0" applyNumberFormat="1" applyFont="1" applyFill="1" applyBorder="1"/>
    <xf numFmtId="167" fontId="16" fillId="9" borderId="36" xfId="0" applyNumberFormat="1" applyFont="1" applyFill="1" applyBorder="1"/>
    <xf numFmtId="167" fontId="16" fillId="9" borderId="10" xfId="0" applyNumberFormat="1" applyFont="1" applyFill="1" applyBorder="1"/>
    <xf numFmtId="0" fontId="4" fillId="0" borderId="0" xfId="0" applyFont="1" applyAlignment="1">
      <alignment wrapText="1"/>
    </xf>
    <xf numFmtId="0" fontId="0" fillId="0" borderId="3" xfId="0" applyNumberFormat="1" applyBorder="1"/>
    <xf numFmtId="0" fontId="0" fillId="0" borderId="0" xfId="0" applyNumberFormat="1"/>
    <xf numFmtId="0" fontId="0" fillId="0" borderId="5" xfId="0" applyNumberFormat="1" applyBorder="1"/>
    <xf numFmtId="0" fontId="0" fillId="0" borderId="43" xfId="0" applyBorder="1"/>
    <xf numFmtId="9" fontId="0" fillId="0" borderId="44" xfId="3" applyNumberFormat="1" applyFont="1" applyBorder="1"/>
    <xf numFmtId="0" fontId="0" fillId="0" borderId="45" xfId="0" applyBorder="1"/>
    <xf numFmtId="0" fontId="0" fillId="0" borderId="46" xfId="0" applyBorder="1"/>
    <xf numFmtId="9" fontId="0" fillId="0" borderId="47" xfId="3" applyNumberFormat="1" applyFont="1" applyBorder="1"/>
    <xf numFmtId="0" fontId="0" fillId="0" borderId="48" xfId="0" applyBorder="1"/>
    <xf numFmtId="0" fontId="7" fillId="0" borderId="0" xfId="0" applyFont="1" applyFill="1" applyBorder="1" applyAlignment="1">
      <alignment horizontal="center"/>
    </xf>
    <xf numFmtId="167" fontId="12" fillId="0" borderId="0" xfId="0" applyNumberFormat="1" applyFont="1" applyFill="1" applyBorder="1"/>
    <xf numFmtId="167" fontId="17" fillId="0" borderId="0" xfId="0" applyNumberFormat="1" applyFont="1" applyFill="1" applyBorder="1"/>
    <xf numFmtId="167" fontId="18" fillId="0" borderId="0" xfId="0" applyNumberFormat="1" applyFont="1" applyFill="1" applyBorder="1"/>
    <xf numFmtId="167" fontId="19" fillId="0" borderId="0" xfId="0" applyNumberFormat="1" applyFont="1" applyFill="1" applyBorder="1"/>
    <xf numFmtId="167" fontId="13" fillId="0" borderId="0" xfId="0" applyNumberFormat="1" applyFont="1" applyFill="1" applyBorder="1"/>
    <xf numFmtId="0" fontId="5" fillId="10" borderId="38" xfId="0" applyFont="1" applyFill="1" applyBorder="1" applyAlignment="1">
      <alignment horizontal="right"/>
    </xf>
    <xf numFmtId="0" fontId="5" fillId="10" borderId="21" xfId="0" applyFont="1" applyFill="1" applyBorder="1" applyAlignment="1">
      <alignment horizontal="right"/>
    </xf>
    <xf numFmtId="3" fontId="5" fillId="10" borderId="49" xfId="0" applyNumberFormat="1" applyFont="1" applyFill="1" applyBorder="1"/>
    <xf numFmtId="167" fontId="15" fillId="9" borderId="49" xfId="0" applyNumberFormat="1" applyFont="1" applyFill="1" applyBorder="1"/>
    <xf numFmtId="0" fontId="5" fillId="5" borderId="6" xfId="0" applyFont="1" applyFill="1" applyBorder="1"/>
    <xf numFmtId="165" fontId="5" fillId="9" borderId="50" xfId="1" applyNumberFormat="1" applyFont="1" applyFill="1" applyBorder="1"/>
    <xf numFmtId="3" fontId="16" fillId="9" borderId="50" xfId="1" applyNumberFormat="1" applyFont="1" applyFill="1" applyBorder="1"/>
    <xf numFmtId="167" fontId="16" fillId="9" borderId="50" xfId="0" applyNumberFormat="1" applyFont="1" applyFill="1" applyBorder="1"/>
    <xf numFmtId="167" fontId="16" fillId="9" borderId="49" xfId="0" applyNumberFormat="1" applyFont="1" applyFill="1" applyBorder="1"/>
    <xf numFmtId="0" fontId="7" fillId="5" borderId="49" xfId="0" applyFont="1" applyFill="1" applyBorder="1"/>
    <xf numFmtId="165" fontId="7" fillId="9" borderId="49" xfId="1" applyNumberFormat="1" applyFont="1" applyFill="1" applyBorder="1"/>
    <xf numFmtId="3" fontId="15" fillId="9" borderId="49" xfId="1" applyNumberFormat="1" applyFont="1" applyFill="1" applyBorder="1"/>
    <xf numFmtId="0" fontId="0" fillId="0" borderId="51" xfId="0" applyBorder="1"/>
    <xf numFmtId="0" fontId="0" fillId="0" borderId="51" xfId="0" pivotButton="1" applyBorder="1"/>
    <xf numFmtId="0" fontId="0" fillId="0" borderId="52" xfId="0" applyBorder="1"/>
    <xf numFmtId="0" fontId="0" fillId="0" borderId="53" xfId="0" applyBorder="1"/>
    <xf numFmtId="0" fontId="5" fillId="0" borderId="12" xfId="0" applyFont="1" applyBorder="1"/>
    <xf numFmtId="3" fontId="0" fillId="0" borderId="51" xfId="0" applyNumberFormat="1" applyBorder="1"/>
    <xf numFmtId="3" fontId="0" fillId="0" borderId="55" xfId="0" applyNumberFormat="1" applyBorder="1"/>
    <xf numFmtId="0" fontId="0" fillId="0" borderId="56" xfId="0" applyBorder="1"/>
    <xf numFmtId="0" fontId="0" fillId="0" borderId="57" xfId="0" applyBorder="1"/>
    <xf numFmtId="3" fontId="0" fillId="0" borderId="56" xfId="0" applyNumberFormat="1" applyBorder="1"/>
    <xf numFmtId="3" fontId="0" fillId="0" borderId="58" xfId="0" applyNumberFormat="1" applyBorder="1"/>
    <xf numFmtId="0" fontId="3" fillId="0" borderId="0" xfId="4"/>
    <xf numFmtId="0" fontId="0" fillId="0" borderId="51" xfId="0" applyBorder="1" applyAlignment="1">
      <alignment horizontal="center" wrapText="1"/>
    </xf>
    <xf numFmtId="0" fontId="0" fillId="0" borderId="55" xfId="0" applyBorder="1" applyAlignment="1">
      <alignment horizontal="center" wrapText="1"/>
    </xf>
    <xf numFmtId="3" fontId="0" fillId="0" borderId="0" xfId="0" applyNumberFormat="1" applyFill="1" applyBorder="1"/>
    <xf numFmtId="0" fontId="11" fillId="0" borderId="0" xfId="0" applyNumberFormat="1" applyFont="1" applyFill="1" applyBorder="1"/>
    <xf numFmtId="167" fontId="4" fillId="10" borderId="37" xfId="0" applyNumberFormat="1" applyFont="1" applyFill="1" applyBorder="1"/>
    <xf numFmtId="3" fontId="4" fillId="10" borderId="41" xfId="1" applyNumberFormat="1" applyFont="1" applyFill="1" applyBorder="1"/>
    <xf numFmtId="167" fontId="4" fillId="10" borderId="41" xfId="0" applyNumberFormat="1" applyFont="1" applyFill="1" applyBorder="1"/>
    <xf numFmtId="3" fontId="4" fillId="10" borderId="9" xfId="1" applyNumberFormat="1" applyFont="1" applyFill="1" applyBorder="1"/>
    <xf numFmtId="167" fontId="4" fillId="10" borderId="9" xfId="0" applyNumberFormat="1" applyFont="1" applyFill="1" applyBorder="1"/>
    <xf numFmtId="3" fontId="4" fillId="10" borderId="36" xfId="1" applyNumberFormat="1" applyFont="1" applyFill="1" applyBorder="1"/>
    <xf numFmtId="167" fontId="4" fillId="10" borderId="36" xfId="0" applyNumberFormat="1" applyFont="1" applyFill="1" applyBorder="1"/>
    <xf numFmtId="167" fontId="4" fillId="10" borderId="10" xfId="0" applyNumberFormat="1" applyFont="1" applyFill="1" applyBorder="1"/>
    <xf numFmtId="3" fontId="4" fillId="10" borderId="49" xfId="1" applyNumberFormat="1" applyFont="1" applyFill="1" applyBorder="1"/>
    <xf numFmtId="167" fontId="4" fillId="10" borderId="49" xfId="0" applyNumberFormat="1" applyFont="1" applyFill="1" applyBorder="1"/>
    <xf numFmtId="0" fontId="4" fillId="0" borderId="0" xfId="0" applyFont="1"/>
    <xf numFmtId="0" fontId="4" fillId="0" borderId="33" xfId="0" applyFont="1" applyBorder="1"/>
    <xf numFmtId="3" fontId="4" fillId="10" borderId="38" xfId="1" applyNumberFormat="1" applyFont="1" applyFill="1" applyBorder="1"/>
    <xf numFmtId="3" fontId="4" fillId="10" borderId="24" xfId="1" applyNumberFormat="1" applyFont="1" applyFill="1" applyBorder="1"/>
    <xf numFmtId="3" fontId="4" fillId="10" borderId="21" xfId="1" applyNumberFormat="1" applyFont="1" applyFill="1" applyBorder="1"/>
    <xf numFmtId="167" fontId="4" fillId="10" borderId="32" xfId="0" applyNumberFormat="1" applyFont="1" applyFill="1" applyBorder="1"/>
    <xf numFmtId="167" fontId="4" fillId="10" borderId="25" xfId="0" applyNumberFormat="1" applyFont="1" applyFill="1" applyBorder="1"/>
    <xf numFmtId="167" fontId="4" fillId="10" borderId="22" xfId="0" applyNumberFormat="1" applyFont="1" applyFill="1" applyBorder="1"/>
    <xf numFmtId="0" fontId="5" fillId="11" borderId="38" xfId="0" applyFont="1" applyFill="1" applyBorder="1" applyAlignment="1">
      <alignment horizontal="right"/>
    </xf>
    <xf numFmtId="0" fontId="5" fillId="11" borderId="37" xfId="0" applyFont="1" applyFill="1" applyBorder="1" applyAlignment="1">
      <alignment horizontal="right"/>
    </xf>
    <xf numFmtId="0" fontId="0" fillId="11" borderId="19" xfId="0" applyFill="1" applyBorder="1"/>
    <xf numFmtId="0" fontId="0" fillId="11" borderId="12" xfId="0" applyFill="1" applyBorder="1"/>
    <xf numFmtId="0" fontId="0" fillId="11" borderId="20" xfId="0" applyFill="1" applyBorder="1"/>
    <xf numFmtId="0" fontId="5" fillId="11" borderId="21" xfId="0" applyFont="1" applyFill="1" applyBorder="1" applyAlignment="1">
      <alignment horizontal="right"/>
    </xf>
    <xf numFmtId="0" fontId="5" fillId="11" borderId="42" xfId="0" applyFont="1" applyFill="1" applyBorder="1" applyAlignment="1">
      <alignment horizontal="right"/>
    </xf>
    <xf numFmtId="3" fontId="5" fillId="11" borderId="40" xfId="0" applyNumberFormat="1" applyFont="1" applyFill="1" applyBorder="1"/>
    <xf numFmtId="3" fontId="4" fillId="11" borderId="38" xfId="1" applyNumberFormat="1" applyFont="1" applyFill="1" applyBorder="1"/>
    <xf numFmtId="167" fontId="4" fillId="11" borderId="37" xfId="0" applyNumberFormat="1" applyFont="1" applyFill="1" applyBorder="1"/>
    <xf numFmtId="167" fontId="4" fillId="11" borderId="32" xfId="0" applyNumberFormat="1" applyFont="1" applyFill="1" applyBorder="1"/>
    <xf numFmtId="3" fontId="5" fillId="11" borderId="41" xfId="0" applyNumberFormat="1" applyFont="1" applyFill="1" applyBorder="1"/>
    <xf numFmtId="3" fontId="4" fillId="11" borderId="24" xfId="1" applyNumberFormat="1" applyFont="1" applyFill="1" applyBorder="1"/>
    <xf numFmtId="167" fontId="4" fillId="11" borderId="41" xfId="0" applyNumberFormat="1" applyFont="1" applyFill="1" applyBorder="1"/>
    <xf numFmtId="167" fontId="4" fillId="11" borderId="25" xfId="0" applyNumberFormat="1" applyFont="1" applyFill="1" applyBorder="1"/>
    <xf numFmtId="3" fontId="5" fillId="11" borderId="9" xfId="0" applyNumberFormat="1" applyFont="1" applyFill="1" applyBorder="1"/>
    <xf numFmtId="3" fontId="4" fillId="11" borderId="21" xfId="1" applyNumberFormat="1" applyFont="1" applyFill="1" applyBorder="1"/>
    <xf numFmtId="167" fontId="4" fillId="11" borderId="9" xfId="0" applyNumberFormat="1" applyFont="1" applyFill="1" applyBorder="1"/>
    <xf numFmtId="167" fontId="4" fillId="11" borderId="22" xfId="0" applyNumberFormat="1" applyFont="1" applyFill="1" applyBorder="1"/>
    <xf numFmtId="3" fontId="5" fillId="11" borderId="49" xfId="0" applyNumberFormat="1" applyFont="1" applyFill="1" applyBorder="1"/>
    <xf numFmtId="3" fontId="4" fillId="11" borderId="9" xfId="1" applyNumberFormat="1" applyFont="1" applyFill="1" applyBorder="1"/>
    <xf numFmtId="165" fontId="5" fillId="11" borderId="10" xfId="1" applyNumberFormat="1" applyFont="1" applyFill="1" applyBorder="1"/>
    <xf numFmtId="3" fontId="4" fillId="11" borderId="36" xfId="1" applyNumberFormat="1" applyFont="1" applyFill="1" applyBorder="1"/>
    <xf numFmtId="167" fontId="4" fillId="11" borderId="36" xfId="0" applyNumberFormat="1" applyFont="1" applyFill="1" applyBorder="1"/>
    <xf numFmtId="167" fontId="4" fillId="11" borderId="10" xfId="0" applyNumberFormat="1" applyFont="1" applyFill="1" applyBorder="1"/>
    <xf numFmtId="3" fontId="4" fillId="11" borderId="41" xfId="1" applyNumberFormat="1" applyFont="1" applyFill="1" applyBorder="1"/>
    <xf numFmtId="3" fontId="4" fillId="11" borderId="49" xfId="1" applyNumberFormat="1" applyFont="1" applyFill="1" applyBorder="1"/>
    <xf numFmtId="167" fontId="4" fillId="11" borderId="49" xfId="0" applyNumberFormat="1" applyFont="1" applyFill="1" applyBorder="1"/>
    <xf numFmtId="3" fontId="0" fillId="0" borderId="9" xfId="0" applyNumberFormat="1" applyBorder="1"/>
    <xf numFmtId="0" fontId="0" fillId="0" borderId="61" xfId="0" applyBorder="1"/>
    <xf numFmtId="0" fontId="0" fillId="0" borderId="62" xfId="0" applyBorder="1"/>
    <xf numFmtId="0" fontId="0" fillId="0" borderId="50" xfId="0" applyBorder="1"/>
    <xf numFmtId="0" fontId="0" fillId="0" borderId="63" xfId="0" applyBorder="1"/>
    <xf numFmtId="0" fontId="0" fillId="0" borderId="64" xfId="0" applyBorder="1"/>
    <xf numFmtId="0" fontId="0" fillId="0" borderId="65" xfId="0" applyBorder="1"/>
    <xf numFmtId="0" fontId="0" fillId="0" borderId="60" xfId="0" applyBorder="1"/>
    <xf numFmtId="3" fontId="0" fillId="0" borderId="37" xfId="0" applyNumberFormat="1" applyBorder="1"/>
    <xf numFmtId="3" fontId="0" fillId="0" borderId="67" xfId="0" applyNumberFormat="1" applyBorder="1"/>
    <xf numFmtId="0" fontId="2" fillId="0" borderId="0" xfId="4" applyFont="1"/>
    <xf numFmtId="0" fontId="12" fillId="10" borderId="37" xfId="0" applyFont="1" applyFill="1" applyBorder="1" applyAlignment="1">
      <alignment horizontal="right"/>
    </xf>
    <xf numFmtId="0" fontId="12" fillId="10" borderId="42" xfId="0" applyFont="1" applyFill="1" applyBorder="1" applyAlignment="1">
      <alignment horizontal="right"/>
    </xf>
    <xf numFmtId="0" fontId="12" fillId="8" borderId="38" xfId="0" applyFont="1" applyFill="1" applyBorder="1" applyAlignment="1"/>
    <xf numFmtId="0" fontId="12" fillId="8" borderId="21" xfId="0" applyFont="1" applyFill="1" applyBorder="1"/>
    <xf numFmtId="167" fontId="4" fillId="9" borderId="9" xfId="0" applyNumberFormat="1" applyFont="1" applyFill="1" applyBorder="1"/>
    <xf numFmtId="167" fontId="20" fillId="9" borderId="41" xfId="0" applyNumberFormat="1" applyFont="1" applyFill="1" applyBorder="1"/>
    <xf numFmtId="167" fontId="20" fillId="9" borderId="49" xfId="0" applyNumberFormat="1" applyFont="1" applyFill="1" applyBorder="1"/>
    <xf numFmtId="0" fontId="0" fillId="0" borderId="0" xfId="0"/>
    <xf numFmtId="0" fontId="1" fillId="0" borderId="0" xfId="45"/>
    <xf numFmtId="0" fontId="4" fillId="0" borderId="0" xfId="0" applyFont="1" applyBorder="1"/>
    <xf numFmtId="0" fontId="0" fillId="0" borderId="0" xfId="0"/>
    <xf numFmtId="0" fontId="0" fillId="0" borderId="3" xfId="0" applyBorder="1"/>
    <xf numFmtId="0" fontId="0" fillId="0" borderId="26" xfId="0" applyBorder="1"/>
    <xf numFmtId="0" fontId="0" fillId="0" borderId="0" xfId="0" applyBorder="1"/>
    <xf numFmtId="0" fontId="1" fillId="0" borderId="0" xfId="45"/>
    <xf numFmtId="172" fontId="0" fillId="0" borderId="0" xfId="0" applyNumberFormat="1"/>
    <xf numFmtId="165" fontId="4" fillId="4" borderId="0" xfId="1" applyNumberFormat="1" applyFont="1" applyFill="1"/>
    <xf numFmtId="0" fontId="0" fillId="4" borderId="16" xfId="0" applyFill="1" applyBorder="1" applyAlignment="1">
      <alignment horizontal="left" wrapText="1"/>
    </xf>
    <xf numFmtId="0" fontId="0" fillId="4" borderId="7" xfId="0" applyFill="1" applyBorder="1" applyAlignment="1">
      <alignment horizontal="left" wrapText="1"/>
    </xf>
    <xf numFmtId="0" fontId="0" fillId="4" borderId="17" xfId="0" applyFill="1" applyBorder="1" applyAlignment="1">
      <alignment horizontal="left" wrapText="1"/>
    </xf>
    <xf numFmtId="0" fontId="5" fillId="10" borderId="50" xfId="0" applyFont="1" applyFill="1" applyBorder="1" applyAlignment="1">
      <alignment horizontal="center"/>
    </xf>
    <xf numFmtId="0" fontId="5" fillId="10" borderId="68" xfId="0" applyFont="1" applyFill="1" applyBorder="1" applyAlignment="1">
      <alignment horizontal="center"/>
    </xf>
    <xf numFmtId="0" fontId="5" fillId="10" borderId="63" xfId="0" applyFont="1" applyFill="1" applyBorder="1" applyAlignment="1">
      <alignment horizontal="center"/>
    </xf>
    <xf numFmtId="0" fontId="5" fillId="9" borderId="61" xfId="0" applyFont="1" applyFill="1" applyBorder="1" applyAlignment="1">
      <alignment horizontal="center" vertical="center" wrapText="1"/>
    </xf>
    <xf numFmtId="0" fontId="5" fillId="9" borderId="59" xfId="0" applyFont="1" applyFill="1" applyBorder="1" applyAlignment="1">
      <alignment horizontal="center" vertical="center" wrapText="1"/>
    </xf>
    <xf numFmtId="0" fontId="5" fillId="9" borderId="69" xfId="0" applyFont="1" applyFill="1" applyBorder="1" applyAlignment="1">
      <alignment horizontal="center" vertical="center" wrapText="1"/>
    </xf>
    <xf numFmtId="0" fontId="5" fillId="9" borderId="50" xfId="0" applyFont="1" applyFill="1" applyBorder="1" applyAlignment="1">
      <alignment horizontal="center" vertical="center" wrapText="1"/>
    </xf>
    <xf numFmtId="0" fontId="5" fillId="9" borderId="68" xfId="0" applyFont="1" applyFill="1" applyBorder="1" applyAlignment="1">
      <alignment horizontal="center" vertical="center" wrapText="1"/>
    </xf>
    <xf numFmtId="0" fontId="5" fillId="9" borderId="63" xfId="0" applyFont="1" applyFill="1" applyBorder="1" applyAlignment="1">
      <alignment horizontal="center" vertical="center" wrapText="1"/>
    </xf>
    <xf numFmtId="0" fontId="5" fillId="0" borderId="66" xfId="0" applyFont="1" applyBorder="1" applyAlignment="1">
      <alignment horizontal="center" wrapText="1"/>
    </xf>
    <xf numFmtId="0" fontId="5" fillId="0" borderId="9" xfId="0" applyFont="1" applyBorder="1" applyAlignment="1">
      <alignment horizontal="center" wrapText="1"/>
    </xf>
    <xf numFmtId="0" fontId="5" fillId="11" borderId="50" xfId="0" applyFont="1" applyFill="1" applyBorder="1" applyAlignment="1">
      <alignment horizontal="center"/>
    </xf>
    <xf numFmtId="0" fontId="5" fillId="11" borderId="68" xfId="0" applyFont="1" applyFill="1" applyBorder="1" applyAlignment="1">
      <alignment horizontal="center"/>
    </xf>
    <xf numFmtId="0" fontId="5" fillId="11" borderId="63" xfId="0" applyFont="1" applyFill="1" applyBorder="1" applyAlignment="1">
      <alignment horizontal="center"/>
    </xf>
    <xf numFmtId="0" fontId="5" fillId="0" borderId="61" xfId="0" applyFont="1" applyBorder="1" applyAlignment="1">
      <alignment horizontal="center"/>
    </xf>
    <xf numFmtId="0" fontId="5" fillId="0" borderId="50" xfId="0" applyFont="1" applyBorder="1" applyAlignment="1">
      <alignment horizontal="center"/>
    </xf>
    <xf numFmtId="0" fontId="5" fillId="0" borderId="62" xfId="0" applyFont="1" applyBorder="1" applyAlignment="1">
      <alignment horizontal="center" wrapText="1"/>
    </xf>
    <xf numFmtId="0" fontId="5" fillId="0" borderId="63" xfId="0" applyFont="1" applyBorder="1" applyAlignment="1">
      <alignment horizontal="center" wrapText="1"/>
    </xf>
    <xf numFmtId="0" fontId="0" fillId="0" borderId="34" xfId="0" applyBorder="1" applyAlignment="1">
      <alignment horizontal="center"/>
    </xf>
    <xf numFmtId="0" fontId="0" fillId="0" borderId="35" xfId="0" applyBorder="1" applyAlignment="1">
      <alignment horizontal="center"/>
    </xf>
    <xf numFmtId="0" fontId="4" fillId="3" borderId="6" xfId="0" applyFont="1" applyFill="1" applyBorder="1" applyAlignment="1">
      <alignment horizontal="center"/>
    </xf>
    <xf numFmtId="0" fontId="4" fillId="3" borderId="34" xfId="0" applyFont="1" applyFill="1" applyBorder="1" applyAlignment="1">
      <alignment horizontal="center"/>
    </xf>
    <xf numFmtId="0" fontId="4" fillId="3" borderId="35" xfId="0" applyFont="1" applyFill="1" applyBorder="1" applyAlignment="1">
      <alignment horizontal="center"/>
    </xf>
    <xf numFmtId="0" fontId="4" fillId="3" borderId="8" xfId="0" applyFont="1" applyFill="1" applyBorder="1" applyAlignment="1">
      <alignment horizontal="center"/>
    </xf>
    <xf numFmtId="0" fontId="0" fillId="4" borderId="3" xfId="0" applyFill="1" applyBorder="1"/>
    <xf numFmtId="0" fontId="11" fillId="0" borderId="3" xfId="0" applyFont="1" applyBorder="1"/>
    <xf numFmtId="3" fontId="11" fillId="0" borderId="3" xfId="0" applyNumberFormat="1" applyFont="1" applyBorder="1"/>
    <xf numFmtId="3" fontId="11" fillId="0" borderId="0" xfId="0" applyNumberFormat="1" applyFont="1"/>
    <xf numFmtId="3" fontId="11" fillId="0" borderId="4" xfId="0" applyNumberFormat="1" applyFont="1" applyBorder="1"/>
    <xf numFmtId="3" fontId="0" fillId="4" borderId="3" xfId="0" applyNumberFormat="1" applyFill="1" applyBorder="1"/>
    <xf numFmtId="3" fontId="0" fillId="4" borderId="0" xfId="0" applyNumberFormat="1" applyFill="1"/>
    <xf numFmtId="3" fontId="0" fillId="4" borderId="4" xfId="0" applyNumberFormat="1" applyFill="1" applyBorder="1"/>
    <xf numFmtId="3" fontId="11" fillId="0" borderId="3" xfId="0" applyNumberFormat="1" applyFont="1" applyFill="1" applyBorder="1"/>
    <xf numFmtId="3" fontId="11" fillId="0" borderId="0" xfId="0" applyNumberFormat="1" applyFont="1" applyFill="1"/>
    <xf numFmtId="3" fontId="11" fillId="0" borderId="4" xfId="0" applyNumberFormat="1" applyFont="1" applyFill="1" applyBorder="1"/>
    <xf numFmtId="0" fontId="11" fillId="0" borderId="3" xfId="0" applyFont="1" applyFill="1" applyBorder="1"/>
    <xf numFmtId="0" fontId="0" fillId="4" borderId="0" xfId="0" applyFill="1"/>
    <xf numFmtId="0" fontId="0" fillId="4" borderId="79" xfId="0" applyFill="1" applyBorder="1"/>
    <xf numFmtId="3" fontId="0" fillId="4" borderId="79" xfId="0" applyNumberFormat="1" applyFill="1" applyBorder="1"/>
    <xf numFmtId="3" fontId="0" fillId="4" borderId="80" xfId="0" applyNumberFormat="1" applyFill="1" applyBorder="1"/>
    <xf numFmtId="3" fontId="0" fillId="4" borderId="81" xfId="0" applyNumberFormat="1" applyFill="1" applyBorder="1"/>
    <xf numFmtId="0" fontId="5" fillId="7" borderId="61" xfId="0" applyFont="1" applyFill="1" applyBorder="1" applyAlignment="1">
      <alignment horizontal="center" wrapText="1"/>
    </xf>
    <xf numFmtId="0" fontId="5" fillId="7" borderId="82" xfId="0" applyFont="1" applyFill="1" applyBorder="1" applyAlignment="1">
      <alignment wrapText="1"/>
    </xf>
    <xf numFmtId="0" fontId="5" fillId="7" borderId="82" xfId="0" applyFont="1" applyFill="1" applyBorder="1" applyAlignment="1">
      <alignment horizontal="center" wrapText="1"/>
    </xf>
    <xf numFmtId="0" fontId="5" fillId="7" borderId="69" xfId="0" applyFont="1" applyFill="1" applyBorder="1" applyAlignment="1">
      <alignment horizontal="center" wrapText="1"/>
    </xf>
    <xf numFmtId="0" fontId="5" fillId="0" borderId="60" xfId="0" applyFont="1" applyBorder="1"/>
    <xf numFmtId="0" fontId="5" fillId="0" borderId="50" xfId="0" applyFont="1" applyBorder="1"/>
    <xf numFmtId="0" fontId="0" fillId="0" borderId="68" xfId="0" applyBorder="1"/>
    <xf numFmtId="0" fontId="4" fillId="0" borderId="68" xfId="0" applyFont="1" applyBorder="1"/>
    <xf numFmtId="165" fontId="0" fillId="0" borderId="68" xfId="1" applyNumberFormat="1" applyFont="1" applyBorder="1"/>
    <xf numFmtId="165" fontId="0" fillId="0" borderId="68" xfId="1" applyNumberFormat="1" applyFont="1" applyBorder="1" applyAlignment="1">
      <alignment horizontal="center"/>
    </xf>
    <xf numFmtId="165" fontId="0" fillId="0" borderId="63" xfId="1" applyNumberFormat="1" applyFont="1" applyBorder="1" applyAlignment="1">
      <alignment horizontal="center"/>
    </xf>
    <xf numFmtId="0" fontId="5" fillId="2" borderId="54" xfId="0" applyFont="1" applyFill="1" applyBorder="1" applyAlignment="1">
      <alignment horizontal="center" wrapText="1"/>
    </xf>
    <xf numFmtId="0" fontId="5" fillId="0" borderId="59" xfId="0" applyFont="1" applyBorder="1"/>
    <xf numFmtId="0" fontId="5" fillId="0" borderId="68" xfId="0" applyFont="1" applyBorder="1"/>
    <xf numFmtId="0" fontId="5" fillId="6" borderId="68" xfId="0" applyFont="1" applyFill="1" applyBorder="1" applyAlignment="1">
      <alignment horizontal="center" wrapText="1"/>
    </xf>
    <xf numFmtId="2" fontId="0" fillId="0" borderId="68" xfId="0" applyNumberFormat="1" applyBorder="1" applyAlignment="1">
      <alignment horizontal="center"/>
    </xf>
    <xf numFmtId="2" fontId="0" fillId="0" borderId="54" xfId="0" applyNumberFormat="1" applyBorder="1" applyAlignment="1">
      <alignment horizontal="center"/>
    </xf>
    <xf numFmtId="165" fontId="0" fillId="0" borderId="0" xfId="1" applyNumberFormat="1" applyFont="1" applyFill="1" applyBorder="1"/>
    <xf numFmtId="3" fontId="5" fillId="0" borderId="59" xfId="0" applyNumberFormat="1" applyFont="1" applyBorder="1"/>
    <xf numFmtId="3" fontId="5" fillId="0" borderId="68" xfId="0" applyNumberFormat="1" applyFont="1" applyBorder="1"/>
    <xf numFmtId="167" fontId="0" fillId="0" borderId="68" xfId="0" applyNumberFormat="1" applyBorder="1" applyAlignment="1">
      <alignment horizontal="center"/>
    </xf>
    <xf numFmtId="167" fontId="0" fillId="0" borderId="54" xfId="0" applyNumberFormat="1" applyBorder="1" applyAlignment="1">
      <alignment horizontal="center"/>
    </xf>
    <xf numFmtId="0" fontId="5" fillId="2" borderId="65" xfId="0" applyFont="1" applyFill="1" applyBorder="1" applyAlignment="1">
      <alignment horizontal="center" wrapText="1"/>
    </xf>
    <xf numFmtId="167" fontId="0" fillId="0" borderId="25" xfId="3" applyNumberFormat="1" applyFont="1" applyFill="1" applyBorder="1"/>
    <xf numFmtId="0" fontId="0" fillId="0" borderId="69" xfId="0" applyBorder="1"/>
    <xf numFmtId="0" fontId="5" fillId="2" borderId="64" xfId="0" applyFont="1" applyFill="1" applyBorder="1" applyAlignment="1">
      <alignment horizontal="center" wrapText="1"/>
    </xf>
    <xf numFmtId="0" fontId="0" fillId="0" borderId="60" xfId="0" applyBorder="1" applyAlignment="1">
      <alignment horizontal="center"/>
    </xf>
    <xf numFmtId="0" fontId="0" fillId="0" borderId="60" xfId="0" applyFill="1" applyBorder="1" applyAlignment="1">
      <alignment horizontal="center"/>
    </xf>
    <xf numFmtId="0" fontId="5" fillId="0" borderId="64" xfId="0" applyFont="1" applyBorder="1" applyAlignment="1">
      <alignment horizontal="center"/>
    </xf>
    <xf numFmtId="0" fontId="0" fillId="6" borderId="68" xfId="0" applyFill="1" applyBorder="1" applyAlignment="1">
      <alignment horizontal="center"/>
    </xf>
    <xf numFmtId="0" fontId="0" fillId="0" borderId="68" xfId="0" applyBorder="1" applyAlignment="1">
      <alignment horizontal="center"/>
    </xf>
    <xf numFmtId="3" fontId="5" fillId="0" borderId="54" xfId="0" applyNumberFormat="1" applyFont="1" applyBorder="1"/>
    <xf numFmtId="3" fontId="0" fillId="0" borderId="68" xfId="0" applyNumberFormat="1" applyBorder="1" applyAlignment="1">
      <alignment horizontal="center"/>
    </xf>
    <xf numFmtId="3" fontId="0" fillId="0" borderId="25" xfId="0" applyNumberFormat="1" applyFill="1" applyBorder="1"/>
    <xf numFmtId="3" fontId="5" fillId="0" borderId="65" xfId="0" applyNumberFormat="1" applyFont="1" applyBorder="1"/>
    <xf numFmtId="0" fontId="0" fillId="0" borderId="59" xfId="0" applyBorder="1"/>
    <xf numFmtId="0" fontId="0" fillId="0" borderId="60" xfId="0" applyFill="1" applyBorder="1"/>
    <xf numFmtId="0" fontId="5" fillId="0" borderId="61" xfId="0" applyFont="1" applyBorder="1"/>
    <xf numFmtId="0" fontId="0" fillId="6" borderId="68" xfId="0" applyFill="1" applyBorder="1"/>
    <xf numFmtId="0" fontId="5" fillId="0" borderId="54" xfId="0" applyFont="1" applyBorder="1"/>
    <xf numFmtId="0" fontId="0" fillId="0" borderId="47" xfId="0" applyBorder="1"/>
    <xf numFmtId="0" fontId="0" fillId="0" borderId="83" xfId="0" applyBorder="1"/>
    <xf numFmtId="0" fontId="0" fillId="0" borderId="51" xfId="0" applyNumberFormat="1" applyBorder="1"/>
    <xf numFmtId="0" fontId="0" fillId="0" borderId="47" xfId="0" applyNumberFormat="1" applyBorder="1"/>
    <xf numFmtId="0" fontId="11" fillId="0" borderId="51" xfId="0" applyFont="1" applyBorder="1"/>
    <xf numFmtId="3" fontId="11" fillId="0" borderId="51" xfId="0" applyNumberFormat="1" applyFont="1" applyBorder="1"/>
    <xf numFmtId="3" fontId="11" fillId="0" borderId="47" xfId="0" applyNumberFormat="1" applyFont="1" applyBorder="1"/>
    <xf numFmtId="3" fontId="11" fillId="0" borderId="83" xfId="0" applyNumberFormat="1" applyFont="1" applyBorder="1"/>
    <xf numFmtId="0" fontId="0" fillId="0" borderId="55" xfId="0" applyBorder="1"/>
    <xf numFmtId="0" fontId="0" fillId="0" borderId="55" xfId="0" applyNumberFormat="1" applyBorder="1"/>
    <xf numFmtId="0" fontId="0" fillId="0" borderId="56" xfId="0" applyNumberFormat="1" applyBorder="1"/>
    <xf numFmtId="0" fontId="0" fillId="0" borderId="85" xfId="0" applyNumberFormat="1" applyBorder="1"/>
    <xf numFmtId="0" fontId="0" fillId="0" borderId="58" xfId="0" applyNumberFormat="1" applyBorder="1"/>
    <xf numFmtId="3" fontId="0" fillId="0" borderId="51" xfId="0" pivotButton="1" applyNumberFormat="1" applyBorder="1"/>
    <xf numFmtId="3" fontId="0" fillId="0" borderId="52" xfId="0" applyNumberFormat="1" applyBorder="1"/>
    <xf numFmtId="3" fontId="5" fillId="0" borderId="51" xfId="0" pivotButton="1" applyNumberFormat="1" applyFont="1" applyBorder="1"/>
    <xf numFmtId="0" fontId="9" fillId="0" borderId="84" xfId="0" pivotButton="1" applyFont="1" applyBorder="1"/>
    <xf numFmtId="0" fontId="9" fillId="0" borderId="0" xfId="0" applyFont="1"/>
    <xf numFmtId="0" fontId="9" fillId="4" borderId="84" xfId="0" applyFont="1" applyFill="1" applyBorder="1"/>
  </cellXfs>
  <cellStyles count="47">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xfId="1" builtinId="3"/>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2" builtinId="8"/>
    <cellStyle name="Input" xfId="13" builtinId="20" customBuiltin="1"/>
    <cellStyle name="Linked Cell" xfId="16" builtinId="24" customBuiltin="1"/>
    <cellStyle name="Neutral" xfId="12" builtinId="28" customBuiltin="1"/>
    <cellStyle name="Normal" xfId="0" builtinId="0"/>
    <cellStyle name="Normal 2" xfId="4"/>
    <cellStyle name="Normal 2 2" xfId="45"/>
    <cellStyle name="Note 2" xfId="46"/>
    <cellStyle name="Output" xfId="14" builtinId="21" customBuiltin="1"/>
    <cellStyle name="Percent" xfId="3" builtinId="5"/>
    <cellStyle name="Title" xfId="5" builtinId="15" customBuiltin="1"/>
    <cellStyle name="Total" xfId="20" builtinId="25" customBuiltin="1"/>
    <cellStyle name="Warning Text" xfId="18" builtinId="11" customBuiltin="1"/>
  </cellStyles>
  <dxfs count="113">
    <dxf>
      <fill>
        <patternFill patternType="solid">
          <bgColor rgb="FFFFFF00"/>
        </patternFill>
      </fill>
    </dxf>
    <dxf>
      <font>
        <b/>
      </font>
    </dxf>
    <dxf>
      <font>
        <b/>
      </font>
    </dxf>
    <dxf>
      <font>
        <sz val="14"/>
      </font>
    </dxf>
    <dxf>
      <font>
        <sz val="14"/>
      </font>
    </dxf>
    <dxf>
      <fill>
        <patternFill>
          <bgColor rgb="FFFFFF66"/>
        </patternFill>
      </fill>
    </dxf>
    <dxf>
      <fill>
        <patternFill>
          <bgColor rgb="FFFFC000"/>
        </patternFill>
      </fill>
    </dxf>
    <dxf>
      <fill>
        <patternFill>
          <bgColor rgb="FFFF0000"/>
        </patternFill>
      </fill>
    </dxf>
    <dxf>
      <fill>
        <patternFill>
          <bgColor rgb="FFFFF9CD"/>
        </patternFill>
      </fill>
    </dxf>
    <dxf>
      <fill>
        <patternFill>
          <bgColor rgb="FFFFC000"/>
        </patternFill>
      </fill>
    </dxf>
    <dxf>
      <fill>
        <patternFill>
          <bgColor rgb="FFFF3737"/>
        </patternFill>
      </fill>
    </dxf>
    <dxf>
      <fill>
        <patternFill>
          <bgColor rgb="FFC40000"/>
        </patternFill>
      </fill>
    </dxf>
    <dxf>
      <fill>
        <patternFill>
          <bgColor rgb="FFFFF9CD"/>
        </patternFill>
      </fill>
    </dxf>
    <dxf>
      <fill>
        <patternFill>
          <bgColor rgb="FFFFC000"/>
        </patternFill>
      </fill>
    </dxf>
    <dxf>
      <fill>
        <patternFill>
          <bgColor rgb="FFFF3737"/>
        </patternFill>
      </fill>
    </dxf>
    <dxf>
      <fill>
        <patternFill>
          <bgColor rgb="FFC40000"/>
        </patternFill>
      </fill>
    </dxf>
    <dxf>
      <fill>
        <patternFill>
          <bgColor rgb="FFFFF9CD"/>
        </patternFill>
      </fill>
    </dxf>
    <dxf>
      <fill>
        <patternFill>
          <bgColor rgb="FFFFC000"/>
        </patternFill>
      </fill>
    </dxf>
    <dxf>
      <fill>
        <patternFill>
          <bgColor rgb="FFFF3737"/>
        </patternFill>
      </fill>
    </dxf>
    <dxf>
      <fill>
        <patternFill>
          <bgColor rgb="FFC40000"/>
        </patternFill>
      </fill>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right/>
        <top style="thin">
          <color auto="1"/>
        </top>
        <bottom style="thin">
          <color auto="1"/>
        </bottom>
      </border>
    </dxf>
    <dxf>
      <fill>
        <patternFill>
          <bgColor theme="0" tint="-0.14996795556505021"/>
        </patternFill>
      </fill>
      <border>
        <left style="thin">
          <color auto="1"/>
        </left>
        <right style="thin">
          <color auto="1"/>
        </right>
        <top style="thin">
          <color auto="1"/>
        </top>
        <bottom style="thin">
          <color auto="1"/>
        </bottom>
      </border>
    </dxf>
    <dxf>
      <fill>
        <patternFill>
          <bgColor theme="0" tint="-0.14996795556505021"/>
        </patternFill>
      </fill>
    </dxf>
    <dxf>
      <fill>
        <patternFill>
          <bgColor theme="0" tint="-0.14996795556505021"/>
        </patternFill>
      </fill>
      <border>
        <left style="thin">
          <color auto="1"/>
        </left>
        <right style="thin">
          <color auto="1"/>
        </right>
      </border>
    </dxf>
    <dxf>
      <fill>
        <patternFill>
          <bgColor theme="0" tint="-0.14996795556505021"/>
        </patternFill>
      </fill>
    </dxf>
    <dxf>
      <fill>
        <patternFill>
          <bgColor theme="0" tint="-0.14996795556505021"/>
        </patternFill>
      </fill>
    </dxf>
    <dxf>
      <fill>
        <patternFill>
          <bgColor theme="0" tint="-0.14996795556505021"/>
        </patternFill>
      </fill>
    </dxf>
    <dxf>
      <font>
        <b/>
        <i val="0"/>
        <condense val="0"/>
        <extend val="0"/>
      </font>
    </dxf>
    <dxf>
      <fill>
        <patternFill patternType="solid">
          <bgColor rgb="FFFFFF00"/>
        </patternFill>
      </fill>
    </dxf>
    <dxf>
      <fill>
        <patternFill patternType="solid">
          <bgColor rgb="FFFFFF00"/>
        </patternFill>
      </fill>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ont>
        <color theme="0" tint="-0.499984740745262"/>
      </font>
    </dxf>
    <dxf>
      <font>
        <color theme="0" tint="-0.499984740745262"/>
      </font>
    </dxf>
    <dxf>
      <font>
        <color theme="0" tint="-0.499984740745262"/>
      </font>
    </dxf>
    <dxf>
      <font>
        <color theme="0" tint="-0.499984740745262"/>
      </font>
    </dxf>
    <dxf>
      <alignment horizontal="center" readingOrder="0"/>
    </dxf>
    <dxf>
      <alignment wrapText="1" readingOrder="0"/>
    </dxf>
    <dxf>
      <alignment wrapText="1" readingOrder="0"/>
    </dxf>
    <dxf>
      <font>
        <b/>
      </font>
    </dxf>
    <dxf>
      <numFmt numFmtId="3" formatCode="#,##0"/>
    </dxf>
    <dxf>
      <numFmt numFmtId="3" formatCode="#,##0"/>
    </dxf>
    <dxf>
      <numFmt numFmtId="3" formatCode="#,##0"/>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solid">
          <bgColor rgb="FFFFFF00"/>
        </patternFill>
      </fill>
    </dxf>
    <dxf>
      <font>
        <color auto="1"/>
      </font>
    </dxf>
    <dxf>
      <font>
        <color auto="1"/>
      </font>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fgColor indexed="64"/>
          <bgColor rgb="FFFFFF00"/>
        </patternFill>
      </fill>
    </dxf>
    <dxf>
      <fill>
        <patternFill patternType="solid">
          <fgColor indexed="64"/>
          <bgColor rgb="FFFFFF00"/>
        </patternFill>
      </fill>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numFmt numFmtId="3" formatCode="#,##0"/>
    </dxf>
    <dxf>
      <font>
        <color theme="0" tint="-0.499984740745262"/>
      </font>
    </dxf>
    <dxf>
      <font>
        <color theme="0" tint="-0.499984740745262"/>
      </font>
    </dxf>
    <dxf>
      <fill>
        <patternFill patternType="solid">
          <bgColor rgb="FFFFFF00"/>
        </patternFill>
      </fill>
    </dxf>
    <dxf>
      <fill>
        <patternFill patternType="solid">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8E8E8"/>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color rgb="FFC40000"/>
      <color rgb="FFFF3737"/>
      <color rgb="FFFFF9CD"/>
      <color rgb="FFCCFFCC"/>
      <color rgb="FF008000"/>
      <color rgb="FF000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6.xml"/><Relationship Id="rId13" Type="http://schemas.openxmlformats.org/officeDocument/2006/relationships/worksheet" Target="worksheets/sheet5.xml"/><Relationship Id="rId18" Type="http://schemas.openxmlformats.org/officeDocument/2006/relationships/styles" Target="styles.xml"/><Relationship Id="rId3" Type="http://schemas.openxmlformats.org/officeDocument/2006/relationships/chartsheet" Target="chartsheets/sheet1.xml"/><Relationship Id="rId7" Type="http://schemas.openxmlformats.org/officeDocument/2006/relationships/chartsheet" Target="chartsheets/sheet5.xml"/><Relationship Id="rId12" Type="http://schemas.openxmlformats.org/officeDocument/2006/relationships/chartsheet" Target="chartsheets/sheet8.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chartsheet" Target="chartsheets/sheet4.xml"/><Relationship Id="rId11" Type="http://schemas.openxmlformats.org/officeDocument/2006/relationships/chartsheet" Target="chartsheets/sheet7.xml"/><Relationship Id="rId5" Type="http://schemas.openxmlformats.org/officeDocument/2006/relationships/chartsheet" Target="chartsheets/sheet3.xml"/><Relationship Id="rId15" Type="http://schemas.openxmlformats.org/officeDocument/2006/relationships/pivotCacheDefinition" Target="pivotCache/pivotCacheDefinition1.xml"/><Relationship Id="rId10" Type="http://schemas.openxmlformats.org/officeDocument/2006/relationships/worksheet" Target="worksheets/sheet4.xml"/><Relationship Id="rId19" Type="http://schemas.openxmlformats.org/officeDocument/2006/relationships/sharedStrings" Target="sharedStrings.xml"/><Relationship Id="rId4" Type="http://schemas.openxmlformats.org/officeDocument/2006/relationships/chartsheet" Target="chartsheets/sheet2.xml"/><Relationship Id="rId9" Type="http://schemas.openxmlformats.org/officeDocument/2006/relationships/worksheet" Target="worksheets/sheet3.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SummaryByUnit!$A$58</c:f>
          <c:strCache>
            <c:ptCount val="1"/>
            <c:pt idx="0">
              <c:v>Entire Province
Timber Harvesting Land Base</c:v>
            </c:pt>
          </c:strCache>
        </c:strRef>
      </c:tx>
      <c:layout>
        <c:manualLayout>
          <c:xMode val="edge"/>
          <c:yMode val="edge"/>
          <c:x val="0.35664076951535484"/>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0.10654827968923419"/>
          <c:y val="0.10984230560087004"/>
          <c:w val="0.83573806881243051"/>
          <c:h val="0.7645459488852635"/>
        </c:manualLayout>
      </c:layout>
      <c:scatterChart>
        <c:scatterStyle val="lineMarker"/>
        <c:varyColors val="0"/>
        <c:ser>
          <c:idx val="4"/>
          <c:order val="0"/>
          <c:tx>
            <c:strRef>
              <c:f>SummaryByUnit!$A$81</c:f>
              <c:strCache>
                <c:ptCount val="1"/>
                <c:pt idx="0">
                  <c:v>Current Estimate of Observed Annual Red-Attack (2016*)</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SummaryByUnit!$B$81:$AA$81</c:f>
              <c:numCache>
                <c:formatCode>_(* #,##0_);_(* \(#,##0\);_(* "-"??_);_(@_)</c:formatCode>
                <c:ptCount val="26"/>
                <c:pt idx="0">
                  <c:v>5.5735359999999998</c:v>
                </c:pt>
                <c:pt idx="1">
                  <c:v>6.9290399999999996</c:v>
                </c:pt>
                <c:pt idx="2">
                  <c:v>12.250144000000001</c:v>
                </c:pt>
                <c:pt idx="3">
                  <c:v>27.938752000000001</c:v>
                </c:pt>
                <c:pt idx="4">
                  <c:v>54.301631999999998</c:v>
                </c:pt>
                <c:pt idx="5">
                  <c:v>78.757311999999999</c:v>
                </c:pt>
                <c:pt idx="6">
                  <c:v>139.69672</c:v>
                </c:pt>
                <c:pt idx="7">
                  <c:v>112.67483199999999</c:v>
                </c:pt>
                <c:pt idx="8">
                  <c:v>103.56424</c:v>
                </c:pt>
                <c:pt idx="9">
                  <c:v>60.342703999999998</c:v>
                </c:pt>
                <c:pt idx="10">
                  <c:v>47.255263999999997</c:v>
                </c:pt>
                <c:pt idx="11">
                  <c:v>39.639856000000002</c:v>
                </c:pt>
                <c:pt idx="12">
                  <c:v>22.007567999999999</c:v>
                </c:pt>
                <c:pt idx="13">
                  <c:v>12.221904</c:v>
                </c:pt>
                <c:pt idx="14">
                  <c:v>5.3409760000000004</c:v>
                </c:pt>
                <c:pt idx="15">
                  <c:v>2.168336</c:v>
                </c:pt>
                <c:pt idx="16">
                  <c:v>0.68257599999999996</c:v>
                </c:pt>
              </c:numCache>
            </c:numRef>
          </c:yVal>
          <c:smooth val="0"/>
        </c:ser>
        <c:ser>
          <c:idx val="5"/>
          <c:order val="1"/>
          <c:tx>
            <c:strRef>
              <c:f>SummaryByUnit!$A$82</c:f>
              <c:strCache>
                <c:ptCount val="1"/>
                <c:pt idx="0">
                  <c:v>Current Estimate of Projected Annual Red-Attack (2016*)</c:v>
                </c:pt>
              </c:strCache>
            </c:strRef>
          </c:tx>
          <c:spPr>
            <a:ln w="25400">
              <a:solidFill>
                <a:srgbClr val="008000"/>
              </a:solidFill>
              <a:prstDash val="lg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SummaryByUnit!$B$82:$AA$82</c:f>
              <c:numCache>
                <c:formatCode>_(* #,##0_);_(* \(#,##0\);_(* "-"??_);_(@_)</c:formatCode>
                <c:ptCount val="26"/>
                <c:pt idx="16">
                  <c:v>0.68257599999999996</c:v>
                </c:pt>
                <c:pt idx="17">
                  <c:v>0.83726400000000001</c:v>
                </c:pt>
                <c:pt idx="18">
                  <c:v>0.96646399999999999</c:v>
                </c:pt>
                <c:pt idx="19">
                  <c:v>1.1388320000000001</c:v>
                </c:pt>
                <c:pt idx="20">
                  <c:v>1.381696</c:v>
                </c:pt>
                <c:pt idx="21">
                  <c:v>1.972064</c:v>
                </c:pt>
                <c:pt idx="22">
                  <c:v>2.756192</c:v>
                </c:pt>
                <c:pt idx="23">
                  <c:v>3.4222079999999999</c:v>
                </c:pt>
                <c:pt idx="24">
                  <c:v>3.542656</c:v>
                </c:pt>
                <c:pt idx="25">
                  <c:v>3.2213120000000002</c:v>
                </c:pt>
              </c:numCache>
            </c:numRef>
          </c:yVal>
          <c:smooth val="0"/>
        </c:ser>
        <c:dLbls>
          <c:showLegendKey val="0"/>
          <c:showVal val="0"/>
          <c:showCatName val="0"/>
          <c:showSerName val="0"/>
          <c:showPercent val="0"/>
          <c:showBubbleSize val="0"/>
        </c:dLbls>
        <c:axId val="112118016"/>
        <c:axId val="112120192"/>
      </c:scatterChart>
      <c:valAx>
        <c:axId val="112118016"/>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8"/>
              <c:y val="0.9461663947797714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2120192"/>
        <c:crosses val="autoZero"/>
        <c:crossBetween val="midCat"/>
        <c:majorUnit val="2"/>
      </c:valAx>
      <c:valAx>
        <c:axId val="112120192"/>
        <c:scaling>
          <c:orientation val="minMax"/>
        </c:scaling>
        <c:delete val="0"/>
        <c:axPos val="l"/>
        <c:title>
          <c:tx>
            <c:strRef>
              <c:f>SummaryByUnit!$C$1</c:f>
              <c:strCache>
                <c:ptCount val="1"/>
                <c:pt idx="0">
                  <c:v>Pine Volume Killed (millions of cubic metres)</c:v>
                </c:pt>
              </c:strCache>
            </c:strRef>
          </c:tx>
          <c:layout>
            <c:manualLayout>
              <c:xMode val="edge"/>
              <c:yMode val="edge"/>
              <c:x val="8.5090640029596744E-3"/>
              <c:y val="0.15898849511674179"/>
            </c:manualLayout>
          </c:layout>
          <c:overlay val="0"/>
          <c:spPr>
            <a:noFill/>
            <a:ln w="25400">
              <a:noFill/>
            </a:ln>
          </c:spPr>
          <c:txPr>
            <a:bodyPr/>
            <a:lstStyle/>
            <a:p>
              <a:pPr algn="ctr">
                <a:defRPr sz="1400" b="1" i="0" u="none" strike="noStrike" baseline="0">
                  <a:solidFill>
                    <a:srgbClr val="000000"/>
                  </a:solidFill>
                  <a:latin typeface="Arial"/>
                  <a:ea typeface="Arial"/>
                  <a:cs typeface="Arial"/>
                </a:defRPr>
              </a:pPr>
              <a:endParaRPr lang="en-US"/>
            </a:p>
          </c:txPr>
        </c:title>
        <c:numFmt formatCode="0.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2118016"/>
        <c:crosses val="autoZero"/>
        <c:crossBetween val="midCat"/>
      </c:valAx>
      <c:spPr>
        <a:noFill/>
        <a:ln w="25400">
          <a:noFill/>
        </a:ln>
      </c:spPr>
    </c:plotArea>
    <c:legend>
      <c:legendPos val="r"/>
      <c:layout>
        <c:manualLayout>
          <c:xMode val="edge"/>
          <c:yMode val="edge"/>
          <c:x val="0.54753977062523118"/>
          <c:y val="0.13104948341490075"/>
          <c:w val="0.41472438031816639"/>
          <c:h val="7.3953235454051122E-2"/>
        </c:manualLayout>
      </c:layout>
      <c:overlay val="0"/>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SummaryByUnit!$A$58</c:f>
          <c:strCache>
            <c:ptCount val="1"/>
            <c:pt idx="0">
              <c:v>Entire Province
Timber Harvesting Land Base</c:v>
            </c:pt>
          </c:strCache>
        </c:strRef>
      </c:tx>
      <c:layout>
        <c:manualLayout>
          <c:xMode val="edge"/>
          <c:yMode val="edge"/>
          <c:x val="0.36551979282279107"/>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0.11024787273399926"/>
          <c:y val="0.10603588907014692"/>
          <c:w val="0.82315945246023303"/>
          <c:h val="0.76563349646547763"/>
        </c:manualLayout>
      </c:layout>
      <c:scatterChart>
        <c:scatterStyle val="lineMarker"/>
        <c:varyColors val="0"/>
        <c:ser>
          <c:idx val="4"/>
          <c:order val="0"/>
          <c:tx>
            <c:strRef>
              <c:f>SummaryByUnit!$A$105</c:f>
              <c:strCache>
                <c:ptCount val="1"/>
                <c:pt idx="0">
                  <c:v>Current Estimate of Observed Cumulative Red-Attack (2016*)</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SummaryByUnit!$B$105:$AA$105</c:f>
              <c:numCache>
                <c:formatCode>_(* #,##0_);_(* \(#,##0\);_(* "-"??_);_(@_)</c:formatCode>
                <c:ptCount val="26"/>
                <c:pt idx="0">
                  <c:v>5.5735359999999998</c:v>
                </c:pt>
                <c:pt idx="1">
                  <c:v>12.502575999999999</c:v>
                </c:pt>
                <c:pt idx="2">
                  <c:v>24.75272</c:v>
                </c:pt>
                <c:pt idx="3">
                  <c:v>52.691471999999997</c:v>
                </c:pt>
                <c:pt idx="4">
                  <c:v>106.993104</c:v>
                </c:pt>
                <c:pt idx="5">
                  <c:v>185.750416</c:v>
                </c:pt>
                <c:pt idx="6">
                  <c:v>325.447136</c:v>
                </c:pt>
                <c:pt idx="7">
                  <c:v>438.12196799999998</c:v>
                </c:pt>
                <c:pt idx="8">
                  <c:v>541.68620799999997</c:v>
                </c:pt>
                <c:pt idx="9">
                  <c:v>602.02891199999999</c:v>
                </c:pt>
                <c:pt idx="10">
                  <c:v>649.284176</c:v>
                </c:pt>
                <c:pt idx="11">
                  <c:v>688.92403200000001</c:v>
                </c:pt>
                <c:pt idx="12">
                  <c:v>710.9316</c:v>
                </c:pt>
                <c:pt idx="13">
                  <c:v>723.153504</c:v>
                </c:pt>
                <c:pt idx="14">
                  <c:v>728.49447999999995</c:v>
                </c:pt>
                <c:pt idx="15">
                  <c:v>730.66281600000002</c:v>
                </c:pt>
                <c:pt idx="16">
                  <c:v>731.34539199999995</c:v>
                </c:pt>
              </c:numCache>
            </c:numRef>
          </c:yVal>
          <c:smooth val="0"/>
        </c:ser>
        <c:ser>
          <c:idx val="5"/>
          <c:order val="1"/>
          <c:tx>
            <c:strRef>
              <c:f>SummaryByUnit!$A$106</c:f>
              <c:strCache>
                <c:ptCount val="1"/>
                <c:pt idx="0">
                  <c:v>Current Estimate of Projected Cumulative Red-Attack (2016*)</c:v>
                </c:pt>
              </c:strCache>
            </c:strRef>
          </c:tx>
          <c:spPr>
            <a:ln w="25400">
              <a:solidFill>
                <a:srgbClr val="008000"/>
              </a:solidFill>
              <a:prstDash val="lgDash"/>
            </a:ln>
          </c:spPr>
          <c:marker>
            <c:symbol val="square"/>
            <c:size val="6"/>
            <c:spPr>
              <a:noFill/>
              <a:ln w="9525">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SummaryByUnit!$B$106:$AA$106</c:f>
              <c:numCache>
                <c:formatCode>_(* #,##0_);_(* \(#,##0\);_(* "-"??_);_(@_)</c:formatCode>
                <c:ptCount val="26"/>
                <c:pt idx="16">
                  <c:v>731.34539199999995</c:v>
                </c:pt>
                <c:pt idx="17">
                  <c:v>732.18265599999995</c:v>
                </c:pt>
                <c:pt idx="18">
                  <c:v>733.14912000000004</c:v>
                </c:pt>
                <c:pt idx="19">
                  <c:v>734.28795200000002</c:v>
                </c:pt>
                <c:pt idx="20">
                  <c:v>735.66964800000005</c:v>
                </c:pt>
                <c:pt idx="21">
                  <c:v>737.64171199999998</c:v>
                </c:pt>
                <c:pt idx="22">
                  <c:v>740.39790400000004</c:v>
                </c:pt>
                <c:pt idx="23">
                  <c:v>743.82011199999999</c:v>
                </c:pt>
                <c:pt idx="24">
                  <c:v>747.36276799999996</c:v>
                </c:pt>
                <c:pt idx="25">
                  <c:v>750.58407999999997</c:v>
                </c:pt>
              </c:numCache>
            </c:numRef>
          </c:yVal>
          <c:smooth val="0"/>
        </c:ser>
        <c:dLbls>
          <c:showLegendKey val="0"/>
          <c:showVal val="0"/>
          <c:showCatName val="0"/>
          <c:showSerName val="0"/>
          <c:showPercent val="0"/>
          <c:showBubbleSize val="0"/>
        </c:dLbls>
        <c:axId val="120015872"/>
        <c:axId val="120018432"/>
      </c:scatterChart>
      <c:valAx>
        <c:axId val="120015872"/>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71624121346835"/>
              <c:y val="0.9418162044589450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0018432"/>
        <c:crosses val="autoZero"/>
        <c:crossBetween val="midCat"/>
        <c:majorUnit val="2"/>
      </c:valAx>
      <c:valAx>
        <c:axId val="120018432"/>
        <c:scaling>
          <c:orientation val="minMax"/>
        </c:scaling>
        <c:delete val="0"/>
        <c:axPos val="l"/>
        <c:title>
          <c:tx>
            <c:strRef>
              <c:f>SummaryByUnit!$C$1</c:f>
              <c:strCache>
                <c:ptCount val="1"/>
                <c:pt idx="0">
                  <c:v>Pine Volume Killed (millions of cubic metres)</c:v>
                </c:pt>
              </c:strCache>
            </c:strRef>
          </c:tx>
          <c:layout>
            <c:manualLayout>
              <c:xMode val="edge"/>
              <c:yMode val="edge"/>
              <c:x val="1.2578616352201186E-2"/>
              <c:y val="0.1546383047959144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0015872"/>
        <c:crosses val="autoZero"/>
        <c:crossBetween val="midCat"/>
      </c:valAx>
      <c:spPr>
        <a:noFill/>
        <a:ln w="25400">
          <a:noFill/>
        </a:ln>
      </c:spPr>
    </c:plotArea>
    <c:legend>
      <c:legendPos val="r"/>
      <c:layout>
        <c:manualLayout>
          <c:xMode val="edge"/>
          <c:yMode val="edge"/>
          <c:x val="0.54310025897151315"/>
          <c:y val="0.70527460576400214"/>
          <c:w val="0.42508324084350735"/>
          <c:h val="7.7215878194671017E-2"/>
        </c:manualLayout>
      </c:layout>
      <c:overlay val="0"/>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600" b="0" i="0" u="none" strike="noStrike" baseline="0">
          <a:solidFill>
            <a:srgbClr val="000000"/>
          </a:solidFill>
          <a:latin typeface="Arial"/>
          <a:ea typeface="Arial"/>
          <a:cs typeface="Arial"/>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SummaryByUnit!$A$58</c:f>
          <c:strCache>
            <c:ptCount val="1"/>
            <c:pt idx="0">
              <c:v>Entire Province
Timber Harvesting Land Base</c:v>
            </c:pt>
          </c:strCache>
        </c:strRef>
      </c:tx>
      <c:layout>
        <c:manualLayout>
          <c:xMode val="edge"/>
          <c:yMode val="edge"/>
          <c:x val="0.36108028116907526"/>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0.10432852386237514"/>
          <c:y val="0.10984230560087004"/>
          <c:w val="0.8327783943766186"/>
          <c:h val="0.76889613920609334"/>
        </c:manualLayout>
      </c:layout>
      <c:scatterChart>
        <c:scatterStyle val="lineMarker"/>
        <c:varyColors val="0"/>
        <c:ser>
          <c:idx val="4"/>
          <c:order val="0"/>
          <c:tx>
            <c:strRef>
              <c:f>SummaryByUnit!$A$79</c:f>
              <c:strCache>
                <c:ptCount val="1"/>
                <c:pt idx="0">
                  <c:v>Old Estimate of Observed Annual Red-Attack (published in 2015)</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SummaryByUnit!$B$79:$AA$79</c:f>
              <c:numCache>
                <c:formatCode>_(* #,##0_);_(* \(#,##0\);_(* "-"??_);_(@_)</c:formatCode>
                <c:ptCount val="26"/>
                <c:pt idx="0">
                  <c:v>5.5796000000000001</c:v>
                </c:pt>
                <c:pt idx="1">
                  <c:v>6.9553440000000002</c:v>
                </c:pt>
                <c:pt idx="2">
                  <c:v>12.210016</c:v>
                </c:pt>
                <c:pt idx="3">
                  <c:v>27.993952</c:v>
                </c:pt>
                <c:pt idx="4">
                  <c:v>54.285744000000001</c:v>
                </c:pt>
                <c:pt idx="5">
                  <c:v>78.922672000000006</c:v>
                </c:pt>
                <c:pt idx="6">
                  <c:v>139.50742399999999</c:v>
                </c:pt>
                <c:pt idx="7">
                  <c:v>112.69199999999999</c:v>
                </c:pt>
                <c:pt idx="8">
                  <c:v>103.36758399999999</c:v>
                </c:pt>
                <c:pt idx="9">
                  <c:v>60.198751999999999</c:v>
                </c:pt>
                <c:pt idx="10">
                  <c:v>47.161008000000002</c:v>
                </c:pt>
                <c:pt idx="11">
                  <c:v>39.729056</c:v>
                </c:pt>
                <c:pt idx="12">
                  <c:v>22.042128000000002</c:v>
                </c:pt>
                <c:pt idx="13">
                  <c:v>12.225488</c:v>
                </c:pt>
                <c:pt idx="14">
                  <c:v>5.3399200000000002</c:v>
                </c:pt>
                <c:pt idx="15">
                  <c:v>2.0811839999999999</c:v>
                </c:pt>
              </c:numCache>
            </c:numRef>
          </c:yVal>
          <c:smooth val="0"/>
        </c:ser>
        <c:ser>
          <c:idx val="3"/>
          <c:order val="1"/>
          <c:tx>
            <c:strRef>
              <c:f>SummaryByUnit!$A$80</c:f>
              <c:strCache>
                <c:ptCount val="1"/>
                <c:pt idx="0">
                  <c:v>Old Estimate of Projected Annual Red-Attack (published in 2015)</c:v>
                </c:pt>
              </c:strCache>
            </c:strRef>
          </c:tx>
          <c:spPr>
            <a:ln w="25400">
              <a:solidFill>
                <a:srgbClr val="FF00FF"/>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SummaryByUnit!$B$80:$AA$80</c:f>
              <c:numCache>
                <c:formatCode>_(* #,##0_);_(* \(#,##0\);_(* "-"??_);_(@_)</c:formatCode>
                <c:ptCount val="26"/>
                <c:pt idx="15">
                  <c:v>2.0811839999999999</c:v>
                </c:pt>
                <c:pt idx="16">
                  <c:v>2.2360639999999998</c:v>
                </c:pt>
                <c:pt idx="17">
                  <c:v>2.3444799999999999</c:v>
                </c:pt>
                <c:pt idx="18">
                  <c:v>2.4570560000000001</c:v>
                </c:pt>
                <c:pt idx="19">
                  <c:v>2.5425599999999999</c:v>
                </c:pt>
                <c:pt idx="20">
                  <c:v>2.8568799999999999</c:v>
                </c:pt>
                <c:pt idx="21">
                  <c:v>3.5378080000000001</c:v>
                </c:pt>
                <c:pt idx="22">
                  <c:v>3.9020160000000002</c:v>
                </c:pt>
                <c:pt idx="23">
                  <c:v>3.8291360000000001</c:v>
                </c:pt>
                <c:pt idx="24">
                  <c:v>3.4242400000000002</c:v>
                </c:pt>
                <c:pt idx="25">
                  <c:v>3.123856</c:v>
                </c:pt>
              </c:numCache>
            </c:numRef>
          </c:yVal>
          <c:smooth val="0"/>
        </c:ser>
        <c:ser>
          <c:idx val="0"/>
          <c:order val="2"/>
          <c:tx>
            <c:strRef>
              <c:f>SummaryByUnit!$A$81</c:f>
              <c:strCache>
                <c:ptCount val="1"/>
                <c:pt idx="0">
                  <c:v>Current Estimate of Observed Annual Red-Attack (2016*)</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SummaryByUnit!$B$81:$AA$81</c:f>
              <c:numCache>
                <c:formatCode>_(* #,##0_);_(* \(#,##0\);_(* "-"??_);_(@_)</c:formatCode>
                <c:ptCount val="26"/>
                <c:pt idx="0">
                  <c:v>5.5735359999999998</c:v>
                </c:pt>
                <c:pt idx="1">
                  <c:v>6.9290399999999996</c:v>
                </c:pt>
                <c:pt idx="2">
                  <c:v>12.250144000000001</c:v>
                </c:pt>
                <c:pt idx="3">
                  <c:v>27.938752000000001</c:v>
                </c:pt>
                <c:pt idx="4">
                  <c:v>54.301631999999998</c:v>
                </c:pt>
                <c:pt idx="5">
                  <c:v>78.757311999999999</c:v>
                </c:pt>
                <c:pt idx="6">
                  <c:v>139.69672</c:v>
                </c:pt>
                <c:pt idx="7">
                  <c:v>112.67483199999999</c:v>
                </c:pt>
                <c:pt idx="8">
                  <c:v>103.56424</c:v>
                </c:pt>
                <c:pt idx="9">
                  <c:v>60.342703999999998</c:v>
                </c:pt>
                <c:pt idx="10">
                  <c:v>47.255263999999997</c:v>
                </c:pt>
                <c:pt idx="11">
                  <c:v>39.639856000000002</c:v>
                </c:pt>
                <c:pt idx="12">
                  <c:v>22.007567999999999</c:v>
                </c:pt>
                <c:pt idx="13">
                  <c:v>12.221904</c:v>
                </c:pt>
                <c:pt idx="14">
                  <c:v>5.3409760000000004</c:v>
                </c:pt>
                <c:pt idx="15">
                  <c:v>2.168336</c:v>
                </c:pt>
                <c:pt idx="16">
                  <c:v>0.68257599999999996</c:v>
                </c:pt>
              </c:numCache>
            </c:numRef>
          </c:yVal>
          <c:smooth val="0"/>
        </c:ser>
        <c:ser>
          <c:idx val="5"/>
          <c:order val="3"/>
          <c:tx>
            <c:strRef>
              <c:f>SummaryByUnit!$A$82</c:f>
              <c:strCache>
                <c:ptCount val="1"/>
                <c:pt idx="0">
                  <c:v>Current Estimate of Projected Annual Red-Attack (2016*)</c:v>
                </c:pt>
              </c:strCache>
            </c:strRef>
          </c:tx>
          <c:spPr>
            <a:ln w="25400">
              <a:solidFill>
                <a:srgbClr val="008000"/>
              </a:solidFill>
              <a:prstDash val="lg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SummaryByUnit!$B$82:$AA$82</c:f>
              <c:numCache>
                <c:formatCode>_(* #,##0_);_(* \(#,##0\);_(* "-"??_);_(@_)</c:formatCode>
                <c:ptCount val="26"/>
                <c:pt idx="16">
                  <c:v>0.68257599999999996</c:v>
                </c:pt>
                <c:pt idx="17">
                  <c:v>0.83726400000000001</c:v>
                </c:pt>
                <c:pt idx="18">
                  <c:v>0.96646399999999999</c:v>
                </c:pt>
                <c:pt idx="19">
                  <c:v>1.1388320000000001</c:v>
                </c:pt>
                <c:pt idx="20">
                  <c:v>1.381696</c:v>
                </c:pt>
                <c:pt idx="21">
                  <c:v>1.972064</c:v>
                </c:pt>
                <c:pt idx="22">
                  <c:v>2.756192</c:v>
                </c:pt>
                <c:pt idx="23">
                  <c:v>3.4222079999999999</c:v>
                </c:pt>
                <c:pt idx="24">
                  <c:v>3.542656</c:v>
                </c:pt>
                <c:pt idx="25">
                  <c:v>3.2213120000000002</c:v>
                </c:pt>
              </c:numCache>
            </c:numRef>
          </c:yVal>
          <c:smooth val="0"/>
        </c:ser>
        <c:dLbls>
          <c:showLegendKey val="0"/>
          <c:showVal val="0"/>
          <c:showCatName val="0"/>
          <c:showSerName val="0"/>
          <c:showPercent val="0"/>
          <c:showBubbleSize val="0"/>
        </c:dLbls>
        <c:axId val="120108544"/>
        <c:axId val="120110464"/>
      </c:scatterChart>
      <c:valAx>
        <c:axId val="120108544"/>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265"/>
              <c:y val="0.9461663947797714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0110464"/>
        <c:crosses val="autoZero"/>
        <c:crossBetween val="midCat"/>
        <c:majorUnit val="2"/>
      </c:valAx>
      <c:valAx>
        <c:axId val="120110464"/>
        <c:scaling>
          <c:orientation val="minMax"/>
        </c:scaling>
        <c:delete val="0"/>
        <c:axPos val="l"/>
        <c:title>
          <c:tx>
            <c:strRef>
              <c:f>SummaryByUnit!$C$1</c:f>
              <c:strCache>
                <c:ptCount val="1"/>
                <c:pt idx="0">
                  <c:v>Pine Volume Killed (millions of cubic metres)</c:v>
                </c:pt>
              </c:strCache>
            </c:strRef>
          </c:tx>
          <c:layout>
            <c:manualLayout>
              <c:xMode val="edge"/>
              <c:yMode val="edge"/>
              <c:x val="1.0728819829818784E-2"/>
              <c:y val="0.17856452282779572"/>
            </c:manualLayout>
          </c:layout>
          <c:overlay val="0"/>
          <c:spPr>
            <a:noFill/>
            <a:ln w="25400">
              <a:noFill/>
            </a:ln>
          </c:spPr>
          <c:txPr>
            <a:bodyPr/>
            <a:lstStyle/>
            <a:p>
              <a:pPr algn="r">
                <a:defRPr sz="1400" b="1" i="0" u="none" strike="noStrike" baseline="0">
                  <a:solidFill>
                    <a:srgbClr val="000000"/>
                  </a:solidFill>
                  <a:latin typeface="Arial"/>
                  <a:ea typeface="Arial"/>
                  <a:cs typeface="Arial"/>
                </a:defRPr>
              </a:pPr>
              <a:endParaRPr lang="en-US"/>
            </a:p>
          </c:txPr>
        </c:title>
        <c:numFmt formatCode="0.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0108544"/>
        <c:crosses val="autoZero"/>
        <c:crossBetween val="midCat"/>
      </c:valAx>
      <c:spPr>
        <a:noFill/>
        <a:ln w="25400">
          <a:noFill/>
        </a:ln>
      </c:spPr>
    </c:plotArea>
    <c:legend>
      <c:legendPos val="r"/>
      <c:layout>
        <c:manualLayout>
          <c:xMode val="edge"/>
          <c:yMode val="edge"/>
          <c:x val="0.49870514243433223"/>
          <c:y val="0.21315932572050028"/>
          <c:w val="0.44432112467628559"/>
          <c:h val="0.14953779227841221"/>
        </c:manualLayout>
      </c:layout>
      <c:overlay val="0"/>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SummaryByUnit!$A$58</c:f>
          <c:strCache>
            <c:ptCount val="1"/>
            <c:pt idx="0">
              <c:v>Entire Province
Timber Harvesting Land Base</c:v>
            </c:pt>
          </c:strCache>
        </c:strRef>
      </c:tx>
      <c:layout>
        <c:manualLayout>
          <c:xMode val="edge"/>
          <c:yMode val="edge"/>
          <c:x val="0.35960044395116536"/>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0.10469848316685169"/>
          <c:y val="0.11092985318107668"/>
          <c:w val="0.82500924898261196"/>
          <c:h val="0.76182707993474763"/>
        </c:manualLayout>
      </c:layout>
      <c:scatterChart>
        <c:scatterStyle val="lineMarker"/>
        <c:varyColors val="0"/>
        <c:ser>
          <c:idx val="4"/>
          <c:order val="0"/>
          <c:tx>
            <c:strRef>
              <c:f>SummaryByUnit!$A$103</c:f>
              <c:strCache>
                <c:ptCount val="1"/>
                <c:pt idx="0">
                  <c:v>Old Estimate of Observed Cumulative Attack (published in 2015)</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SummaryByUnit!$B$103:$AA$103</c:f>
              <c:numCache>
                <c:formatCode>_(* #,##0_);_(* \(#,##0\);_(* "-"??_);_(@_)</c:formatCode>
                <c:ptCount val="26"/>
                <c:pt idx="0">
                  <c:v>5.5796000000000001</c:v>
                </c:pt>
                <c:pt idx="1">
                  <c:v>12.534943999999999</c:v>
                </c:pt>
                <c:pt idx="2">
                  <c:v>24.744959999999999</c:v>
                </c:pt>
                <c:pt idx="3">
                  <c:v>52.738911999999999</c:v>
                </c:pt>
                <c:pt idx="4">
                  <c:v>107.02465599999999</c:v>
                </c:pt>
                <c:pt idx="5">
                  <c:v>185.947328</c:v>
                </c:pt>
                <c:pt idx="6">
                  <c:v>325.45475199999998</c:v>
                </c:pt>
                <c:pt idx="7">
                  <c:v>438.14675199999999</c:v>
                </c:pt>
                <c:pt idx="8">
                  <c:v>541.51433599999996</c:v>
                </c:pt>
                <c:pt idx="9">
                  <c:v>601.71308799999997</c:v>
                </c:pt>
                <c:pt idx="10">
                  <c:v>648.87409600000001</c:v>
                </c:pt>
                <c:pt idx="11">
                  <c:v>688.60315200000002</c:v>
                </c:pt>
                <c:pt idx="12">
                  <c:v>710.64527999999996</c:v>
                </c:pt>
                <c:pt idx="13">
                  <c:v>722.870768</c:v>
                </c:pt>
                <c:pt idx="14">
                  <c:v>728.210688</c:v>
                </c:pt>
                <c:pt idx="15">
                  <c:v>730.29187200000001</c:v>
                </c:pt>
              </c:numCache>
            </c:numRef>
          </c:yVal>
          <c:smooth val="0"/>
        </c:ser>
        <c:ser>
          <c:idx val="5"/>
          <c:order val="1"/>
          <c:tx>
            <c:strRef>
              <c:f>SummaryByUnit!$A$104</c:f>
              <c:strCache>
                <c:ptCount val="1"/>
                <c:pt idx="0">
                  <c:v>Old Estimate of Projected Cumulative Attack (published in 2015)</c:v>
                </c:pt>
              </c:strCache>
            </c:strRef>
          </c:tx>
          <c:spPr>
            <a:ln w="25400">
              <a:solidFill>
                <a:srgbClr val="FF00FF"/>
              </a:solidFill>
              <a:prstDash val="sysDash"/>
            </a:ln>
          </c:spPr>
          <c:marker>
            <c:symbol val="square"/>
            <c:size val="6"/>
            <c:spPr>
              <a:noFill/>
              <a:ln w="9525">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SummaryByUnit!$B$104:$AA$104</c:f>
              <c:numCache>
                <c:formatCode>_(* #,##0_);_(* \(#,##0\);_(* "-"??_);_(@_)</c:formatCode>
                <c:ptCount val="26"/>
                <c:pt idx="15">
                  <c:v>730.29187200000001</c:v>
                </c:pt>
                <c:pt idx="16">
                  <c:v>732.52793599999995</c:v>
                </c:pt>
                <c:pt idx="17">
                  <c:v>734.87241600000004</c:v>
                </c:pt>
                <c:pt idx="18">
                  <c:v>737.32947200000001</c:v>
                </c:pt>
                <c:pt idx="19">
                  <c:v>739.87203199999999</c:v>
                </c:pt>
                <c:pt idx="20">
                  <c:v>742.72891200000004</c:v>
                </c:pt>
                <c:pt idx="21">
                  <c:v>746.26671999999996</c:v>
                </c:pt>
                <c:pt idx="22">
                  <c:v>750.16873599999997</c:v>
                </c:pt>
                <c:pt idx="23">
                  <c:v>753.99787200000003</c:v>
                </c:pt>
                <c:pt idx="24">
                  <c:v>757.42211199999997</c:v>
                </c:pt>
                <c:pt idx="25">
                  <c:v>760.54596800000002</c:v>
                </c:pt>
              </c:numCache>
            </c:numRef>
          </c:yVal>
          <c:smooth val="0"/>
        </c:ser>
        <c:ser>
          <c:idx val="0"/>
          <c:order val="2"/>
          <c:tx>
            <c:strRef>
              <c:f>SummaryByUnit!$A$105</c:f>
              <c:strCache>
                <c:ptCount val="1"/>
                <c:pt idx="0">
                  <c:v>Current Estimate of Observed Cumulative Red-Attack (2016*)</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SummaryByUnit!$B$105:$AA$105</c:f>
              <c:numCache>
                <c:formatCode>_(* #,##0_);_(* \(#,##0\);_(* "-"??_);_(@_)</c:formatCode>
                <c:ptCount val="26"/>
                <c:pt idx="0">
                  <c:v>5.5735359999999998</c:v>
                </c:pt>
                <c:pt idx="1">
                  <c:v>12.502575999999999</c:v>
                </c:pt>
                <c:pt idx="2">
                  <c:v>24.75272</c:v>
                </c:pt>
                <c:pt idx="3">
                  <c:v>52.691471999999997</c:v>
                </c:pt>
                <c:pt idx="4">
                  <c:v>106.993104</c:v>
                </c:pt>
                <c:pt idx="5">
                  <c:v>185.750416</c:v>
                </c:pt>
                <c:pt idx="6">
                  <c:v>325.447136</c:v>
                </c:pt>
                <c:pt idx="7">
                  <c:v>438.12196799999998</c:v>
                </c:pt>
                <c:pt idx="8">
                  <c:v>541.68620799999997</c:v>
                </c:pt>
                <c:pt idx="9">
                  <c:v>602.02891199999999</c:v>
                </c:pt>
                <c:pt idx="10">
                  <c:v>649.284176</c:v>
                </c:pt>
                <c:pt idx="11">
                  <c:v>688.92403200000001</c:v>
                </c:pt>
                <c:pt idx="12">
                  <c:v>710.9316</c:v>
                </c:pt>
                <c:pt idx="13">
                  <c:v>723.153504</c:v>
                </c:pt>
                <c:pt idx="14">
                  <c:v>728.49447999999995</c:v>
                </c:pt>
                <c:pt idx="15">
                  <c:v>730.66281600000002</c:v>
                </c:pt>
                <c:pt idx="16">
                  <c:v>731.34539199999995</c:v>
                </c:pt>
              </c:numCache>
            </c:numRef>
          </c:yVal>
          <c:smooth val="0"/>
        </c:ser>
        <c:ser>
          <c:idx val="1"/>
          <c:order val="3"/>
          <c:tx>
            <c:strRef>
              <c:f>SummaryByUnit!$A$106</c:f>
              <c:strCache>
                <c:ptCount val="1"/>
                <c:pt idx="0">
                  <c:v>Current Estimate of Projected Cumulative Red-Attack (2016*)</c:v>
                </c:pt>
              </c:strCache>
            </c:strRef>
          </c:tx>
          <c:spPr>
            <a:ln w="25400">
              <a:solidFill>
                <a:srgbClr val="008000"/>
              </a:solidFill>
              <a:prstDash val="lg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SummaryByUnit!$B$106:$AA$106</c:f>
              <c:numCache>
                <c:formatCode>_(* #,##0_);_(* \(#,##0\);_(* "-"??_);_(@_)</c:formatCode>
                <c:ptCount val="26"/>
                <c:pt idx="16">
                  <c:v>731.34539199999995</c:v>
                </c:pt>
                <c:pt idx="17">
                  <c:v>732.18265599999995</c:v>
                </c:pt>
                <c:pt idx="18">
                  <c:v>733.14912000000004</c:v>
                </c:pt>
                <c:pt idx="19">
                  <c:v>734.28795200000002</c:v>
                </c:pt>
                <c:pt idx="20">
                  <c:v>735.66964800000005</c:v>
                </c:pt>
                <c:pt idx="21">
                  <c:v>737.64171199999998</c:v>
                </c:pt>
                <c:pt idx="22">
                  <c:v>740.39790400000004</c:v>
                </c:pt>
                <c:pt idx="23">
                  <c:v>743.82011199999999</c:v>
                </c:pt>
                <c:pt idx="24">
                  <c:v>747.36276799999996</c:v>
                </c:pt>
                <c:pt idx="25">
                  <c:v>750.58407999999997</c:v>
                </c:pt>
              </c:numCache>
            </c:numRef>
          </c:yVal>
          <c:smooth val="0"/>
        </c:ser>
        <c:dLbls>
          <c:showLegendKey val="0"/>
          <c:showVal val="0"/>
          <c:showCatName val="0"/>
          <c:showSerName val="0"/>
          <c:showPercent val="0"/>
          <c:showBubbleSize val="0"/>
        </c:dLbls>
        <c:axId val="119725056"/>
        <c:axId val="119727232"/>
      </c:scatterChart>
      <c:valAx>
        <c:axId val="119725056"/>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8"/>
              <c:y val="0.9445350734094616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9727232"/>
        <c:crosses val="autoZero"/>
        <c:crossBetween val="midCat"/>
        <c:majorUnit val="2"/>
      </c:valAx>
      <c:valAx>
        <c:axId val="119727232"/>
        <c:scaling>
          <c:orientation val="minMax"/>
        </c:scaling>
        <c:delete val="0"/>
        <c:axPos val="l"/>
        <c:title>
          <c:tx>
            <c:strRef>
              <c:f>SummaryByUnit!$C$1</c:f>
              <c:strCache>
                <c:ptCount val="1"/>
                <c:pt idx="0">
                  <c:v>Pine Volume Killed (millions of cubic metres)</c:v>
                </c:pt>
              </c:strCache>
            </c:strRef>
          </c:tx>
          <c:layout>
            <c:manualLayout>
              <c:xMode val="edge"/>
              <c:yMode val="edge"/>
              <c:x val="4.4395116537180911E-3"/>
              <c:y val="0.16551378059798114"/>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majorTickMark val="out"/>
        <c:minorTickMark val="none"/>
        <c:tickLblPos val="nextTo"/>
        <c:spPr>
          <a:noFill/>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9725056"/>
        <c:crosses val="autoZero"/>
        <c:crossBetween val="midCat"/>
      </c:valAx>
      <c:spPr>
        <a:noFill/>
        <a:ln w="25400">
          <a:noFill/>
        </a:ln>
      </c:spPr>
    </c:plotArea>
    <c:legend>
      <c:legendPos val="r"/>
      <c:layout>
        <c:manualLayout>
          <c:xMode val="edge"/>
          <c:yMode val="edge"/>
          <c:x val="0.54679985201628356"/>
          <c:y val="0.61990212071778139"/>
          <c:w val="0.43174250832408567"/>
          <c:h val="0.15171288743882683"/>
        </c:manualLayout>
      </c:layout>
      <c:overlay val="0"/>
      <c:spPr>
        <a:solidFill>
          <a:schemeClr val="bg1"/>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SummaryByUnit!$A$58</c:f>
          <c:strCache>
            <c:ptCount val="1"/>
            <c:pt idx="0">
              <c:v>Entire Province
Timber Harvesting Land Base</c:v>
            </c:pt>
          </c:strCache>
        </c:strRef>
      </c:tx>
      <c:layout>
        <c:manualLayout>
          <c:xMode val="edge"/>
          <c:yMode val="edge"/>
          <c:x val="0.35960044395116536"/>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9.6929337772845028E-2"/>
          <c:y val="0.10875475802066387"/>
          <c:w val="0.84609692933777281"/>
          <c:h val="0.76998368678629692"/>
        </c:manualLayout>
      </c:layout>
      <c:scatterChart>
        <c:scatterStyle val="lineMarker"/>
        <c:varyColors val="0"/>
        <c:ser>
          <c:idx val="0"/>
          <c:order val="0"/>
          <c:tx>
            <c:strRef>
              <c:f>SummaryByUnit!$A$59</c:f>
              <c:strCache>
                <c:ptCount val="1"/>
                <c:pt idx="0">
                  <c:v>Old Estimate of Observed Annual Red-Attack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SummaryByUnit!$B$59:$AA$59</c:f>
              <c:numCache>
                <c:formatCode>_(* #,##0_);_(* \(#,##0\);_(* "-"??_);_(@_)</c:formatCode>
                <c:ptCount val="26"/>
                <c:pt idx="0">
                  <c:v>4.895168</c:v>
                </c:pt>
                <c:pt idx="1">
                  <c:v>6.055072</c:v>
                </c:pt>
                <c:pt idx="2">
                  <c:v>11.647792000000001</c:v>
                </c:pt>
                <c:pt idx="3">
                  <c:v>28.180112000000001</c:v>
                </c:pt>
                <c:pt idx="4">
                  <c:v>52.341296</c:v>
                </c:pt>
                <c:pt idx="5">
                  <c:v>70.063280000000006</c:v>
                </c:pt>
              </c:numCache>
            </c:numRef>
          </c:yVal>
          <c:smooth val="0"/>
        </c:ser>
        <c:ser>
          <c:idx val="1"/>
          <c:order val="1"/>
          <c:tx>
            <c:strRef>
              <c:f>SummaryByUnit!$A$60</c:f>
              <c:strCache>
                <c:ptCount val="1"/>
                <c:pt idx="0">
                  <c:v>Old Estimate of Projected Annual Red-Attack (published in 2005)</c:v>
                </c:pt>
              </c:strCache>
            </c:strRef>
          </c:tx>
          <c:spPr>
            <a:ln w="25400">
              <a:solidFill>
                <a:srgbClr val="00CCFF"/>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SummaryByUnit!$B$60:$AA$60</c:f>
              <c:numCache>
                <c:formatCode>_(* #,##0_);_(* \(#,##0\);_(* "-"??_);_(@_)</c:formatCode>
                <c:ptCount val="26"/>
                <c:pt idx="5">
                  <c:v>70.063280000000006</c:v>
                </c:pt>
                <c:pt idx="6">
                  <c:v>82.611295999999996</c:v>
                </c:pt>
                <c:pt idx="7">
                  <c:v>94.221344000000002</c:v>
                </c:pt>
                <c:pt idx="8">
                  <c:v>98.974816000000004</c:v>
                </c:pt>
                <c:pt idx="9">
                  <c:v>98.801856000000001</c:v>
                </c:pt>
                <c:pt idx="10">
                  <c:v>94.942384000000004</c:v>
                </c:pt>
                <c:pt idx="11">
                  <c:v>87.882751999999996</c:v>
                </c:pt>
                <c:pt idx="12">
                  <c:v>77.116032000000004</c:v>
                </c:pt>
                <c:pt idx="13">
                  <c:v>65.588368000000003</c:v>
                </c:pt>
                <c:pt idx="14">
                  <c:v>53.882576</c:v>
                </c:pt>
                <c:pt idx="15">
                  <c:v>43.579984000000003</c:v>
                </c:pt>
                <c:pt idx="16">
                  <c:v>35.075952000000001</c:v>
                </c:pt>
                <c:pt idx="17">
                  <c:v>28.015808</c:v>
                </c:pt>
                <c:pt idx="18">
                  <c:v>22.222159999999999</c:v>
                </c:pt>
                <c:pt idx="19">
                  <c:v>17.705200000000001</c:v>
                </c:pt>
                <c:pt idx="20">
                  <c:v>14.4864</c:v>
                </c:pt>
                <c:pt idx="21">
                  <c:v>11.780544000000001</c:v>
                </c:pt>
                <c:pt idx="22">
                  <c:v>9.7588000000000008</c:v>
                </c:pt>
                <c:pt idx="23">
                  <c:v>8.0806240000000003</c:v>
                </c:pt>
                <c:pt idx="24">
                  <c:v>6.795312</c:v>
                </c:pt>
                <c:pt idx="25">
                  <c:v>5.7356800000000003</c:v>
                </c:pt>
              </c:numCache>
            </c:numRef>
          </c:yVal>
          <c:smooth val="0"/>
        </c:ser>
        <c:ser>
          <c:idx val="3"/>
          <c:order val="2"/>
          <c:tx>
            <c:strRef>
              <c:f>SummaryByUnit!$A$62</c:f>
              <c:strCache>
                <c:ptCount val="1"/>
                <c:pt idx="0">
                  <c:v>Old Estimate of Projected Annual Red-Attack (published in 2006)</c:v>
                </c:pt>
              </c:strCache>
            </c:strRef>
          </c:tx>
          <c:spPr>
            <a:ln w="25400">
              <a:solidFill>
                <a:srgbClr val="FF9900"/>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SummaryByUnit!$B$62:$AA$62</c:f>
              <c:numCache>
                <c:formatCode>_(* #,##0_);_(* \(#,##0\);_(* "-"??_);_(@_)</c:formatCode>
                <c:ptCount val="26"/>
                <c:pt idx="6">
                  <c:v>139.06468799999999</c:v>
                </c:pt>
                <c:pt idx="7">
                  <c:v>123.087968</c:v>
                </c:pt>
                <c:pt idx="8">
                  <c:v>122.838176</c:v>
                </c:pt>
                <c:pt idx="9">
                  <c:v>116.663968</c:v>
                </c:pt>
                <c:pt idx="10">
                  <c:v>105.527056</c:v>
                </c:pt>
                <c:pt idx="11">
                  <c:v>87.654623999999998</c:v>
                </c:pt>
                <c:pt idx="12">
                  <c:v>66.353952000000007</c:v>
                </c:pt>
                <c:pt idx="13">
                  <c:v>44.054848</c:v>
                </c:pt>
                <c:pt idx="14">
                  <c:v>26.222335999999999</c:v>
                </c:pt>
                <c:pt idx="15">
                  <c:v>14.48448</c:v>
                </c:pt>
                <c:pt idx="16">
                  <c:v>7.7812799999999998</c:v>
                </c:pt>
                <c:pt idx="17">
                  <c:v>4.3808160000000003</c:v>
                </c:pt>
                <c:pt idx="18">
                  <c:v>2.6014240000000002</c:v>
                </c:pt>
                <c:pt idx="19">
                  <c:v>1.8144960000000001</c:v>
                </c:pt>
                <c:pt idx="20">
                  <c:v>1.399408</c:v>
                </c:pt>
                <c:pt idx="21">
                  <c:v>1.124352</c:v>
                </c:pt>
                <c:pt idx="22">
                  <c:v>0.90246400000000004</c:v>
                </c:pt>
                <c:pt idx="23">
                  <c:v>0.77284799999999998</c:v>
                </c:pt>
                <c:pt idx="24">
                  <c:v>0.68267199999999995</c:v>
                </c:pt>
                <c:pt idx="25">
                  <c:v>0.63459200000000004</c:v>
                </c:pt>
              </c:numCache>
            </c:numRef>
          </c:yVal>
          <c:smooth val="0"/>
        </c:ser>
        <c:ser>
          <c:idx val="4"/>
          <c:order val="3"/>
          <c:tx>
            <c:strRef>
              <c:f>SummaryByUnit!$A$63</c:f>
              <c:strCache>
                <c:ptCount val="1"/>
                <c:pt idx="0">
                  <c:v>Old Estimate of Observed Annual Red-Attack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SummaryByUnit!$H$58:$I$58</c:f>
              <c:numCache>
                <c:formatCode>0</c:formatCode>
                <c:ptCount val="2"/>
                <c:pt idx="0">
                  <c:v>2005</c:v>
                </c:pt>
                <c:pt idx="1">
                  <c:v>2006</c:v>
                </c:pt>
              </c:numCache>
            </c:numRef>
          </c:xVal>
          <c:yVal>
            <c:numRef>
              <c:f>SummaryByUnit!$H$63:$I$63</c:f>
              <c:numCache>
                <c:formatCode>_(* #,##0_);_(* \(#,##0\);_(* "-"??_);_(@_)</c:formatCode>
                <c:ptCount val="2"/>
                <c:pt idx="0">
                  <c:v>139.98601600000001</c:v>
                </c:pt>
                <c:pt idx="1">
                  <c:v>107.718672</c:v>
                </c:pt>
              </c:numCache>
            </c:numRef>
          </c:yVal>
          <c:smooth val="0"/>
        </c:ser>
        <c:ser>
          <c:idx val="5"/>
          <c:order val="4"/>
          <c:tx>
            <c:strRef>
              <c:f>SummaryByUnit!$A$64</c:f>
              <c:strCache>
                <c:ptCount val="1"/>
                <c:pt idx="0">
                  <c:v>Old Estimate of Projected Annual Red-Attack (published in 2007)</c:v>
                </c:pt>
              </c:strCache>
            </c:strRef>
          </c:tx>
          <c:spPr>
            <a:ln w="25400">
              <a:solidFill>
                <a:srgbClr val="FF00FF"/>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SummaryByUnit!$B$64:$AA$64</c:f>
              <c:numCache>
                <c:formatCode>_(* #,##0_);_(* \(#,##0\);_(* "-"??_);_(@_)</c:formatCode>
                <c:ptCount val="26"/>
                <c:pt idx="7">
                  <c:v>107.718672</c:v>
                </c:pt>
                <c:pt idx="8">
                  <c:v>95.062399999999997</c:v>
                </c:pt>
                <c:pt idx="9">
                  <c:v>91.529743999999994</c:v>
                </c:pt>
                <c:pt idx="10">
                  <c:v>88.397087999999997</c:v>
                </c:pt>
                <c:pt idx="11">
                  <c:v>83.386303999999996</c:v>
                </c:pt>
                <c:pt idx="12">
                  <c:v>71.497680000000003</c:v>
                </c:pt>
                <c:pt idx="13">
                  <c:v>54.667279999999998</c:v>
                </c:pt>
                <c:pt idx="14">
                  <c:v>37.266784000000001</c:v>
                </c:pt>
                <c:pt idx="15">
                  <c:v>23.400960000000001</c:v>
                </c:pt>
                <c:pt idx="16">
                  <c:v>14.004224000000001</c:v>
                </c:pt>
                <c:pt idx="17">
                  <c:v>8.3984159999999992</c:v>
                </c:pt>
                <c:pt idx="18">
                  <c:v>5.2348319999999999</c:v>
                </c:pt>
                <c:pt idx="19">
                  <c:v>3.390768</c:v>
                </c:pt>
                <c:pt idx="20">
                  <c:v>2.5038399999999998</c:v>
                </c:pt>
                <c:pt idx="21">
                  <c:v>1.8495999999999999</c:v>
                </c:pt>
                <c:pt idx="22">
                  <c:v>1.522224</c:v>
                </c:pt>
                <c:pt idx="23">
                  <c:v>1.2742880000000001</c:v>
                </c:pt>
                <c:pt idx="24">
                  <c:v>1.0920639999999999</c:v>
                </c:pt>
                <c:pt idx="25">
                  <c:v>0.98916800000000005</c:v>
                </c:pt>
              </c:numCache>
            </c:numRef>
          </c:yVal>
          <c:smooth val="0"/>
        </c:ser>
        <c:ser>
          <c:idx val="2"/>
          <c:order val="5"/>
          <c:tx>
            <c:strRef>
              <c:f>SummaryByUnit!$A$65</c:f>
              <c:strCache>
                <c:ptCount val="1"/>
                <c:pt idx="0">
                  <c:v>Old Estimate of Observed Annual Red-Attack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SummaryByUnit!$B$65:$J$65</c:f>
              <c:numCache>
                <c:formatCode>_(* #,##0_);_(* \(#,##0\);_(* "-"??_);_(@_)</c:formatCode>
                <c:ptCount val="9"/>
                <c:pt idx="0">
                  <c:v>5.6459840000000003</c:v>
                </c:pt>
                <c:pt idx="1">
                  <c:v>7.0160159999999996</c:v>
                </c:pt>
                <c:pt idx="2">
                  <c:v>12.45312</c:v>
                </c:pt>
                <c:pt idx="3">
                  <c:v>28.527552</c:v>
                </c:pt>
                <c:pt idx="4">
                  <c:v>54.672800000000002</c:v>
                </c:pt>
                <c:pt idx="5">
                  <c:v>79.277664000000001</c:v>
                </c:pt>
                <c:pt idx="6">
                  <c:v>140.61633599999999</c:v>
                </c:pt>
                <c:pt idx="7">
                  <c:v>114.55752</c:v>
                </c:pt>
                <c:pt idx="8">
                  <c:v>99.028543999999997</c:v>
                </c:pt>
              </c:numCache>
            </c:numRef>
          </c:yVal>
          <c:smooth val="0"/>
        </c:ser>
        <c:ser>
          <c:idx val="6"/>
          <c:order val="6"/>
          <c:tx>
            <c:strRef>
              <c:f>SummaryByUnit!$A$66</c:f>
              <c:strCache>
                <c:ptCount val="1"/>
                <c:pt idx="0">
                  <c:v>Old Estimate of Projected Annual Red-Attack (published in 2008)</c:v>
                </c:pt>
              </c:strCache>
            </c:strRef>
          </c:tx>
          <c:spPr>
            <a:ln w="25400">
              <a:solidFill>
                <a:srgbClr val="008000"/>
              </a:solidFill>
              <a:prstDash val="sysDash"/>
            </a:ln>
          </c:spPr>
          <c:marker>
            <c:symbol val="none"/>
          </c:marker>
          <c:xVal>
            <c:numRef>
              <c:f>SummaryByUnit!$J$58:$AA$58</c:f>
              <c:numCache>
                <c:formatCode>0</c:formatCode>
                <c:ptCount val="18"/>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numCache>
            </c:numRef>
          </c:xVal>
          <c:yVal>
            <c:numRef>
              <c:f>SummaryByUnit!$J$66:$AA$66</c:f>
              <c:numCache>
                <c:formatCode>_(* #,##0_);_(* \(#,##0\);_(* "-"??_);_(@_)</c:formatCode>
                <c:ptCount val="18"/>
                <c:pt idx="0">
                  <c:v>99.028543999999997</c:v>
                </c:pt>
                <c:pt idx="1">
                  <c:v>77.969632000000004</c:v>
                </c:pt>
                <c:pt idx="2">
                  <c:v>73.611311999999998</c:v>
                </c:pt>
                <c:pt idx="3">
                  <c:v>72.700320000000005</c:v>
                </c:pt>
                <c:pt idx="4">
                  <c:v>67.896320000000003</c:v>
                </c:pt>
                <c:pt idx="5">
                  <c:v>55.976576000000001</c:v>
                </c:pt>
                <c:pt idx="6">
                  <c:v>40.089776000000001</c:v>
                </c:pt>
                <c:pt idx="7">
                  <c:v>25.914543999999999</c:v>
                </c:pt>
                <c:pt idx="8">
                  <c:v>16.052928000000001</c:v>
                </c:pt>
                <c:pt idx="9">
                  <c:v>9.7564799999999998</c:v>
                </c:pt>
                <c:pt idx="10">
                  <c:v>6.2249280000000002</c:v>
                </c:pt>
                <c:pt idx="11">
                  <c:v>4.347728</c:v>
                </c:pt>
                <c:pt idx="12">
                  <c:v>3.2528160000000002</c:v>
                </c:pt>
                <c:pt idx="13">
                  <c:v>2.5062880000000001</c:v>
                </c:pt>
                <c:pt idx="14">
                  <c:v>2.1612640000000001</c:v>
                </c:pt>
                <c:pt idx="15">
                  <c:v>1.8382080000000001</c:v>
                </c:pt>
                <c:pt idx="16">
                  <c:v>1.6353279999999999</c:v>
                </c:pt>
                <c:pt idx="17">
                  <c:v>1.421184</c:v>
                </c:pt>
              </c:numCache>
            </c:numRef>
          </c:yVal>
          <c:smooth val="0"/>
        </c:ser>
        <c:ser>
          <c:idx val="7"/>
          <c:order val="7"/>
          <c:tx>
            <c:strRef>
              <c:f>SummaryByUnit!$A$67</c:f>
              <c:strCache>
                <c:ptCount val="1"/>
                <c:pt idx="0">
                  <c:v>Old Estimate of Observed Annual Red-Attack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SummaryByUnit!$B$67:$AA$67</c:f>
              <c:numCache>
                <c:formatCode>_(* #,##0_);_(* \(#,##0\);_(* "-"??_);_(@_)</c:formatCode>
                <c:ptCount val="26"/>
                <c:pt idx="0">
                  <c:v>5.5806880000000003</c:v>
                </c:pt>
                <c:pt idx="1">
                  <c:v>6.9714559999999999</c:v>
                </c:pt>
                <c:pt idx="2">
                  <c:v>12.424303999999999</c:v>
                </c:pt>
                <c:pt idx="3">
                  <c:v>28.283296</c:v>
                </c:pt>
                <c:pt idx="4">
                  <c:v>54.419888</c:v>
                </c:pt>
                <c:pt idx="5">
                  <c:v>78.754543999999996</c:v>
                </c:pt>
                <c:pt idx="6">
                  <c:v>139.734432</c:v>
                </c:pt>
                <c:pt idx="7">
                  <c:v>113.66230400000001</c:v>
                </c:pt>
                <c:pt idx="8">
                  <c:v>102.905664</c:v>
                </c:pt>
                <c:pt idx="9">
                  <c:v>35.533296</c:v>
                </c:pt>
              </c:numCache>
            </c:numRef>
          </c:yVal>
          <c:smooth val="0"/>
        </c:ser>
        <c:ser>
          <c:idx val="8"/>
          <c:order val="8"/>
          <c:tx>
            <c:strRef>
              <c:f>SummaryByUnit!$A$68</c:f>
              <c:strCache>
                <c:ptCount val="1"/>
                <c:pt idx="0">
                  <c:v>Old Estimate of Projected Annual Red-Attack (published in 2009)</c:v>
                </c:pt>
              </c:strCache>
            </c:strRef>
          </c:tx>
          <c:spPr>
            <a:ln w="25400">
              <a:solidFill>
                <a:srgbClr val="993366"/>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SummaryByUnit!$B$68:$AA$68</c:f>
              <c:numCache>
                <c:formatCode>_(* #,##0_);_(* \(#,##0\);_(* "-"??_);_(@_)</c:formatCode>
                <c:ptCount val="26"/>
                <c:pt idx="9">
                  <c:v>35.533296</c:v>
                </c:pt>
                <c:pt idx="10">
                  <c:v>38.202672</c:v>
                </c:pt>
                <c:pt idx="11">
                  <c:v>48.078560000000003</c:v>
                </c:pt>
                <c:pt idx="12">
                  <c:v>55.983808000000003</c:v>
                </c:pt>
                <c:pt idx="13">
                  <c:v>56.186655999999999</c:v>
                </c:pt>
                <c:pt idx="14">
                  <c:v>47.550671999999999</c:v>
                </c:pt>
                <c:pt idx="15">
                  <c:v>35.085008000000002</c:v>
                </c:pt>
                <c:pt idx="16">
                  <c:v>24.485296000000002</c:v>
                </c:pt>
                <c:pt idx="17">
                  <c:v>15.929311999999999</c:v>
                </c:pt>
                <c:pt idx="18">
                  <c:v>10.858432000000001</c:v>
                </c:pt>
                <c:pt idx="19">
                  <c:v>7.5972799999999996</c:v>
                </c:pt>
                <c:pt idx="20">
                  <c:v>5.4800959999999996</c:v>
                </c:pt>
                <c:pt idx="21">
                  <c:v>4.13856</c:v>
                </c:pt>
                <c:pt idx="22">
                  <c:v>3.3695360000000001</c:v>
                </c:pt>
                <c:pt idx="23">
                  <c:v>2.8181120000000002</c:v>
                </c:pt>
                <c:pt idx="24">
                  <c:v>2.4259840000000001</c:v>
                </c:pt>
                <c:pt idx="25">
                  <c:v>2.1468959999999999</c:v>
                </c:pt>
              </c:numCache>
            </c:numRef>
          </c:yVal>
          <c:smooth val="0"/>
        </c:ser>
        <c:ser>
          <c:idx val="9"/>
          <c:order val="9"/>
          <c:tx>
            <c:strRef>
              <c:f>SummaryByUnit!$A$69</c:f>
              <c:strCache>
                <c:ptCount val="1"/>
                <c:pt idx="0">
                  <c:v>Old Estimate of Observed Annual Red-Attack (published in 2010)</c:v>
                </c:pt>
              </c:strCache>
            </c:strRef>
          </c:tx>
          <c:spPr>
            <a:ln>
              <a:solidFill>
                <a:srgbClr val="0070C0"/>
              </a:solidFill>
            </a:ln>
          </c:spPr>
          <c:marker>
            <c:symbol val="diamond"/>
            <c:size val="9"/>
            <c:spPr>
              <a:solidFill>
                <a:srgbClr val="0070C0"/>
              </a:solidFill>
              <a:ln>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SummaryByUnit!$B$69:$L$69</c:f>
              <c:numCache>
                <c:formatCode>_(* #,##0_);_(* \(#,##0\);_(* "-"??_);_(@_)</c:formatCode>
                <c:ptCount val="11"/>
                <c:pt idx="0">
                  <c:v>5.6025919999999996</c:v>
                </c:pt>
                <c:pt idx="1">
                  <c:v>7.0038879999999999</c:v>
                </c:pt>
                <c:pt idx="2">
                  <c:v>12.3856</c:v>
                </c:pt>
                <c:pt idx="3">
                  <c:v>28.385648</c:v>
                </c:pt>
                <c:pt idx="4">
                  <c:v>54.533327999999997</c:v>
                </c:pt>
                <c:pt idx="5">
                  <c:v>78.848063999999994</c:v>
                </c:pt>
                <c:pt idx="6">
                  <c:v>140.17644799999999</c:v>
                </c:pt>
                <c:pt idx="7">
                  <c:v>113.634192</c:v>
                </c:pt>
                <c:pt idx="8">
                  <c:v>102.600576</c:v>
                </c:pt>
                <c:pt idx="9">
                  <c:v>41.436976000000001</c:v>
                </c:pt>
                <c:pt idx="10">
                  <c:v>45.401040000000002</c:v>
                </c:pt>
              </c:numCache>
            </c:numRef>
          </c:yVal>
          <c:smooth val="0"/>
        </c:ser>
        <c:ser>
          <c:idx val="10"/>
          <c:order val="10"/>
          <c:tx>
            <c:strRef>
              <c:f>SummaryByUnit!$A$70</c:f>
              <c:strCache>
                <c:ptCount val="1"/>
                <c:pt idx="0">
                  <c:v>Old Estimate of Projected Annual Red-Attack (published in 2010)</c:v>
                </c:pt>
              </c:strCache>
            </c:strRef>
          </c:tx>
          <c:spPr>
            <a:ln w="25400">
              <a:solidFill>
                <a:srgbClr val="0070C0"/>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SummaryByUnit!$B$70:$AA$70</c:f>
              <c:numCache>
                <c:formatCode>_(* #,##0_);_(* \(#,##0\);_(* "-"??_);_(@_)</c:formatCode>
                <c:ptCount val="26"/>
                <c:pt idx="10">
                  <c:v>45.401040000000002</c:v>
                </c:pt>
                <c:pt idx="11">
                  <c:v>44.571184000000002</c:v>
                </c:pt>
                <c:pt idx="12">
                  <c:v>48.702992000000002</c:v>
                </c:pt>
                <c:pt idx="13">
                  <c:v>46.254399999999997</c:v>
                </c:pt>
                <c:pt idx="14">
                  <c:v>39.332560000000001</c:v>
                </c:pt>
                <c:pt idx="15">
                  <c:v>30.754864000000001</c:v>
                </c:pt>
                <c:pt idx="16">
                  <c:v>22.323519999999998</c:v>
                </c:pt>
                <c:pt idx="17">
                  <c:v>15.484976</c:v>
                </c:pt>
                <c:pt idx="18">
                  <c:v>10.476224</c:v>
                </c:pt>
                <c:pt idx="19">
                  <c:v>7.3460320000000001</c:v>
                </c:pt>
                <c:pt idx="20">
                  <c:v>5.3110879999999998</c:v>
                </c:pt>
                <c:pt idx="21">
                  <c:v>4.2157600000000004</c:v>
                </c:pt>
                <c:pt idx="22">
                  <c:v>3.4536319999999998</c:v>
                </c:pt>
                <c:pt idx="23">
                  <c:v>2.9550879999999999</c:v>
                </c:pt>
                <c:pt idx="24">
                  <c:v>2.5965440000000002</c:v>
                </c:pt>
                <c:pt idx="25">
                  <c:v>2.3456959999999998</c:v>
                </c:pt>
              </c:numCache>
            </c:numRef>
          </c:yVal>
          <c:smooth val="0"/>
        </c:ser>
        <c:ser>
          <c:idx val="11"/>
          <c:order val="11"/>
          <c:tx>
            <c:strRef>
              <c:f>SummaryByUnit!$A$71</c:f>
              <c:strCache>
                <c:ptCount val="1"/>
                <c:pt idx="0">
                  <c:v>Old Estimate of Observed Annual Red-Attack (published in 2011)</c:v>
                </c:pt>
              </c:strCache>
            </c:strRef>
          </c:tx>
          <c:spPr>
            <a:ln>
              <a:solidFill>
                <a:schemeClr val="accent4">
                  <a:lumMod val="75000"/>
                </a:schemeClr>
              </a:solidFill>
            </a:ln>
          </c:spPr>
          <c:marker>
            <c:symbol val="triangle"/>
            <c:size val="7"/>
            <c:spPr>
              <a:solidFill>
                <a:schemeClr val="accent4">
                  <a:lumMod val="75000"/>
                </a:schemeClr>
              </a:solidFill>
              <a:ln>
                <a:solidFill>
                  <a:schemeClr val="accent4">
                    <a:lumMod val="75000"/>
                  </a:schemeClr>
                </a:solid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SummaryByUnit!$B$71:$AA$71</c:f>
              <c:numCache>
                <c:formatCode>_(* #,##0_);_(* \(#,##0\);_(* "-"??_);_(@_)</c:formatCode>
                <c:ptCount val="26"/>
                <c:pt idx="0">
                  <c:v>5.617184</c:v>
                </c:pt>
                <c:pt idx="1">
                  <c:v>6.9708800000000002</c:v>
                </c:pt>
                <c:pt idx="2">
                  <c:v>12.431888000000001</c:v>
                </c:pt>
                <c:pt idx="3">
                  <c:v>28.276496000000002</c:v>
                </c:pt>
                <c:pt idx="4">
                  <c:v>54.464736000000002</c:v>
                </c:pt>
                <c:pt idx="5">
                  <c:v>78.962832000000006</c:v>
                </c:pt>
                <c:pt idx="6">
                  <c:v>139.99425600000001</c:v>
                </c:pt>
                <c:pt idx="7">
                  <c:v>113.64054400000001</c:v>
                </c:pt>
                <c:pt idx="8">
                  <c:v>104.62024</c:v>
                </c:pt>
                <c:pt idx="9">
                  <c:v>60.680655999999999</c:v>
                </c:pt>
                <c:pt idx="10">
                  <c:v>47.678848000000002</c:v>
                </c:pt>
                <c:pt idx="11">
                  <c:v>38.587248000000002</c:v>
                </c:pt>
              </c:numCache>
            </c:numRef>
          </c:yVal>
          <c:smooth val="0"/>
        </c:ser>
        <c:ser>
          <c:idx val="12"/>
          <c:order val="12"/>
          <c:tx>
            <c:strRef>
              <c:f>SummaryByUnit!$A$72</c:f>
              <c:strCache>
                <c:ptCount val="1"/>
                <c:pt idx="0">
                  <c:v>Old Estimate of Projected Annual Red-Attack (published in 2011)</c:v>
                </c:pt>
              </c:strCache>
            </c:strRef>
          </c:tx>
          <c:spPr>
            <a:ln w="25400">
              <a:solidFill>
                <a:schemeClr val="accent4">
                  <a:lumMod val="75000"/>
                </a:schemeClr>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SummaryByUnit!$B$72:$AA$72</c:f>
              <c:numCache>
                <c:formatCode>_(* #,##0_);_(* \(#,##0\);_(* "-"??_);_(@_)</c:formatCode>
                <c:ptCount val="26"/>
                <c:pt idx="11">
                  <c:v>38.587248000000002</c:v>
                </c:pt>
                <c:pt idx="12">
                  <c:v>33.747408</c:v>
                </c:pt>
                <c:pt idx="13">
                  <c:v>25.083168000000001</c:v>
                </c:pt>
                <c:pt idx="14">
                  <c:v>17.586511999999999</c:v>
                </c:pt>
                <c:pt idx="15">
                  <c:v>12.911248000000001</c:v>
                </c:pt>
                <c:pt idx="16">
                  <c:v>9.9837760000000006</c:v>
                </c:pt>
                <c:pt idx="17">
                  <c:v>8.5709759999999999</c:v>
                </c:pt>
                <c:pt idx="18">
                  <c:v>7.4812159999999999</c:v>
                </c:pt>
                <c:pt idx="19">
                  <c:v>6.8644319999999999</c:v>
                </c:pt>
                <c:pt idx="20">
                  <c:v>6.2450559999999999</c:v>
                </c:pt>
                <c:pt idx="21">
                  <c:v>5.6902720000000002</c:v>
                </c:pt>
                <c:pt idx="22">
                  <c:v>5.1458880000000002</c:v>
                </c:pt>
                <c:pt idx="23">
                  <c:v>4.5860320000000003</c:v>
                </c:pt>
                <c:pt idx="24">
                  <c:v>4.0189279999999998</c:v>
                </c:pt>
                <c:pt idx="25">
                  <c:v>3.714896</c:v>
                </c:pt>
              </c:numCache>
            </c:numRef>
          </c:yVal>
          <c:smooth val="0"/>
        </c:ser>
        <c:ser>
          <c:idx val="13"/>
          <c:order val="13"/>
          <c:tx>
            <c:strRef>
              <c:f>SummaryByUnit!$A$73</c:f>
              <c:strCache>
                <c:ptCount val="1"/>
                <c:pt idx="0">
                  <c:v>Old Estimate of Observed Annual Red-Attack (published in 2012)</c:v>
                </c:pt>
              </c:strCache>
            </c:strRef>
          </c:tx>
          <c:spPr>
            <a:ln>
              <a:solidFill>
                <a:srgbClr val="00B050"/>
              </a:solidFill>
            </a:ln>
          </c:spPr>
          <c:marker>
            <c:symbol val="diamond"/>
            <c:size val="7"/>
            <c:spPr>
              <a:solidFill>
                <a:srgbClr val="00B050"/>
              </a:solidFill>
              <a:ln>
                <a:solidFill>
                  <a:srgbClr val="00B050"/>
                </a:solid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SummaryByUnit!$B$73:$AA$73</c:f>
              <c:numCache>
                <c:formatCode>_(* #,##0_);_(* \(#,##0\);_(* "-"??_);_(@_)</c:formatCode>
                <c:ptCount val="26"/>
                <c:pt idx="0">
                  <c:v>5.607952</c:v>
                </c:pt>
                <c:pt idx="1">
                  <c:v>7.0031679999999996</c:v>
                </c:pt>
                <c:pt idx="2">
                  <c:v>12.324448</c:v>
                </c:pt>
                <c:pt idx="3">
                  <c:v>28.059552</c:v>
                </c:pt>
                <c:pt idx="4">
                  <c:v>54.161616000000002</c:v>
                </c:pt>
                <c:pt idx="5">
                  <c:v>78.686784000000003</c:v>
                </c:pt>
                <c:pt idx="6">
                  <c:v>139.81153599999999</c:v>
                </c:pt>
                <c:pt idx="7">
                  <c:v>112.88313599999999</c:v>
                </c:pt>
                <c:pt idx="8">
                  <c:v>103.89331199999999</c:v>
                </c:pt>
                <c:pt idx="9">
                  <c:v>60.506</c:v>
                </c:pt>
                <c:pt idx="10">
                  <c:v>47.311936000000003</c:v>
                </c:pt>
                <c:pt idx="11">
                  <c:v>39.799376000000002</c:v>
                </c:pt>
                <c:pt idx="12">
                  <c:v>19.914224000000001</c:v>
                </c:pt>
              </c:numCache>
            </c:numRef>
          </c:yVal>
          <c:smooth val="0"/>
        </c:ser>
        <c:ser>
          <c:idx val="14"/>
          <c:order val="14"/>
          <c:tx>
            <c:strRef>
              <c:f>SummaryByUnit!$A$74</c:f>
              <c:strCache>
                <c:ptCount val="1"/>
                <c:pt idx="0">
                  <c:v>Old Estimate of Projected Annual Red-Attack (published in 2012)</c:v>
                </c:pt>
              </c:strCache>
            </c:strRef>
          </c:tx>
          <c:spPr>
            <a:ln w="25400">
              <a:solidFill>
                <a:srgbClr val="00B050"/>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SummaryByUnit!$B$74:$AA$74</c:f>
              <c:numCache>
                <c:formatCode>_(* #,##0_);_(* \(#,##0\);_(* "-"??_);_(@_)</c:formatCode>
                <c:ptCount val="26"/>
                <c:pt idx="12">
                  <c:v>19.914224000000001</c:v>
                </c:pt>
                <c:pt idx="13">
                  <c:v>18.225216</c:v>
                </c:pt>
                <c:pt idx="14">
                  <c:v>13.223088000000001</c:v>
                </c:pt>
                <c:pt idx="15">
                  <c:v>9.1772799999999997</c:v>
                </c:pt>
                <c:pt idx="16">
                  <c:v>6.7836319999999999</c:v>
                </c:pt>
                <c:pt idx="17">
                  <c:v>5.2969119999999998</c:v>
                </c:pt>
                <c:pt idx="18">
                  <c:v>4.6837920000000004</c:v>
                </c:pt>
                <c:pt idx="19">
                  <c:v>4.3728959999999999</c:v>
                </c:pt>
                <c:pt idx="20">
                  <c:v>4.2814880000000004</c:v>
                </c:pt>
                <c:pt idx="21">
                  <c:v>4.1564480000000001</c:v>
                </c:pt>
                <c:pt idx="22">
                  <c:v>3.9199839999999999</c:v>
                </c:pt>
                <c:pt idx="23">
                  <c:v>3.7142559999999998</c:v>
                </c:pt>
                <c:pt idx="24">
                  <c:v>3.5078879999999999</c:v>
                </c:pt>
                <c:pt idx="25">
                  <c:v>3.2852960000000002</c:v>
                </c:pt>
              </c:numCache>
            </c:numRef>
          </c:yVal>
          <c:smooth val="0"/>
        </c:ser>
        <c:ser>
          <c:idx val="15"/>
          <c:order val="15"/>
          <c:tx>
            <c:strRef>
              <c:f>SummaryByUnit!$A$75</c:f>
              <c:strCache>
                <c:ptCount val="1"/>
                <c:pt idx="0">
                  <c:v>Old Estimate of Observed Annual Red-Attack (published in 2013)</c:v>
                </c:pt>
              </c:strCache>
            </c:strRef>
          </c:tx>
          <c:spPr>
            <a:ln>
              <a:solidFill>
                <a:schemeClr val="accent5">
                  <a:lumMod val="60000"/>
                  <a:lumOff val="40000"/>
                </a:schemeClr>
              </a:solidFill>
            </a:ln>
          </c:spPr>
          <c:marker>
            <c:symbol val="square"/>
            <c:size val="7"/>
            <c:spPr>
              <a:solidFill>
                <a:schemeClr val="accent5">
                  <a:lumMod val="60000"/>
                  <a:lumOff val="40000"/>
                </a:schemeClr>
              </a:solidFill>
              <a:ln>
                <a:solidFill>
                  <a:schemeClr val="accent5">
                    <a:lumMod val="60000"/>
                    <a:lumOff val="40000"/>
                  </a:schemeClr>
                </a:solid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SummaryByUnit!$B$75:$AA$75</c:f>
              <c:numCache>
                <c:formatCode>_(* #,##0_);_(* \(#,##0\);_(* "-"??_);_(@_)</c:formatCode>
                <c:ptCount val="26"/>
                <c:pt idx="0">
                  <c:v>5.5907840000000002</c:v>
                </c:pt>
                <c:pt idx="1">
                  <c:v>6.923584</c:v>
                </c:pt>
                <c:pt idx="2">
                  <c:v>12.357711999999999</c:v>
                </c:pt>
                <c:pt idx="3">
                  <c:v>28.058544000000001</c:v>
                </c:pt>
                <c:pt idx="4">
                  <c:v>54.279919999999997</c:v>
                </c:pt>
                <c:pt idx="5">
                  <c:v>78.740080000000006</c:v>
                </c:pt>
                <c:pt idx="6">
                  <c:v>139.60972799999999</c:v>
                </c:pt>
                <c:pt idx="7">
                  <c:v>112.762944</c:v>
                </c:pt>
                <c:pt idx="8">
                  <c:v>103.814256</c:v>
                </c:pt>
                <c:pt idx="9">
                  <c:v>60.392271999999998</c:v>
                </c:pt>
                <c:pt idx="10">
                  <c:v>47.315871999999999</c:v>
                </c:pt>
                <c:pt idx="11">
                  <c:v>39.742255999999998</c:v>
                </c:pt>
                <c:pt idx="12">
                  <c:v>22.064703999999999</c:v>
                </c:pt>
                <c:pt idx="13">
                  <c:v>10.875424000000001</c:v>
                </c:pt>
              </c:numCache>
            </c:numRef>
          </c:yVal>
          <c:smooth val="0"/>
        </c:ser>
        <c:ser>
          <c:idx val="16"/>
          <c:order val="16"/>
          <c:tx>
            <c:strRef>
              <c:f>SummaryByUnit!$A$76</c:f>
              <c:strCache>
                <c:ptCount val="1"/>
                <c:pt idx="0">
                  <c:v>Old Estimate of Projected Annual Red-Attack (published in 2013)</c:v>
                </c:pt>
              </c:strCache>
            </c:strRef>
          </c:tx>
          <c:spPr>
            <a:ln w="25400">
              <a:solidFill>
                <a:schemeClr val="accent5">
                  <a:lumMod val="60000"/>
                  <a:lumOff val="40000"/>
                </a:schemeClr>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SummaryByUnit!$B$76:$AA$76</c:f>
              <c:numCache>
                <c:formatCode>_(* #,##0_);_(* \(#,##0\);_(* "-"??_);_(@_)</c:formatCode>
                <c:ptCount val="26"/>
                <c:pt idx="13">
                  <c:v>10.875424000000001</c:v>
                </c:pt>
                <c:pt idx="14">
                  <c:v>8.1467200000000002</c:v>
                </c:pt>
                <c:pt idx="15">
                  <c:v>6.3095359999999996</c:v>
                </c:pt>
                <c:pt idx="16">
                  <c:v>5.0884479999999996</c:v>
                </c:pt>
                <c:pt idx="17">
                  <c:v>4.6324959999999997</c:v>
                </c:pt>
                <c:pt idx="18">
                  <c:v>5.097264</c:v>
                </c:pt>
                <c:pt idx="19">
                  <c:v>5.0727200000000003</c:v>
                </c:pt>
                <c:pt idx="20">
                  <c:v>4.8963039999999998</c:v>
                </c:pt>
                <c:pt idx="21">
                  <c:v>4.4274560000000003</c:v>
                </c:pt>
                <c:pt idx="22">
                  <c:v>4.0708159999999998</c:v>
                </c:pt>
                <c:pt idx="23">
                  <c:v>3.6946080000000001</c:v>
                </c:pt>
                <c:pt idx="24">
                  <c:v>3.4990399999999999</c:v>
                </c:pt>
                <c:pt idx="25">
                  <c:v>3.423152</c:v>
                </c:pt>
              </c:numCache>
            </c:numRef>
          </c:yVal>
          <c:smooth val="0"/>
        </c:ser>
        <c:ser>
          <c:idx val="17"/>
          <c:order val="17"/>
          <c:tx>
            <c:strRef>
              <c:f>SummaryByUnit!$A$77</c:f>
              <c:strCache>
                <c:ptCount val="1"/>
                <c:pt idx="0">
                  <c:v>Old Estimate of Observed Annual Red-Attack (published in 2014)</c:v>
                </c:pt>
              </c:strCache>
            </c:strRef>
          </c:tx>
          <c:spPr>
            <a:ln w="28575">
              <a:solidFill>
                <a:schemeClr val="bg2">
                  <a:lumMod val="50000"/>
                </a:schemeClr>
              </a:solidFill>
            </a:ln>
          </c:spPr>
          <c:marker>
            <c:symbol val="circle"/>
            <c:size val="6"/>
            <c:spPr>
              <a:solidFill>
                <a:schemeClr val="bg2">
                  <a:lumMod val="50000"/>
                </a:schemeClr>
              </a:solidFill>
              <a:ln>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SummaryByUnit!$B$77:$AA$77</c:f>
              <c:numCache>
                <c:formatCode>_(* #,##0_);_(* \(#,##0\);_(* "-"??_);_(@_)</c:formatCode>
                <c:ptCount val="26"/>
                <c:pt idx="0">
                  <c:v>5.5715199999999996</c:v>
                </c:pt>
                <c:pt idx="1">
                  <c:v>6.9243839999999999</c:v>
                </c:pt>
                <c:pt idx="2">
                  <c:v>12.261903999999999</c:v>
                </c:pt>
                <c:pt idx="3">
                  <c:v>28.085599999999999</c:v>
                </c:pt>
                <c:pt idx="4">
                  <c:v>54.209392000000001</c:v>
                </c:pt>
                <c:pt idx="5">
                  <c:v>78.763167999999993</c:v>
                </c:pt>
                <c:pt idx="6">
                  <c:v>139.62791999999999</c:v>
                </c:pt>
                <c:pt idx="7">
                  <c:v>112.538608</c:v>
                </c:pt>
                <c:pt idx="8">
                  <c:v>103.52552</c:v>
                </c:pt>
                <c:pt idx="9">
                  <c:v>60.356639999999999</c:v>
                </c:pt>
                <c:pt idx="10">
                  <c:v>47.169744000000001</c:v>
                </c:pt>
                <c:pt idx="11">
                  <c:v>39.56456</c:v>
                </c:pt>
                <c:pt idx="12">
                  <c:v>22.056495999999999</c:v>
                </c:pt>
                <c:pt idx="13">
                  <c:v>12.224895999999999</c:v>
                </c:pt>
                <c:pt idx="14">
                  <c:v>5.0402399999999998</c:v>
                </c:pt>
              </c:numCache>
            </c:numRef>
          </c:yVal>
          <c:smooth val="0"/>
        </c:ser>
        <c:ser>
          <c:idx val="18"/>
          <c:order val="18"/>
          <c:tx>
            <c:strRef>
              <c:f>SummaryByUnit!$A$78</c:f>
              <c:strCache>
                <c:ptCount val="1"/>
                <c:pt idx="0">
                  <c:v>Old Estimate of Projected Annual Red-Attack (published in 2014)</c:v>
                </c:pt>
              </c:strCache>
            </c:strRef>
          </c:tx>
          <c:spPr>
            <a:ln w="25400">
              <a:solidFill>
                <a:schemeClr val="bg2">
                  <a:lumMod val="50000"/>
                </a:schemeClr>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SummaryByUnit!$B$78:$AA$78</c:f>
              <c:numCache>
                <c:formatCode>_(* #,##0_);_(* \(#,##0\);_(* "-"??_);_(@_)</c:formatCode>
                <c:ptCount val="26"/>
                <c:pt idx="14">
                  <c:v>5.0402399999999998</c:v>
                </c:pt>
                <c:pt idx="15">
                  <c:v>3.770432</c:v>
                </c:pt>
                <c:pt idx="16">
                  <c:v>3.2096480000000001</c:v>
                </c:pt>
                <c:pt idx="17">
                  <c:v>2.9425599999999998</c:v>
                </c:pt>
                <c:pt idx="18">
                  <c:v>2.9203039999999998</c:v>
                </c:pt>
                <c:pt idx="19">
                  <c:v>3.3975840000000002</c:v>
                </c:pt>
                <c:pt idx="20">
                  <c:v>4.0019999999999998</c:v>
                </c:pt>
                <c:pt idx="21">
                  <c:v>3.9521120000000001</c:v>
                </c:pt>
                <c:pt idx="22">
                  <c:v>3.4855040000000002</c:v>
                </c:pt>
                <c:pt idx="23">
                  <c:v>3.028864</c:v>
                </c:pt>
                <c:pt idx="24">
                  <c:v>2.6916959999999999</c:v>
                </c:pt>
                <c:pt idx="25">
                  <c:v>2.5593759999999999</c:v>
                </c:pt>
              </c:numCache>
            </c:numRef>
          </c:yVal>
          <c:smooth val="0"/>
        </c:ser>
        <c:ser>
          <c:idx val="19"/>
          <c:order val="19"/>
          <c:tx>
            <c:strRef>
              <c:f>SummaryByUnit!$A$79</c:f>
              <c:strCache>
                <c:ptCount val="1"/>
                <c:pt idx="0">
                  <c:v>Old Estimate of Observed Annual Red-Attack (published in 2015)</c:v>
                </c:pt>
              </c:strCache>
            </c:strRef>
          </c:tx>
          <c:spPr>
            <a:ln w="25400">
              <a:solidFill>
                <a:schemeClr val="accent3"/>
              </a:solidFill>
            </a:ln>
          </c:spPr>
          <c:marker>
            <c:symbol val="diamond"/>
            <c:size val="7"/>
            <c:spPr>
              <a:solidFill>
                <a:schemeClr val="accent3"/>
              </a:solidFill>
              <a:ln>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SummaryByUnit!$B$79:$AA$79</c:f>
              <c:numCache>
                <c:formatCode>_(* #,##0_);_(* \(#,##0\);_(* "-"??_);_(@_)</c:formatCode>
                <c:ptCount val="26"/>
                <c:pt idx="0">
                  <c:v>5.5796000000000001</c:v>
                </c:pt>
                <c:pt idx="1">
                  <c:v>6.9553440000000002</c:v>
                </c:pt>
                <c:pt idx="2">
                  <c:v>12.210016</c:v>
                </c:pt>
                <c:pt idx="3">
                  <c:v>27.993952</c:v>
                </c:pt>
                <c:pt idx="4">
                  <c:v>54.285744000000001</c:v>
                </c:pt>
                <c:pt idx="5">
                  <c:v>78.922672000000006</c:v>
                </c:pt>
                <c:pt idx="6">
                  <c:v>139.50742399999999</c:v>
                </c:pt>
                <c:pt idx="7">
                  <c:v>112.69199999999999</c:v>
                </c:pt>
                <c:pt idx="8">
                  <c:v>103.36758399999999</c:v>
                </c:pt>
                <c:pt idx="9">
                  <c:v>60.198751999999999</c:v>
                </c:pt>
                <c:pt idx="10">
                  <c:v>47.161008000000002</c:v>
                </c:pt>
                <c:pt idx="11">
                  <c:v>39.729056</c:v>
                </c:pt>
                <c:pt idx="12">
                  <c:v>22.042128000000002</c:v>
                </c:pt>
                <c:pt idx="13">
                  <c:v>12.225488</c:v>
                </c:pt>
                <c:pt idx="14">
                  <c:v>5.3399200000000002</c:v>
                </c:pt>
                <c:pt idx="15">
                  <c:v>2.0811839999999999</c:v>
                </c:pt>
              </c:numCache>
            </c:numRef>
          </c:yVal>
          <c:smooth val="0"/>
        </c:ser>
        <c:ser>
          <c:idx val="20"/>
          <c:order val="20"/>
          <c:tx>
            <c:strRef>
              <c:f>SummaryByUnit!$A$80</c:f>
              <c:strCache>
                <c:ptCount val="1"/>
                <c:pt idx="0">
                  <c:v>Old Estimate of Projected Annual Red-Attack (published in 2015)</c:v>
                </c:pt>
              </c:strCache>
            </c:strRef>
          </c:tx>
          <c:spPr>
            <a:ln w="25400">
              <a:solidFill>
                <a:srgbClr val="92D050"/>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SummaryByUnit!$B$80:$AA$80</c:f>
              <c:numCache>
                <c:formatCode>_(* #,##0_);_(* \(#,##0\);_(* "-"??_);_(@_)</c:formatCode>
                <c:ptCount val="26"/>
                <c:pt idx="15">
                  <c:v>2.0811839999999999</c:v>
                </c:pt>
                <c:pt idx="16">
                  <c:v>2.2360639999999998</c:v>
                </c:pt>
                <c:pt idx="17">
                  <c:v>2.3444799999999999</c:v>
                </c:pt>
                <c:pt idx="18">
                  <c:v>2.4570560000000001</c:v>
                </c:pt>
                <c:pt idx="19">
                  <c:v>2.5425599999999999</c:v>
                </c:pt>
                <c:pt idx="20">
                  <c:v>2.8568799999999999</c:v>
                </c:pt>
                <c:pt idx="21">
                  <c:v>3.5378080000000001</c:v>
                </c:pt>
                <c:pt idx="22">
                  <c:v>3.9020160000000002</c:v>
                </c:pt>
                <c:pt idx="23">
                  <c:v>3.8291360000000001</c:v>
                </c:pt>
                <c:pt idx="24">
                  <c:v>3.4242400000000002</c:v>
                </c:pt>
                <c:pt idx="25">
                  <c:v>3.123856</c:v>
                </c:pt>
              </c:numCache>
            </c:numRef>
          </c:yVal>
          <c:smooth val="0"/>
        </c:ser>
        <c:ser>
          <c:idx val="21"/>
          <c:order val="21"/>
          <c:tx>
            <c:strRef>
              <c:f>SummaryByUnit!$A$81</c:f>
              <c:strCache>
                <c:ptCount val="1"/>
                <c:pt idx="0">
                  <c:v>Current Estimate of Observed Annual Red-Attack (2016*)</c:v>
                </c:pt>
              </c:strCache>
            </c:strRef>
          </c:tx>
          <c:spPr>
            <a:ln>
              <a:solidFill>
                <a:srgbClr val="FF0000"/>
              </a:solidFill>
            </a:ln>
          </c:spPr>
          <c:marker>
            <c:symbol val="square"/>
            <c:size val="7"/>
            <c:spPr>
              <a:solidFill>
                <a:srgbClr val="FF0000"/>
              </a:solidFill>
              <a:ln>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SummaryByUnit!$B$81:$AA$81</c:f>
              <c:numCache>
                <c:formatCode>_(* #,##0_);_(* \(#,##0\);_(* "-"??_);_(@_)</c:formatCode>
                <c:ptCount val="26"/>
                <c:pt idx="0">
                  <c:v>5.5735359999999998</c:v>
                </c:pt>
                <c:pt idx="1">
                  <c:v>6.9290399999999996</c:v>
                </c:pt>
                <c:pt idx="2">
                  <c:v>12.250144000000001</c:v>
                </c:pt>
                <c:pt idx="3">
                  <c:v>27.938752000000001</c:v>
                </c:pt>
                <c:pt idx="4">
                  <c:v>54.301631999999998</c:v>
                </c:pt>
                <c:pt idx="5">
                  <c:v>78.757311999999999</c:v>
                </c:pt>
                <c:pt idx="6">
                  <c:v>139.69672</c:v>
                </c:pt>
                <c:pt idx="7">
                  <c:v>112.67483199999999</c:v>
                </c:pt>
                <c:pt idx="8">
                  <c:v>103.56424</c:v>
                </c:pt>
                <c:pt idx="9">
                  <c:v>60.342703999999998</c:v>
                </c:pt>
                <c:pt idx="10">
                  <c:v>47.255263999999997</c:v>
                </c:pt>
                <c:pt idx="11">
                  <c:v>39.639856000000002</c:v>
                </c:pt>
                <c:pt idx="12">
                  <c:v>22.007567999999999</c:v>
                </c:pt>
                <c:pt idx="13">
                  <c:v>12.221904</c:v>
                </c:pt>
                <c:pt idx="14">
                  <c:v>5.3409760000000004</c:v>
                </c:pt>
                <c:pt idx="15">
                  <c:v>2.168336</c:v>
                </c:pt>
                <c:pt idx="16">
                  <c:v>0.68257599999999996</c:v>
                </c:pt>
              </c:numCache>
            </c:numRef>
          </c:yVal>
          <c:smooth val="0"/>
        </c:ser>
        <c:ser>
          <c:idx val="22"/>
          <c:order val="22"/>
          <c:tx>
            <c:strRef>
              <c:f>SummaryByUnit!$A$82</c:f>
              <c:strCache>
                <c:ptCount val="1"/>
                <c:pt idx="0">
                  <c:v>Current Estimate of Projected Annual Red-Attack (2016*)</c:v>
                </c:pt>
              </c:strCache>
            </c:strRef>
          </c:tx>
          <c:spPr>
            <a:ln>
              <a:solidFill>
                <a:srgbClr val="FF0000"/>
              </a:solidFill>
              <a:prstDash val="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SummaryByUnit!$B$82:$AA$82</c:f>
              <c:numCache>
                <c:formatCode>_(* #,##0_);_(* \(#,##0\);_(* "-"??_);_(@_)</c:formatCode>
                <c:ptCount val="26"/>
                <c:pt idx="16">
                  <c:v>0.68257599999999996</c:v>
                </c:pt>
                <c:pt idx="17">
                  <c:v>0.83726400000000001</c:v>
                </c:pt>
                <c:pt idx="18">
                  <c:v>0.96646399999999999</c:v>
                </c:pt>
                <c:pt idx="19">
                  <c:v>1.1388320000000001</c:v>
                </c:pt>
                <c:pt idx="20">
                  <c:v>1.381696</c:v>
                </c:pt>
                <c:pt idx="21">
                  <c:v>1.972064</c:v>
                </c:pt>
                <c:pt idx="22">
                  <c:v>2.756192</c:v>
                </c:pt>
                <c:pt idx="23">
                  <c:v>3.4222079999999999</c:v>
                </c:pt>
                <c:pt idx="24">
                  <c:v>3.542656</c:v>
                </c:pt>
                <c:pt idx="25">
                  <c:v>3.2213120000000002</c:v>
                </c:pt>
              </c:numCache>
            </c:numRef>
          </c:yVal>
          <c:smooth val="0"/>
        </c:ser>
        <c:dLbls>
          <c:showLegendKey val="0"/>
          <c:showVal val="0"/>
          <c:showCatName val="0"/>
          <c:showSerName val="0"/>
          <c:showPercent val="0"/>
          <c:showBubbleSize val="0"/>
        </c:dLbls>
        <c:axId val="120258560"/>
        <c:axId val="120260480"/>
      </c:scatterChart>
      <c:valAx>
        <c:axId val="120258560"/>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265"/>
              <c:y val="0.9461663947797714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0260480"/>
        <c:crosses val="autoZero"/>
        <c:crossBetween val="midCat"/>
        <c:majorUnit val="2"/>
      </c:valAx>
      <c:valAx>
        <c:axId val="120260480"/>
        <c:scaling>
          <c:orientation val="minMax"/>
        </c:scaling>
        <c:delete val="0"/>
        <c:axPos val="l"/>
        <c:title>
          <c:tx>
            <c:strRef>
              <c:f>SummaryByUnit!$C$1</c:f>
              <c:strCache>
                <c:ptCount val="1"/>
                <c:pt idx="0">
                  <c:v>Pine Volume Killed (millions of cubic metres)</c:v>
                </c:pt>
              </c:strCache>
            </c:strRef>
          </c:tx>
          <c:layout>
            <c:manualLayout>
              <c:xMode val="edge"/>
              <c:yMode val="edge"/>
              <c:x val="5.5493895671476137E-3"/>
              <c:y val="0.15898849511674179"/>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0.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0258560"/>
        <c:crosses val="autoZero"/>
        <c:crossBetween val="midCat"/>
      </c:valAx>
      <c:spPr>
        <a:noFill/>
        <a:ln w="25400">
          <a:noFill/>
        </a:ln>
      </c:spPr>
    </c:plotArea>
    <c:legend>
      <c:legendPos val="r"/>
      <c:layout>
        <c:manualLayout>
          <c:xMode val="edge"/>
          <c:yMode val="edge"/>
          <c:x val="0.6392896781354056"/>
          <c:y val="9.5160413268080515E-2"/>
          <c:w val="0.3575829713849587"/>
          <c:h val="0.63504814752968264"/>
        </c:manualLayout>
      </c:layout>
      <c:overlay val="0"/>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SummaryByUnit!$A$58</c:f>
          <c:strCache>
            <c:ptCount val="1"/>
            <c:pt idx="0">
              <c:v>Entire Province
Timber Harvesting Land Base</c:v>
            </c:pt>
          </c:strCache>
        </c:strRef>
      </c:tx>
      <c:layout>
        <c:manualLayout>
          <c:xMode val="edge"/>
          <c:yMode val="edge"/>
          <c:x val="0.35812060673326107"/>
          <c:y val="1.9575856443719512E-2"/>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autoTitleDeleted val="0"/>
    <c:plotArea>
      <c:layout>
        <c:manualLayout>
          <c:layoutTarget val="inner"/>
          <c:xMode val="edge"/>
          <c:yMode val="edge"/>
          <c:x val="0.11505734369219323"/>
          <c:y val="0.11256117455138712"/>
          <c:w val="0.82389937106918743"/>
          <c:h val="0.76019575856444321"/>
        </c:manualLayout>
      </c:layout>
      <c:scatterChart>
        <c:scatterStyle val="lineMarker"/>
        <c:varyColors val="0"/>
        <c:ser>
          <c:idx val="0"/>
          <c:order val="0"/>
          <c:tx>
            <c:strRef>
              <c:f>SummaryByUnit!$A$83</c:f>
              <c:strCache>
                <c:ptCount val="1"/>
                <c:pt idx="0">
                  <c:v>Old Estimate of Observed Cumulative 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SummaryByUnit!$B$83:$AA$83</c:f>
              <c:numCache>
                <c:formatCode>_(* #,##0_);_(* \(#,##0\);_(* "-"??_);_(@_)</c:formatCode>
                <c:ptCount val="26"/>
                <c:pt idx="0">
                  <c:v>4.1770399999999999</c:v>
                </c:pt>
                <c:pt idx="1">
                  <c:v>10.232112000000001</c:v>
                </c:pt>
                <c:pt idx="2">
                  <c:v>21.879904</c:v>
                </c:pt>
                <c:pt idx="3">
                  <c:v>50.060015999999997</c:v>
                </c:pt>
                <c:pt idx="4">
                  <c:v>102.401312</c:v>
                </c:pt>
                <c:pt idx="5">
                  <c:v>172.46459200000001</c:v>
                </c:pt>
              </c:numCache>
            </c:numRef>
          </c:yVal>
          <c:smooth val="0"/>
        </c:ser>
        <c:ser>
          <c:idx val="1"/>
          <c:order val="1"/>
          <c:tx>
            <c:strRef>
              <c:f>SummaryByUnit!$A$84</c:f>
              <c:strCache>
                <c:ptCount val="1"/>
                <c:pt idx="0">
                  <c:v>Old Estimate of Projected Cumulative Attack (published in 2005)</c:v>
                </c:pt>
              </c:strCache>
            </c:strRef>
          </c:tx>
          <c:spPr>
            <a:ln w="25400">
              <a:solidFill>
                <a:srgbClr val="00CCFF"/>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SummaryByUnit!$B$84:$AA$84</c:f>
              <c:numCache>
                <c:formatCode>_(* #,##0_);_(* \(#,##0\);_(* "-"??_);_(@_)</c:formatCode>
                <c:ptCount val="26"/>
                <c:pt idx="5">
                  <c:v>172.46459200000001</c:v>
                </c:pt>
                <c:pt idx="6">
                  <c:v>254.87288000000001</c:v>
                </c:pt>
                <c:pt idx="7">
                  <c:v>349.094224</c:v>
                </c:pt>
                <c:pt idx="8">
                  <c:v>448.06903999999997</c:v>
                </c:pt>
                <c:pt idx="9">
                  <c:v>546.87089600000002</c:v>
                </c:pt>
                <c:pt idx="10">
                  <c:v>641.81327999999996</c:v>
                </c:pt>
                <c:pt idx="11">
                  <c:v>729.69603199999995</c:v>
                </c:pt>
                <c:pt idx="12">
                  <c:v>806.81206399999996</c:v>
                </c:pt>
                <c:pt idx="13">
                  <c:v>872.40043200000002</c:v>
                </c:pt>
                <c:pt idx="14">
                  <c:v>926.283008</c:v>
                </c:pt>
                <c:pt idx="15">
                  <c:v>969.86299199999996</c:v>
                </c:pt>
                <c:pt idx="16">
                  <c:v>1004.938944</c:v>
                </c:pt>
                <c:pt idx="17">
                  <c:v>1032.9547520000001</c:v>
                </c:pt>
                <c:pt idx="18">
                  <c:v>1055.1769119999999</c:v>
                </c:pt>
                <c:pt idx="19">
                  <c:v>1072.882112</c:v>
                </c:pt>
                <c:pt idx="20">
                  <c:v>1087.368512</c:v>
                </c:pt>
                <c:pt idx="21">
                  <c:v>1099.149056</c:v>
                </c:pt>
                <c:pt idx="22">
                  <c:v>1108.907856</c:v>
                </c:pt>
                <c:pt idx="23">
                  <c:v>1116.98848</c:v>
                </c:pt>
                <c:pt idx="24">
                  <c:v>1123.7837919999999</c:v>
                </c:pt>
                <c:pt idx="25">
                  <c:v>1129.519472</c:v>
                </c:pt>
              </c:numCache>
            </c:numRef>
          </c:yVal>
          <c:smooth val="0"/>
        </c:ser>
        <c:ser>
          <c:idx val="3"/>
          <c:order val="2"/>
          <c:tx>
            <c:strRef>
              <c:f>SummaryByUnit!$A$86</c:f>
              <c:strCache>
                <c:ptCount val="1"/>
                <c:pt idx="0">
                  <c:v>Old Estimate of Projected Cumulative Attack (published in 2006)</c:v>
                </c:pt>
              </c:strCache>
            </c:strRef>
          </c:tx>
          <c:spPr>
            <a:ln w="25400">
              <a:solidFill>
                <a:srgbClr val="FF9900"/>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SummaryByUnit!$B$86:$AA$86</c:f>
              <c:numCache>
                <c:formatCode>_(* #,##0_);_(* \(#,##0\);_(* "-"??_);_(@_)</c:formatCode>
                <c:ptCount val="26"/>
                <c:pt idx="6">
                  <c:v>329.41668800000002</c:v>
                </c:pt>
                <c:pt idx="7">
                  <c:v>452.50465600000001</c:v>
                </c:pt>
                <c:pt idx="8">
                  <c:v>575.34283200000004</c:v>
                </c:pt>
                <c:pt idx="9">
                  <c:v>692.0068</c:v>
                </c:pt>
                <c:pt idx="10">
                  <c:v>797.53385600000001</c:v>
                </c:pt>
                <c:pt idx="11">
                  <c:v>885.18848000000003</c:v>
                </c:pt>
                <c:pt idx="12">
                  <c:v>951.54243199999996</c:v>
                </c:pt>
                <c:pt idx="13">
                  <c:v>995.59727999999996</c:v>
                </c:pt>
                <c:pt idx="14">
                  <c:v>1021.819616</c:v>
                </c:pt>
                <c:pt idx="15">
                  <c:v>1036.3040960000001</c:v>
                </c:pt>
                <c:pt idx="16">
                  <c:v>1044.085376</c:v>
                </c:pt>
                <c:pt idx="17">
                  <c:v>1048.4661920000001</c:v>
                </c:pt>
                <c:pt idx="18">
                  <c:v>1051.067616</c:v>
                </c:pt>
                <c:pt idx="19">
                  <c:v>1052.882112</c:v>
                </c:pt>
                <c:pt idx="20">
                  <c:v>1054.28152</c:v>
                </c:pt>
                <c:pt idx="21">
                  <c:v>1055.405872</c:v>
                </c:pt>
                <c:pt idx="22">
                  <c:v>1056.3083360000001</c:v>
                </c:pt>
                <c:pt idx="23">
                  <c:v>1057.0811839999999</c:v>
                </c:pt>
                <c:pt idx="24">
                  <c:v>1057.763856</c:v>
                </c:pt>
                <c:pt idx="25">
                  <c:v>1058.3984479999999</c:v>
                </c:pt>
              </c:numCache>
            </c:numRef>
          </c:yVal>
          <c:smooth val="0"/>
        </c:ser>
        <c:ser>
          <c:idx val="4"/>
          <c:order val="3"/>
          <c:tx>
            <c:strRef>
              <c:f>SummaryByUnit!$A$87</c:f>
              <c:strCache>
                <c:ptCount val="1"/>
                <c:pt idx="0">
                  <c:v>Old Estimate of Observed Cumulative 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SummaryByUnit!$B$87:$AA$87</c:f>
              <c:numCache>
                <c:formatCode>_(* #,##0_);_(* \(#,##0\);_(* "-"??_);_(@_)</c:formatCode>
                <c:ptCount val="26"/>
                <c:pt idx="0">
                  <c:v>5.5302720000000001</c:v>
                </c:pt>
                <c:pt idx="1">
                  <c:v>12.423984000000001</c:v>
                </c:pt>
                <c:pt idx="2">
                  <c:v>24.907696000000001</c:v>
                </c:pt>
                <c:pt idx="3">
                  <c:v>53.38</c:v>
                </c:pt>
                <c:pt idx="4">
                  <c:v>107.79432</c:v>
                </c:pt>
                <c:pt idx="5">
                  <c:v>186.54803200000001</c:v>
                </c:pt>
                <c:pt idx="6">
                  <c:v>326.53404799999998</c:v>
                </c:pt>
                <c:pt idx="7">
                  <c:v>434.25272000000001</c:v>
                </c:pt>
              </c:numCache>
            </c:numRef>
          </c:yVal>
          <c:smooth val="0"/>
        </c:ser>
        <c:ser>
          <c:idx val="5"/>
          <c:order val="4"/>
          <c:tx>
            <c:strRef>
              <c:f>SummaryByUnit!$A$88</c:f>
              <c:strCache>
                <c:ptCount val="1"/>
                <c:pt idx="0">
                  <c:v>Old Estimate of Projected Cumulative Attack (published in 2007)</c:v>
                </c:pt>
              </c:strCache>
            </c:strRef>
          </c:tx>
          <c:spPr>
            <a:ln w="25400">
              <a:solidFill>
                <a:srgbClr val="FF00FF"/>
              </a:solidFill>
              <a:prstDash val="sysDash"/>
            </a:ln>
          </c:spPr>
          <c:marker>
            <c:symbol val="square"/>
            <c:size val="6"/>
            <c:spPr>
              <a:noFill/>
              <a:ln w="9525">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SummaryByUnit!$B$88:$AA$88</c:f>
              <c:numCache>
                <c:formatCode>_(* #,##0_);_(* \(#,##0\);_(* "-"??_);_(@_)</c:formatCode>
                <c:ptCount val="26"/>
                <c:pt idx="7">
                  <c:v>434.25272000000001</c:v>
                </c:pt>
                <c:pt idx="8">
                  <c:v>529.31511999999998</c:v>
                </c:pt>
                <c:pt idx="9">
                  <c:v>620.84486400000003</c:v>
                </c:pt>
                <c:pt idx="10">
                  <c:v>709.24195199999997</c:v>
                </c:pt>
                <c:pt idx="11">
                  <c:v>792.62825599999996</c:v>
                </c:pt>
                <c:pt idx="12">
                  <c:v>864.12593600000002</c:v>
                </c:pt>
                <c:pt idx="13">
                  <c:v>918.79321600000003</c:v>
                </c:pt>
                <c:pt idx="14">
                  <c:v>956.06</c:v>
                </c:pt>
                <c:pt idx="15">
                  <c:v>979.46096</c:v>
                </c:pt>
                <c:pt idx="16">
                  <c:v>993.46518400000002</c:v>
                </c:pt>
                <c:pt idx="17">
                  <c:v>1001.8636</c:v>
                </c:pt>
                <c:pt idx="18">
                  <c:v>1007.098432</c:v>
                </c:pt>
                <c:pt idx="19">
                  <c:v>1010.4892</c:v>
                </c:pt>
                <c:pt idx="20">
                  <c:v>1012.99304</c:v>
                </c:pt>
                <c:pt idx="21">
                  <c:v>1014.84264</c:v>
                </c:pt>
                <c:pt idx="22">
                  <c:v>1016.364864</c:v>
                </c:pt>
                <c:pt idx="23">
                  <c:v>1017.639152</c:v>
                </c:pt>
                <c:pt idx="24">
                  <c:v>1018.731216</c:v>
                </c:pt>
                <c:pt idx="25">
                  <c:v>1019.720384</c:v>
                </c:pt>
              </c:numCache>
            </c:numRef>
          </c:yVal>
          <c:smooth val="0"/>
        </c:ser>
        <c:ser>
          <c:idx val="2"/>
          <c:order val="5"/>
          <c:tx>
            <c:strRef>
              <c:f>SummaryByUnit!$A$89</c:f>
              <c:strCache>
                <c:ptCount val="1"/>
                <c:pt idx="0">
                  <c:v>Old Estimate of Observed Cumulative 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SummaryByUnit!$B$89:$AA$89</c:f>
              <c:numCache>
                <c:formatCode>_(* #,##0_);_(* \(#,##0\);_(* "-"??_);_(@_)</c:formatCode>
                <c:ptCount val="26"/>
                <c:pt idx="0">
                  <c:v>5.6459840000000003</c:v>
                </c:pt>
                <c:pt idx="1">
                  <c:v>12.662000000000001</c:v>
                </c:pt>
                <c:pt idx="2">
                  <c:v>25.115120000000001</c:v>
                </c:pt>
                <c:pt idx="3">
                  <c:v>53.642671999999997</c:v>
                </c:pt>
                <c:pt idx="4">
                  <c:v>108.315472</c:v>
                </c:pt>
                <c:pt idx="5">
                  <c:v>187.59313599999999</c:v>
                </c:pt>
                <c:pt idx="6">
                  <c:v>328.20947200000001</c:v>
                </c:pt>
                <c:pt idx="7">
                  <c:v>442.76699200000002</c:v>
                </c:pt>
                <c:pt idx="8">
                  <c:v>541.79553599999997</c:v>
                </c:pt>
              </c:numCache>
            </c:numRef>
          </c:yVal>
          <c:smooth val="0"/>
        </c:ser>
        <c:ser>
          <c:idx val="6"/>
          <c:order val="6"/>
          <c:tx>
            <c:strRef>
              <c:f>SummaryByUnit!$A$90</c:f>
              <c:strCache>
                <c:ptCount val="1"/>
                <c:pt idx="0">
                  <c:v>Old Estimate of Projected Cumulative Attack (published in 2008)</c:v>
                </c:pt>
              </c:strCache>
            </c:strRef>
          </c:tx>
          <c:spPr>
            <a:ln w="25400">
              <a:solidFill>
                <a:srgbClr val="008000"/>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SummaryByUnit!$B$90:$AA$90</c:f>
              <c:numCache>
                <c:formatCode>_(* #,##0_);_(* \(#,##0\);_(* "-"??_);_(@_)</c:formatCode>
                <c:ptCount val="26"/>
                <c:pt idx="8">
                  <c:v>541.79553599999997</c:v>
                </c:pt>
                <c:pt idx="9">
                  <c:v>619.76516800000002</c:v>
                </c:pt>
                <c:pt idx="10">
                  <c:v>693.37648000000002</c:v>
                </c:pt>
                <c:pt idx="11">
                  <c:v>766.07680000000005</c:v>
                </c:pt>
                <c:pt idx="12">
                  <c:v>833.97311999999999</c:v>
                </c:pt>
                <c:pt idx="13">
                  <c:v>889.94969600000002</c:v>
                </c:pt>
                <c:pt idx="14">
                  <c:v>930.03947200000005</c:v>
                </c:pt>
                <c:pt idx="15">
                  <c:v>955.95401600000002</c:v>
                </c:pt>
                <c:pt idx="16">
                  <c:v>972.00694399999998</c:v>
                </c:pt>
                <c:pt idx="17">
                  <c:v>981.76342399999999</c:v>
                </c:pt>
                <c:pt idx="18">
                  <c:v>987.98835199999996</c:v>
                </c:pt>
                <c:pt idx="19">
                  <c:v>992.33608000000004</c:v>
                </c:pt>
                <c:pt idx="20">
                  <c:v>995.58889599999998</c:v>
                </c:pt>
                <c:pt idx="21">
                  <c:v>998.09518400000002</c:v>
                </c:pt>
                <c:pt idx="22">
                  <c:v>1000.256448</c:v>
                </c:pt>
                <c:pt idx="23">
                  <c:v>1002.094656</c:v>
                </c:pt>
                <c:pt idx="24">
                  <c:v>1003.7299839999999</c:v>
                </c:pt>
                <c:pt idx="25">
                  <c:v>1005.151168</c:v>
                </c:pt>
              </c:numCache>
            </c:numRef>
          </c:yVal>
          <c:smooth val="0"/>
        </c:ser>
        <c:ser>
          <c:idx val="7"/>
          <c:order val="7"/>
          <c:tx>
            <c:strRef>
              <c:f>SummaryByUnit!$A$91</c:f>
              <c:strCache>
                <c:ptCount val="1"/>
                <c:pt idx="0">
                  <c:v>Old Estimate of Observed Cumulative 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SummaryByUnit!$B$91:$AA$91</c:f>
              <c:numCache>
                <c:formatCode>_(* #,##0_);_(* \(#,##0\);_(* "-"??_);_(@_)</c:formatCode>
                <c:ptCount val="26"/>
                <c:pt idx="0">
                  <c:v>5.5806880000000003</c:v>
                </c:pt>
                <c:pt idx="1">
                  <c:v>12.552144</c:v>
                </c:pt>
                <c:pt idx="2">
                  <c:v>24.976448000000001</c:v>
                </c:pt>
                <c:pt idx="3">
                  <c:v>53.259743999999998</c:v>
                </c:pt>
                <c:pt idx="4">
                  <c:v>107.679632</c:v>
                </c:pt>
                <c:pt idx="5">
                  <c:v>186.43417600000001</c:v>
                </c:pt>
                <c:pt idx="6">
                  <c:v>326.16860800000001</c:v>
                </c:pt>
                <c:pt idx="7">
                  <c:v>439.83091200000001</c:v>
                </c:pt>
                <c:pt idx="8">
                  <c:v>542.73657600000001</c:v>
                </c:pt>
                <c:pt idx="9">
                  <c:v>578.26987199999996</c:v>
                </c:pt>
              </c:numCache>
            </c:numRef>
          </c:yVal>
          <c:smooth val="0"/>
        </c:ser>
        <c:ser>
          <c:idx val="8"/>
          <c:order val="8"/>
          <c:tx>
            <c:strRef>
              <c:f>SummaryByUnit!$A$92</c:f>
              <c:strCache>
                <c:ptCount val="1"/>
                <c:pt idx="0">
                  <c:v>Old Estimate of Projected Cumulative Attack (published in 2009)</c:v>
                </c:pt>
              </c:strCache>
            </c:strRef>
          </c:tx>
          <c:spPr>
            <a:ln w="25400">
              <a:solidFill>
                <a:srgbClr val="993366"/>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SummaryByUnit!$B$92:$AA$92</c:f>
              <c:numCache>
                <c:formatCode>_(* #,##0_);_(* \(#,##0\);_(* "-"??_);_(@_)</c:formatCode>
                <c:ptCount val="26"/>
                <c:pt idx="9">
                  <c:v>578.26987199999996</c:v>
                </c:pt>
                <c:pt idx="10">
                  <c:v>616.47254399999997</c:v>
                </c:pt>
                <c:pt idx="11">
                  <c:v>664.55110400000001</c:v>
                </c:pt>
                <c:pt idx="12">
                  <c:v>720.53491199999996</c:v>
                </c:pt>
                <c:pt idx="13">
                  <c:v>776.72156800000005</c:v>
                </c:pt>
                <c:pt idx="14">
                  <c:v>824.27224000000001</c:v>
                </c:pt>
                <c:pt idx="15">
                  <c:v>859.35724800000003</c:v>
                </c:pt>
                <c:pt idx="16">
                  <c:v>883.84254399999998</c:v>
                </c:pt>
                <c:pt idx="17">
                  <c:v>899.77185599999996</c:v>
                </c:pt>
                <c:pt idx="18">
                  <c:v>910.63028799999995</c:v>
                </c:pt>
                <c:pt idx="19">
                  <c:v>918.22756800000002</c:v>
                </c:pt>
                <c:pt idx="20">
                  <c:v>923.70766400000002</c:v>
                </c:pt>
                <c:pt idx="21">
                  <c:v>927.84622400000001</c:v>
                </c:pt>
                <c:pt idx="22">
                  <c:v>931.21576000000005</c:v>
                </c:pt>
                <c:pt idx="23">
                  <c:v>934.03387199999997</c:v>
                </c:pt>
                <c:pt idx="24">
                  <c:v>936.45985599999995</c:v>
                </c:pt>
                <c:pt idx="25">
                  <c:v>938.60675200000003</c:v>
                </c:pt>
              </c:numCache>
            </c:numRef>
          </c:yVal>
          <c:smooth val="0"/>
        </c:ser>
        <c:ser>
          <c:idx val="9"/>
          <c:order val="9"/>
          <c:tx>
            <c:strRef>
              <c:f>SummaryByUnit!$A$93</c:f>
              <c:strCache>
                <c:ptCount val="1"/>
                <c:pt idx="0">
                  <c:v>Old Estimate of Observed Cumulative Attack (published in 2010)</c:v>
                </c:pt>
              </c:strCache>
            </c:strRef>
          </c:tx>
          <c:spPr>
            <a:ln>
              <a:solidFill>
                <a:srgbClr val="0070C0"/>
              </a:solidFill>
            </a:ln>
          </c:spPr>
          <c:marker>
            <c:symbol val="diamond"/>
            <c:size val="9"/>
            <c:spPr>
              <a:solidFill>
                <a:srgbClr val="0070C0"/>
              </a:solidFill>
              <a:ln>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SummaryByUnit!$B$93:$AA$93</c:f>
              <c:numCache>
                <c:formatCode>_(* #,##0_);_(* \(#,##0\);_(* "-"??_);_(@_)</c:formatCode>
                <c:ptCount val="26"/>
                <c:pt idx="0">
                  <c:v>5.6025919999999996</c:v>
                </c:pt>
                <c:pt idx="1">
                  <c:v>12.606479999999999</c:v>
                </c:pt>
                <c:pt idx="2">
                  <c:v>24.992080000000001</c:v>
                </c:pt>
                <c:pt idx="3">
                  <c:v>53.377727999999998</c:v>
                </c:pt>
                <c:pt idx="4">
                  <c:v>107.911056</c:v>
                </c:pt>
                <c:pt idx="5">
                  <c:v>186.75912</c:v>
                </c:pt>
                <c:pt idx="6">
                  <c:v>326.93556799999999</c:v>
                </c:pt>
                <c:pt idx="7">
                  <c:v>440.56975999999997</c:v>
                </c:pt>
                <c:pt idx="8">
                  <c:v>543.17033600000002</c:v>
                </c:pt>
                <c:pt idx="9">
                  <c:v>584.60731199999998</c:v>
                </c:pt>
                <c:pt idx="10">
                  <c:v>630.00835199999995</c:v>
                </c:pt>
              </c:numCache>
            </c:numRef>
          </c:yVal>
          <c:smooth val="0"/>
        </c:ser>
        <c:ser>
          <c:idx val="10"/>
          <c:order val="10"/>
          <c:tx>
            <c:strRef>
              <c:f>SummaryByUnit!$A$94</c:f>
              <c:strCache>
                <c:ptCount val="1"/>
                <c:pt idx="0">
                  <c:v>Old Estimate of Projected Cumulative Attack (published in 2010)</c:v>
                </c:pt>
              </c:strCache>
            </c:strRef>
          </c:tx>
          <c:spPr>
            <a:ln w="25400">
              <a:solidFill>
                <a:srgbClr val="0070C0"/>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SummaryByUnit!$B$94:$AA$94</c:f>
              <c:numCache>
                <c:formatCode>_(* #,##0_);_(* \(#,##0\);_(* "-"??_);_(@_)</c:formatCode>
                <c:ptCount val="26"/>
                <c:pt idx="10">
                  <c:v>630.00835199999995</c:v>
                </c:pt>
                <c:pt idx="11">
                  <c:v>674.57953599999996</c:v>
                </c:pt>
                <c:pt idx="12">
                  <c:v>723.28252799999996</c:v>
                </c:pt>
                <c:pt idx="13">
                  <c:v>769.53692799999999</c:v>
                </c:pt>
                <c:pt idx="14">
                  <c:v>808.86948800000005</c:v>
                </c:pt>
                <c:pt idx="15">
                  <c:v>839.62435200000004</c:v>
                </c:pt>
                <c:pt idx="16">
                  <c:v>861.94787199999996</c:v>
                </c:pt>
                <c:pt idx="17">
                  <c:v>877.43284800000004</c:v>
                </c:pt>
                <c:pt idx="18">
                  <c:v>887.90907200000004</c:v>
                </c:pt>
                <c:pt idx="19">
                  <c:v>895.25510399999996</c:v>
                </c:pt>
                <c:pt idx="20">
                  <c:v>900.566192</c:v>
                </c:pt>
                <c:pt idx="21">
                  <c:v>904.78195200000005</c:v>
                </c:pt>
                <c:pt idx="22">
                  <c:v>908.23558400000002</c:v>
                </c:pt>
                <c:pt idx="23">
                  <c:v>911.19067199999995</c:v>
                </c:pt>
                <c:pt idx="24">
                  <c:v>913.78721599999994</c:v>
                </c:pt>
                <c:pt idx="25">
                  <c:v>916.13291200000003</c:v>
                </c:pt>
              </c:numCache>
            </c:numRef>
          </c:yVal>
          <c:smooth val="0"/>
        </c:ser>
        <c:ser>
          <c:idx val="11"/>
          <c:order val="11"/>
          <c:tx>
            <c:strRef>
              <c:f>SummaryByUnit!$A$95</c:f>
              <c:strCache>
                <c:ptCount val="1"/>
                <c:pt idx="0">
                  <c:v>Old Estimate of Observed Cumulative Attack (published in 2011)</c:v>
                </c:pt>
              </c:strCache>
            </c:strRef>
          </c:tx>
          <c:spPr>
            <a:ln>
              <a:solidFill>
                <a:schemeClr val="accent4">
                  <a:lumMod val="75000"/>
                </a:schemeClr>
              </a:solidFill>
            </a:ln>
          </c:spPr>
          <c:marker>
            <c:symbol val="triangle"/>
            <c:size val="7"/>
            <c:spPr>
              <a:solidFill>
                <a:schemeClr val="accent4">
                  <a:lumMod val="75000"/>
                </a:schemeClr>
              </a:solidFill>
              <a:ln>
                <a:solidFill>
                  <a:schemeClr val="accent4">
                    <a:lumMod val="75000"/>
                  </a:schemeClr>
                </a:solid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SummaryByUnit!$B$95:$AA$95</c:f>
              <c:numCache>
                <c:formatCode>_(* #,##0_);_(* \(#,##0\);_(* "-"??_);_(@_)</c:formatCode>
                <c:ptCount val="26"/>
                <c:pt idx="0">
                  <c:v>5.617184</c:v>
                </c:pt>
                <c:pt idx="1">
                  <c:v>12.588063999999999</c:v>
                </c:pt>
                <c:pt idx="2">
                  <c:v>25.019952</c:v>
                </c:pt>
                <c:pt idx="3">
                  <c:v>53.296447999999998</c:v>
                </c:pt>
                <c:pt idx="4">
                  <c:v>107.761184</c:v>
                </c:pt>
                <c:pt idx="5">
                  <c:v>186.72401600000001</c:v>
                </c:pt>
                <c:pt idx="6">
                  <c:v>326.71827200000001</c:v>
                </c:pt>
                <c:pt idx="7">
                  <c:v>440.35881599999999</c:v>
                </c:pt>
                <c:pt idx="8">
                  <c:v>544.97905600000001</c:v>
                </c:pt>
                <c:pt idx="9">
                  <c:v>605.65971200000001</c:v>
                </c:pt>
                <c:pt idx="10">
                  <c:v>653.33856000000003</c:v>
                </c:pt>
                <c:pt idx="11">
                  <c:v>691.92580799999996</c:v>
                </c:pt>
              </c:numCache>
            </c:numRef>
          </c:yVal>
          <c:smooth val="0"/>
        </c:ser>
        <c:ser>
          <c:idx val="12"/>
          <c:order val="12"/>
          <c:tx>
            <c:strRef>
              <c:f>SummaryByUnit!$A$96</c:f>
              <c:strCache>
                <c:ptCount val="1"/>
                <c:pt idx="0">
                  <c:v>Old Estimate of Projected Cumulative Attack (published in 2011)</c:v>
                </c:pt>
              </c:strCache>
            </c:strRef>
          </c:tx>
          <c:spPr>
            <a:ln w="25400">
              <a:solidFill>
                <a:schemeClr val="accent4">
                  <a:lumMod val="75000"/>
                </a:schemeClr>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SummaryByUnit!$B$96:$AA$96</c:f>
              <c:numCache>
                <c:formatCode>_(* #,##0_);_(* \(#,##0\);_(* "-"??_);_(@_)</c:formatCode>
                <c:ptCount val="26"/>
                <c:pt idx="11">
                  <c:v>691.92580799999996</c:v>
                </c:pt>
                <c:pt idx="12">
                  <c:v>725.67321600000002</c:v>
                </c:pt>
                <c:pt idx="13">
                  <c:v>750.75638400000003</c:v>
                </c:pt>
                <c:pt idx="14">
                  <c:v>768.342896</c:v>
                </c:pt>
                <c:pt idx="15">
                  <c:v>781.254144</c:v>
                </c:pt>
                <c:pt idx="16">
                  <c:v>791.23792000000003</c:v>
                </c:pt>
                <c:pt idx="17">
                  <c:v>799.808896</c:v>
                </c:pt>
                <c:pt idx="18">
                  <c:v>807.29011200000002</c:v>
                </c:pt>
                <c:pt idx="19">
                  <c:v>814.15454399999999</c:v>
                </c:pt>
                <c:pt idx="20">
                  <c:v>820.39959999999996</c:v>
                </c:pt>
                <c:pt idx="21">
                  <c:v>826.08987200000001</c:v>
                </c:pt>
                <c:pt idx="22">
                  <c:v>831.23576000000003</c:v>
                </c:pt>
                <c:pt idx="23">
                  <c:v>835.82179199999996</c:v>
                </c:pt>
                <c:pt idx="24">
                  <c:v>839.84072000000003</c:v>
                </c:pt>
                <c:pt idx="25">
                  <c:v>843.55561599999999</c:v>
                </c:pt>
              </c:numCache>
            </c:numRef>
          </c:yVal>
          <c:smooth val="0"/>
        </c:ser>
        <c:ser>
          <c:idx val="13"/>
          <c:order val="13"/>
          <c:tx>
            <c:strRef>
              <c:f>SummaryByUnit!$A$97</c:f>
              <c:strCache>
                <c:ptCount val="1"/>
                <c:pt idx="0">
                  <c:v>Old Estimate of Observed Cumulative Attack (published in 2012)</c:v>
                </c:pt>
              </c:strCache>
            </c:strRef>
          </c:tx>
          <c:spPr>
            <a:ln>
              <a:solidFill>
                <a:srgbClr val="00B050"/>
              </a:solidFill>
            </a:ln>
          </c:spPr>
          <c:marker>
            <c:symbol val="diamond"/>
            <c:size val="7"/>
            <c:spPr>
              <a:solidFill>
                <a:srgbClr val="00B050"/>
              </a:solidFill>
              <a:ln>
                <a:solidFill>
                  <a:srgbClr val="00B050"/>
                </a:solid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SummaryByUnit!$B$97:$AA$97</c:f>
              <c:numCache>
                <c:formatCode>_(* #,##0_);_(* \(#,##0\);_(* "-"??_);_(@_)</c:formatCode>
                <c:ptCount val="26"/>
                <c:pt idx="0">
                  <c:v>5.607952</c:v>
                </c:pt>
                <c:pt idx="1">
                  <c:v>12.61112</c:v>
                </c:pt>
                <c:pt idx="2">
                  <c:v>24.935568</c:v>
                </c:pt>
                <c:pt idx="3">
                  <c:v>52.99512</c:v>
                </c:pt>
                <c:pt idx="4">
                  <c:v>107.156736</c:v>
                </c:pt>
                <c:pt idx="5">
                  <c:v>185.84352000000001</c:v>
                </c:pt>
                <c:pt idx="6">
                  <c:v>325.655056</c:v>
                </c:pt>
                <c:pt idx="7">
                  <c:v>438.53819199999998</c:v>
                </c:pt>
                <c:pt idx="8">
                  <c:v>542.43150400000002</c:v>
                </c:pt>
                <c:pt idx="9">
                  <c:v>602.93750399999999</c:v>
                </c:pt>
                <c:pt idx="10">
                  <c:v>650.24944000000005</c:v>
                </c:pt>
                <c:pt idx="11">
                  <c:v>690.04881599999999</c:v>
                </c:pt>
                <c:pt idx="12">
                  <c:v>709.96303999999998</c:v>
                </c:pt>
              </c:numCache>
            </c:numRef>
          </c:yVal>
          <c:smooth val="0"/>
        </c:ser>
        <c:ser>
          <c:idx val="14"/>
          <c:order val="14"/>
          <c:tx>
            <c:strRef>
              <c:f>SummaryByUnit!$A$98</c:f>
              <c:strCache>
                <c:ptCount val="1"/>
                <c:pt idx="0">
                  <c:v>Old Estimate of Projected Cumulative Attack (published in 2012)</c:v>
                </c:pt>
              </c:strCache>
            </c:strRef>
          </c:tx>
          <c:spPr>
            <a:ln w="25400">
              <a:solidFill>
                <a:srgbClr val="00B050"/>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SummaryByUnit!$B$98:$AA$98</c:f>
              <c:numCache>
                <c:formatCode>_(* #,##0_);_(* \(#,##0\);_(* "-"??_);_(@_)</c:formatCode>
                <c:ptCount val="26"/>
                <c:pt idx="12">
                  <c:v>709.96303999999998</c:v>
                </c:pt>
                <c:pt idx="13">
                  <c:v>728.18825600000002</c:v>
                </c:pt>
                <c:pt idx="14">
                  <c:v>741.41134399999999</c:v>
                </c:pt>
                <c:pt idx="15">
                  <c:v>750.58862399999998</c:v>
                </c:pt>
                <c:pt idx="16">
                  <c:v>757.37225599999999</c:v>
                </c:pt>
                <c:pt idx="17">
                  <c:v>762.66916800000001</c:v>
                </c:pt>
                <c:pt idx="18">
                  <c:v>767.35296000000005</c:v>
                </c:pt>
                <c:pt idx="19">
                  <c:v>771.72585600000002</c:v>
                </c:pt>
                <c:pt idx="20">
                  <c:v>776.00734399999999</c:v>
                </c:pt>
                <c:pt idx="21">
                  <c:v>780.16379199999994</c:v>
                </c:pt>
                <c:pt idx="22">
                  <c:v>784.08377599999994</c:v>
                </c:pt>
                <c:pt idx="23">
                  <c:v>787.79803200000003</c:v>
                </c:pt>
                <c:pt idx="24">
                  <c:v>791.30592000000001</c:v>
                </c:pt>
                <c:pt idx="25">
                  <c:v>794.59121600000003</c:v>
                </c:pt>
              </c:numCache>
            </c:numRef>
          </c:yVal>
          <c:smooth val="0"/>
        </c:ser>
        <c:ser>
          <c:idx val="15"/>
          <c:order val="15"/>
          <c:tx>
            <c:strRef>
              <c:f>SummaryByUnit!$A$99</c:f>
              <c:strCache>
                <c:ptCount val="1"/>
                <c:pt idx="0">
                  <c:v>Old Estimate of Observed Cumulative Attack (published in 2013)</c:v>
                </c:pt>
              </c:strCache>
            </c:strRef>
          </c:tx>
          <c:spPr>
            <a:ln>
              <a:solidFill>
                <a:schemeClr val="accent5">
                  <a:lumMod val="60000"/>
                  <a:lumOff val="40000"/>
                </a:schemeClr>
              </a:solidFill>
            </a:ln>
          </c:spPr>
          <c:marker>
            <c:symbol val="square"/>
            <c:size val="6"/>
            <c:spPr>
              <a:solidFill>
                <a:schemeClr val="accent5">
                  <a:lumMod val="60000"/>
                  <a:lumOff val="40000"/>
                </a:schemeClr>
              </a:solidFill>
              <a:ln>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SummaryByUnit!$B$99:$AA$99</c:f>
              <c:numCache>
                <c:formatCode>_(* #,##0_);_(* \(#,##0\);_(* "-"??_);_(@_)</c:formatCode>
                <c:ptCount val="26"/>
                <c:pt idx="0">
                  <c:v>5.5907840000000002</c:v>
                </c:pt>
                <c:pt idx="1">
                  <c:v>12.514367999999999</c:v>
                </c:pt>
                <c:pt idx="2">
                  <c:v>24.87208</c:v>
                </c:pt>
                <c:pt idx="3">
                  <c:v>52.930624000000002</c:v>
                </c:pt>
                <c:pt idx="4">
                  <c:v>107.210544</c:v>
                </c:pt>
                <c:pt idx="5">
                  <c:v>185.950624</c:v>
                </c:pt>
                <c:pt idx="6">
                  <c:v>325.56035200000002</c:v>
                </c:pt>
                <c:pt idx="7">
                  <c:v>438.32329600000003</c:v>
                </c:pt>
                <c:pt idx="8">
                  <c:v>542.13755200000003</c:v>
                </c:pt>
                <c:pt idx="9">
                  <c:v>602.52982399999996</c:v>
                </c:pt>
                <c:pt idx="10">
                  <c:v>649.84569599999998</c:v>
                </c:pt>
                <c:pt idx="11">
                  <c:v>689.58795199999997</c:v>
                </c:pt>
                <c:pt idx="12">
                  <c:v>711.65265599999998</c:v>
                </c:pt>
                <c:pt idx="13">
                  <c:v>722.52808000000005</c:v>
                </c:pt>
              </c:numCache>
            </c:numRef>
          </c:yVal>
          <c:smooth val="0"/>
        </c:ser>
        <c:ser>
          <c:idx val="16"/>
          <c:order val="16"/>
          <c:tx>
            <c:strRef>
              <c:f>SummaryByUnit!$A$100</c:f>
              <c:strCache>
                <c:ptCount val="1"/>
                <c:pt idx="0">
                  <c:v>Old Estimate of Projected Cumulative Attack (published in 2013)</c:v>
                </c:pt>
              </c:strCache>
            </c:strRef>
          </c:tx>
          <c:spPr>
            <a:ln w="25400">
              <a:solidFill>
                <a:schemeClr val="accent5">
                  <a:lumMod val="60000"/>
                  <a:lumOff val="40000"/>
                </a:schemeClr>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SummaryByUnit!$B$100:$AA$100</c:f>
              <c:numCache>
                <c:formatCode>_(* #,##0_);_(* \(#,##0\);_(* "-"??_);_(@_)</c:formatCode>
                <c:ptCount val="26"/>
                <c:pt idx="13">
                  <c:v>722.52808000000005</c:v>
                </c:pt>
                <c:pt idx="14">
                  <c:v>730.6748</c:v>
                </c:pt>
                <c:pt idx="15">
                  <c:v>736.98433599999998</c:v>
                </c:pt>
                <c:pt idx="16">
                  <c:v>742.07278399999996</c:v>
                </c:pt>
                <c:pt idx="17">
                  <c:v>746.70528000000002</c:v>
                </c:pt>
                <c:pt idx="18">
                  <c:v>751.80254400000001</c:v>
                </c:pt>
                <c:pt idx="19">
                  <c:v>756.87526400000002</c:v>
                </c:pt>
                <c:pt idx="20">
                  <c:v>761.771568</c:v>
                </c:pt>
                <c:pt idx="21">
                  <c:v>766.19902400000001</c:v>
                </c:pt>
                <c:pt idx="22">
                  <c:v>770.26984000000004</c:v>
                </c:pt>
                <c:pt idx="23">
                  <c:v>773.96444799999995</c:v>
                </c:pt>
                <c:pt idx="24">
                  <c:v>777.46348799999998</c:v>
                </c:pt>
                <c:pt idx="25">
                  <c:v>780.88664000000006</c:v>
                </c:pt>
              </c:numCache>
            </c:numRef>
          </c:yVal>
          <c:smooth val="0"/>
        </c:ser>
        <c:ser>
          <c:idx val="17"/>
          <c:order val="17"/>
          <c:tx>
            <c:strRef>
              <c:f>SummaryByUnit!$A$101</c:f>
              <c:strCache>
                <c:ptCount val="1"/>
                <c:pt idx="0">
                  <c:v>Old Estimate of Observed Cumulative Attack (published in 2014)</c:v>
                </c:pt>
              </c:strCache>
            </c:strRef>
          </c:tx>
          <c:spPr>
            <a:ln>
              <a:solidFill>
                <a:schemeClr val="bg2">
                  <a:lumMod val="50000"/>
                </a:schemeClr>
              </a:solidFill>
            </a:ln>
          </c:spPr>
          <c:marker>
            <c:symbol val="circle"/>
            <c:size val="7"/>
            <c:spPr>
              <a:solidFill>
                <a:schemeClr val="bg2">
                  <a:lumMod val="50000"/>
                </a:schemeClr>
              </a:solidFill>
              <a:ln>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SummaryByUnit!$B$101:$AA$101</c:f>
              <c:numCache>
                <c:formatCode>_(* #,##0_);_(* \(#,##0\);_(* "-"??_);_(@_)</c:formatCode>
                <c:ptCount val="26"/>
                <c:pt idx="0">
                  <c:v>5.5715199999999996</c:v>
                </c:pt>
                <c:pt idx="1">
                  <c:v>12.495903999999999</c:v>
                </c:pt>
                <c:pt idx="2">
                  <c:v>24.757808000000001</c:v>
                </c:pt>
                <c:pt idx="3">
                  <c:v>52.843407999999997</c:v>
                </c:pt>
                <c:pt idx="4">
                  <c:v>107.0528</c:v>
                </c:pt>
                <c:pt idx="5">
                  <c:v>185.815968</c:v>
                </c:pt>
                <c:pt idx="6">
                  <c:v>325.44388800000002</c:v>
                </c:pt>
                <c:pt idx="7">
                  <c:v>437.98249600000003</c:v>
                </c:pt>
                <c:pt idx="8">
                  <c:v>541.508016</c:v>
                </c:pt>
                <c:pt idx="9">
                  <c:v>601.86465599999997</c:v>
                </c:pt>
                <c:pt idx="10">
                  <c:v>649.03440000000001</c:v>
                </c:pt>
                <c:pt idx="11">
                  <c:v>688.59896000000003</c:v>
                </c:pt>
                <c:pt idx="12">
                  <c:v>710.65545599999996</c:v>
                </c:pt>
                <c:pt idx="13">
                  <c:v>722.88035200000002</c:v>
                </c:pt>
                <c:pt idx="14">
                  <c:v>727.92059200000006</c:v>
                </c:pt>
              </c:numCache>
            </c:numRef>
          </c:yVal>
          <c:smooth val="0"/>
        </c:ser>
        <c:ser>
          <c:idx val="18"/>
          <c:order val="18"/>
          <c:tx>
            <c:strRef>
              <c:f>SummaryByUnit!$A$102</c:f>
              <c:strCache>
                <c:ptCount val="1"/>
                <c:pt idx="0">
                  <c:v>Old Estimate of Projected Cumulative Attack (published in 2014)</c:v>
                </c:pt>
              </c:strCache>
            </c:strRef>
          </c:tx>
          <c:spPr>
            <a:ln w="25400">
              <a:solidFill>
                <a:schemeClr val="bg2">
                  <a:lumMod val="50000"/>
                </a:schemeClr>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SummaryByUnit!$B$102:$AA$102</c:f>
              <c:numCache>
                <c:formatCode>_(* #,##0_);_(* \(#,##0\);_(* "-"??_);_(@_)</c:formatCode>
                <c:ptCount val="26"/>
                <c:pt idx="14">
                  <c:v>727.92059200000006</c:v>
                </c:pt>
                <c:pt idx="15">
                  <c:v>731.69102399999997</c:v>
                </c:pt>
                <c:pt idx="16">
                  <c:v>734.90067199999999</c:v>
                </c:pt>
                <c:pt idx="17">
                  <c:v>737.84323199999994</c:v>
                </c:pt>
                <c:pt idx="18">
                  <c:v>740.76353600000004</c:v>
                </c:pt>
                <c:pt idx="19">
                  <c:v>744.16111999999998</c:v>
                </c:pt>
                <c:pt idx="20">
                  <c:v>748.16312000000005</c:v>
                </c:pt>
                <c:pt idx="21">
                  <c:v>752.11523199999999</c:v>
                </c:pt>
                <c:pt idx="22">
                  <c:v>755.60073599999998</c:v>
                </c:pt>
                <c:pt idx="23">
                  <c:v>758.62959999999998</c:v>
                </c:pt>
                <c:pt idx="24">
                  <c:v>761.32129599999996</c:v>
                </c:pt>
                <c:pt idx="25">
                  <c:v>763.880672</c:v>
                </c:pt>
              </c:numCache>
            </c:numRef>
          </c:yVal>
          <c:smooth val="0"/>
        </c:ser>
        <c:ser>
          <c:idx val="19"/>
          <c:order val="19"/>
          <c:tx>
            <c:strRef>
              <c:f>SummaryByUnit!$A$103</c:f>
              <c:strCache>
                <c:ptCount val="1"/>
                <c:pt idx="0">
                  <c:v>Old Estimate of Observed Cumulative Attack (published in 2015)</c:v>
                </c:pt>
              </c:strCache>
            </c:strRef>
          </c:tx>
          <c:spPr>
            <a:ln w="25400">
              <a:solidFill>
                <a:schemeClr val="accent3"/>
              </a:solidFill>
            </a:ln>
          </c:spPr>
          <c:marker>
            <c:symbol val="diamond"/>
            <c:size val="7"/>
            <c:spPr>
              <a:solidFill>
                <a:schemeClr val="accent3"/>
              </a:solidFill>
              <a:ln>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SummaryByUnit!$B$103:$AA$103</c:f>
              <c:numCache>
                <c:formatCode>_(* #,##0_);_(* \(#,##0\);_(* "-"??_);_(@_)</c:formatCode>
                <c:ptCount val="26"/>
                <c:pt idx="0">
                  <c:v>5.5796000000000001</c:v>
                </c:pt>
                <c:pt idx="1">
                  <c:v>12.534943999999999</c:v>
                </c:pt>
                <c:pt idx="2">
                  <c:v>24.744959999999999</c:v>
                </c:pt>
                <c:pt idx="3">
                  <c:v>52.738911999999999</c:v>
                </c:pt>
                <c:pt idx="4">
                  <c:v>107.02465599999999</c:v>
                </c:pt>
                <c:pt idx="5">
                  <c:v>185.947328</c:v>
                </c:pt>
                <c:pt idx="6">
                  <c:v>325.45475199999998</c:v>
                </c:pt>
                <c:pt idx="7">
                  <c:v>438.14675199999999</c:v>
                </c:pt>
                <c:pt idx="8">
                  <c:v>541.51433599999996</c:v>
                </c:pt>
                <c:pt idx="9">
                  <c:v>601.71308799999997</c:v>
                </c:pt>
                <c:pt idx="10">
                  <c:v>648.87409600000001</c:v>
                </c:pt>
                <c:pt idx="11">
                  <c:v>688.60315200000002</c:v>
                </c:pt>
                <c:pt idx="12">
                  <c:v>710.64527999999996</c:v>
                </c:pt>
                <c:pt idx="13">
                  <c:v>722.870768</c:v>
                </c:pt>
                <c:pt idx="14">
                  <c:v>728.210688</c:v>
                </c:pt>
                <c:pt idx="15">
                  <c:v>730.29187200000001</c:v>
                </c:pt>
              </c:numCache>
            </c:numRef>
          </c:yVal>
          <c:smooth val="0"/>
        </c:ser>
        <c:ser>
          <c:idx val="20"/>
          <c:order val="20"/>
          <c:tx>
            <c:strRef>
              <c:f>SummaryByUnit!$A$104</c:f>
              <c:strCache>
                <c:ptCount val="1"/>
                <c:pt idx="0">
                  <c:v>Old Estimate of Projected Cumulative Attack (published in 2015)</c:v>
                </c:pt>
              </c:strCache>
            </c:strRef>
          </c:tx>
          <c:spPr>
            <a:ln w="25400">
              <a:solidFill>
                <a:schemeClr val="accent3"/>
              </a:solidFill>
              <a:prstDash val="sys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SummaryByUnit!$B$104:$AA$104</c:f>
              <c:numCache>
                <c:formatCode>_(* #,##0_);_(* \(#,##0\);_(* "-"??_);_(@_)</c:formatCode>
                <c:ptCount val="26"/>
                <c:pt idx="15">
                  <c:v>730.29187200000001</c:v>
                </c:pt>
                <c:pt idx="16">
                  <c:v>732.52793599999995</c:v>
                </c:pt>
                <c:pt idx="17">
                  <c:v>734.87241600000004</c:v>
                </c:pt>
                <c:pt idx="18">
                  <c:v>737.32947200000001</c:v>
                </c:pt>
                <c:pt idx="19">
                  <c:v>739.87203199999999</c:v>
                </c:pt>
                <c:pt idx="20">
                  <c:v>742.72891200000004</c:v>
                </c:pt>
                <c:pt idx="21">
                  <c:v>746.26671999999996</c:v>
                </c:pt>
                <c:pt idx="22">
                  <c:v>750.16873599999997</c:v>
                </c:pt>
                <c:pt idx="23">
                  <c:v>753.99787200000003</c:v>
                </c:pt>
                <c:pt idx="24">
                  <c:v>757.42211199999997</c:v>
                </c:pt>
                <c:pt idx="25">
                  <c:v>760.54596800000002</c:v>
                </c:pt>
              </c:numCache>
            </c:numRef>
          </c:yVal>
          <c:smooth val="0"/>
        </c:ser>
        <c:ser>
          <c:idx val="21"/>
          <c:order val="21"/>
          <c:tx>
            <c:strRef>
              <c:f>SummaryByUnit!$A$105</c:f>
              <c:strCache>
                <c:ptCount val="1"/>
                <c:pt idx="0">
                  <c:v>Current Estimate of Observed Cumulative Red-Attack (2016*)</c:v>
                </c:pt>
              </c:strCache>
            </c:strRef>
          </c:tx>
          <c:spPr>
            <a:ln>
              <a:solidFill>
                <a:srgbClr val="FF0000"/>
              </a:solidFill>
            </a:ln>
          </c:spPr>
          <c:marker>
            <c:symbol val="square"/>
            <c:size val="7"/>
            <c:spPr>
              <a:solidFill>
                <a:srgbClr val="FF0000"/>
              </a:solidFill>
              <a:ln>
                <a:noFill/>
              </a:ln>
            </c:spPr>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SummaryByUnit!$B$105:$AA$105</c:f>
              <c:numCache>
                <c:formatCode>_(* #,##0_);_(* \(#,##0\);_(* "-"??_);_(@_)</c:formatCode>
                <c:ptCount val="26"/>
                <c:pt idx="0">
                  <c:v>5.5735359999999998</c:v>
                </c:pt>
                <c:pt idx="1">
                  <c:v>12.502575999999999</c:v>
                </c:pt>
                <c:pt idx="2">
                  <c:v>24.75272</c:v>
                </c:pt>
                <c:pt idx="3">
                  <c:v>52.691471999999997</c:v>
                </c:pt>
                <c:pt idx="4">
                  <c:v>106.993104</c:v>
                </c:pt>
                <c:pt idx="5">
                  <c:v>185.750416</c:v>
                </c:pt>
                <c:pt idx="6">
                  <c:v>325.447136</c:v>
                </c:pt>
                <c:pt idx="7">
                  <c:v>438.12196799999998</c:v>
                </c:pt>
                <c:pt idx="8">
                  <c:v>541.68620799999997</c:v>
                </c:pt>
                <c:pt idx="9">
                  <c:v>602.02891199999999</c:v>
                </c:pt>
                <c:pt idx="10">
                  <c:v>649.284176</c:v>
                </c:pt>
                <c:pt idx="11">
                  <c:v>688.92403200000001</c:v>
                </c:pt>
                <c:pt idx="12">
                  <c:v>710.9316</c:v>
                </c:pt>
                <c:pt idx="13">
                  <c:v>723.153504</c:v>
                </c:pt>
                <c:pt idx="14">
                  <c:v>728.49447999999995</c:v>
                </c:pt>
                <c:pt idx="15">
                  <c:v>730.66281600000002</c:v>
                </c:pt>
                <c:pt idx="16">
                  <c:v>731.34539199999995</c:v>
                </c:pt>
              </c:numCache>
            </c:numRef>
          </c:yVal>
          <c:smooth val="0"/>
        </c:ser>
        <c:ser>
          <c:idx val="22"/>
          <c:order val="22"/>
          <c:tx>
            <c:strRef>
              <c:f>SummaryByUnit!$A$106</c:f>
              <c:strCache>
                <c:ptCount val="1"/>
                <c:pt idx="0">
                  <c:v>Current Estimate of Projected Cumulative Red-Attack (2016*)</c:v>
                </c:pt>
              </c:strCache>
            </c:strRef>
          </c:tx>
          <c:spPr>
            <a:ln>
              <a:solidFill>
                <a:srgbClr val="FF0000"/>
              </a:solidFill>
              <a:prstDash val="dash"/>
            </a:ln>
          </c:spPr>
          <c:marker>
            <c:symbol val="none"/>
          </c:marker>
          <c:xVal>
            <c:numRef>
              <c:f>SummaryByUnit!$B$58:$AA$58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SummaryByUnit!$B$106:$AA$106</c:f>
              <c:numCache>
                <c:formatCode>_(* #,##0_);_(* \(#,##0\);_(* "-"??_);_(@_)</c:formatCode>
                <c:ptCount val="26"/>
                <c:pt idx="16">
                  <c:v>731.34539199999995</c:v>
                </c:pt>
                <c:pt idx="17">
                  <c:v>732.18265599999995</c:v>
                </c:pt>
                <c:pt idx="18">
                  <c:v>733.14912000000004</c:v>
                </c:pt>
                <c:pt idx="19">
                  <c:v>734.28795200000002</c:v>
                </c:pt>
                <c:pt idx="20">
                  <c:v>735.66964800000005</c:v>
                </c:pt>
                <c:pt idx="21">
                  <c:v>737.64171199999998</c:v>
                </c:pt>
                <c:pt idx="22">
                  <c:v>740.39790400000004</c:v>
                </c:pt>
                <c:pt idx="23">
                  <c:v>743.82011199999999</c:v>
                </c:pt>
                <c:pt idx="24">
                  <c:v>747.36276799999996</c:v>
                </c:pt>
                <c:pt idx="25">
                  <c:v>750.58407999999997</c:v>
                </c:pt>
              </c:numCache>
            </c:numRef>
          </c:yVal>
          <c:smooth val="0"/>
        </c:ser>
        <c:dLbls>
          <c:showLegendKey val="0"/>
          <c:showVal val="0"/>
          <c:showCatName val="0"/>
          <c:showSerName val="0"/>
          <c:showPercent val="0"/>
          <c:showBubbleSize val="0"/>
        </c:dLbls>
        <c:axId val="120736768"/>
        <c:axId val="121039104"/>
      </c:scatterChart>
      <c:valAx>
        <c:axId val="120736768"/>
        <c:scaling>
          <c:orientation val="minMax"/>
          <c:max val="2020"/>
          <c:min val="2000"/>
        </c:scaling>
        <c:delete val="0"/>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5094339622641505"/>
              <c:y val="0.9445350734094616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1039104"/>
        <c:crosses val="autoZero"/>
        <c:crossBetween val="midCat"/>
        <c:majorUnit val="2"/>
      </c:valAx>
      <c:valAx>
        <c:axId val="121039104"/>
        <c:scaling>
          <c:orientation val="minMax"/>
        </c:scaling>
        <c:delete val="0"/>
        <c:axPos val="l"/>
        <c:title>
          <c:tx>
            <c:strRef>
              <c:f>SummaryByUnit!$C$1</c:f>
              <c:strCache>
                <c:ptCount val="1"/>
                <c:pt idx="0">
                  <c:v>Pine Volume Killed (millions of cubic metres)</c:v>
                </c:pt>
              </c:strCache>
            </c:strRef>
          </c:tx>
          <c:layout>
            <c:manualLayout>
              <c:xMode val="edge"/>
              <c:yMode val="edge"/>
              <c:x val="7.0292267850537221E-3"/>
              <c:y val="0.17421416123963299"/>
            </c:manualLayout>
          </c:layout>
          <c:overlay val="0"/>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0736768"/>
        <c:crosses val="autoZero"/>
        <c:crossBetween val="midCat"/>
      </c:valAx>
      <c:spPr>
        <a:noFill/>
        <a:ln w="25400">
          <a:noFill/>
        </a:ln>
      </c:spPr>
    </c:plotArea>
    <c:legend>
      <c:legendPos val="r"/>
      <c:layout>
        <c:manualLayout>
          <c:xMode val="edge"/>
          <c:yMode val="edge"/>
          <c:x val="0.5997040325564188"/>
          <c:y val="0.43447525829255029"/>
          <c:w val="0.38697743248242694"/>
          <c:h val="0.51114736269711802"/>
        </c:manualLayout>
      </c:layout>
      <c:overlay val="0"/>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032186459489471E-2"/>
          <c:y val="3.7520391517128882E-2"/>
          <c:w val="0.90233074361820198"/>
          <c:h val="0.88743882544861341"/>
        </c:manualLayout>
      </c:layout>
      <c:lineChart>
        <c:grouping val="standard"/>
        <c:varyColors val="0"/>
        <c:ser>
          <c:idx val="19"/>
          <c:order val="0"/>
          <c:tx>
            <c:strRef>
              <c:f>AnnKillSummary!$AH$23</c:f>
              <c:strCache>
                <c:ptCount val="1"/>
                <c:pt idx="0">
                  <c:v>Quesnel TSA</c:v>
                </c:pt>
              </c:strCache>
            </c:strRef>
          </c:tx>
          <c:spPr>
            <a:ln w="25400">
              <a:solidFill>
                <a:srgbClr val="FFCC00"/>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AnnKillSummary!$AI$23:$BD$23</c:f>
              <c:numCache>
                <c:formatCode>_(* #,##0_);_(* \(#,##0\);_(* "-"??_);_(@_)</c:formatCode>
                <c:ptCount val="22"/>
                <c:pt idx="0">
                  <c:v>1047584</c:v>
                </c:pt>
                <c:pt idx="1">
                  <c:v>1444224</c:v>
                </c:pt>
                <c:pt idx="2">
                  <c:v>2840528</c:v>
                </c:pt>
                <c:pt idx="3">
                  <c:v>6291264</c:v>
                </c:pt>
                <c:pt idx="4">
                  <c:v>14547568</c:v>
                </c:pt>
                <c:pt idx="5">
                  <c:v>21801552</c:v>
                </c:pt>
                <c:pt idx="6">
                  <c:v>23869856</c:v>
                </c:pt>
                <c:pt idx="7">
                  <c:v>11874240</c:v>
                </c:pt>
                <c:pt idx="8">
                  <c:v>5050784</c:v>
                </c:pt>
                <c:pt idx="9">
                  <c:v>896880</c:v>
                </c:pt>
                <c:pt idx="10">
                  <c:v>124160</c:v>
                </c:pt>
                <c:pt idx="11">
                  <c:v>2416</c:v>
                </c:pt>
                <c:pt idx="12">
                  <c:v>720</c:v>
                </c:pt>
                <c:pt idx="13">
                  <c:v>48</c:v>
                </c:pt>
                <c:pt idx="14">
                  <c:v>0</c:v>
                </c:pt>
                <c:pt idx="15">
                  <c:v>0</c:v>
                </c:pt>
                <c:pt idx="16">
                  <c:v>0</c:v>
                </c:pt>
                <c:pt idx="17">
                  <c:v>192</c:v>
                </c:pt>
                <c:pt idx="18">
                  <c:v>304</c:v>
                </c:pt>
                <c:pt idx="19">
                  <c:v>240</c:v>
                </c:pt>
                <c:pt idx="20">
                  <c:v>1072</c:v>
                </c:pt>
                <c:pt idx="21">
                  <c:v>672</c:v>
                </c:pt>
              </c:numCache>
            </c:numRef>
          </c:val>
          <c:smooth val="0"/>
        </c:ser>
        <c:ser>
          <c:idx val="21"/>
          <c:order val="1"/>
          <c:tx>
            <c:strRef>
              <c:f>AnnKillSummary!$AH$25</c:f>
              <c:strCache>
                <c:ptCount val="1"/>
                <c:pt idx="0">
                  <c:v>Vanderhoof Forest District</c:v>
                </c:pt>
              </c:strCache>
            </c:strRef>
          </c:tx>
          <c:spPr>
            <a:ln w="25400">
              <a:solidFill>
                <a:srgbClr val="FF6600"/>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AnnKillSummary!$AI$25:$BD$25</c:f>
              <c:numCache>
                <c:formatCode>_(* #,##0_);_(* \(#,##0\);_(* "-"??_);_(@_)</c:formatCode>
                <c:ptCount val="22"/>
                <c:pt idx="0">
                  <c:v>404288</c:v>
                </c:pt>
                <c:pt idx="1">
                  <c:v>628752</c:v>
                </c:pt>
                <c:pt idx="2">
                  <c:v>1015520</c:v>
                </c:pt>
                <c:pt idx="3">
                  <c:v>6236896</c:v>
                </c:pt>
                <c:pt idx="4">
                  <c:v>13265616</c:v>
                </c:pt>
                <c:pt idx="5">
                  <c:v>12883872</c:v>
                </c:pt>
                <c:pt idx="6">
                  <c:v>24520464</c:v>
                </c:pt>
                <c:pt idx="7">
                  <c:v>7013920</c:v>
                </c:pt>
                <c:pt idx="8">
                  <c:v>3918064</c:v>
                </c:pt>
                <c:pt idx="9">
                  <c:v>1143360</c:v>
                </c:pt>
                <c:pt idx="10">
                  <c:v>175664</c:v>
                </c:pt>
                <c:pt idx="11">
                  <c:v>27856</c:v>
                </c:pt>
                <c:pt idx="12">
                  <c:v>1536</c:v>
                </c:pt>
                <c:pt idx="13">
                  <c:v>2320</c:v>
                </c:pt>
                <c:pt idx="14">
                  <c:v>10592</c:v>
                </c:pt>
                <c:pt idx="15">
                  <c:v>2320</c:v>
                </c:pt>
                <c:pt idx="16">
                  <c:v>0</c:v>
                </c:pt>
                <c:pt idx="17">
                  <c:v>1392</c:v>
                </c:pt>
                <c:pt idx="18">
                  <c:v>2176</c:v>
                </c:pt>
                <c:pt idx="19">
                  <c:v>3184</c:v>
                </c:pt>
                <c:pt idx="20">
                  <c:v>2704</c:v>
                </c:pt>
                <c:pt idx="21">
                  <c:v>1344</c:v>
                </c:pt>
              </c:numCache>
            </c:numRef>
          </c:val>
          <c:smooth val="0"/>
        </c:ser>
        <c:ser>
          <c:idx val="22"/>
          <c:order val="2"/>
          <c:tx>
            <c:strRef>
              <c:f>AnnKillSummary!$AH$26</c:f>
              <c:strCache>
                <c:ptCount val="1"/>
                <c:pt idx="0">
                  <c:v>Williams Lake TSA</c:v>
                </c:pt>
              </c:strCache>
            </c:strRef>
          </c:tx>
          <c:spPr>
            <a:ln w="25400">
              <a:solidFill>
                <a:srgbClr val="666699"/>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AnnKillSummary!$AI$26:$BD$26</c:f>
              <c:numCache>
                <c:formatCode>_(* #,##0_);_(* \(#,##0\);_(* "-"??_);_(@_)</c:formatCode>
                <c:ptCount val="22"/>
                <c:pt idx="0">
                  <c:v>447072</c:v>
                </c:pt>
                <c:pt idx="1">
                  <c:v>432816</c:v>
                </c:pt>
                <c:pt idx="2">
                  <c:v>1057696</c:v>
                </c:pt>
                <c:pt idx="3">
                  <c:v>2089040</c:v>
                </c:pt>
                <c:pt idx="4">
                  <c:v>5799696</c:v>
                </c:pt>
                <c:pt idx="5">
                  <c:v>12179216</c:v>
                </c:pt>
                <c:pt idx="6">
                  <c:v>19327312</c:v>
                </c:pt>
                <c:pt idx="7">
                  <c:v>20326784</c:v>
                </c:pt>
                <c:pt idx="8">
                  <c:v>17524128</c:v>
                </c:pt>
                <c:pt idx="9">
                  <c:v>4739488</c:v>
                </c:pt>
                <c:pt idx="10">
                  <c:v>1992160</c:v>
                </c:pt>
                <c:pt idx="11">
                  <c:v>172224</c:v>
                </c:pt>
                <c:pt idx="12">
                  <c:v>44240</c:v>
                </c:pt>
                <c:pt idx="13">
                  <c:v>35248</c:v>
                </c:pt>
                <c:pt idx="14">
                  <c:v>11632</c:v>
                </c:pt>
                <c:pt idx="15">
                  <c:v>8304</c:v>
                </c:pt>
                <c:pt idx="16">
                  <c:v>6416</c:v>
                </c:pt>
                <c:pt idx="17">
                  <c:v>9136</c:v>
                </c:pt>
                <c:pt idx="18">
                  <c:v>12480</c:v>
                </c:pt>
                <c:pt idx="19">
                  <c:v>10720</c:v>
                </c:pt>
                <c:pt idx="20">
                  <c:v>13296</c:v>
                </c:pt>
                <c:pt idx="21">
                  <c:v>15808</c:v>
                </c:pt>
              </c:numCache>
            </c:numRef>
          </c:val>
          <c:smooth val="0"/>
        </c:ser>
        <c:ser>
          <c:idx val="1"/>
          <c:order val="3"/>
          <c:tx>
            <c:strRef>
              <c:f>AnnKillSummary!$AH$5</c:f>
              <c:strCache>
                <c:ptCount val="1"/>
                <c:pt idx="0">
                  <c:v>100 Mile House TSA</c:v>
                </c:pt>
              </c:strCache>
            </c:strRef>
          </c:tx>
          <c:spPr>
            <a:ln w="25400">
              <a:solidFill>
                <a:srgbClr val="FF00FF"/>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AnnKillSummary!$AI$5:$BD$5</c:f>
              <c:numCache>
                <c:formatCode>_(* #,##0_);_(* \(#,##0\);_(* "-"??_);_(@_)</c:formatCode>
                <c:ptCount val="22"/>
                <c:pt idx="0">
                  <c:v>227072</c:v>
                </c:pt>
                <c:pt idx="1">
                  <c:v>137232</c:v>
                </c:pt>
                <c:pt idx="2">
                  <c:v>216960</c:v>
                </c:pt>
                <c:pt idx="3">
                  <c:v>294064</c:v>
                </c:pt>
                <c:pt idx="4">
                  <c:v>972256</c:v>
                </c:pt>
                <c:pt idx="5">
                  <c:v>3737600</c:v>
                </c:pt>
                <c:pt idx="6">
                  <c:v>8729680</c:v>
                </c:pt>
                <c:pt idx="7">
                  <c:v>17805760</c:v>
                </c:pt>
                <c:pt idx="8">
                  <c:v>7584976</c:v>
                </c:pt>
                <c:pt idx="9">
                  <c:v>1803376</c:v>
                </c:pt>
                <c:pt idx="10">
                  <c:v>73952</c:v>
                </c:pt>
                <c:pt idx="11">
                  <c:v>11232</c:v>
                </c:pt>
                <c:pt idx="12">
                  <c:v>112</c:v>
                </c:pt>
                <c:pt idx="13">
                  <c:v>16</c:v>
                </c:pt>
                <c:pt idx="14">
                  <c:v>0</c:v>
                </c:pt>
                <c:pt idx="15">
                  <c:v>0</c:v>
                </c:pt>
                <c:pt idx="16">
                  <c:v>0</c:v>
                </c:pt>
                <c:pt idx="17">
                  <c:v>480</c:v>
                </c:pt>
                <c:pt idx="18">
                  <c:v>512</c:v>
                </c:pt>
                <c:pt idx="19">
                  <c:v>1424</c:v>
                </c:pt>
                <c:pt idx="20">
                  <c:v>3168</c:v>
                </c:pt>
                <c:pt idx="21">
                  <c:v>6784</c:v>
                </c:pt>
              </c:numCache>
            </c:numRef>
          </c:val>
          <c:smooth val="0"/>
        </c:ser>
        <c:ser>
          <c:idx val="12"/>
          <c:order val="4"/>
          <c:tx>
            <c:strRef>
              <c:f>AnnKillSummary!$AH$16</c:f>
              <c:strCache>
                <c:ptCount val="1"/>
                <c:pt idx="0">
                  <c:v>Lakes TSA</c:v>
                </c:pt>
              </c:strCache>
            </c:strRef>
          </c:tx>
          <c:spPr>
            <a:ln w="25400">
              <a:solidFill>
                <a:srgbClr val="99CCFF"/>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AnnKillSummary!$AI$16:$BD$16</c:f>
              <c:numCache>
                <c:formatCode>_(* #,##0_);_(* \(#,##0\);_(* "-"??_);_(@_)</c:formatCode>
                <c:ptCount val="22"/>
                <c:pt idx="0">
                  <c:v>85344</c:v>
                </c:pt>
                <c:pt idx="1">
                  <c:v>388416</c:v>
                </c:pt>
                <c:pt idx="2">
                  <c:v>2482032</c:v>
                </c:pt>
                <c:pt idx="3">
                  <c:v>5801168</c:v>
                </c:pt>
                <c:pt idx="4">
                  <c:v>6069600</c:v>
                </c:pt>
                <c:pt idx="5">
                  <c:v>4351632</c:v>
                </c:pt>
                <c:pt idx="6">
                  <c:v>14976240</c:v>
                </c:pt>
                <c:pt idx="7">
                  <c:v>9711408</c:v>
                </c:pt>
                <c:pt idx="8">
                  <c:v>6407024</c:v>
                </c:pt>
                <c:pt idx="9">
                  <c:v>2731040</c:v>
                </c:pt>
                <c:pt idx="10">
                  <c:v>626176</c:v>
                </c:pt>
                <c:pt idx="11">
                  <c:v>118224</c:v>
                </c:pt>
                <c:pt idx="12">
                  <c:v>44784</c:v>
                </c:pt>
                <c:pt idx="13">
                  <c:v>7424</c:v>
                </c:pt>
                <c:pt idx="14">
                  <c:v>1744</c:v>
                </c:pt>
                <c:pt idx="15">
                  <c:v>4848</c:v>
                </c:pt>
                <c:pt idx="16">
                  <c:v>1808</c:v>
                </c:pt>
                <c:pt idx="17">
                  <c:v>2448</c:v>
                </c:pt>
                <c:pt idx="18">
                  <c:v>3424</c:v>
                </c:pt>
                <c:pt idx="19">
                  <c:v>5424</c:v>
                </c:pt>
                <c:pt idx="20">
                  <c:v>3936</c:v>
                </c:pt>
                <c:pt idx="21">
                  <c:v>5824</c:v>
                </c:pt>
              </c:numCache>
            </c:numRef>
          </c:val>
          <c:smooth val="0"/>
        </c:ser>
        <c:ser>
          <c:idx val="18"/>
          <c:order val="5"/>
          <c:tx>
            <c:strRef>
              <c:f>AnnKillSummary!$AH$22</c:f>
              <c:strCache>
                <c:ptCount val="1"/>
                <c:pt idx="0">
                  <c:v>Prince George Forest District</c:v>
                </c:pt>
              </c:strCache>
            </c:strRef>
          </c:tx>
          <c:spPr>
            <a:ln w="25400">
              <a:solidFill>
                <a:srgbClr val="99CC00"/>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AnnKillSummary!$AI$22:$BD$22</c:f>
              <c:numCache>
                <c:formatCode>_(* #,##0_);_(* \(#,##0\);_(* "-"??_);_(@_)</c:formatCode>
                <c:ptCount val="22"/>
                <c:pt idx="0">
                  <c:v>419120</c:v>
                </c:pt>
                <c:pt idx="1">
                  <c:v>571008</c:v>
                </c:pt>
                <c:pt idx="2">
                  <c:v>676704</c:v>
                </c:pt>
                <c:pt idx="3">
                  <c:v>2792160</c:v>
                </c:pt>
                <c:pt idx="4">
                  <c:v>5770416</c:v>
                </c:pt>
                <c:pt idx="5">
                  <c:v>7241904</c:v>
                </c:pt>
                <c:pt idx="6">
                  <c:v>12806592</c:v>
                </c:pt>
                <c:pt idx="7">
                  <c:v>8162416</c:v>
                </c:pt>
                <c:pt idx="8">
                  <c:v>8091568</c:v>
                </c:pt>
                <c:pt idx="9">
                  <c:v>2443232</c:v>
                </c:pt>
                <c:pt idx="10">
                  <c:v>177312</c:v>
                </c:pt>
                <c:pt idx="11">
                  <c:v>103584</c:v>
                </c:pt>
                <c:pt idx="12">
                  <c:v>16256</c:v>
                </c:pt>
                <c:pt idx="13">
                  <c:v>10032</c:v>
                </c:pt>
                <c:pt idx="14">
                  <c:v>64</c:v>
                </c:pt>
                <c:pt idx="15">
                  <c:v>3168</c:v>
                </c:pt>
                <c:pt idx="16">
                  <c:v>0</c:v>
                </c:pt>
                <c:pt idx="17">
                  <c:v>1616</c:v>
                </c:pt>
                <c:pt idx="18">
                  <c:v>5216</c:v>
                </c:pt>
                <c:pt idx="19">
                  <c:v>5344</c:v>
                </c:pt>
                <c:pt idx="20">
                  <c:v>7328</c:v>
                </c:pt>
                <c:pt idx="21">
                  <c:v>7536</c:v>
                </c:pt>
              </c:numCache>
            </c:numRef>
          </c:val>
          <c:smooth val="0"/>
        </c:ser>
        <c:ser>
          <c:idx val="7"/>
          <c:order val="6"/>
          <c:tx>
            <c:strRef>
              <c:f>AnnKillSummary!$AH$11</c:f>
              <c:strCache>
                <c:ptCount val="1"/>
                <c:pt idx="0">
                  <c:v>Ft. St. James Forest District</c:v>
                </c:pt>
              </c:strCache>
            </c:strRef>
          </c:tx>
          <c:spPr>
            <a:ln w="25400">
              <a:solidFill>
                <a:srgbClr val="0000FF"/>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AnnKillSummary!$AI$11:$BD$11</c:f>
              <c:numCache>
                <c:formatCode>_(* #,##0_);_(* \(#,##0\);_(* "-"??_);_(@_)</c:formatCode>
                <c:ptCount val="22"/>
                <c:pt idx="0">
                  <c:v>919296</c:v>
                </c:pt>
                <c:pt idx="1">
                  <c:v>1280736</c:v>
                </c:pt>
                <c:pt idx="2">
                  <c:v>1194992</c:v>
                </c:pt>
                <c:pt idx="3">
                  <c:v>1241440</c:v>
                </c:pt>
                <c:pt idx="4">
                  <c:v>2299152</c:v>
                </c:pt>
                <c:pt idx="5">
                  <c:v>3679120</c:v>
                </c:pt>
                <c:pt idx="6">
                  <c:v>10683888</c:v>
                </c:pt>
                <c:pt idx="7">
                  <c:v>8864432</c:v>
                </c:pt>
                <c:pt idx="8">
                  <c:v>15363296</c:v>
                </c:pt>
                <c:pt idx="9">
                  <c:v>9608944</c:v>
                </c:pt>
                <c:pt idx="10">
                  <c:v>6158672</c:v>
                </c:pt>
                <c:pt idx="11">
                  <c:v>5068608</c:v>
                </c:pt>
                <c:pt idx="12">
                  <c:v>4371232</c:v>
                </c:pt>
                <c:pt idx="13">
                  <c:v>2095168</c:v>
                </c:pt>
                <c:pt idx="14">
                  <c:v>390160</c:v>
                </c:pt>
                <c:pt idx="15">
                  <c:v>322048</c:v>
                </c:pt>
                <c:pt idx="16">
                  <c:v>25664</c:v>
                </c:pt>
                <c:pt idx="17">
                  <c:v>78608</c:v>
                </c:pt>
                <c:pt idx="18">
                  <c:v>84080</c:v>
                </c:pt>
                <c:pt idx="19">
                  <c:v>101616</c:v>
                </c:pt>
                <c:pt idx="20">
                  <c:v>101824</c:v>
                </c:pt>
                <c:pt idx="21">
                  <c:v>100240</c:v>
                </c:pt>
              </c:numCache>
            </c:numRef>
          </c:val>
          <c:smooth val="0"/>
        </c:ser>
        <c:ser>
          <c:idx val="14"/>
          <c:order val="7"/>
          <c:tx>
            <c:strRef>
              <c:f>AnnKillSummary!$AH$18</c:f>
              <c:strCache>
                <c:ptCount val="1"/>
                <c:pt idx="0">
                  <c:v>Mackenzie TSA</c:v>
                </c:pt>
              </c:strCache>
            </c:strRef>
          </c:tx>
          <c:spPr>
            <a:ln w="25400">
              <a:solidFill>
                <a:srgbClr val="CC99FF"/>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AnnKillSummary!$AI$18:$BD$18</c:f>
              <c:numCache>
                <c:formatCode>_(* #,##0_);_(* \(#,##0\);_(* "-"??_);_(@_)</c:formatCode>
                <c:ptCount val="22"/>
                <c:pt idx="0">
                  <c:v>74944</c:v>
                </c:pt>
                <c:pt idx="1">
                  <c:v>143440</c:v>
                </c:pt>
                <c:pt idx="2">
                  <c:v>28000</c:v>
                </c:pt>
                <c:pt idx="3">
                  <c:v>68640</c:v>
                </c:pt>
                <c:pt idx="4">
                  <c:v>216720</c:v>
                </c:pt>
                <c:pt idx="5">
                  <c:v>140800</c:v>
                </c:pt>
                <c:pt idx="6">
                  <c:v>609968</c:v>
                </c:pt>
                <c:pt idx="7">
                  <c:v>2117040</c:v>
                </c:pt>
                <c:pt idx="8">
                  <c:v>6461168</c:v>
                </c:pt>
                <c:pt idx="9">
                  <c:v>9098384</c:v>
                </c:pt>
                <c:pt idx="10">
                  <c:v>21233728</c:v>
                </c:pt>
                <c:pt idx="11">
                  <c:v>17865360</c:v>
                </c:pt>
                <c:pt idx="12">
                  <c:v>7761520</c:v>
                </c:pt>
                <c:pt idx="13">
                  <c:v>3630624</c:v>
                </c:pt>
                <c:pt idx="14">
                  <c:v>1270416</c:v>
                </c:pt>
                <c:pt idx="15">
                  <c:v>493456</c:v>
                </c:pt>
                <c:pt idx="16">
                  <c:v>99904</c:v>
                </c:pt>
                <c:pt idx="17">
                  <c:v>161408</c:v>
                </c:pt>
                <c:pt idx="18">
                  <c:v>182576</c:v>
                </c:pt>
                <c:pt idx="19">
                  <c:v>169584</c:v>
                </c:pt>
                <c:pt idx="20">
                  <c:v>165360</c:v>
                </c:pt>
                <c:pt idx="21">
                  <c:v>168752</c:v>
                </c:pt>
              </c:numCache>
            </c:numRef>
          </c:val>
          <c:smooth val="0"/>
        </c:ser>
        <c:ser>
          <c:idx val="16"/>
          <c:order val="8"/>
          <c:tx>
            <c:strRef>
              <c:f>AnnKillSummary!$AH$20</c:f>
              <c:strCache>
                <c:ptCount val="1"/>
                <c:pt idx="0">
                  <c:v>Morice TSA</c:v>
                </c:pt>
              </c:strCache>
            </c:strRef>
          </c:tx>
          <c:spPr>
            <a:ln w="25400">
              <a:solidFill>
                <a:srgbClr val="3366FF"/>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AnnKillSummary!$AI$20:$BD$20</c:f>
              <c:numCache>
                <c:formatCode>_(* #,##0_);_(* \(#,##0\);_(* "-"??_);_(@_)</c:formatCode>
                <c:ptCount val="22"/>
                <c:pt idx="0">
                  <c:v>405904</c:v>
                </c:pt>
                <c:pt idx="1">
                  <c:v>493216</c:v>
                </c:pt>
                <c:pt idx="2">
                  <c:v>936112</c:v>
                </c:pt>
                <c:pt idx="3">
                  <c:v>314656</c:v>
                </c:pt>
                <c:pt idx="4">
                  <c:v>228832</c:v>
                </c:pt>
                <c:pt idx="5">
                  <c:v>447696</c:v>
                </c:pt>
                <c:pt idx="6">
                  <c:v>3758144</c:v>
                </c:pt>
                <c:pt idx="7">
                  <c:v>6263872</c:v>
                </c:pt>
                <c:pt idx="8">
                  <c:v>7037296</c:v>
                </c:pt>
                <c:pt idx="9">
                  <c:v>6862800</c:v>
                </c:pt>
                <c:pt idx="10">
                  <c:v>2212560</c:v>
                </c:pt>
                <c:pt idx="11">
                  <c:v>1381872</c:v>
                </c:pt>
                <c:pt idx="12">
                  <c:v>1086256</c:v>
                </c:pt>
                <c:pt idx="13">
                  <c:v>541072</c:v>
                </c:pt>
                <c:pt idx="14">
                  <c:v>142160</c:v>
                </c:pt>
                <c:pt idx="15">
                  <c:v>40256</c:v>
                </c:pt>
                <c:pt idx="16">
                  <c:v>7488</c:v>
                </c:pt>
                <c:pt idx="17">
                  <c:v>11872</c:v>
                </c:pt>
                <c:pt idx="18">
                  <c:v>16128</c:v>
                </c:pt>
                <c:pt idx="19">
                  <c:v>22320</c:v>
                </c:pt>
                <c:pt idx="20">
                  <c:v>22384</c:v>
                </c:pt>
                <c:pt idx="21">
                  <c:v>18464</c:v>
                </c:pt>
              </c:numCache>
            </c:numRef>
          </c:val>
          <c:smooth val="0"/>
        </c:ser>
        <c:ser>
          <c:idx val="15"/>
          <c:order val="9"/>
          <c:tx>
            <c:strRef>
              <c:f>AnnKillSummary!$AH$19</c:f>
              <c:strCache>
                <c:ptCount val="1"/>
                <c:pt idx="0">
                  <c:v>Merritt TSA</c:v>
                </c:pt>
              </c:strCache>
            </c:strRef>
          </c:tx>
          <c:spPr>
            <a:ln w="25400">
              <a:solidFill>
                <a:srgbClr val="FFCC99"/>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AnnKillSummary!$AI$19:$BD$19</c:f>
              <c:numCache>
                <c:formatCode>_(* #,##0_);_(* \(#,##0\);_(* "-"??_);_(@_)</c:formatCode>
                <c:ptCount val="22"/>
                <c:pt idx="0">
                  <c:v>264704</c:v>
                </c:pt>
                <c:pt idx="1">
                  <c:v>258704</c:v>
                </c:pt>
                <c:pt idx="2">
                  <c:v>375296</c:v>
                </c:pt>
                <c:pt idx="3">
                  <c:v>311152</c:v>
                </c:pt>
                <c:pt idx="4">
                  <c:v>223440</c:v>
                </c:pt>
                <c:pt idx="5">
                  <c:v>641392</c:v>
                </c:pt>
                <c:pt idx="6">
                  <c:v>1248256</c:v>
                </c:pt>
                <c:pt idx="7">
                  <c:v>2440464</c:v>
                </c:pt>
                <c:pt idx="8">
                  <c:v>3755904</c:v>
                </c:pt>
                <c:pt idx="9">
                  <c:v>3657232</c:v>
                </c:pt>
                <c:pt idx="10">
                  <c:v>3426448</c:v>
                </c:pt>
                <c:pt idx="11">
                  <c:v>884512</c:v>
                </c:pt>
                <c:pt idx="12">
                  <c:v>223040</c:v>
                </c:pt>
                <c:pt idx="13">
                  <c:v>79168</c:v>
                </c:pt>
                <c:pt idx="14">
                  <c:v>36464</c:v>
                </c:pt>
                <c:pt idx="15">
                  <c:v>26976</c:v>
                </c:pt>
                <c:pt idx="16">
                  <c:v>12016</c:v>
                </c:pt>
                <c:pt idx="17">
                  <c:v>5280</c:v>
                </c:pt>
                <c:pt idx="18">
                  <c:v>3504</c:v>
                </c:pt>
                <c:pt idx="19">
                  <c:v>3792</c:v>
                </c:pt>
                <c:pt idx="20">
                  <c:v>2368</c:v>
                </c:pt>
                <c:pt idx="21">
                  <c:v>2832</c:v>
                </c:pt>
              </c:numCache>
            </c:numRef>
          </c:val>
          <c:smooth val="0"/>
        </c:ser>
        <c:ser>
          <c:idx val="17"/>
          <c:order val="10"/>
          <c:tx>
            <c:strRef>
              <c:f>AnnKillSummary!$AH$21</c:f>
              <c:strCache>
                <c:ptCount val="1"/>
                <c:pt idx="0">
                  <c:v>Okanagan TSA</c:v>
                </c:pt>
              </c:strCache>
            </c:strRef>
          </c:tx>
          <c:spPr>
            <a:ln w="25400">
              <a:solidFill>
                <a:srgbClr val="33CCCC"/>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AnnKillSummary!$AI$21:$BD$21</c:f>
              <c:numCache>
                <c:formatCode>_(* #,##0_);_(* \(#,##0\);_(* "-"??_);_(@_)</c:formatCode>
                <c:ptCount val="22"/>
                <c:pt idx="0">
                  <c:v>73296</c:v>
                </c:pt>
                <c:pt idx="1">
                  <c:v>65728</c:v>
                </c:pt>
                <c:pt idx="2">
                  <c:v>156896</c:v>
                </c:pt>
                <c:pt idx="3">
                  <c:v>182416</c:v>
                </c:pt>
                <c:pt idx="4">
                  <c:v>218576</c:v>
                </c:pt>
                <c:pt idx="5">
                  <c:v>647376</c:v>
                </c:pt>
                <c:pt idx="6">
                  <c:v>1009360</c:v>
                </c:pt>
                <c:pt idx="7">
                  <c:v>1322400</c:v>
                </c:pt>
                <c:pt idx="8">
                  <c:v>1604976</c:v>
                </c:pt>
                <c:pt idx="9">
                  <c:v>1587008</c:v>
                </c:pt>
                <c:pt idx="10">
                  <c:v>1249632</c:v>
                </c:pt>
                <c:pt idx="11">
                  <c:v>818512</c:v>
                </c:pt>
                <c:pt idx="12">
                  <c:v>512704</c:v>
                </c:pt>
                <c:pt idx="13">
                  <c:v>332176</c:v>
                </c:pt>
                <c:pt idx="14">
                  <c:v>138544</c:v>
                </c:pt>
                <c:pt idx="15">
                  <c:v>53936</c:v>
                </c:pt>
                <c:pt idx="16">
                  <c:v>21920</c:v>
                </c:pt>
                <c:pt idx="17">
                  <c:v>31888</c:v>
                </c:pt>
                <c:pt idx="18">
                  <c:v>29456</c:v>
                </c:pt>
                <c:pt idx="19">
                  <c:v>39408</c:v>
                </c:pt>
                <c:pt idx="20">
                  <c:v>46752</c:v>
                </c:pt>
                <c:pt idx="21">
                  <c:v>61760</c:v>
                </c:pt>
              </c:numCache>
            </c:numRef>
          </c:val>
          <c:smooth val="0"/>
        </c:ser>
        <c:ser>
          <c:idx val="6"/>
          <c:order val="11"/>
          <c:tx>
            <c:strRef>
              <c:f>AnnKillSummary!$AH$10</c:f>
              <c:strCache>
                <c:ptCount val="1"/>
                <c:pt idx="0">
                  <c:v>Dawson Creek TSA</c:v>
                </c:pt>
              </c:strCache>
            </c:strRef>
          </c:tx>
          <c:spPr>
            <a:ln w="25400">
              <a:solidFill>
                <a:srgbClr val="008080"/>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AnnKillSummary!$AI$10:$BD$10</c:f>
              <c:numCache>
                <c:formatCode>_(* #,##0_);_(* \(#,##0\);_(* "-"??_);_(@_)</c:formatCode>
                <c:ptCount val="22"/>
                <c:pt idx="0">
                  <c:v>0</c:v>
                </c:pt>
                <c:pt idx="1">
                  <c:v>1552</c:v>
                </c:pt>
                <c:pt idx="2">
                  <c:v>3824</c:v>
                </c:pt>
                <c:pt idx="3">
                  <c:v>272</c:v>
                </c:pt>
                <c:pt idx="4">
                  <c:v>0</c:v>
                </c:pt>
                <c:pt idx="5">
                  <c:v>23040</c:v>
                </c:pt>
                <c:pt idx="6">
                  <c:v>30512</c:v>
                </c:pt>
                <c:pt idx="7">
                  <c:v>114160</c:v>
                </c:pt>
                <c:pt idx="8">
                  <c:v>2701664</c:v>
                </c:pt>
                <c:pt idx="9">
                  <c:v>3317728</c:v>
                </c:pt>
                <c:pt idx="10">
                  <c:v>1867792</c:v>
                </c:pt>
                <c:pt idx="11">
                  <c:v>3222912</c:v>
                </c:pt>
                <c:pt idx="12">
                  <c:v>1104000</c:v>
                </c:pt>
                <c:pt idx="13">
                  <c:v>453200</c:v>
                </c:pt>
                <c:pt idx="14">
                  <c:v>152560</c:v>
                </c:pt>
                <c:pt idx="15">
                  <c:v>68256</c:v>
                </c:pt>
                <c:pt idx="16">
                  <c:v>77024</c:v>
                </c:pt>
                <c:pt idx="17">
                  <c:v>76704</c:v>
                </c:pt>
                <c:pt idx="18">
                  <c:v>78048</c:v>
                </c:pt>
                <c:pt idx="19">
                  <c:v>72976</c:v>
                </c:pt>
                <c:pt idx="20">
                  <c:v>98736</c:v>
                </c:pt>
                <c:pt idx="21">
                  <c:v>95808</c:v>
                </c:pt>
              </c:numCache>
            </c:numRef>
          </c:val>
          <c:smooth val="0"/>
        </c:ser>
        <c:ser>
          <c:idx val="2"/>
          <c:order val="12"/>
          <c:tx>
            <c:strRef>
              <c:f>AnnKillSummary!$AH$6</c:f>
              <c:strCache>
                <c:ptCount val="1"/>
                <c:pt idx="0">
                  <c:v>Arrow TSA</c:v>
                </c:pt>
              </c:strCache>
            </c:strRef>
          </c:tx>
          <c:spPr>
            <a:ln w="25400">
              <a:solidFill>
                <a:srgbClr val="FFFF00"/>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AnnKillSummary!$AI$6:$BD$6</c:f>
              <c:numCache>
                <c:formatCode>_(* #,##0_);_(* \(#,##0\);_(* "-"??_);_(@_)</c:formatCode>
                <c:ptCount val="22"/>
                <c:pt idx="0">
                  <c:v>59120</c:v>
                </c:pt>
                <c:pt idx="1">
                  <c:v>55744</c:v>
                </c:pt>
                <c:pt idx="2">
                  <c:v>31200</c:v>
                </c:pt>
                <c:pt idx="3">
                  <c:v>58976</c:v>
                </c:pt>
                <c:pt idx="4">
                  <c:v>128832</c:v>
                </c:pt>
                <c:pt idx="5">
                  <c:v>409040</c:v>
                </c:pt>
                <c:pt idx="6">
                  <c:v>488288</c:v>
                </c:pt>
                <c:pt idx="7">
                  <c:v>542016</c:v>
                </c:pt>
                <c:pt idx="8">
                  <c:v>197536</c:v>
                </c:pt>
                <c:pt idx="9">
                  <c:v>218304</c:v>
                </c:pt>
                <c:pt idx="10">
                  <c:v>122688</c:v>
                </c:pt>
                <c:pt idx="11">
                  <c:v>57952</c:v>
                </c:pt>
                <c:pt idx="12">
                  <c:v>16976</c:v>
                </c:pt>
                <c:pt idx="13">
                  <c:v>11184</c:v>
                </c:pt>
                <c:pt idx="14">
                  <c:v>9536</c:v>
                </c:pt>
                <c:pt idx="15">
                  <c:v>8224</c:v>
                </c:pt>
                <c:pt idx="16">
                  <c:v>5840</c:v>
                </c:pt>
                <c:pt idx="17">
                  <c:v>12464</c:v>
                </c:pt>
                <c:pt idx="18">
                  <c:v>24672</c:v>
                </c:pt>
                <c:pt idx="19">
                  <c:v>38944</c:v>
                </c:pt>
                <c:pt idx="20">
                  <c:v>40512</c:v>
                </c:pt>
                <c:pt idx="21">
                  <c:v>55520</c:v>
                </c:pt>
              </c:numCache>
            </c:numRef>
          </c:val>
          <c:smooth val="0"/>
        </c:ser>
        <c:ser>
          <c:idx val="3"/>
          <c:order val="13"/>
          <c:tx>
            <c:strRef>
              <c:f>AnnKillSummary!$AH$7</c:f>
              <c:strCache>
                <c:ptCount val="1"/>
                <c:pt idx="0">
                  <c:v>Boundary TSA</c:v>
                </c:pt>
              </c:strCache>
            </c:strRef>
          </c:tx>
          <c:spPr>
            <a:ln w="25400">
              <a:solidFill>
                <a:srgbClr val="00FFFF"/>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AnnKillSummary!$AI$7:$BD$7</c:f>
              <c:numCache>
                <c:formatCode>_(* #,##0_);_(* \(#,##0\);_(* "-"??_);_(@_)</c:formatCode>
                <c:ptCount val="22"/>
                <c:pt idx="0">
                  <c:v>8080</c:v>
                </c:pt>
                <c:pt idx="1">
                  <c:v>6464</c:v>
                </c:pt>
                <c:pt idx="2">
                  <c:v>4928</c:v>
                </c:pt>
                <c:pt idx="3">
                  <c:v>4496</c:v>
                </c:pt>
                <c:pt idx="4">
                  <c:v>12080</c:v>
                </c:pt>
                <c:pt idx="5">
                  <c:v>68048</c:v>
                </c:pt>
                <c:pt idx="6">
                  <c:v>120864</c:v>
                </c:pt>
                <c:pt idx="7">
                  <c:v>170336</c:v>
                </c:pt>
                <c:pt idx="8">
                  <c:v>94016</c:v>
                </c:pt>
                <c:pt idx="9">
                  <c:v>91120</c:v>
                </c:pt>
                <c:pt idx="10">
                  <c:v>105280</c:v>
                </c:pt>
                <c:pt idx="11">
                  <c:v>70112</c:v>
                </c:pt>
                <c:pt idx="12">
                  <c:v>79216</c:v>
                </c:pt>
                <c:pt idx="13">
                  <c:v>100624</c:v>
                </c:pt>
                <c:pt idx="14">
                  <c:v>135568</c:v>
                </c:pt>
                <c:pt idx="15">
                  <c:v>113168</c:v>
                </c:pt>
                <c:pt idx="16">
                  <c:v>74880</c:v>
                </c:pt>
                <c:pt idx="17">
                  <c:v>77328</c:v>
                </c:pt>
                <c:pt idx="18">
                  <c:v>84880</c:v>
                </c:pt>
                <c:pt idx="19">
                  <c:v>101344</c:v>
                </c:pt>
                <c:pt idx="20">
                  <c:v>106336</c:v>
                </c:pt>
                <c:pt idx="21">
                  <c:v>121136</c:v>
                </c:pt>
              </c:numCache>
            </c:numRef>
          </c:val>
          <c:smooth val="0"/>
        </c:ser>
        <c:ser>
          <c:idx val="4"/>
          <c:order val="14"/>
          <c:tx>
            <c:strRef>
              <c:f>AnnKillSummary!$AH$8</c:f>
              <c:strCache>
                <c:ptCount val="1"/>
                <c:pt idx="0">
                  <c:v>Bulkley TSA</c:v>
                </c:pt>
              </c:strCache>
            </c:strRef>
          </c:tx>
          <c:spPr>
            <a:ln w="25400">
              <a:solidFill>
                <a:srgbClr val="800080"/>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AnnKillSummary!$AI$8:$BD$8</c:f>
              <c:numCache>
                <c:formatCode>_(* #,##0_);_(* \(#,##0\);_(* "-"??_);_(@_)</c:formatCode>
                <c:ptCount val="22"/>
                <c:pt idx="0">
                  <c:v>74560</c:v>
                </c:pt>
                <c:pt idx="1">
                  <c:v>59216</c:v>
                </c:pt>
                <c:pt idx="2">
                  <c:v>49504</c:v>
                </c:pt>
                <c:pt idx="3">
                  <c:v>27856</c:v>
                </c:pt>
                <c:pt idx="4">
                  <c:v>36544</c:v>
                </c:pt>
                <c:pt idx="5">
                  <c:v>46016</c:v>
                </c:pt>
                <c:pt idx="6">
                  <c:v>99440</c:v>
                </c:pt>
                <c:pt idx="7">
                  <c:v>65152</c:v>
                </c:pt>
                <c:pt idx="8">
                  <c:v>233552</c:v>
                </c:pt>
                <c:pt idx="9">
                  <c:v>576304</c:v>
                </c:pt>
                <c:pt idx="10">
                  <c:v>545072</c:v>
                </c:pt>
                <c:pt idx="11">
                  <c:v>943920</c:v>
                </c:pt>
                <c:pt idx="12">
                  <c:v>1200272</c:v>
                </c:pt>
                <c:pt idx="13">
                  <c:v>745024</c:v>
                </c:pt>
                <c:pt idx="14">
                  <c:v>249168</c:v>
                </c:pt>
                <c:pt idx="15">
                  <c:v>36592</c:v>
                </c:pt>
                <c:pt idx="16">
                  <c:v>26272</c:v>
                </c:pt>
                <c:pt idx="17">
                  <c:v>23360</c:v>
                </c:pt>
                <c:pt idx="18">
                  <c:v>27776</c:v>
                </c:pt>
                <c:pt idx="19">
                  <c:v>40448</c:v>
                </c:pt>
                <c:pt idx="20">
                  <c:v>37936</c:v>
                </c:pt>
                <c:pt idx="21">
                  <c:v>48176</c:v>
                </c:pt>
              </c:numCache>
            </c:numRef>
          </c:val>
          <c:smooth val="0"/>
        </c:ser>
        <c:ser>
          <c:idx val="5"/>
          <c:order val="15"/>
          <c:tx>
            <c:strRef>
              <c:f>AnnKillSummary!$AH$9</c:f>
              <c:strCache>
                <c:ptCount val="1"/>
                <c:pt idx="0">
                  <c:v>Cranbrook TSA</c:v>
                </c:pt>
              </c:strCache>
            </c:strRef>
          </c:tx>
          <c:spPr>
            <a:ln w="25400">
              <a:solidFill>
                <a:srgbClr val="800000"/>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AnnKillSummary!$AI$9:$BD$9</c:f>
              <c:numCache>
                <c:formatCode>_(* #,##0_);_(* \(#,##0\);_(* "-"??_);_(@_)</c:formatCode>
                <c:ptCount val="22"/>
                <c:pt idx="0">
                  <c:v>115072</c:v>
                </c:pt>
                <c:pt idx="1">
                  <c:v>72480</c:v>
                </c:pt>
                <c:pt idx="2">
                  <c:v>49360</c:v>
                </c:pt>
                <c:pt idx="3">
                  <c:v>107216</c:v>
                </c:pt>
                <c:pt idx="4">
                  <c:v>181168</c:v>
                </c:pt>
                <c:pt idx="5">
                  <c:v>357376</c:v>
                </c:pt>
                <c:pt idx="6">
                  <c:v>567744</c:v>
                </c:pt>
                <c:pt idx="7">
                  <c:v>501552</c:v>
                </c:pt>
                <c:pt idx="8">
                  <c:v>269136</c:v>
                </c:pt>
                <c:pt idx="9">
                  <c:v>591056</c:v>
                </c:pt>
                <c:pt idx="10">
                  <c:v>345168</c:v>
                </c:pt>
                <c:pt idx="11">
                  <c:v>323696</c:v>
                </c:pt>
                <c:pt idx="12">
                  <c:v>144432</c:v>
                </c:pt>
                <c:pt idx="13">
                  <c:v>74048</c:v>
                </c:pt>
                <c:pt idx="14">
                  <c:v>35840</c:v>
                </c:pt>
                <c:pt idx="15">
                  <c:v>26128</c:v>
                </c:pt>
                <c:pt idx="16">
                  <c:v>16560</c:v>
                </c:pt>
                <c:pt idx="17">
                  <c:v>26496</c:v>
                </c:pt>
                <c:pt idx="18">
                  <c:v>39456</c:v>
                </c:pt>
                <c:pt idx="19">
                  <c:v>33536</c:v>
                </c:pt>
                <c:pt idx="20">
                  <c:v>41328</c:v>
                </c:pt>
                <c:pt idx="21">
                  <c:v>58272</c:v>
                </c:pt>
              </c:numCache>
            </c:numRef>
          </c:val>
          <c:smooth val="0"/>
        </c:ser>
        <c:ser>
          <c:idx val="8"/>
          <c:order val="16"/>
          <c:tx>
            <c:strRef>
              <c:f>AnnKillSummary!$AH$12</c:f>
              <c:strCache>
                <c:ptCount val="1"/>
                <c:pt idx="0">
                  <c:v>Golden TSA</c:v>
                </c:pt>
              </c:strCache>
            </c:strRef>
          </c:tx>
          <c:spPr>
            <a:ln w="25400">
              <a:solidFill>
                <a:srgbClr val="00CCFF"/>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AnnKillSummary!$AI$12:$BD$12</c:f>
              <c:numCache>
                <c:formatCode>_(* #,##0_);_(* \(#,##0\);_(* "-"??_);_(@_)</c:formatCode>
                <c:ptCount val="22"/>
                <c:pt idx="0">
                  <c:v>87264</c:v>
                </c:pt>
                <c:pt idx="1">
                  <c:v>74736</c:v>
                </c:pt>
                <c:pt idx="2">
                  <c:v>29280</c:v>
                </c:pt>
                <c:pt idx="3">
                  <c:v>38160</c:v>
                </c:pt>
                <c:pt idx="4">
                  <c:v>47952</c:v>
                </c:pt>
                <c:pt idx="5">
                  <c:v>51840</c:v>
                </c:pt>
                <c:pt idx="6">
                  <c:v>148768</c:v>
                </c:pt>
                <c:pt idx="7">
                  <c:v>249360</c:v>
                </c:pt>
                <c:pt idx="8">
                  <c:v>91168</c:v>
                </c:pt>
                <c:pt idx="9">
                  <c:v>135616</c:v>
                </c:pt>
                <c:pt idx="10">
                  <c:v>42912</c:v>
                </c:pt>
                <c:pt idx="11">
                  <c:v>36800</c:v>
                </c:pt>
                <c:pt idx="12">
                  <c:v>23200</c:v>
                </c:pt>
                <c:pt idx="13">
                  <c:v>15216</c:v>
                </c:pt>
                <c:pt idx="14">
                  <c:v>11776</c:v>
                </c:pt>
                <c:pt idx="15">
                  <c:v>11968</c:v>
                </c:pt>
                <c:pt idx="16">
                  <c:v>12768</c:v>
                </c:pt>
                <c:pt idx="17">
                  <c:v>15680</c:v>
                </c:pt>
                <c:pt idx="18">
                  <c:v>17200</c:v>
                </c:pt>
                <c:pt idx="19">
                  <c:v>21584</c:v>
                </c:pt>
                <c:pt idx="20">
                  <c:v>21184</c:v>
                </c:pt>
                <c:pt idx="21">
                  <c:v>19904</c:v>
                </c:pt>
              </c:numCache>
            </c:numRef>
          </c:val>
          <c:smooth val="0"/>
        </c:ser>
        <c:ser>
          <c:idx val="9"/>
          <c:order val="17"/>
          <c:tx>
            <c:strRef>
              <c:f>AnnKillSummary!$AH$13</c:f>
              <c:strCache>
                <c:ptCount val="1"/>
                <c:pt idx="0">
                  <c:v>Invermere TSA</c:v>
                </c:pt>
              </c:strCache>
            </c:strRef>
          </c:tx>
          <c:spPr>
            <a:ln w="25400">
              <a:solidFill>
                <a:srgbClr val="CCFFFF"/>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AnnKillSummary!$AI$13:$BD$13</c:f>
              <c:numCache>
                <c:formatCode>_(* #,##0_);_(* \(#,##0\);_(* "-"??_);_(@_)</c:formatCode>
                <c:ptCount val="22"/>
                <c:pt idx="0">
                  <c:v>37808</c:v>
                </c:pt>
                <c:pt idx="1">
                  <c:v>37584</c:v>
                </c:pt>
                <c:pt idx="2">
                  <c:v>23568</c:v>
                </c:pt>
                <c:pt idx="3">
                  <c:v>43120</c:v>
                </c:pt>
                <c:pt idx="4">
                  <c:v>71184</c:v>
                </c:pt>
                <c:pt idx="5">
                  <c:v>156128</c:v>
                </c:pt>
                <c:pt idx="6">
                  <c:v>216192</c:v>
                </c:pt>
                <c:pt idx="7">
                  <c:v>300336</c:v>
                </c:pt>
                <c:pt idx="8">
                  <c:v>214784</c:v>
                </c:pt>
                <c:pt idx="9">
                  <c:v>291696</c:v>
                </c:pt>
                <c:pt idx="10">
                  <c:v>211280</c:v>
                </c:pt>
                <c:pt idx="11">
                  <c:v>208208</c:v>
                </c:pt>
                <c:pt idx="12">
                  <c:v>104480</c:v>
                </c:pt>
                <c:pt idx="13">
                  <c:v>55424</c:v>
                </c:pt>
                <c:pt idx="14">
                  <c:v>31616</c:v>
                </c:pt>
                <c:pt idx="15">
                  <c:v>17328</c:v>
                </c:pt>
                <c:pt idx="16">
                  <c:v>19008</c:v>
                </c:pt>
                <c:pt idx="17">
                  <c:v>18512</c:v>
                </c:pt>
                <c:pt idx="18">
                  <c:v>21200</c:v>
                </c:pt>
                <c:pt idx="19">
                  <c:v>24432</c:v>
                </c:pt>
                <c:pt idx="20">
                  <c:v>23712</c:v>
                </c:pt>
                <c:pt idx="21">
                  <c:v>31776</c:v>
                </c:pt>
              </c:numCache>
            </c:numRef>
          </c:val>
          <c:smooth val="0"/>
        </c:ser>
        <c:ser>
          <c:idx val="10"/>
          <c:order val="18"/>
          <c:tx>
            <c:strRef>
              <c:f>AnnKillSummary!$AH$14</c:f>
              <c:strCache>
                <c:ptCount val="1"/>
                <c:pt idx="0">
                  <c:v>Kamloops TSA</c:v>
                </c:pt>
              </c:strCache>
            </c:strRef>
          </c:tx>
          <c:spPr>
            <a:ln w="25400">
              <a:solidFill>
                <a:srgbClr val="CCFFCC"/>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AnnKillSummary!$AI$14:$BD$14</c:f>
              <c:numCache>
                <c:formatCode>_(* #,##0_);_(* \(#,##0\);_(* "-"??_);_(@_)</c:formatCode>
                <c:ptCount val="22"/>
                <c:pt idx="0">
                  <c:v>205904</c:v>
                </c:pt>
                <c:pt idx="1">
                  <c:v>114304</c:v>
                </c:pt>
                <c:pt idx="2">
                  <c:v>279424</c:v>
                </c:pt>
                <c:pt idx="3">
                  <c:v>462784</c:v>
                </c:pt>
                <c:pt idx="4">
                  <c:v>824704</c:v>
                </c:pt>
                <c:pt idx="5">
                  <c:v>2735168</c:v>
                </c:pt>
                <c:pt idx="6">
                  <c:v>6171376</c:v>
                </c:pt>
                <c:pt idx="7">
                  <c:v>8803632</c:v>
                </c:pt>
                <c:pt idx="8">
                  <c:v>6844368</c:v>
                </c:pt>
                <c:pt idx="9">
                  <c:v>2021200</c:v>
                </c:pt>
                <c:pt idx="10">
                  <c:v>388448</c:v>
                </c:pt>
                <c:pt idx="11">
                  <c:v>65936</c:v>
                </c:pt>
                <c:pt idx="12">
                  <c:v>4672</c:v>
                </c:pt>
                <c:pt idx="13">
                  <c:v>2352</c:v>
                </c:pt>
                <c:pt idx="14">
                  <c:v>1200</c:v>
                </c:pt>
                <c:pt idx="15">
                  <c:v>16</c:v>
                </c:pt>
                <c:pt idx="16">
                  <c:v>0</c:v>
                </c:pt>
                <c:pt idx="17">
                  <c:v>2176</c:v>
                </c:pt>
                <c:pt idx="18">
                  <c:v>6720</c:v>
                </c:pt>
                <c:pt idx="19">
                  <c:v>9552</c:v>
                </c:pt>
                <c:pt idx="20">
                  <c:v>13536</c:v>
                </c:pt>
                <c:pt idx="21">
                  <c:v>16320</c:v>
                </c:pt>
              </c:numCache>
            </c:numRef>
          </c:val>
          <c:smooth val="1"/>
        </c:ser>
        <c:ser>
          <c:idx val="11"/>
          <c:order val="19"/>
          <c:tx>
            <c:strRef>
              <c:f>AnnKillSummary!$AH$15</c:f>
              <c:strCache>
                <c:ptCount val="1"/>
                <c:pt idx="0">
                  <c:v>Kootenay Lake TSA</c:v>
                </c:pt>
              </c:strCache>
            </c:strRef>
          </c:tx>
          <c:spPr>
            <a:ln w="25400">
              <a:solidFill>
                <a:srgbClr val="FFFF99"/>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AnnKillSummary!$AI$15:$BD$15</c:f>
              <c:numCache>
                <c:formatCode>_(* #,##0_);_(* \(#,##0\);_(* "-"??_);_(@_)</c:formatCode>
                <c:ptCount val="22"/>
                <c:pt idx="0">
                  <c:v>13392</c:v>
                </c:pt>
                <c:pt idx="1">
                  <c:v>16832</c:v>
                </c:pt>
                <c:pt idx="2">
                  <c:v>31520</c:v>
                </c:pt>
                <c:pt idx="3">
                  <c:v>51008</c:v>
                </c:pt>
                <c:pt idx="4">
                  <c:v>73728</c:v>
                </c:pt>
                <c:pt idx="5">
                  <c:v>163872</c:v>
                </c:pt>
                <c:pt idx="6">
                  <c:v>293216</c:v>
                </c:pt>
                <c:pt idx="7">
                  <c:v>419872</c:v>
                </c:pt>
                <c:pt idx="8">
                  <c:v>292832</c:v>
                </c:pt>
                <c:pt idx="9">
                  <c:v>481264</c:v>
                </c:pt>
                <c:pt idx="10">
                  <c:v>242208</c:v>
                </c:pt>
                <c:pt idx="11">
                  <c:v>157408</c:v>
                </c:pt>
                <c:pt idx="12">
                  <c:v>55408</c:v>
                </c:pt>
                <c:pt idx="13">
                  <c:v>40944</c:v>
                </c:pt>
                <c:pt idx="14">
                  <c:v>23552</c:v>
                </c:pt>
                <c:pt idx="15">
                  <c:v>18032</c:v>
                </c:pt>
                <c:pt idx="16">
                  <c:v>11808</c:v>
                </c:pt>
                <c:pt idx="17">
                  <c:v>17216</c:v>
                </c:pt>
                <c:pt idx="18">
                  <c:v>21936</c:v>
                </c:pt>
                <c:pt idx="19">
                  <c:v>18368</c:v>
                </c:pt>
                <c:pt idx="20">
                  <c:v>21552</c:v>
                </c:pt>
                <c:pt idx="21">
                  <c:v>21472</c:v>
                </c:pt>
              </c:numCache>
            </c:numRef>
          </c:val>
          <c:smooth val="0"/>
        </c:ser>
        <c:ser>
          <c:idx val="13"/>
          <c:order val="20"/>
          <c:tx>
            <c:strRef>
              <c:f>AnnKillSummary!$AH$17</c:f>
              <c:strCache>
                <c:ptCount val="1"/>
                <c:pt idx="0">
                  <c:v>Lillooet TSA</c:v>
                </c:pt>
              </c:strCache>
            </c:strRef>
          </c:tx>
          <c:spPr>
            <a:ln w="25400">
              <a:solidFill>
                <a:srgbClr val="FF99CC"/>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AnnKillSummary!$AI$17:$BD$17</c:f>
              <c:numCache>
                <c:formatCode>_(* #,##0_);_(* \(#,##0\);_(* "-"??_);_(@_)</c:formatCode>
                <c:ptCount val="22"/>
                <c:pt idx="0">
                  <c:v>18848</c:v>
                </c:pt>
                <c:pt idx="1">
                  <c:v>19040</c:v>
                </c:pt>
                <c:pt idx="2">
                  <c:v>32512</c:v>
                </c:pt>
                <c:pt idx="3">
                  <c:v>49616</c:v>
                </c:pt>
                <c:pt idx="4">
                  <c:v>47104</c:v>
                </c:pt>
                <c:pt idx="5">
                  <c:v>92304</c:v>
                </c:pt>
                <c:pt idx="6">
                  <c:v>407088</c:v>
                </c:pt>
                <c:pt idx="7">
                  <c:v>852496</c:v>
                </c:pt>
                <c:pt idx="8">
                  <c:v>1249424</c:v>
                </c:pt>
                <c:pt idx="9">
                  <c:v>1079808</c:v>
                </c:pt>
                <c:pt idx="10">
                  <c:v>776272</c:v>
                </c:pt>
                <c:pt idx="11">
                  <c:v>293024</c:v>
                </c:pt>
                <c:pt idx="12">
                  <c:v>115728</c:v>
                </c:pt>
                <c:pt idx="13">
                  <c:v>63168</c:v>
                </c:pt>
                <c:pt idx="14">
                  <c:v>43088</c:v>
                </c:pt>
                <c:pt idx="15">
                  <c:v>46704</c:v>
                </c:pt>
                <c:pt idx="16">
                  <c:v>58720</c:v>
                </c:pt>
                <c:pt idx="17">
                  <c:v>34912</c:v>
                </c:pt>
                <c:pt idx="18">
                  <c:v>27936</c:v>
                </c:pt>
                <c:pt idx="19">
                  <c:v>18112</c:v>
                </c:pt>
                <c:pt idx="20">
                  <c:v>13808</c:v>
                </c:pt>
                <c:pt idx="21">
                  <c:v>16304</c:v>
                </c:pt>
              </c:numCache>
            </c:numRef>
          </c:val>
          <c:smooth val="0"/>
        </c:ser>
        <c:ser>
          <c:idx val="20"/>
          <c:order val="21"/>
          <c:tx>
            <c:strRef>
              <c:f>AnnKillSummary!$AH$24</c:f>
              <c:strCache>
                <c:ptCount val="1"/>
                <c:pt idx="0">
                  <c:v>Robson Valley TSA</c:v>
                </c:pt>
              </c:strCache>
            </c:strRef>
          </c:tx>
          <c:spPr>
            <a:ln w="25400">
              <a:solidFill>
                <a:srgbClr val="FF9900"/>
              </a:solidFill>
              <a:prstDash val="solid"/>
            </a:ln>
          </c:spPr>
          <c:marker>
            <c:symbol val="none"/>
          </c:marker>
          <c:cat>
            <c:numRef>
              <c:f>AnnKillSummary!$AI$4:$BD$4</c:f>
              <c:numCache>
                <c:formatCode>General</c:formatCode>
                <c:ptCount val="2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numCache>
            </c:numRef>
          </c:cat>
          <c:val>
            <c:numRef>
              <c:f>AnnKillSummary!$AI$24:$BD$24</c:f>
              <c:numCache>
                <c:formatCode>_(* #,##0_);_(* \(#,##0\);_(* "-"??_);_(@_)</c:formatCode>
                <c:ptCount val="22"/>
                <c:pt idx="0">
                  <c:v>26528</c:v>
                </c:pt>
                <c:pt idx="1">
                  <c:v>48352</c:v>
                </c:pt>
                <c:pt idx="2">
                  <c:v>59200</c:v>
                </c:pt>
                <c:pt idx="3">
                  <c:v>65168</c:v>
                </c:pt>
                <c:pt idx="4">
                  <c:v>25008</c:v>
                </c:pt>
                <c:pt idx="5">
                  <c:v>59856</c:v>
                </c:pt>
                <c:pt idx="6">
                  <c:v>143968</c:v>
                </c:pt>
                <c:pt idx="7">
                  <c:v>200720</c:v>
                </c:pt>
                <c:pt idx="8">
                  <c:v>324400</c:v>
                </c:pt>
                <c:pt idx="9">
                  <c:v>404672</c:v>
                </c:pt>
                <c:pt idx="10">
                  <c:v>343184</c:v>
                </c:pt>
                <c:pt idx="11">
                  <c:v>439296</c:v>
                </c:pt>
                <c:pt idx="12">
                  <c:v>448656</c:v>
                </c:pt>
                <c:pt idx="13">
                  <c:v>188736</c:v>
                </c:pt>
                <c:pt idx="14">
                  <c:v>77648</c:v>
                </c:pt>
                <c:pt idx="15">
                  <c:v>68448</c:v>
                </c:pt>
                <c:pt idx="16">
                  <c:v>49216</c:v>
                </c:pt>
                <c:pt idx="17">
                  <c:v>28944</c:v>
                </c:pt>
                <c:pt idx="18">
                  <c:v>21728</c:v>
                </c:pt>
                <c:pt idx="19">
                  <c:v>10928</c:v>
                </c:pt>
                <c:pt idx="20">
                  <c:v>7952</c:v>
                </c:pt>
                <c:pt idx="21">
                  <c:v>6944</c:v>
                </c:pt>
              </c:numCache>
            </c:numRef>
          </c:val>
          <c:smooth val="0"/>
        </c:ser>
        <c:dLbls>
          <c:showLegendKey val="0"/>
          <c:showVal val="0"/>
          <c:showCatName val="0"/>
          <c:showSerName val="0"/>
          <c:showPercent val="0"/>
          <c:showBubbleSize val="0"/>
        </c:dLbls>
        <c:marker val="1"/>
        <c:smooth val="0"/>
        <c:axId val="120904320"/>
        <c:axId val="42733952"/>
      </c:lineChart>
      <c:catAx>
        <c:axId val="120904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42733952"/>
        <c:crosses val="autoZero"/>
        <c:auto val="0"/>
        <c:lblAlgn val="ctr"/>
        <c:lblOffset val="100"/>
        <c:tickLblSkip val="5"/>
        <c:tickMarkSkip val="1"/>
        <c:noMultiLvlLbl val="0"/>
      </c:catAx>
      <c:valAx>
        <c:axId val="42733952"/>
        <c:scaling>
          <c:orientation val="minMax"/>
          <c:max val="25000000"/>
          <c:min val="0"/>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CA"/>
                  <a:t>THLB</a:t>
                </a:r>
                <a:r>
                  <a:rPr lang="en-CA" baseline="0"/>
                  <a:t> Pine Volume Killed (m</a:t>
                </a:r>
                <a:r>
                  <a:rPr lang="en-CA"/>
                  <a:t>illions of cubic metres)</a:t>
                </a:r>
              </a:p>
            </c:rich>
          </c:tx>
          <c:layout>
            <c:manualLayout>
              <c:xMode val="edge"/>
              <c:yMode val="edge"/>
              <c:x val="4.4395116537180911E-3"/>
              <c:y val="0.1121479064709081"/>
            </c:manualLayout>
          </c:layout>
          <c:overlay val="0"/>
          <c:spPr>
            <a:noFill/>
            <a:ln w="25400">
              <a:noFill/>
            </a:ln>
          </c:spPr>
        </c:title>
        <c:numFmt formatCode="_(* #,##0_);_(* \(#,##0\);_(* &quot;-&quot;??_);_(@_)" sourceLinked="1"/>
        <c:majorTickMark val="out"/>
        <c:minorTickMark val="none"/>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120904320"/>
        <c:crosses val="autoZero"/>
        <c:crossBetween val="midCat"/>
        <c:dispUnits>
          <c:builtInUnit val="millions"/>
        </c:dispUnits>
      </c:valAx>
      <c:spPr>
        <a:noFill/>
        <a:ln w="25400">
          <a:solidFill>
            <a:srgbClr val="808080"/>
          </a:solidFill>
          <a:prstDash val="solid"/>
        </a:ln>
      </c:spPr>
    </c:plotArea>
    <c:legend>
      <c:legendPos val="r"/>
      <c:layout>
        <c:manualLayout>
          <c:xMode val="edge"/>
          <c:yMode val="edge"/>
          <c:x val="0.76396596374398817"/>
          <c:y val="8.9178901576943997E-2"/>
          <c:w val="0.20162782093969664"/>
          <c:h val="0.61392060902664491"/>
        </c:manualLayout>
      </c:layout>
      <c:overlay val="0"/>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764705882352942"/>
          <c:y val="4.4045676998368734E-2"/>
          <c:w val="0.70366259711431745"/>
          <c:h val="0.86623164763459082"/>
        </c:manualLayout>
      </c:layout>
      <c:scatterChart>
        <c:scatterStyle val="lineMarker"/>
        <c:varyColors val="0"/>
        <c:ser>
          <c:idx val="6"/>
          <c:order val="0"/>
          <c:tx>
            <c:strRef>
              <c:f>PctKillSummary!$AL$11</c:f>
              <c:strCache>
                <c:ptCount val="1"/>
                <c:pt idx="0">
                  <c:v>Ft. St. James Forest District</c:v>
                </c:pt>
              </c:strCache>
            </c:strRef>
          </c:tx>
          <c:spPr>
            <a:ln w="25400">
              <a:solidFill>
                <a:srgbClr val="008080"/>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PctKillSummary!$AM$11:$BM$11</c:f>
              <c:numCache>
                <c:formatCode>0%</c:formatCode>
                <c:ptCount val="27"/>
                <c:pt idx="0">
                  <c:v>0.01</c:v>
                </c:pt>
                <c:pt idx="1">
                  <c:v>0.02</c:v>
                </c:pt>
                <c:pt idx="2">
                  <c:v>0.03</c:v>
                </c:pt>
                <c:pt idx="3">
                  <c:v>0.04</c:v>
                </c:pt>
                <c:pt idx="4">
                  <c:v>0.06</c:v>
                </c:pt>
                <c:pt idx="5">
                  <c:v>0.1</c:v>
                </c:pt>
                <c:pt idx="6">
                  <c:v>0.19</c:v>
                </c:pt>
                <c:pt idx="7">
                  <c:v>0.28000000000000003</c:v>
                </c:pt>
                <c:pt idx="8">
                  <c:v>0.42</c:v>
                </c:pt>
                <c:pt idx="9">
                  <c:v>0.5</c:v>
                </c:pt>
                <c:pt idx="10">
                  <c:v>0.56000000000000005</c:v>
                </c:pt>
                <c:pt idx="11">
                  <c:v>0.61</c:v>
                </c:pt>
                <c:pt idx="12">
                  <c:v>0.65</c:v>
                </c:pt>
                <c:pt idx="13">
                  <c:v>0.67</c:v>
                </c:pt>
                <c:pt idx="14">
                  <c:v>0.67</c:v>
                </c:pt>
                <c:pt idx="15">
                  <c:v>0.67</c:v>
                </c:pt>
                <c:pt idx="16">
                  <c:v>0.67</c:v>
                </c:pt>
                <c:pt idx="17">
                  <c:v>0.67</c:v>
                </c:pt>
                <c:pt idx="18">
                  <c:v>0.67</c:v>
                </c:pt>
                <c:pt idx="19">
                  <c:v>0.67</c:v>
                </c:pt>
                <c:pt idx="20">
                  <c:v>0.68</c:v>
                </c:pt>
                <c:pt idx="21">
                  <c:v>0.68</c:v>
                </c:pt>
                <c:pt idx="22">
                  <c:v>0.68</c:v>
                </c:pt>
                <c:pt idx="23">
                  <c:v>0.68</c:v>
                </c:pt>
                <c:pt idx="24">
                  <c:v>0.68</c:v>
                </c:pt>
                <c:pt idx="25">
                  <c:v>0.68</c:v>
                </c:pt>
              </c:numCache>
            </c:numRef>
          </c:yVal>
          <c:smooth val="0"/>
        </c:ser>
        <c:ser>
          <c:idx val="1"/>
          <c:order val="1"/>
          <c:tx>
            <c:strRef>
              <c:f>PctKillSummary!$AL$6</c:f>
              <c:strCache>
                <c:ptCount val="1"/>
                <c:pt idx="0">
                  <c:v>Arrow TSA</c:v>
                </c:pt>
              </c:strCache>
            </c:strRef>
          </c:tx>
          <c:spPr>
            <a:ln w="25400">
              <a:solidFill>
                <a:srgbClr val="FF00FF"/>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PctKillSummary!$AM$6:$BM$6</c:f>
              <c:numCache>
                <c:formatCode>0%</c:formatCode>
                <c:ptCount val="27"/>
                <c:pt idx="0">
                  <c:v>0.01</c:v>
                </c:pt>
                <c:pt idx="1">
                  <c:v>0.01</c:v>
                </c:pt>
                <c:pt idx="2">
                  <c:v>0.02</c:v>
                </c:pt>
                <c:pt idx="3">
                  <c:v>0.03</c:v>
                </c:pt>
                <c:pt idx="4">
                  <c:v>0.04</c:v>
                </c:pt>
                <c:pt idx="5">
                  <c:v>0.09</c:v>
                </c:pt>
                <c:pt idx="6">
                  <c:v>0.16</c:v>
                </c:pt>
                <c:pt idx="7">
                  <c:v>0.22</c:v>
                </c:pt>
                <c:pt idx="8">
                  <c:v>0.25</c:v>
                </c:pt>
                <c:pt idx="9">
                  <c:v>0.28000000000000003</c:v>
                </c:pt>
                <c:pt idx="10">
                  <c:v>0.28999999999999998</c:v>
                </c:pt>
                <c:pt idx="11">
                  <c:v>0.3</c:v>
                </c:pt>
                <c:pt idx="12">
                  <c:v>0.3</c:v>
                </c:pt>
                <c:pt idx="13">
                  <c:v>0.3</c:v>
                </c:pt>
                <c:pt idx="14">
                  <c:v>0.3</c:v>
                </c:pt>
                <c:pt idx="15">
                  <c:v>0.31</c:v>
                </c:pt>
                <c:pt idx="16">
                  <c:v>0.31</c:v>
                </c:pt>
                <c:pt idx="17">
                  <c:v>0.31</c:v>
                </c:pt>
                <c:pt idx="18">
                  <c:v>0.31</c:v>
                </c:pt>
                <c:pt idx="19">
                  <c:v>0.32</c:v>
                </c:pt>
                <c:pt idx="20">
                  <c:v>0.32</c:v>
                </c:pt>
                <c:pt idx="21">
                  <c:v>0.33</c:v>
                </c:pt>
                <c:pt idx="22">
                  <c:v>0.34</c:v>
                </c:pt>
                <c:pt idx="23">
                  <c:v>0.34</c:v>
                </c:pt>
                <c:pt idx="24">
                  <c:v>0.35</c:v>
                </c:pt>
                <c:pt idx="25">
                  <c:v>0.37</c:v>
                </c:pt>
              </c:numCache>
            </c:numRef>
          </c:yVal>
          <c:smooth val="0"/>
        </c:ser>
        <c:ser>
          <c:idx val="3"/>
          <c:order val="2"/>
          <c:tx>
            <c:strRef>
              <c:f>PctKillSummary!$AL$8</c:f>
              <c:strCache>
                <c:ptCount val="1"/>
                <c:pt idx="0">
                  <c:v>Bulkley TSA</c:v>
                </c:pt>
              </c:strCache>
            </c:strRef>
          </c:tx>
          <c:spPr>
            <a:ln w="25400">
              <a:solidFill>
                <a:srgbClr val="00FFFF"/>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PctKillSummary!$AM$8:$BM$8</c:f>
              <c:numCache>
                <c:formatCode>0%</c:formatCode>
                <c:ptCount val="27"/>
                <c:pt idx="0">
                  <c:v>0.01</c:v>
                </c:pt>
                <c:pt idx="1">
                  <c:v>0.01</c:v>
                </c:pt>
                <c:pt idx="2">
                  <c:v>0.01</c:v>
                </c:pt>
                <c:pt idx="3">
                  <c:v>0.02</c:v>
                </c:pt>
                <c:pt idx="4">
                  <c:v>0.02</c:v>
                </c:pt>
                <c:pt idx="5">
                  <c:v>0.02</c:v>
                </c:pt>
                <c:pt idx="6">
                  <c:v>0.03</c:v>
                </c:pt>
                <c:pt idx="7">
                  <c:v>0.03</c:v>
                </c:pt>
                <c:pt idx="8">
                  <c:v>0.05</c:v>
                </c:pt>
                <c:pt idx="9">
                  <c:v>0.1</c:v>
                </c:pt>
                <c:pt idx="10">
                  <c:v>0.14000000000000001</c:v>
                </c:pt>
                <c:pt idx="11">
                  <c:v>0.21</c:v>
                </c:pt>
                <c:pt idx="12">
                  <c:v>0.3</c:v>
                </c:pt>
                <c:pt idx="13">
                  <c:v>0.36</c:v>
                </c:pt>
                <c:pt idx="14">
                  <c:v>0.38</c:v>
                </c:pt>
                <c:pt idx="15">
                  <c:v>0.38</c:v>
                </c:pt>
                <c:pt idx="16">
                  <c:v>0.38</c:v>
                </c:pt>
                <c:pt idx="17">
                  <c:v>0.38</c:v>
                </c:pt>
                <c:pt idx="18">
                  <c:v>0.38</c:v>
                </c:pt>
                <c:pt idx="19">
                  <c:v>0.39</c:v>
                </c:pt>
                <c:pt idx="20">
                  <c:v>0.39</c:v>
                </c:pt>
                <c:pt idx="21">
                  <c:v>0.39</c:v>
                </c:pt>
                <c:pt idx="22">
                  <c:v>0.4</c:v>
                </c:pt>
                <c:pt idx="23">
                  <c:v>0.4</c:v>
                </c:pt>
                <c:pt idx="24">
                  <c:v>0.41</c:v>
                </c:pt>
                <c:pt idx="25">
                  <c:v>0.41</c:v>
                </c:pt>
              </c:numCache>
            </c:numRef>
          </c:yVal>
          <c:smooth val="0"/>
        </c:ser>
        <c:ser>
          <c:idx val="18"/>
          <c:order val="3"/>
          <c:tx>
            <c:strRef>
              <c:f>PctKillSummary!$AL$23</c:f>
              <c:strCache>
                <c:ptCount val="1"/>
                <c:pt idx="0">
                  <c:v>Quesnel TSA</c:v>
                </c:pt>
              </c:strCache>
            </c:strRef>
          </c:tx>
          <c:spPr>
            <a:ln w="25400">
              <a:solidFill>
                <a:srgbClr val="99CC00"/>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PctKillSummary!$AM$23:$BM$23</c:f>
              <c:numCache>
                <c:formatCode>0%</c:formatCode>
                <c:ptCount val="27"/>
                <c:pt idx="0">
                  <c:v>0.01</c:v>
                </c:pt>
                <c:pt idx="1">
                  <c:v>0.02</c:v>
                </c:pt>
                <c:pt idx="2">
                  <c:v>0.05</c:v>
                </c:pt>
                <c:pt idx="3">
                  <c:v>0.1</c:v>
                </c:pt>
                <c:pt idx="4">
                  <c:v>0.24</c:v>
                </c:pt>
                <c:pt idx="5">
                  <c:v>0.43</c:v>
                </c:pt>
                <c:pt idx="6">
                  <c:v>0.65</c:v>
                </c:pt>
                <c:pt idx="7">
                  <c:v>0.75</c:v>
                </c:pt>
                <c:pt idx="8">
                  <c:v>0.8</c:v>
                </c:pt>
                <c:pt idx="9">
                  <c:v>0.81</c:v>
                </c:pt>
                <c:pt idx="10">
                  <c:v>0.81</c:v>
                </c:pt>
                <c:pt idx="11">
                  <c:v>0.81</c:v>
                </c:pt>
                <c:pt idx="12">
                  <c:v>0.81</c:v>
                </c:pt>
                <c:pt idx="13">
                  <c:v>0.81</c:v>
                </c:pt>
                <c:pt idx="14">
                  <c:v>0.81</c:v>
                </c:pt>
                <c:pt idx="15">
                  <c:v>0.81</c:v>
                </c:pt>
                <c:pt idx="16">
                  <c:v>0.81</c:v>
                </c:pt>
                <c:pt idx="17">
                  <c:v>0.81</c:v>
                </c:pt>
                <c:pt idx="18">
                  <c:v>0.81</c:v>
                </c:pt>
                <c:pt idx="19">
                  <c:v>0.81</c:v>
                </c:pt>
                <c:pt idx="20">
                  <c:v>0.81</c:v>
                </c:pt>
                <c:pt idx="21">
                  <c:v>0.81</c:v>
                </c:pt>
                <c:pt idx="22">
                  <c:v>0.81</c:v>
                </c:pt>
                <c:pt idx="23">
                  <c:v>0.81</c:v>
                </c:pt>
                <c:pt idx="24">
                  <c:v>0.81</c:v>
                </c:pt>
                <c:pt idx="25">
                  <c:v>0.81</c:v>
                </c:pt>
              </c:numCache>
            </c:numRef>
          </c:yVal>
          <c:smooth val="0"/>
        </c:ser>
        <c:ser>
          <c:idx val="11"/>
          <c:order val="4"/>
          <c:tx>
            <c:strRef>
              <c:f>PctKillSummary!$AL$16</c:f>
              <c:strCache>
                <c:ptCount val="1"/>
                <c:pt idx="0">
                  <c:v>Lakes TSA</c:v>
                </c:pt>
              </c:strCache>
            </c:strRef>
          </c:tx>
          <c:spPr>
            <a:ln w="25400">
              <a:solidFill>
                <a:srgbClr val="FFFF99"/>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PctKillSummary!$AM$16:$BM$16</c:f>
              <c:numCache>
                <c:formatCode>0%</c:formatCode>
                <c:ptCount val="27"/>
                <c:pt idx="0">
                  <c:v>0</c:v>
                </c:pt>
                <c:pt idx="1">
                  <c:v>0.01</c:v>
                </c:pt>
                <c:pt idx="2">
                  <c:v>0.04</c:v>
                </c:pt>
                <c:pt idx="3">
                  <c:v>0.12</c:v>
                </c:pt>
                <c:pt idx="4">
                  <c:v>0.21</c:v>
                </c:pt>
                <c:pt idx="5">
                  <c:v>0.27</c:v>
                </c:pt>
                <c:pt idx="6">
                  <c:v>0.48</c:v>
                </c:pt>
                <c:pt idx="7">
                  <c:v>0.62</c:v>
                </c:pt>
                <c:pt idx="8">
                  <c:v>0.71</c:v>
                </c:pt>
                <c:pt idx="9">
                  <c:v>0.75</c:v>
                </c:pt>
                <c:pt idx="10">
                  <c:v>0.75</c:v>
                </c:pt>
                <c:pt idx="11">
                  <c:v>0.76</c:v>
                </c:pt>
                <c:pt idx="12">
                  <c:v>0.76</c:v>
                </c:pt>
                <c:pt idx="13">
                  <c:v>0.76</c:v>
                </c:pt>
                <c:pt idx="14">
                  <c:v>0.76</c:v>
                </c:pt>
                <c:pt idx="15">
                  <c:v>0.76</c:v>
                </c:pt>
                <c:pt idx="16">
                  <c:v>0.76</c:v>
                </c:pt>
                <c:pt idx="17">
                  <c:v>0.76</c:v>
                </c:pt>
                <c:pt idx="18">
                  <c:v>0.76</c:v>
                </c:pt>
                <c:pt idx="19">
                  <c:v>0.76</c:v>
                </c:pt>
                <c:pt idx="20">
                  <c:v>0.76</c:v>
                </c:pt>
                <c:pt idx="21">
                  <c:v>0.76</c:v>
                </c:pt>
                <c:pt idx="22">
                  <c:v>0.76</c:v>
                </c:pt>
                <c:pt idx="23">
                  <c:v>0.76</c:v>
                </c:pt>
                <c:pt idx="24">
                  <c:v>0.76</c:v>
                </c:pt>
                <c:pt idx="25">
                  <c:v>0.76</c:v>
                </c:pt>
              </c:numCache>
            </c:numRef>
          </c:yVal>
          <c:smooth val="0"/>
        </c:ser>
        <c:ser>
          <c:idx val="12"/>
          <c:order val="5"/>
          <c:tx>
            <c:strRef>
              <c:f>PctKillSummary!$AL$17</c:f>
              <c:strCache>
                <c:ptCount val="1"/>
                <c:pt idx="0">
                  <c:v>Lillooet TSA</c:v>
                </c:pt>
              </c:strCache>
            </c:strRef>
          </c:tx>
          <c:spPr>
            <a:ln w="25400">
              <a:solidFill>
                <a:srgbClr val="99CCFF"/>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PctKillSummary!$AM$17:$BM$17</c:f>
              <c:numCache>
                <c:formatCode>0%</c:formatCode>
                <c:ptCount val="27"/>
                <c:pt idx="0">
                  <c:v>0</c:v>
                </c:pt>
                <c:pt idx="1">
                  <c:v>0</c:v>
                </c:pt>
                <c:pt idx="2">
                  <c:v>0</c:v>
                </c:pt>
                <c:pt idx="3">
                  <c:v>0.01</c:v>
                </c:pt>
                <c:pt idx="4">
                  <c:v>0.01</c:v>
                </c:pt>
                <c:pt idx="5">
                  <c:v>0.01</c:v>
                </c:pt>
                <c:pt idx="6">
                  <c:v>0.03</c:v>
                </c:pt>
                <c:pt idx="7">
                  <c:v>0.08</c:v>
                </c:pt>
                <c:pt idx="8">
                  <c:v>0.14000000000000001</c:v>
                </c:pt>
                <c:pt idx="9">
                  <c:v>0.2</c:v>
                </c:pt>
                <c:pt idx="10">
                  <c:v>0.24</c:v>
                </c:pt>
                <c:pt idx="11">
                  <c:v>0.25</c:v>
                </c:pt>
                <c:pt idx="12">
                  <c:v>0.26</c:v>
                </c:pt>
                <c:pt idx="13">
                  <c:v>0.26</c:v>
                </c:pt>
                <c:pt idx="14">
                  <c:v>0.26</c:v>
                </c:pt>
                <c:pt idx="15">
                  <c:v>0.27</c:v>
                </c:pt>
                <c:pt idx="16">
                  <c:v>0.27</c:v>
                </c:pt>
                <c:pt idx="17">
                  <c:v>0.27</c:v>
                </c:pt>
                <c:pt idx="18">
                  <c:v>0.27</c:v>
                </c:pt>
                <c:pt idx="19">
                  <c:v>0.27</c:v>
                </c:pt>
                <c:pt idx="20">
                  <c:v>0.27</c:v>
                </c:pt>
                <c:pt idx="21">
                  <c:v>0.27</c:v>
                </c:pt>
                <c:pt idx="22">
                  <c:v>0.28000000000000003</c:v>
                </c:pt>
                <c:pt idx="23">
                  <c:v>0.28000000000000003</c:v>
                </c:pt>
                <c:pt idx="24">
                  <c:v>0.28000000000000003</c:v>
                </c:pt>
                <c:pt idx="25">
                  <c:v>0.28000000000000003</c:v>
                </c:pt>
              </c:numCache>
            </c:numRef>
          </c:yVal>
          <c:smooth val="0"/>
        </c:ser>
        <c:ser>
          <c:idx val="5"/>
          <c:order val="6"/>
          <c:tx>
            <c:strRef>
              <c:f>PctKillSummary!$AL$10</c:f>
              <c:strCache>
                <c:ptCount val="1"/>
                <c:pt idx="0">
                  <c:v>Dawson Creek TSA</c:v>
                </c:pt>
              </c:strCache>
            </c:strRef>
          </c:tx>
          <c:spPr>
            <a:ln w="25400">
              <a:solidFill>
                <a:srgbClr val="800000"/>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PctKillSummary!$AM$10:$BM$10</c:f>
              <c:numCache>
                <c:formatCode>0%</c:formatCode>
                <c:ptCount val="27"/>
                <c:pt idx="0">
                  <c:v>0</c:v>
                </c:pt>
                <c:pt idx="1">
                  <c:v>0</c:v>
                </c:pt>
                <c:pt idx="2">
                  <c:v>0</c:v>
                </c:pt>
                <c:pt idx="3">
                  <c:v>0</c:v>
                </c:pt>
                <c:pt idx="4">
                  <c:v>0</c:v>
                </c:pt>
                <c:pt idx="5">
                  <c:v>0</c:v>
                </c:pt>
                <c:pt idx="6">
                  <c:v>0</c:v>
                </c:pt>
                <c:pt idx="7">
                  <c:v>0.01</c:v>
                </c:pt>
                <c:pt idx="8">
                  <c:v>0.09</c:v>
                </c:pt>
                <c:pt idx="9">
                  <c:v>0.2</c:v>
                </c:pt>
                <c:pt idx="10">
                  <c:v>0.26</c:v>
                </c:pt>
                <c:pt idx="11">
                  <c:v>0.37</c:v>
                </c:pt>
                <c:pt idx="12">
                  <c:v>0.4</c:v>
                </c:pt>
                <c:pt idx="13">
                  <c:v>0.42</c:v>
                </c:pt>
                <c:pt idx="14">
                  <c:v>0.42</c:v>
                </c:pt>
                <c:pt idx="15">
                  <c:v>0.42</c:v>
                </c:pt>
                <c:pt idx="16">
                  <c:v>0.43</c:v>
                </c:pt>
                <c:pt idx="17">
                  <c:v>0.43</c:v>
                </c:pt>
                <c:pt idx="18">
                  <c:v>0.43</c:v>
                </c:pt>
                <c:pt idx="19">
                  <c:v>0.43</c:v>
                </c:pt>
                <c:pt idx="20">
                  <c:v>0.44</c:v>
                </c:pt>
                <c:pt idx="21">
                  <c:v>0.44</c:v>
                </c:pt>
                <c:pt idx="22">
                  <c:v>0.44</c:v>
                </c:pt>
                <c:pt idx="23">
                  <c:v>0.45</c:v>
                </c:pt>
                <c:pt idx="24">
                  <c:v>0.45</c:v>
                </c:pt>
                <c:pt idx="25">
                  <c:v>0.45</c:v>
                </c:pt>
              </c:numCache>
            </c:numRef>
          </c:yVal>
          <c:smooth val="0"/>
        </c:ser>
        <c:ser>
          <c:idx val="0"/>
          <c:order val="7"/>
          <c:tx>
            <c:strRef>
              <c:f>PctKillSummary!$AL$5</c:f>
              <c:strCache>
                <c:ptCount val="1"/>
                <c:pt idx="0">
                  <c:v>100 Mile House TSA</c:v>
                </c:pt>
              </c:strCache>
            </c:strRef>
          </c:tx>
          <c:spPr>
            <a:ln w="25400">
              <a:solidFill>
                <a:srgbClr val="00FF00"/>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PctKillSummary!$AM$5:$BM$5</c:f>
              <c:numCache>
                <c:formatCode>0%</c:formatCode>
                <c:ptCount val="27"/>
                <c:pt idx="0">
                  <c:v>0</c:v>
                </c:pt>
                <c:pt idx="1">
                  <c:v>0.01</c:v>
                </c:pt>
                <c:pt idx="2">
                  <c:v>0.01</c:v>
                </c:pt>
                <c:pt idx="3">
                  <c:v>0.02</c:v>
                </c:pt>
                <c:pt idx="4">
                  <c:v>0.03</c:v>
                </c:pt>
                <c:pt idx="5">
                  <c:v>0.1</c:v>
                </c:pt>
                <c:pt idx="6">
                  <c:v>0.25</c:v>
                </c:pt>
                <c:pt idx="7">
                  <c:v>0.56000000000000005</c:v>
                </c:pt>
                <c:pt idx="8">
                  <c:v>0.69</c:v>
                </c:pt>
                <c:pt idx="9">
                  <c:v>0.72</c:v>
                </c:pt>
                <c:pt idx="10">
                  <c:v>0.72</c:v>
                </c:pt>
                <c:pt idx="11">
                  <c:v>0.72</c:v>
                </c:pt>
                <c:pt idx="12">
                  <c:v>0.72</c:v>
                </c:pt>
                <c:pt idx="13">
                  <c:v>0.72</c:v>
                </c:pt>
                <c:pt idx="14">
                  <c:v>0.72</c:v>
                </c:pt>
                <c:pt idx="15">
                  <c:v>0.72</c:v>
                </c:pt>
                <c:pt idx="16">
                  <c:v>0.72</c:v>
                </c:pt>
                <c:pt idx="17">
                  <c:v>0.72</c:v>
                </c:pt>
                <c:pt idx="18">
                  <c:v>0.72</c:v>
                </c:pt>
                <c:pt idx="19">
                  <c:v>0.72</c:v>
                </c:pt>
                <c:pt idx="20">
                  <c:v>0.72</c:v>
                </c:pt>
                <c:pt idx="21">
                  <c:v>0.72</c:v>
                </c:pt>
                <c:pt idx="22">
                  <c:v>0.72</c:v>
                </c:pt>
                <c:pt idx="23">
                  <c:v>0.72</c:v>
                </c:pt>
                <c:pt idx="24">
                  <c:v>0.72</c:v>
                </c:pt>
                <c:pt idx="25">
                  <c:v>0.72</c:v>
                </c:pt>
              </c:numCache>
            </c:numRef>
          </c:yVal>
          <c:smooth val="0"/>
        </c:ser>
        <c:ser>
          <c:idx val="15"/>
          <c:order val="8"/>
          <c:tx>
            <c:strRef>
              <c:f>PctKillSummary!$AL$20</c:f>
              <c:strCache>
                <c:ptCount val="1"/>
                <c:pt idx="0">
                  <c:v>Morice TSA</c:v>
                </c:pt>
              </c:strCache>
            </c:strRef>
          </c:tx>
          <c:spPr>
            <a:ln w="25400">
              <a:solidFill>
                <a:srgbClr val="FFCC99"/>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PctKillSummary!$AM$20:$BM$20</c:f>
              <c:numCache>
                <c:formatCode>0%</c:formatCode>
                <c:ptCount val="27"/>
                <c:pt idx="0">
                  <c:v>0.01</c:v>
                </c:pt>
                <c:pt idx="1">
                  <c:v>0.02</c:v>
                </c:pt>
                <c:pt idx="2">
                  <c:v>0.03</c:v>
                </c:pt>
                <c:pt idx="3">
                  <c:v>0.04</c:v>
                </c:pt>
                <c:pt idx="4">
                  <c:v>0.04</c:v>
                </c:pt>
                <c:pt idx="5">
                  <c:v>0.05</c:v>
                </c:pt>
                <c:pt idx="6">
                  <c:v>0.12</c:v>
                </c:pt>
                <c:pt idx="7">
                  <c:v>0.23</c:v>
                </c:pt>
                <c:pt idx="8">
                  <c:v>0.35</c:v>
                </c:pt>
                <c:pt idx="9">
                  <c:v>0.47</c:v>
                </c:pt>
                <c:pt idx="10">
                  <c:v>0.51</c:v>
                </c:pt>
                <c:pt idx="11">
                  <c:v>0.53</c:v>
                </c:pt>
                <c:pt idx="12">
                  <c:v>0.55000000000000004</c:v>
                </c:pt>
                <c:pt idx="13">
                  <c:v>0.56000000000000005</c:v>
                </c:pt>
                <c:pt idx="14">
                  <c:v>0.56000000000000005</c:v>
                </c:pt>
                <c:pt idx="15">
                  <c:v>0.56000000000000005</c:v>
                </c:pt>
                <c:pt idx="16">
                  <c:v>0.56000000000000005</c:v>
                </c:pt>
                <c:pt idx="17">
                  <c:v>0.56000000000000005</c:v>
                </c:pt>
                <c:pt idx="18">
                  <c:v>0.56000000000000005</c:v>
                </c:pt>
                <c:pt idx="19">
                  <c:v>0.56000000000000005</c:v>
                </c:pt>
                <c:pt idx="20">
                  <c:v>0.56000000000000005</c:v>
                </c:pt>
                <c:pt idx="21">
                  <c:v>0.56999999999999995</c:v>
                </c:pt>
                <c:pt idx="22">
                  <c:v>0.56999999999999995</c:v>
                </c:pt>
                <c:pt idx="23">
                  <c:v>0.56999999999999995</c:v>
                </c:pt>
                <c:pt idx="24">
                  <c:v>0.56999999999999995</c:v>
                </c:pt>
                <c:pt idx="25">
                  <c:v>0.56999999999999995</c:v>
                </c:pt>
              </c:numCache>
            </c:numRef>
          </c:yVal>
          <c:smooth val="0"/>
        </c:ser>
        <c:ser>
          <c:idx val="22"/>
          <c:order val="9"/>
          <c:tx>
            <c:strRef>
              <c:f>PctKillSummary!$AK$27</c:f>
              <c:strCache>
                <c:ptCount val="1"/>
                <c:pt idx="0">
                  <c:v>Pine Units Total</c:v>
                </c:pt>
              </c:strCache>
            </c:strRef>
          </c:tx>
          <c:spPr>
            <a:ln w="38100">
              <a:solidFill>
                <a:srgbClr val="000000"/>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PctKillSummary!$AM$27:$BM$27</c:f>
              <c:numCache>
                <c:formatCode>0%</c:formatCode>
                <c:ptCount val="27"/>
                <c:pt idx="0">
                  <c:v>0</c:v>
                </c:pt>
                <c:pt idx="1">
                  <c:v>0.01</c:v>
                </c:pt>
                <c:pt idx="2">
                  <c:v>0.02</c:v>
                </c:pt>
                <c:pt idx="3">
                  <c:v>0.04</c:v>
                </c:pt>
                <c:pt idx="4">
                  <c:v>0.09</c:v>
                </c:pt>
                <c:pt idx="5">
                  <c:v>0.15</c:v>
                </c:pt>
                <c:pt idx="6">
                  <c:v>0.26</c:v>
                </c:pt>
                <c:pt idx="7">
                  <c:v>0.35</c:v>
                </c:pt>
                <c:pt idx="8">
                  <c:v>0.43</c:v>
                </c:pt>
                <c:pt idx="9">
                  <c:v>0.48</c:v>
                </c:pt>
                <c:pt idx="10">
                  <c:v>0.51</c:v>
                </c:pt>
                <c:pt idx="11">
                  <c:v>0.54</c:v>
                </c:pt>
                <c:pt idx="12">
                  <c:v>0.55000000000000004</c:v>
                </c:pt>
                <c:pt idx="13">
                  <c:v>0.56000000000000005</c:v>
                </c:pt>
                <c:pt idx="14">
                  <c:v>0.56000000000000005</c:v>
                </c:pt>
                <c:pt idx="15">
                  <c:v>0.56000000000000005</c:v>
                </c:pt>
                <c:pt idx="16">
                  <c:v>0.56000000000000005</c:v>
                </c:pt>
                <c:pt idx="17">
                  <c:v>0.56999999999999995</c:v>
                </c:pt>
                <c:pt idx="18">
                  <c:v>0.56999999999999995</c:v>
                </c:pt>
                <c:pt idx="19">
                  <c:v>0.56999999999999995</c:v>
                </c:pt>
                <c:pt idx="20">
                  <c:v>0.56999999999999995</c:v>
                </c:pt>
                <c:pt idx="21">
                  <c:v>0.56999999999999995</c:v>
                </c:pt>
                <c:pt idx="22">
                  <c:v>0.56999999999999995</c:v>
                </c:pt>
                <c:pt idx="23">
                  <c:v>0.56999999999999995</c:v>
                </c:pt>
                <c:pt idx="24">
                  <c:v>0.56999999999999995</c:v>
                </c:pt>
                <c:pt idx="25">
                  <c:v>0.56999999999999995</c:v>
                </c:pt>
              </c:numCache>
            </c:numRef>
          </c:yVal>
          <c:smooth val="0"/>
        </c:ser>
        <c:ser>
          <c:idx val="21"/>
          <c:order val="10"/>
          <c:tx>
            <c:strRef>
              <c:f>PctKillSummary!$AL$26</c:f>
              <c:strCache>
                <c:ptCount val="1"/>
                <c:pt idx="0">
                  <c:v>Williams Lake TSA</c:v>
                </c:pt>
              </c:strCache>
            </c:strRef>
          </c:tx>
          <c:spPr>
            <a:ln w="25400">
              <a:solidFill>
                <a:srgbClr val="FF6600"/>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PctKillSummary!$AM$26:$BM$26</c:f>
              <c:numCache>
                <c:formatCode>0%</c:formatCode>
                <c:ptCount val="27"/>
                <c:pt idx="0">
                  <c:v>0</c:v>
                </c:pt>
                <c:pt idx="1">
                  <c:v>0.01</c:v>
                </c:pt>
                <c:pt idx="2">
                  <c:v>0.01</c:v>
                </c:pt>
                <c:pt idx="3">
                  <c:v>0.03</c:v>
                </c:pt>
                <c:pt idx="4">
                  <c:v>7.0000000000000007E-2</c:v>
                </c:pt>
                <c:pt idx="5">
                  <c:v>0.15</c:v>
                </c:pt>
                <c:pt idx="6">
                  <c:v>0.28999999999999998</c:v>
                </c:pt>
                <c:pt idx="7">
                  <c:v>0.43</c:v>
                </c:pt>
                <c:pt idx="8">
                  <c:v>0.55000000000000004</c:v>
                </c:pt>
                <c:pt idx="9">
                  <c:v>0.57999999999999996</c:v>
                </c:pt>
                <c:pt idx="10">
                  <c:v>0.6</c:v>
                </c:pt>
                <c:pt idx="11">
                  <c:v>0.6</c:v>
                </c:pt>
                <c:pt idx="12">
                  <c:v>0.6</c:v>
                </c:pt>
                <c:pt idx="13">
                  <c:v>0.6</c:v>
                </c:pt>
                <c:pt idx="14">
                  <c:v>0.6</c:v>
                </c:pt>
                <c:pt idx="15">
                  <c:v>0.6</c:v>
                </c:pt>
                <c:pt idx="16">
                  <c:v>0.6</c:v>
                </c:pt>
                <c:pt idx="17">
                  <c:v>0.6</c:v>
                </c:pt>
                <c:pt idx="18">
                  <c:v>0.6</c:v>
                </c:pt>
                <c:pt idx="19">
                  <c:v>0.6</c:v>
                </c:pt>
                <c:pt idx="20">
                  <c:v>0.6</c:v>
                </c:pt>
                <c:pt idx="21">
                  <c:v>0.6</c:v>
                </c:pt>
                <c:pt idx="22">
                  <c:v>0.6</c:v>
                </c:pt>
                <c:pt idx="23">
                  <c:v>0.6</c:v>
                </c:pt>
                <c:pt idx="24">
                  <c:v>0.6</c:v>
                </c:pt>
                <c:pt idx="25">
                  <c:v>0.6</c:v>
                </c:pt>
              </c:numCache>
            </c:numRef>
          </c:yVal>
          <c:smooth val="0"/>
        </c:ser>
        <c:ser>
          <c:idx val="20"/>
          <c:order val="11"/>
          <c:tx>
            <c:strRef>
              <c:f>PctKillSummary!$AL$25</c:f>
              <c:strCache>
                <c:ptCount val="1"/>
                <c:pt idx="0">
                  <c:v>Vanderhoof Forest District</c:v>
                </c:pt>
              </c:strCache>
            </c:strRef>
          </c:tx>
          <c:spPr>
            <a:ln w="25400">
              <a:solidFill>
                <a:srgbClr val="FF9900"/>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PctKillSummary!$AM$25:$BM$25</c:f>
              <c:numCache>
                <c:formatCode>0%</c:formatCode>
                <c:ptCount val="27"/>
                <c:pt idx="0">
                  <c:v>0</c:v>
                </c:pt>
                <c:pt idx="1">
                  <c:v>0.01</c:v>
                </c:pt>
                <c:pt idx="2">
                  <c:v>0.02</c:v>
                </c:pt>
                <c:pt idx="3">
                  <c:v>0.08</c:v>
                </c:pt>
                <c:pt idx="4">
                  <c:v>0.22</c:v>
                </c:pt>
                <c:pt idx="5">
                  <c:v>0.35</c:v>
                </c:pt>
                <c:pt idx="6">
                  <c:v>0.6</c:v>
                </c:pt>
                <c:pt idx="7">
                  <c:v>0.68</c:v>
                </c:pt>
                <c:pt idx="8">
                  <c:v>0.72</c:v>
                </c:pt>
                <c:pt idx="9">
                  <c:v>0.73</c:v>
                </c:pt>
                <c:pt idx="10">
                  <c:v>0.73</c:v>
                </c:pt>
                <c:pt idx="11">
                  <c:v>0.73</c:v>
                </c:pt>
                <c:pt idx="12">
                  <c:v>0.73</c:v>
                </c:pt>
                <c:pt idx="13">
                  <c:v>0.73</c:v>
                </c:pt>
                <c:pt idx="14">
                  <c:v>0.73</c:v>
                </c:pt>
                <c:pt idx="15">
                  <c:v>0.73</c:v>
                </c:pt>
                <c:pt idx="16">
                  <c:v>0.73</c:v>
                </c:pt>
                <c:pt idx="17">
                  <c:v>0.73</c:v>
                </c:pt>
                <c:pt idx="18">
                  <c:v>0.73</c:v>
                </c:pt>
                <c:pt idx="19">
                  <c:v>0.73</c:v>
                </c:pt>
                <c:pt idx="20">
                  <c:v>0.73</c:v>
                </c:pt>
                <c:pt idx="21">
                  <c:v>0.73</c:v>
                </c:pt>
                <c:pt idx="22">
                  <c:v>0.73</c:v>
                </c:pt>
                <c:pt idx="23">
                  <c:v>0.73</c:v>
                </c:pt>
                <c:pt idx="24">
                  <c:v>0.73</c:v>
                </c:pt>
                <c:pt idx="25">
                  <c:v>0.73</c:v>
                </c:pt>
              </c:numCache>
            </c:numRef>
          </c:yVal>
          <c:smooth val="0"/>
        </c:ser>
        <c:ser>
          <c:idx val="9"/>
          <c:order val="12"/>
          <c:tx>
            <c:strRef>
              <c:f>PctKillSummary!$AL$14</c:f>
              <c:strCache>
                <c:ptCount val="1"/>
                <c:pt idx="0">
                  <c:v>Kamloops TSA</c:v>
                </c:pt>
              </c:strCache>
            </c:strRef>
          </c:tx>
          <c:spPr>
            <a:ln w="25400">
              <a:solidFill>
                <a:srgbClr val="CCFFFF"/>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PctKillSummary!$AM$14:$BM$14</c:f>
              <c:numCache>
                <c:formatCode>0%</c:formatCode>
                <c:ptCount val="27"/>
                <c:pt idx="0">
                  <c:v>0</c:v>
                </c:pt>
                <c:pt idx="1">
                  <c:v>0.01</c:v>
                </c:pt>
                <c:pt idx="2">
                  <c:v>0.01</c:v>
                </c:pt>
                <c:pt idx="3">
                  <c:v>0.02</c:v>
                </c:pt>
                <c:pt idx="4">
                  <c:v>0.03</c:v>
                </c:pt>
                <c:pt idx="5">
                  <c:v>0.08</c:v>
                </c:pt>
                <c:pt idx="6">
                  <c:v>0.18</c:v>
                </c:pt>
                <c:pt idx="7">
                  <c:v>0.33</c:v>
                </c:pt>
                <c:pt idx="8">
                  <c:v>0.45</c:v>
                </c:pt>
                <c:pt idx="9">
                  <c:v>0.48</c:v>
                </c:pt>
                <c:pt idx="10">
                  <c:v>0.49</c:v>
                </c:pt>
                <c:pt idx="11">
                  <c:v>0.49</c:v>
                </c:pt>
                <c:pt idx="12">
                  <c:v>0.49</c:v>
                </c:pt>
                <c:pt idx="13">
                  <c:v>0.49</c:v>
                </c:pt>
                <c:pt idx="14">
                  <c:v>0.49</c:v>
                </c:pt>
                <c:pt idx="15">
                  <c:v>0.49</c:v>
                </c:pt>
                <c:pt idx="16">
                  <c:v>0.49</c:v>
                </c:pt>
                <c:pt idx="17">
                  <c:v>0.49</c:v>
                </c:pt>
                <c:pt idx="18">
                  <c:v>0.49</c:v>
                </c:pt>
                <c:pt idx="19">
                  <c:v>0.49</c:v>
                </c:pt>
                <c:pt idx="20">
                  <c:v>0.49</c:v>
                </c:pt>
                <c:pt idx="21">
                  <c:v>0.49</c:v>
                </c:pt>
                <c:pt idx="22">
                  <c:v>0.49</c:v>
                </c:pt>
                <c:pt idx="23">
                  <c:v>0.49</c:v>
                </c:pt>
                <c:pt idx="24">
                  <c:v>0.49</c:v>
                </c:pt>
                <c:pt idx="25">
                  <c:v>0.49</c:v>
                </c:pt>
              </c:numCache>
            </c:numRef>
          </c:yVal>
          <c:smooth val="0"/>
        </c:ser>
        <c:ser>
          <c:idx val="10"/>
          <c:order val="13"/>
          <c:tx>
            <c:strRef>
              <c:f>PctKillSummary!$AL$15</c:f>
              <c:strCache>
                <c:ptCount val="1"/>
                <c:pt idx="0">
                  <c:v>Kootenay Lake TSA</c:v>
                </c:pt>
              </c:strCache>
            </c:strRef>
          </c:tx>
          <c:spPr>
            <a:ln w="25400">
              <a:solidFill>
                <a:srgbClr val="CCFFCC"/>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PctKillSummary!$AM$15:$BM$15</c:f>
              <c:numCache>
                <c:formatCode>0%</c:formatCode>
                <c:ptCount val="27"/>
                <c:pt idx="0">
                  <c:v>0</c:v>
                </c:pt>
                <c:pt idx="1">
                  <c:v>0</c:v>
                </c:pt>
                <c:pt idx="2">
                  <c:v>0</c:v>
                </c:pt>
                <c:pt idx="3">
                  <c:v>0.01</c:v>
                </c:pt>
                <c:pt idx="4">
                  <c:v>0.01</c:v>
                </c:pt>
                <c:pt idx="5">
                  <c:v>0.03</c:v>
                </c:pt>
                <c:pt idx="6">
                  <c:v>0.05</c:v>
                </c:pt>
                <c:pt idx="7">
                  <c:v>0.08</c:v>
                </c:pt>
                <c:pt idx="8">
                  <c:v>0.1</c:v>
                </c:pt>
                <c:pt idx="9">
                  <c:v>0.14000000000000001</c:v>
                </c:pt>
                <c:pt idx="10">
                  <c:v>0.16</c:v>
                </c:pt>
                <c:pt idx="11">
                  <c:v>0.17</c:v>
                </c:pt>
                <c:pt idx="12">
                  <c:v>0.18</c:v>
                </c:pt>
                <c:pt idx="13">
                  <c:v>0.18</c:v>
                </c:pt>
                <c:pt idx="14">
                  <c:v>0.18</c:v>
                </c:pt>
                <c:pt idx="15">
                  <c:v>0.18</c:v>
                </c:pt>
                <c:pt idx="16">
                  <c:v>0.18</c:v>
                </c:pt>
                <c:pt idx="17">
                  <c:v>0.19</c:v>
                </c:pt>
                <c:pt idx="18">
                  <c:v>0.19</c:v>
                </c:pt>
                <c:pt idx="19">
                  <c:v>0.19</c:v>
                </c:pt>
                <c:pt idx="20">
                  <c:v>0.19</c:v>
                </c:pt>
                <c:pt idx="21">
                  <c:v>0.19</c:v>
                </c:pt>
                <c:pt idx="22">
                  <c:v>0.19</c:v>
                </c:pt>
                <c:pt idx="23">
                  <c:v>0.2</c:v>
                </c:pt>
                <c:pt idx="24">
                  <c:v>0.2</c:v>
                </c:pt>
                <c:pt idx="25">
                  <c:v>0.2</c:v>
                </c:pt>
              </c:numCache>
            </c:numRef>
          </c:yVal>
          <c:smooth val="0"/>
        </c:ser>
        <c:ser>
          <c:idx val="19"/>
          <c:order val="14"/>
          <c:tx>
            <c:strRef>
              <c:f>PctKillSummary!$AL$24</c:f>
              <c:strCache>
                <c:ptCount val="1"/>
                <c:pt idx="0">
                  <c:v>Robson Valley TSA</c:v>
                </c:pt>
              </c:strCache>
            </c:strRef>
          </c:tx>
          <c:spPr>
            <a:ln w="25400">
              <a:solidFill>
                <a:srgbClr val="FFCC00"/>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PctKillSummary!$AM$24:$BM$24</c:f>
              <c:numCache>
                <c:formatCode>0%</c:formatCode>
                <c:ptCount val="27"/>
                <c:pt idx="0">
                  <c:v>0</c:v>
                </c:pt>
                <c:pt idx="1">
                  <c:v>0.01</c:v>
                </c:pt>
                <c:pt idx="2">
                  <c:v>0.02</c:v>
                </c:pt>
                <c:pt idx="3">
                  <c:v>0.03</c:v>
                </c:pt>
                <c:pt idx="4">
                  <c:v>0.04</c:v>
                </c:pt>
                <c:pt idx="5">
                  <c:v>0.05</c:v>
                </c:pt>
                <c:pt idx="6">
                  <c:v>7.0000000000000007E-2</c:v>
                </c:pt>
                <c:pt idx="7">
                  <c:v>0.1</c:v>
                </c:pt>
                <c:pt idx="8">
                  <c:v>0.15</c:v>
                </c:pt>
                <c:pt idx="9">
                  <c:v>0.22</c:v>
                </c:pt>
                <c:pt idx="10">
                  <c:v>0.27</c:v>
                </c:pt>
                <c:pt idx="11">
                  <c:v>0.34</c:v>
                </c:pt>
                <c:pt idx="12">
                  <c:v>0.42</c:v>
                </c:pt>
                <c:pt idx="13">
                  <c:v>0.45</c:v>
                </c:pt>
                <c:pt idx="14">
                  <c:v>0.46</c:v>
                </c:pt>
                <c:pt idx="15">
                  <c:v>0.47</c:v>
                </c:pt>
                <c:pt idx="16">
                  <c:v>0.48</c:v>
                </c:pt>
                <c:pt idx="17">
                  <c:v>0.48</c:v>
                </c:pt>
                <c:pt idx="18">
                  <c:v>0.49</c:v>
                </c:pt>
                <c:pt idx="19">
                  <c:v>0.49</c:v>
                </c:pt>
                <c:pt idx="20">
                  <c:v>0.49</c:v>
                </c:pt>
                <c:pt idx="21">
                  <c:v>0.49</c:v>
                </c:pt>
                <c:pt idx="22">
                  <c:v>0.49</c:v>
                </c:pt>
                <c:pt idx="23">
                  <c:v>0.49</c:v>
                </c:pt>
                <c:pt idx="24">
                  <c:v>0.49</c:v>
                </c:pt>
                <c:pt idx="25">
                  <c:v>0.49</c:v>
                </c:pt>
              </c:numCache>
            </c:numRef>
          </c:yVal>
          <c:smooth val="0"/>
        </c:ser>
        <c:ser>
          <c:idx val="14"/>
          <c:order val="15"/>
          <c:tx>
            <c:strRef>
              <c:f>PctKillSummary!$AL$19</c:f>
              <c:strCache>
                <c:ptCount val="1"/>
                <c:pt idx="0">
                  <c:v>Merritt TSA</c:v>
                </c:pt>
              </c:strCache>
            </c:strRef>
          </c:tx>
          <c:spPr>
            <a:ln w="25400">
              <a:solidFill>
                <a:srgbClr val="CC99FF"/>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PctKillSummary!$AM$19:$BM$19</c:f>
              <c:numCache>
                <c:formatCode>0%</c:formatCode>
                <c:ptCount val="27"/>
                <c:pt idx="0">
                  <c:v>0</c:v>
                </c:pt>
                <c:pt idx="1">
                  <c:v>0.01</c:v>
                </c:pt>
                <c:pt idx="2">
                  <c:v>0.01</c:v>
                </c:pt>
                <c:pt idx="3">
                  <c:v>0.02</c:v>
                </c:pt>
                <c:pt idx="4">
                  <c:v>0.02</c:v>
                </c:pt>
                <c:pt idx="5">
                  <c:v>0.03</c:v>
                </c:pt>
                <c:pt idx="6">
                  <c:v>0.05</c:v>
                </c:pt>
                <c:pt idx="7">
                  <c:v>0.09</c:v>
                </c:pt>
                <c:pt idx="8">
                  <c:v>0.14000000000000001</c:v>
                </c:pt>
                <c:pt idx="9">
                  <c:v>0.2</c:v>
                </c:pt>
                <c:pt idx="10">
                  <c:v>0.25</c:v>
                </c:pt>
                <c:pt idx="11">
                  <c:v>0.26</c:v>
                </c:pt>
                <c:pt idx="12">
                  <c:v>0.27</c:v>
                </c:pt>
                <c:pt idx="13">
                  <c:v>0.27</c:v>
                </c:pt>
                <c:pt idx="14">
                  <c:v>0.27</c:v>
                </c:pt>
                <c:pt idx="15">
                  <c:v>0.27</c:v>
                </c:pt>
                <c:pt idx="16">
                  <c:v>0.27</c:v>
                </c:pt>
                <c:pt idx="17">
                  <c:v>0.27</c:v>
                </c:pt>
                <c:pt idx="18">
                  <c:v>0.27</c:v>
                </c:pt>
                <c:pt idx="19">
                  <c:v>0.27</c:v>
                </c:pt>
                <c:pt idx="20">
                  <c:v>0.27</c:v>
                </c:pt>
                <c:pt idx="21">
                  <c:v>0.27</c:v>
                </c:pt>
                <c:pt idx="22">
                  <c:v>0.27</c:v>
                </c:pt>
                <c:pt idx="23">
                  <c:v>0.27</c:v>
                </c:pt>
                <c:pt idx="24">
                  <c:v>0.27</c:v>
                </c:pt>
                <c:pt idx="25">
                  <c:v>0.27</c:v>
                </c:pt>
              </c:numCache>
            </c:numRef>
          </c:yVal>
          <c:smooth val="0"/>
        </c:ser>
        <c:ser>
          <c:idx val="7"/>
          <c:order val="16"/>
          <c:tx>
            <c:strRef>
              <c:f>PctKillSummary!$AL$12</c:f>
              <c:strCache>
                <c:ptCount val="1"/>
                <c:pt idx="0">
                  <c:v>Golden TSA</c:v>
                </c:pt>
              </c:strCache>
            </c:strRef>
          </c:tx>
          <c:spPr>
            <a:ln w="25400">
              <a:solidFill>
                <a:srgbClr val="0000FF"/>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PctKillSummary!$AM$12:$BM$12</c:f>
              <c:numCache>
                <c:formatCode>0%</c:formatCode>
                <c:ptCount val="27"/>
                <c:pt idx="0">
                  <c:v>0.02</c:v>
                </c:pt>
                <c:pt idx="1">
                  <c:v>0.03</c:v>
                </c:pt>
                <c:pt idx="2">
                  <c:v>0.04</c:v>
                </c:pt>
                <c:pt idx="3">
                  <c:v>0.05</c:v>
                </c:pt>
                <c:pt idx="4">
                  <c:v>0.06</c:v>
                </c:pt>
                <c:pt idx="5">
                  <c:v>7.0000000000000007E-2</c:v>
                </c:pt>
                <c:pt idx="6">
                  <c:v>0.1</c:v>
                </c:pt>
                <c:pt idx="7">
                  <c:v>0.14000000000000001</c:v>
                </c:pt>
                <c:pt idx="8">
                  <c:v>0.16</c:v>
                </c:pt>
                <c:pt idx="9">
                  <c:v>0.19</c:v>
                </c:pt>
                <c:pt idx="10">
                  <c:v>0.2</c:v>
                </c:pt>
                <c:pt idx="11">
                  <c:v>0.21</c:v>
                </c:pt>
                <c:pt idx="12">
                  <c:v>0.21</c:v>
                </c:pt>
                <c:pt idx="13">
                  <c:v>0.21</c:v>
                </c:pt>
                <c:pt idx="14">
                  <c:v>0.22</c:v>
                </c:pt>
                <c:pt idx="15">
                  <c:v>0.22</c:v>
                </c:pt>
                <c:pt idx="16">
                  <c:v>0.22</c:v>
                </c:pt>
                <c:pt idx="17">
                  <c:v>0.22</c:v>
                </c:pt>
                <c:pt idx="18">
                  <c:v>0.23</c:v>
                </c:pt>
                <c:pt idx="19">
                  <c:v>0.23</c:v>
                </c:pt>
                <c:pt idx="20">
                  <c:v>0.24</c:v>
                </c:pt>
                <c:pt idx="21">
                  <c:v>0.24</c:v>
                </c:pt>
                <c:pt idx="22">
                  <c:v>0.24</c:v>
                </c:pt>
                <c:pt idx="23">
                  <c:v>0.25</c:v>
                </c:pt>
                <c:pt idx="24">
                  <c:v>0.25</c:v>
                </c:pt>
                <c:pt idx="25">
                  <c:v>0.26</c:v>
                </c:pt>
              </c:numCache>
            </c:numRef>
          </c:yVal>
          <c:smooth val="0"/>
        </c:ser>
        <c:ser>
          <c:idx val="13"/>
          <c:order val="17"/>
          <c:tx>
            <c:strRef>
              <c:f>PctKillSummary!$AL$18</c:f>
              <c:strCache>
                <c:ptCount val="1"/>
                <c:pt idx="0">
                  <c:v>Mackenzie TSA</c:v>
                </c:pt>
              </c:strCache>
            </c:strRef>
          </c:tx>
          <c:spPr>
            <a:ln w="25400">
              <a:solidFill>
                <a:srgbClr val="FF99CC"/>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PctKillSummary!$AM$18:$BM$18</c:f>
              <c:numCache>
                <c:formatCode>0%</c:formatCode>
                <c:ptCount val="27"/>
                <c:pt idx="0">
                  <c:v>0</c:v>
                </c:pt>
                <c:pt idx="1">
                  <c:v>0</c:v>
                </c:pt>
                <c:pt idx="2">
                  <c:v>0</c:v>
                </c:pt>
                <c:pt idx="3">
                  <c:v>0</c:v>
                </c:pt>
                <c:pt idx="4">
                  <c:v>0</c:v>
                </c:pt>
                <c:pt idx="5">
                  <c:v>0.01</c:v>
                </c:pt>
                <c:pt idx="6">
                  <c:v>0.01</c:v>
                </c:pt>
                <c:pt idx="7">
                  <c:v>0.03</c:v>
                </c:pt>
                <c:pt idx="8">
                  <c:v>0.08</c:v>
                </c:pt>
                <c:pt idx="9">
                  <c:v>0.16</c:v>
                </c:pt>
                <c:pt idx="10">
                  <c:v>0.34</c:v>
                </c:pt>
                <c:pt idx="11">
                  <c:v>0.5</c:v>
                </c:pt>
                <c:pt idx="12">
                  <c:v>0.56000000000000005</c:v>
                </c:pt>
                <c:pt idx="13">
                  <c:v>0.59</c:v>
                </c:pt>
                <c:pt idx="14">
                  <c:v>0.61</c:v>
                </c:pt>
                <c:pt idx="15">
                  <c:v>0.61</c:v>
                </c:pt>
                <c:pt idx="16">
                  <c:v>0.61</c:v>
                </c:pt>
                <c:pt idx="17">
                  <c:v>0.61</c:v>
                </c:pt>
                <c:pt idx="18">
                  <c:v>0.61</c:v>
                </c:pt>
                <c:pt idx="19">
                  <c:v>0.61</c:v>
                </c:pt>
                <c:pt idx="20">
                  <c:v>0.62</c:v>
                </c:pt>
                <c:pt idx="21">
                  <c:v>0.62</c:v>
                </c:pt>
                <c:pt idx="22">
                  <c:v>0.62</c:v>
                </c:pt>
                <c:pt idx="23">
                  <c:v>0.62</c:v>
                </c:pt>
                <c:pt idx="24">
                  <c:v>0.62</c:v>
                </c:pt>
                <c:pt idx="25">
                  <c:v>0.62</c:v>
                </c:pt>
              </c:numCache>
            </c:numRef>
          </c:yVal>
          <c:smooth val="0"/>
        </c:ser>
        <c:ser>
          <c:idx val="2"/>
          <c:order val="18"/>
          <c:tx>
            <c:strRef>
              <c:f>PctKillSummary!$AL$7</c:f>
              <c:strCache>
                <c:ptCount val="1"/>
                <c:pt idx="0">
                  <c:v>Boundary TSA</c:v>
                </c:pt>
              </c:strCache>
            </c:strRef>
          </c:tx>
          <c:spPr>
            <a:ln w="25400">
              <a:solidFill>
                <a:srgbClr val="FFFF00"/>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PctKillSummary!$AM$7:$BM$7</c:f>
              <c:numCache>
                <c:formatCode>0%</c:formatCode>
                <c:ptCount val="27"/>
                <c:pt idx="0">
                  <c:v>0</c:v>
                </c:pt>
                <c:pt idx="1">
                  <c:v>0</c:v>
                </c:pt>
                <c:pt idx="2">
                  <c:v>0</c:v>
                </c:pt>
                <c:pt idx="3">
                  <c:v>0</c:v>
                </c:pt>
                <c:pt idx="4">
                  <c:v>0</c:v>
                </c:pt>
                <c:pt idx="5">
                  <c:v>0.01</c:v>
                </c:pt>
                <c:pt idx="6">
                  <c:v>0.01</c:v>
                </c:pt>
                <c:pt idx="7">
                  <c:v>0.03</c:v>
                </c:pt>
                <c:pt idx="8">
                  <c:v>0.03</c:v>
                </c:pt>
                <c:pt idx="9">
                  <c:v>0.04</c:v>
                </c:pt>
                <c:pt idx="10">
                  <c:v>0.05</c:v>
                </c:pt>
                <c:pt idx="11">
                  <c:v>0.05</c:v>
                </c:pt>
                <c:pt idx="12">
                  <c:v>0.06</c:v>
                </c:pt>
                <c:pt idx="13">
                  <c:v>0.06</c:v>
                </c:pt>
                <c:pt idx="14">
                  <c:v>7.0000000000000007E-2</c:v>
                </c:pt>
                <c:pt idx="15">
                  <c:v>0.08</c:v>
                </c:pt>
                <c:pt idx="16">
                  <c:v>0.08</c:v>
                </c:pt>
                <c:pt idx="17">
                  <c:v>0.09</c:v>
                </c:pt>
                <c:pt idx="18">
                  <c:v>0.09</c:v>
                </c:pt>
                <c:pt idx="19">
                  <c:v>0.1</c:v>
                </c:pt>
                <c:pt idx="20">
                  <c:v>0.11</c:v>
                </c:pt>
                <c:pt idx="21">
                  <c:v>0.12</c:v>
                </c:pt>
                <c:pt idx="22">
                  <c:v>0.12</c:v>
                </c:pt>
                <c:pt idx="23">
                  <c:v>0.13</c:v>
                </c:pt>
                <c:pt idx="24">
                  <c:v>0.14000000000000001</c:v>
                </c:pt>
                <c:pt idx="25">
                  <c:v>0.15</c:v>
                </c:pt>
              </c:numCache>
            </c:numRef>
          </c:yVal>
          <c:smooth val="0"/>
        </c:ser>
        <c:ser>
          <c:idx val="16"/>
          <c:order val="19"/>
          <c:tx>
            <c:strRef>
              <c:f>PctKillSummary!$AL$21</c:f>
              <c:strCache>
                <c:ptCount val="1"/>
                <c:pt idx="0">
                  <c:v>Okanagan TSA</c:v>
                </c:pt>
              </c:strCache>
            </c:strRef>
          </c:tx>
          <c:spPr>
            <a:ln w="25400">
              <a:solidFill>
                <a:srgbClr val="3366FF"/>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PctKillSummary!$AM$21:$BM$21</c:f>
              <c:numCache>
                <c:formatCode>0%</c:formatCode>
                <c:ptCount val="27"/>
                <c:pt idx="0">
                  <c:v>0</c:v>
                </c:pt>
                <c:pt idx="1">
                  <c:v>0</c:v>
                </c:pt>
                <c:pt idx="2">
                  <c:v>0.01</c:v>
                </c:pt>
                <c:pt idx="3">
                  <c:v>0.01</c:v>
                </c:pt>
                <c:pt idx="4">
                  <c:v>0.01</c:v>
                </c:pt>
                <c:pt idx="5">
                  <c:v>0.02</c:v>
                </c:pt>
                <c:pt idx="6">
                  <c:v>0.04</c:v>
                </c:pt>
                <c:pt idx="7">
                  <c:v>0.06</c:v>
                </c:pt>
                <c:pt idx="8">
                  <c:v>0.09</c:v>
                </c:pt>
                <c:pt idx="9">
                  <c:v>0.12</c:v>
                </c:pt>
                <c:pt idx="10">
                  <c:v>0.14000000000000001</c:v>
                </c:pt>
                <c:pt idx="11">
                  <c:v>0.16</c:v>
                </c:pt>
                <c:pt idx="12">
                  <c:v>0.16</c:v>
                </c:pt>
                <c:pt idx="13">
                  <c:v>0.17</c:v>
                </c:pt>
                <c:pt idx="14">
                  <c:v>0.17</c:v>
                </c:pt>
                <c:pt idx="15">
                  <c:v>0.17</c:v>
                </c:pt>
                <c:pt idx="16">
                  <c:v>0.17</c:v>
                </c:pt>
                <c:pt idx="17">
                  <c:v>0.17</c:v>
                </c:pt>
                <c:pt idx="18">
                  <c:v>0.18</c:v>
                </c:pt>
                <c:pt idx="19">
                  <c:v>0.18</c:v>
                </c:pt>
                <c:pt idx="20">
                  <c:v>0.18</c:v>
                </c:pt>
                <c:pt idx="21">
                  <c:v>0.18</c:v>
                </c:pt>
                <c:pt idx="22">
                  <c:v>0.18</c:v>
                </c:pt>
                <c:pt idx="23">
                  <c:v>0.18</c:v>
                </c:pt>
                <c:pt idx="24">
                  <c:v>0.18</c:v>
                </c:pt>
                <c:pt idx="25">
                  <c:v>0.18</c:v>
                </c:pt>
              </c:numCache>
            </c:numRef>
          </c:yVal>
          <c:smooth val="0"/>
        </c:ser>
        <c:ser>
          <c:idx val="17"/>
          <c:order val="20"/>
          <c:tx>
            <c:strRef>
              <c:f>PctKillSummary!$AL$22</c:f>
              <c:strCache>
                <c:ptCount val="1"/>
                <c:pt idx="0">
                  <c:v>Prince George Forest District</c:v>
                </c:pt>
              </c:strCache>
            </c:strRef>
          </c:tx>
          <c:spPr>
            <a:ln w="25400">
              <a:solidFill>
                <a:srgbClr val="33CCCC"/>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PctKillSummary!$AM$22:$BM$22</c:f>
              <c:numCache>
                <c:formatCode>0%</c:formatCode>
                <c:ptCount val="27"/>
                <c:pt idx="0">
                  <c:v>0.01</c:v>
                </c:pt>
                <c:pt idx="1">
                  <c:v>0.01</c:v>
                </c:pt>
                <c:pt idx="2">
                  <c:v>0.02</c:v>
                </c:pt>
                <c:pt idx="3">
                  <c:v>0.06</c:v>
                </c:pt>
                <c:pt idx="4">
                  <c:v>0.13</c:v>
                </c:pt>
                <c:pt idx="5">
                  <c:v>0.22</c:v>
                </c:pt>
                <c:pt idx="6">
                  <c:v>0.39</c:v>
                </c:pt>
                <c:pt idx="7">
                  <c:v>0.49</c:v>
                </c:pt>
                <c:pt idx="8">
                  <c:v>0.6</c:v>
                </c:pt>
                <c:pt idx="9">
                  <c:v>0.63</c:v>
                </c:pt>
                <c:pt idx="10">
                  <c:v>0.63</c:v>
                </c:pt>
                <c:pt idx="11">
                  <c:v>0.63</c:v>
                </c:pt>
                <c:pt idx="12">
                  <c:v>0.63</c:v>
                </c:pt>
                <c:pt idx="13">
                  <c:v>0.63</c:v>
                </c:pt>
                <c:pt idx="14">
                  <c:v>0.63</c:v>
                </c:pt>
                <c:pt idx="15">
                  <c:v>0.63</c:v>
                </c:pt>
                <c:pt idx="16">
                  <c:v>0.63</c:v>
                </c:pt>
                <c:pt idx="17">
                  <c:v>0.63</c:v>
                </c:pt>
                <c:pt idx="18">
                  <c:v>0.63</c:v>
                </c:pt>
                <c:pt idx="19">
                  <c:v>0.63</c:v>
                </c:pt>
                <c:pt idx="20">
                  <c:v>0.63</c:v>
                </c:pt>
                <c:pt idx="21">
                  <c:v>0.63</c:v>
                </c:pt>
                <c:pt idx="22">
                  <c:v>0.63</c:v>
                </c:pt>
                <c:pt idx="23">
                  <c:v>0.63</c:v>
                </c:pt>
                <c:pt idx="24">
                  <c:v>0.63</c:v>
                </c:pt>
                <c:pt idx="25">
                  <c:v>0.63</c:v>
                </c:pt>
              </c:numCache>
            </c:numRef>
          </c:yVal>
          <c:smooth val="0"/>
        </c:ser>
        <c:ser>
          <c:idx val="4"/>
          <c:order val="21"/>
          <c:tx>
            <c:strRef>
              <c:f>PctKillSummary!$AL$9</c:f>
              <c:strCache>
                <c:ptCount val="1"/>
                <c:pt idx="0">
                  <c:v>Cranbrook TSA</c:v>
                </c:pt>
              </c:strCache>
            </c:strRef>
          </c:tx>
          <c:spPr>
            <a:ln w="25400">
              <a:solidFill>
                <a:srgbClr val="800080"/>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PctKillSummary!$AM$9:$BM$9</c:f>
              <c:numCache>
                <c:formatCode>0%</c:formatCode>
                <c:ptCount val="27"/>
                <c:pt idx="0">
                  <c:v>0</c:v>
                </c:pt>
                <c:pt idx="1">
                  <c:v>0.01</c:v>
                </c:pt>
                <c:pt idx="2">
                  <c:v>0.01</c:v>
                </c:pt>
                <c:pt idx="3">
                  <c:v>0.01</c:v>
                </c:pt>
                <c:pt idx="4">
                  <c:v>0.02</c:v>
                </c:pt>
                <c:pt idx="5">
                  <c:v>0.03</c:v>
                </c:pt>
                <c:pt idx="6">
                  <c:v>0.05</c:v>
                </c:pt>
                <c:pt idx="7">
                  <c:v>0.06</c:v>
                </c:pt>
                <c:pt idx="8">
                  <c:v>7.0000000000000007E-2</c:v>
                </c:pt>
                <c:pt idx="9">
                  <c:v>0.09</c:v>
                </c:pt>
                <c:pt idx="10">
                  <c:v>0.1</c:v>
                </c:pt>
                <c:pt idx="11">
                  <c:v>0.11</c:v>
                </c:pt>
                <c:pt idx="12">
                  <c:v>0.12</c:v>
                </c:pt>
                <c:pt idx="13">
                  <c:v>0.12</c:v>
                </c:pt>
                <c:pt idx="14">
                  <c:v>0.12</c:v>
                </c:pt>
                <c:pt idx="15">
                  <c:v>0.12</c:v>
                </c:pt>
                <c:pt idx="16">
                  <c:v>0.12</c:v>
                </c:pt>
                <c:pt idx="17">
                  <c:v>0.12</c:v>
                </c:pt>
                <c:pt idx="18">
                  <c:v>0.12</c:v>
                </c:pt>
                <c:pt idx="19">
                  <c:v>0.13</c:v>
                </c:pt>
                <c:pt idx="20">
                  <c:v>0.13</c:v>
                </c:pt>
                <c:pt idx="21">
                  <c:v>0.13</c:v>
                </c:pt>
                <c:pt idx="22">
                  <c:v>0.13</c:v>
                </c:pt>
                <c:pt idx="23">
                  <c:v>0.13</c:v>
                </c:pt>
                <c:pt idx="24">
                  <c:v>0.14000000000000001</c:v>
                </c:pt>
                <c:pt idx="25">
                  <c:v>0.14000000000000001</c:v>
                </c:pt>
              </c:numCache>
            </c:numRef>
          </c:yVal>
          <c:smooth val="0"/>
        </c:ser>
        <c:ser>
          <c:idx val="8"/>
          <c:order val="22"/>
          <c:tx>
            <c:strRef>
              <c:f>PctKillSummary!$AL$13</c:f>
              <c:strCache>
                <c:ptCount val="1"/>
                <c:pt idx="0">
                  <c:v>Invermere TSA</c:v>
                </c:pt>
              </c:strCache>
            </c:strRef>
          </c:tx>
          <c:spPr>
            <a:ln w="25400">
              <a:solidFill>
                <a:srgbClr val="00CCFF"/>
              </a:solidFill>
              <a:prstDash val="solid"/>
            </a:ln>
          </c:spPr>
          <c:marker>
            <c:symbol val="none"/>
          </c:marker>
          <c:xVal>
            <c:numRef>
              <c:f>PctKillSummary!$AM$4:$BM$4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PctKillSummary!$AM$13:$BM$13</c:f>
              <c:numCache>
                <c:formatCode>0%</c:formatCode>
                <c:ptCount val="27"/>
                <c:pt idx="0">
                  <c:v>0</c:v>
                </c:pt>
                <c:pt idx="1">
                  <c:v>0.01</c:v>
                </c:pt>
                <c:pt idx="2">
                  <c:v>0.01</c:v>
                </c:pt>
                <c:pt idx="3">
                  <c:v>0.01</c:v>
                </c:pt>
                <c:pt idx="4">
                  <c:v>0.02</c:v>
                </c:pt>
                <c:pt idx="5">
                  <c:v>0.03</c:v>
                </c:pt>
                <c:pt idx="6">
                  <c:v>0.05</c:v>
                </c:pt>
                <c:pt idx="7">
                  <c:v>0.08</c:v>
                </c:pt>
                <c:pt idx="8">
                  <c:v>0.09</c:v>
                </c:pt>
                <c:pt idx="9">
                  <c:v>0.12</c:v>
                </c:pt>
                <c:pt idx="10">
                  <c:v>0.14000000000000001</c:v>
                </c:pt>
                <c:pt idx="11">
                  <c:v>0.15</c:v>
                </c:pt>
                <c:pt idx="12">
                  <c:v>0.16</c:v>
                </c:pt>
                <c:pt idx="13">
                  <c:v>0.17</c:v>
                </c:pt>
                <c:pt idx="14">
                  <c:v>0.17</c:v>
                </c:pt>
                <c:pt idx="15">
                  <c:v>0.17</c:v>
                </c:pt>
                <c:pt idx="16">
                  <c:v>0.17</c:v>
                </c:pt>
                <c:pt idx="17">
                  <c:v>0.18</c:v>
                </c:pt>
                <c:pt idx="18">
                  <c:v>0.18</c:v>
                </c:pt>
                <c:pt idx="19">
                  <c:v>0.18</c:v>
                </c:pt>
                <c:pt idx="20">
                  <c:v>0.18</c:v>
                </c:pt>
                <c:pt idx="21">
                  <c:v>0.18</c:v>
                </c:pt>
                <c:pt idx="22">
                  <c:v>0.19</c:v>
                </c:pt>
                <c:pt idx="23">
                  <c:v>0.19</c:v>
                </c:pt>
                <c:pt idx="24">
                  <c:v>0.2</c:v>
                </c:pt>
                <c:pt idx="25">
                  <c:v>0.2</c:v>
                </c:pt>
              </c:numCache>
            </c:numRef>
          </c:yVal>
          <c:smooth val="0"/>
        </c:ser>
        <c:dLbls>
          <c:showLegendKey val="0"/>
          <c:showVal val="0"/>
          <c:showCatName val="0"/>
          <c:showSerName val="0"/>
          <c:showPercent val="0"/>
          <c:showBubbleSize val="0"/>
        </c:dLbls>
        <c:axId val="119794688"/>
        <c:axId val="52904704"/>
      </c:scatterChart>
      <c:valAx>
        <c:axId val="119794688"/>
        <c:scaling>
          <c:orientation val="minMax"/>
          <c:max val="2020"/>
          <c:min val="1999"/>
        </c:scaling>
        <c:delete val="0"/>
        <c:axPos val="b"/>
        <c:numFmt formatCode="General" sourceLinked="1"/>
        <c:majorTickMark val="out"/>
        <c:minorTickMark val="out"/>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52904704"/>
        <c:crosses val="autoZero"/>
        <c:crossBetween val="midCat"/>
      </c:valAx>
      <c:valAx>
        <c:axId val="52904704"/>
        <c:scaling>
          <c:orientation val="minMax"/>
          <c:max val="0.85000000000000064"/>
          <c:min val="0"/>
        </c:scaling>
        <c:delete val="0"/>
        <c:axPos val="l"/>
        <c:majorGridlines>
          <c:spPr>
            <a:ln w="3175">
              <a:solidFill>
                <a:schemeClr val="bg1">
                  <a:lumMod val="75000"/>
                </a:schemeClr>
              </a:solidFill>
              <a:prstDash val="sysDot"/>
            </a:ln>
          </c:spPr>
        </c:majorGridlines>
        <c:title>
          <c:tx>
            <c:rich>
              <a:bodyPr/>
              <a:lstStyle/>
              <a:p>
                <a:pPr>
                  <a:defRPr sz="1600" b="1" i="0" u="none" strike="noStrike" baseline="0">
                    <a:solidFill>
                      <a:srgbClr val="000000"/>
                    </a:solidFill>
                    <a:latin typeface="Arial"/>
                    <a:ea typeface="Arial"/>
                    <a:cs typeface="Arial"/>
                  </a:defRPr>
                </a:pPr>
                <a:r>
                  <a:rPr lang="en-CA"/>
                  <a:t>Proportion</a:t>
                </a:r>
                <a:r>
                  <a:rPr lang="en-CA" baseline="0"/>
                  <a:t> of</a:t>
                </a:r>
                <a:r>
                  <a:rPr lang="en-CA"/>
                  <a:t> 1999 THLB Pine Volume Killed</a:t>
                </a:r>
              </a:p>
            </c:rich>
          </c:tx>
          <c:layout>
            <c:manualLayout>
              <c:xMode val="edge"/>
              <c:yMode val="edge"/>
              <c:x val="1.3318534961154272E-2"/>
              <c:y val="0.1239804241435562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19794688"/>
        <c:crosses val="autoZero"/>
        <c:crossBetween val="midCat"/>
        <c:majorUnit val="0.05"/>
      </c:valAx>
      <c:spPr>
        <a:noFill/>
        <a:ln w="12700">
          <a:solidFill>
            <a:srgbClr val="808080"/>
          </a:solidFill>
          <a:prstDash val="solid"/>
        </a:ln>
      </c:spPr>
    </c:plotArea>
    <c:legend>
      <c:legendPos val="r"/>
      <c:layout>
        <c:manualLayout>
          <c:xMode val="edge"/>
          <c:yMode val="edge"/>
          <c:x val="0.82537920828709144"/>
          <c:y val="5.9225476567700143E-2"/>
          <c:w val="0.17018128005919431"/>
          <c:h val="0.84618288538060127"/>
        </c:manualLayout>
      </c:layout>
      <c:overlay val="0"/>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chartsheets/sheet1.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6.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7.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8.xml><?xml version="1.0" encoding="utf-8"?>
<chartsheet xmlns="http://schemas.openxmlformats.org/spreadsheetml/2006/main" xmlns:r="http://schemas.openxmlformats.org/officeDocument/2006/relationships">
  <sheetPr/>
  <sheetViews>
    <sheetView zoomScale="93" workbookViewId="0"/>
  </sheetViews>
  <pageMargins left="0.75" right="0.75" top="1" bottom="1" header="0.5" footer="0.5"/>
  <pageSetup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0.7414</cdr:x>
      <cdr:y>0.84339</cdr:y>
    </cdr:from>
    <cdr:to>
      <cdr:x>0.84795</cdr:x>
      <cdr:y>1</cdr:y>
    </cdr:to>
    <cdr:sp macro="" textlink="">
      <cdr:nvSpPr>
        <cdr:cNvPr id="2" name="TextBox 1"/>
        <cdr:cNvSpPr txBox="1"/>
      </cdr:nvSpPr>
      <cdr:spPr>
        <a:xfrm xmlns:a="http://schemas.openxmlformats.org/drawingml/2006/main">
          <a:off x="6362700" y="569595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0.58601</cdr:x>
      <cdr:y>0.95106</cdr:y>
    </cdr:from>
    <cdr:to>
      <cdr:x>0.98779</cdr:x>
      <cdr:y>0.98695</cdr:y>
    </cdr:to>
    <cdr:sp macro="" textlink="SummaryByUnit!$A$109">
      <cdr:nvSpPr>
        <cdr:cNvPr id="3" name="TextBox 2"/>
        <cdr:cNvSpPr txBox="1"/>
      </cdr:nvSpPr>
      <cdr:spPr>
        <a:xfrm xmlns:a="http://schemas.openxmlformats.org/drawingml/2006/main">
          <a:off x="5029143" y="5553075"/>
          <a:ext cx="3448107" cy="2095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72ABF17F-7580-470A-ADBE-6E0426BC9EBB}" type="TxLink">
            <a:rPr lang="en-US" sz="800" b="0" i="0" u="none" strike="noStrike">
              <a:solidFill>
                <a:srgbClr val="000000"/>
              </a:solidFill>
              <a:latin typeface="Arial"/>
              <a:cs typeface="Arial"/>
            </a:rPr>
            <a:pPr/>
            <a:t>*2016 Publication: 1999-2015 Aerial Overview Surveys and BCMPB.v13</a:t>
          </a:fld>
          <a:endParaRPr lang="en-CA" sz="800" b="0"/>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0.6515</cdr:x>
      <cdr:y>0.84339</cdr:y>
    </cdr:from>
    <cdr:to>
      <cdr:x>0.75805</cdr:x>
      <cdr:y>1</cdr:y>
    </cdr:to>
    <cdr:sp macro="" textlink="">
      <cdr:nvSpPr>
        <cdr:cNvPr id="3" name="TextBox 2"/>
        <cdr:cNvSpPr txBox="1"/>
      </cdr:nvSpPr>
      <cdr:spPr>
        <a:xfrm xmlns:a="http://schemas.openxmlformats.org/drawingml/2006/main">
          <a:off x="5591175" y="562927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0.59267</cdr:x>
      <cdr:y>0.95269</cdr:y>
    </cdr:from>
    <cdr:to>
      <cdr:x>1</cdr:x>
      <cdr:y>1</cdr:y>
    </cdr:to>
    <cdr:sp macro="" textlink="SummaryByUnit!$A$109">
      <cdr:nvSpPr>
        <cdr:cNvPr id="4" name="TextBox 3"/>
        <cdr:cNvSpPr txBox="1"/>
      </cdr:nvSpPr>
      <cdr:spPr>
        <a:xfrm xmlns:a="http://schemas.openxmlformats.org/drawingml/2006/main">
          <a:off x="5086350" y="5562599"/>
          <a:ext cx="3495675" cy="276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4DA0BD2-7A8D-4967-93C7-677C2D2E56D9}" type="TxLink">
            <a:rPr lang="en-US" sz="800" b="0" i="0" u="none" strike="noStrike">
              <a:solidFill>
                <a:srgbClr val="000000"/>
              </a:solidFill>
              <a:latin typeface="Arial"/>
              <a:cs typeface="Arial"/>
            </a:rPr>
            <a:pPr/>
            <a:t>*2016 Publication: 1999-2015 Aerial Overview Surveys and BCMPB.v13</a:t>
          </a:fld>
          <a:endParaRPr lang="en-CA" sz="800" b="0"/>
        </a:p>
      </cdr:txBody>
    </cdr:sp>
  </cdr:relSizeAnchor>
</c:userShapes>
</file>

<file path=xl/drawings/drawing5.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0.60377</cdr:x>
      <cdr:y>0.95432</cdr:y>
    </cdr:from>
    <cdr:to>
      <cdr:x>1</cdr:x>
      <cdr:y>1</cdr:y>
    </cdr:to>
    <cdr:sp macro="" textlink="SummaryByUnit!$A$109">
      <cdr:nvSpPr>
        <cdr:cNvPr id="2" name="TextBox 1"/>
        <cdr:cNvSpPr txBox="1"/>
      </cdr:nvSpPr>
      <cdr:spPr>
        <a:xfrm xmlns:a="http://schemas.openxmlformats.org/drawingml/2006/main">
          <a:off x="5181600" y="5572124"/>
          <a:ext cx="3400425" cy="26669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B6543644-3679-499A-B420-441802C36436}" type="TxLink">
            <a:rPr lang="en-US" sz="800" b="0" i="0" u="none" strike="noStrike">
              <a:solidFill>
                <a:srgbClr val="000000"/>
              </a:solidFill>
              <a:latin typeface="Arial"/>
              <a:cs typeface="Arial"/>
            </a:rPr>
            <a:pPr/>
            <a:t>*2016 Publication: 1999-2015 Aerial Overview Surveys and BCMPB.v13</a:t>
          </a:fld>
          <a:endParaRPr lang="en-CA" sz="800" b="0"/>
        </a:p>
      </cdr:txBody>
    </cdr:sp>
  </cdr:relSizeAnchor>
</c:userShapes>
</file>

<file path=xl/drawings/drawing7.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0.59378</cdr:x>
      <cdr:y>0.95269</cdr:y>
    </cdr:from>
    <cdr:to>
      <cdr:x>1</cdr:x>
      <cdr:y>1</cdr:y>
    </cdr:to>
    <cdr:sp macro="" textlink="SummaryByUnit!$A$110">
      <cdr:nvSpPr>
        <cdr:cNvPr id="2" name="TextBox 1"/>
        <cdr:cNvSpPr txBox="1"/>
      </cdr:nvSpPr>
      <cdr:spPr>
        <a:xfrm xmlns:a="http://schemas.openxmlformats.org/drawingml/2006/main">
          <a:off x="5095874" y="5562599"/>
          <a:ext cx="3486151" cy="276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BB7ED12-D947-47D4-81E4-E7850F57A9D0}" type="TxLink">
            <a:rPr lang="en-US" sz="800" b="0" i="0" u="none" strike="noStrike">
              <a:solidFill>
                <a:srgbClr val="000000"/>
              </a:solidFill>
              <a:latin typeface="Arialri"/>
            </a:rPr>
            <a:pPr/>
            <a:t>2015 Publication: 1999-2014 Aerial Overview Surveys and BCMPB.v12</a:t>
          </a:fld>
          <a:endParaRPr lang="en-CA" sz="800" b="0"/>
        </a:p>
      </cdr:txBody>
    </cdr:sp>
  </cdr:relSizeAnchor>
</c:userShapes>
</file>

<file path=xl/drawings/drawing9.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0.59711</cdr:x>
      <cdr:y>0.95269</cdr:y>
    </cdr:from>
    <cdr:to>
      <cdr:x>1</cdr:x>
      <cdr:y>1</cdr:y>
    </cdr:to>
    <cdr:sp macro="" textlink="SummaryByUnit!$A$109">
      <cdr:nvSpPr>
        <cdr:cNvPr id="2" name="TextBox 1"/>
        <cdr:cNvSpPr txBox="1"/>
      </cdr:nvSpPr>
      <cdr:spPr>
        <a:xfrm xmlns:a="http://schemas.openxmlformats.org/drawingml/2006/main">
          <a:off x="5152988" y="5562590"/>
          <a:ext cx="3457612" cy="27623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F944E372-B528-4C47-9AB6-C12BD9C0B41A}" type="TxLink">
            <a:rPr lang="en-US" sz="800" b="0" i="0" u="none" strike="noStrike">
              <a:solidFill>
                <a:srgbClr val="000000"/>
              </a:solidFill>
              <a:latin typeface="Arial"/>
              <a:cs typeface="Arial"/>
            </a:rPr>
            <a:pPr/>
            <a:t>*2016 Publication: 1999-2015 Aerial Overview Surveys and BCMPB.v13</a:t>
          </a:fld>
          <a:endParaRPr lang="en-CA" sz="800" b="0"/>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0.60044</cdr:x>
      <cdr:y>0.95269</cdr:y>
    </cdr:from>
    <cdr:to>
      <cdr:x>1</cdr:x>
      <cdr:y>1</cdr:y>
    </cdr:to>
    <cdr:sp macro="" textlink="SummaryByUnit!$A$110">
      <cdr:nvSpPr>
        <cdr:cNvPr id="2" name="TextBox 1"/>
        <cdr:cNvSpPr txBox="1"/>
      </cdr:nvSpPr>
      <cdr:spPr>
        <a:xfrm xmlns:a="http://schemas.openxmlformats.org/drawingml/2006/main">
          <a:off x="5153026" y="5562600"/>
          <a:ext cx="3428999" cy="2762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85F51C6-9AC6-4491-B9F9-50990927950C}" type="TxLink">
            <a:rPr lang="en-US" sz="800" b="0" i="0" u="none" strike="noStrike">
              <a:solidFill>
                <a:srgbClr val="000000"/>
              </a:solidFill>
              <a:latin typeface="Arialri"/>
            </a:rPr>
            <a:pPr/>
            <a:t>2015 Publication: 1999-2014 Aerial Overview Surveys and BCMPB.v12</a:t>
          </a:fld>
          <a:endParaRPr lang="en-CA" sz="800" b="0"/>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0.75432</cdr:x>
      <cdr:y>0.03121</cdr:y>
    </cdr:from>
    <cdr:to>
      <cdr:x>0.75432</cdr:x>
      <cdr:y>0.91646</cdr:y>
    </cdr:to>
    <cdr:sp macro="" textlink="">
      <cdr:nvSpPr>
        <cdr:cNvPr id="12290" name="Line 2"/>
        <cdr:cNvSpPr>
          <a:spLocks xmlns:a="http://schemas.openxmlformats.org/drawingml/2006/main" noChangeShapeType="1"/>
        </cdr:cNvSpPr>
      </cdr:nvSpPr>
      <cdr:spPr bwMode="auto">
        <a:xfrm xmlns:a="http://schemas.openxmlformats.org/drawingml/2006/main" flipV="1">
          <a:off x="6473627" y="182257"/>
          <a:ext cx="0" cy="5168820"/>
        </a:xfrm>
        <a:prstGeom xmlns:a="http://schemas.openxmlformats.org/drawingml/2006/main" prst="line">
          <a:avLst/>
        </a:prstGeom>
        <a:noFill xmlns:a="http://schemas.openxmlformats.org/drawingml/2006/main"/>
        <a:ln xmlns:a="http://schemas.openxmlformats.org/drawingml/2006/main" w="19050" cap="rnd">
          <a:solidFill>
            <a:srgbClr val="000000"/>
          </a:solidFill>
          <a:prstDash val="sysDot"/>
          <a:round/>
          <a:headEnd/>
          <a:tailEnd/>
        </a:ln>
      </cdr:spPr>
      <cdr:txBody>
        <a:bodyPr xmlns:a="http://schemas.openxmlformats.org/drawingml/2006/main"/>
        <a:lstStyle xmlns:a="http://schemas.openxmlformats.org/drawingml/2006/main"/>
        <a:p xmlns:a="http://schemas.openxmlformats.org/drawingml/2006/main">
          <a:endParaRPr lang="en-CA"/>
        </a:p>
      </cdr:txBody>
    </cdr:sp>
  </cdr:relSizeAnchor>
</c:userShapes>
</file>

<file path=xl/drawings/drawing15.xml><?xml version="1.0" encoding="utf-8"?>
<xdr:wsDr xmlns:xdr="http://schemas.openxmlformats.org/drawingml/2006/spreadsheetDrawing" xmlns:a="http://schemas.openxmlformats.org/drawingml/2006/main">
  <xdr:absoluteAnchor>
    <xdr:pos x="0" y="0"/>
    <xdr:ext cx="8572500" cy="5827661"/>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0.65296</cdr:x>
      <cdr:y>0.04735</cdr:y>
    </cdr:from>
    <cdr:to>
      <cdr:x>0.65323</cdr:x>
      <cdr:y>0.90569</cdr:y>
    </cdr:to>
    <cdr:sp macro="" textlink="">
      <cdr:nvSpPr>
        <cdr:cNvPr id="2" name="Line 2"/>
        <cdr:cNvSpPr>
          <a:spLocks xmlns:a="http://schemas.openxmlformats.org/drawingml/2006/main" noChangeShapeType="1"/>
        </cdr:cNvSpPr>
      </cdr:nvSpPr>
      <cdr:spPr bwMode="auto">
        <a:xfrm xmlns:a="http://schemas.openxmlformats.org/drawingml/2006/main" flipV="1">
          <a:off x="5597460" y="275955"/>
          <a:ext cx="2314" cy="5002115"/>
        </a:xfrm>
        <a:prstGeom xmlns:a="http://schemas.openxmlformats.org/drawingml/2006/main" prst="line">
          <a:avLst/>
        </a:prstGeom>
        <a:noFill xmlns:a="http://schemas.openxmlformats.org/drawingml/2006/main"/>
        <a:ln xmlns:a="http://schemas.openxmlformats.org/drawingml/2006/main" w="19050" cap="rnd">
          <a:solidFill>
            <a:srgbClr val="000000"/>
          </a:solidFill>
          <a:prstDash val="sysDot"/>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CA"/>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meng\LOCALS~1\Temp\Temporary%20Directory%201%20for%20March05NoMgmtResult.zip\March05NoMgmtResul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Ranking"/>
      <sheetName val="NotesAndParameters"/>
      <sheetName val="CumCompare"/>
      <sheetName val="CumSums"/>
      <sheetName val="CollectInfoPre2005"/>
      <sheetName val="pre2005"/>
      <sheetName val="numReps"/>
      <sheetName val="CollectInfo"/>
      <sheetName val="Scn1"/>
    </sheetNames>
    <sheetDataSet>
      <sheetData sheetId="0"/>
      <sheetData sheetId="1">
        <row r="5">
          <cell r="C5" t="str">
            <v>volCumKill</v>
          </cell>
        </row>
        <row r="6">
          <cell r="C6">
            <v>1</v>
          </cell>
          <cell r="D6">
            <v>74</v>
          </cell>
        </row>
        <row r="7">
          <cell r="C7">
            <v>1</v>
          </cell>
          <cell r="D7">
            <v>10</v>
          </cell>
        </row>
        <row r="18">
          <cell r="B18">
            <v>1</v>
          </cell>
        </row>
      </sheetData>
      <sheetData sheetId="2"/>
      <sheetData sheetId="3"/>
      <sheetData sheetId="4"/>
      <sheetData sheetId="5"/>
      <sheetData sheetId="6"/>
      <sheetData sheetId="7"/>
      <sheetData sheetId="8"/>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Walton, Adrian P FLNR:EX" refreshedDate="42394.665124189814" createdVersion="3" refreshedVersion="4" recordCount="1924">
  <cacheSource type="worksheet">
    <worksheetSource ref="A1:BB1925" sheet="Data"/>
  </cacheSource>
  <cacheFields count="54">
    <cacheField name="currYr" numFmtId="0">
      <sharedItems containsSemiMixedTypes="0" containsString="0" containsNumber="1" containsInteger="1" minValue="0" maxValue="25"/>
    </cacheField>
    <cacheField name="mu" numFmtId="0">
      <sharedItems containsSemiMixedTypes="0" containsString="0" containsNumber="1" containsInteger="1" minValue="1" maxValue="41"/>
    </cacheField>
    <cacheField name="2004anKillData" numFmtId="0">
      <sharedItems containsString="0" containsBlank="1" containsNumber="1" containsInteger="1" minValue="0" maxValue="19466880"/>
    </cacheField>
    <cacheField name="2004cumKillData" numFmtId="0">
      <sharedItems containsString="0" containsBlank="1" containsNumber="1" containsInteger="1" minValue="0" maxValue="47121728"/>
    </cacheField>
    <cacheField name="2004anKillProjection" numFmtId="0">
      <sharedItems containsString="0" containsBlank="1" containsNumber="1" containsInteger="1" minValue="0" maxValue="16702256"/>
    </cacheField>
    <cacheField name="2004cumKillProjection" numFmtId="0">
      <sharedItems containsString="0" containsBlank="1" containsNumber="1" containsInteger="1" minValue="0" maxValue="134640896"/>
    </cacheField>
    <cacheField name="2005anKillData" numFmtId="0">
      <sharedItems containsString="0" containsBlank="1" containsNumber="1" containsInteger="1" minValue="0" maxValue="24520496"/>
    </cacheField>
    <cacheField name="2005cumKillData" numFmtId="0">
      <sharedItems containsString="0" containsBlank="1" containsNumber="1" containsInteger="1" minValue="0" maxValue="71995696"/>
    </cacheField>
    <cacheField name="2005anKillProjection" numFmtId="0">
      <sharedItems containsString="0" containsBlank="1" containsNumber="1" containsInteger="1" minValue="0" maxValue="18646144"/>
    </cacheField>
    <cacheField name="2005cumKillProjection" numFmtId="0">
      <sharedItems containsString="0" containsBlank="1" containsNumber="1" containsInteger="1" minValue="0" maxValue="114391392"/>
    </cacheField>
    <cacheField name="2006anKillData" numFmtId="0">
      <sharedItems containsString="0" containsBlank="1" containsNumber="1" containsInteger="1" minValue="0" maxValue="24457600"/>
    </cacheField>
    <cacheField name="2006cumKillData" numFmtId="0">
      <sharedItems containsString="0" containsBlank="1" containsNumber="1" containsInteger="1" minValue="0" maxValue="82892224"/>
    </cacheField>
    <cacheField name="2006anKillProjection" numFmtId="0">
      <sharedItems containsString="0" containsBlank="1" containsNumber="1" containsInteger="1" minValue="0" maxValue="15928384"/>
    </cacheField>
    <cacheField name="2006cumKillProjection" numFmtId="0">
      <sharedItems containsString="0" containsBlank="1" containsNumber="1" containsInteger="1" minValue="0" maxValue="111901152"/>
    </cacheField>
    <cacheField name="2007anKillData" numFmtId="0">
      <sharedItems containsString="0" containsBlank="1" containsNumber="1" containsInteger="1" minValue="0" maxValue="24961392"/>
    </cacheField>
    <cacheField name="2007cumKillData" numFmtId="0">
      <sharedItems containsString="0" containsBlank="1" containsNumber="1" containsInteger="1" minValue="0" maxValue="88588000"/>
    </cacheField>
    <cacheField name="2007anKillProjection" numFmtId="0">
      <sharedItems containsString="0" containsBlank="1" containsNumber="1" containsInteger="1" minValue="0" maxValue="14173264"/>
    </cacheField>
    <cacheField name="2007cumKillProjection" numFmtId="0">
      <sharedItems containsString="0" containsBlank="1" containsNumber="1" containsInteger="1" minValue="0" maxValue="112383952"/>
    </cacheField>
    <cacheField name="2008anKillData" numFmtId="0">
      <sharedItems containsString="0" containsBlank="1" containsNumber="1" containsInteger="1" minValue="0" maxValue="24502880"/>
    </cacheField>
    <cacheField name="2008cumKillData" numFmtId="0">
      <sharedItems containsString="0" containsBlank="1" containsNumber="1" containsInteger="1" minValue="0" maxValue="89527600"/>
    </cacheField>
    <cacheField name="2008anKillProjection" numFmtId="0">
      <sharedItems containsString="0" containsBlank="1" containsNumber="1" containsInteger="1" minValue="0" maxValue="13082688"/>
    </cacheField>
    <cacheField name="2008cumKillProjection" numFmtId="0">
      <sharedItems containsString="0" containsBlank="1" containsNumber="1" containsInteger="1" minValue="0" maxValue="97614096"/>
    </cacheField>
    <cacheField name="2009anKillData" numFmtId="0">
      <sharedItems containsString="0" containsBlank="1" containsNumber="1" containsInteger="1" minValue="0" maxValue="24764544"/>
    </cacheField>
    <cacheField name="2009cumKillData" numFmtId="0">
      <sharedItems containsString="0" containsBlank="1" containsNumber="1" containsInteger="1" minValue="0" maxValue="89656496"/>
    </cacheField>
    <cacheField name="2009anKillProjection" numFmtId="0">
      <sharedItems containsString="0" containsBlank="1" containsNumber="1" containsInteger="1" minValue="0" maxValue="16846816"/>
    </cacheField>
    <cacheField name="2009cumKillProjection" numFmtId="0">
      <sharedItems containsString="0" containsBlank="1" containsNumber="1" containsInteger="1" minValue="0" maxValue="94153008"/>
    </cacheField>
    <cacheField name="2010anKillData" numFmtId="0">
      <sharedItems containsString="0" containsBlank="1" containsNumber="1" containsInteger="1" minValue="0" maxValue="24641360"/>
    </cacheField>
    <cacheField name="2010cumKillData" numFmtId="0">
      <sharedItems containsString="0" containsBlank="1" containsNumber="1" containsInteger="1" minValue="0" maxValue="89748112"/>
    </cacheField>
    <cacheField name="2010anKillProjection" numFmtId="0">
      <sharedItems containsString="0" containsBlank="1" containsNumber="1" containsInteger="1" minValue="0" maxValue="12659360"/>
    </cacheField>
    <cacheField name="2010cumKillProjection" numFmtId="0">
      <sharedItems containsString="0" containsBlank="1" containsNumber="1" containsInteger="1" minValue="0" maxValue="89768112"/>
    </cacheField>
    <cacheField name="2011anKillData" numFmtId="0">
      <sharedItems containsString="0" containsBlank="1" containsNumber="1" containsInteger="1" minValue="0" maxValue="24568624"/>
    </cacheField>
    <cacheField name="2011cumKillData" numFmtId="0">
      <sharedItems containsString="0" containsBlank="1" containsNumber="1" containsInteger="1" minValue="0" maxValue="89677152"/>
    </cacheField>
    <cacheField name="2011anKillProjection" numFmtId="0">
      <sharedItems containsString="0" containsBlank="1" containsNumber="1" containsInteger="1" minValue="0" maxValue="5483200"/>
    </cacheField>
    <cacheField name="2011cumKillProjection" numFmtId="0">
      <sharedItems containsString="0" containsBlank="1" containsNumber="1" containsInteger="1" minValue="0" maxValue="89695312"/>
    </cacheField>
    <cacheField name="2012anKillData" numFmtId="0">
      <sharedItems containsString="0" containsBlank="1" containsNumber="1" containsInteger="1" minValue="0" maxValue="24603232"/>
    </cacheField>
    <cacheField name="2012cumKillData" numFmtId="0">
      <sharedItems containsString="0" containsBlank="1" containsNumber="1" containsInteger="1" minValue="0" maxValue="89688784"/>
    </cacheField>
    <cacheField name="2012anKillProjection" numFmtId="0">
      <sharedItems containsString="0" containsBlank="1" containsNumber="1" containsInteger="1" minValue="0" maxValue="2062896"/>
    </cacheField>
    <cacheField name="2012cumKillProjection" numFmtId="0">
      <sharedItems containsString="0" containsBlank="1" containsNumber="1" containsInteger="1" minValue="0" maxValue="89697536"/>
    </cacheField>
    <cacheField name="2013anKillData" numFmtId="0">
      <sharedItems containsString="0" containsBlank="1" containsNumber="1" containsInteger="1" minValue="0" maxValue="24611936"/>
    </cacheField>
    <cacheField name="2013cumKillData" numFmtId="0">
      <sharedItems containsString="0" containsBlank="1" containsNumber="1" containsInteger="1" minValue="0" maxValue="89853104"/>
    </cacheField>
    <cacheField name="2013anKillProjection" numFmtId="0">
      <sharedItems containsString="0" containsBlank="1" containsNumber="1" containsInteger="1" minValue="0" maxValue="1515072"/>
    </cacheField>
    <cacheField name="2013cumKillProjection" numFmtId="0">
      <sharedItems containsString="0" containsBlank="1" containsNumber="1" containsInteger="1" minValue="0" maxValue="89864800"/>
    </cacheField>
    <cacheField name="2014anKillData" numFmtId="0">
      <sharedItems containsString="0" containsBlank="1" containsNumber="1" containsInteger="1" minValue="0" maxValue="24567792"/>
    </cacheField>
    <cacheField name="2014cumKillData" numFmtId="0">
      <sharedItems containsString="0" containsBlank="1" containsNumber="1" containsInteger="1" minValue="0" maxValue="89940736"/>
    </cacheField>
    <cacheField name="2014anKillProjection" numFmtId="0">
      <sharedItems containsString="0" containsBlank="1" containsNumber="1" containsInteger="1" minValue="0" maxValue="1238768"/>
    </cacheField>
    <cacheField name="2014cumKillProjection" numFmtId="0">
      <sharedItems containsString="0" containsBlank="1" containsNumber="1" containsInteger="1" minValue="0" maxValue="89947200"/>
    </cacheField>
    <cacheField name="2015anKillData" numFmtId="0">
      <sharedItems containsString="0" containsBlank="1" containsNumber="1" containsInteger="1" minValue="0" maxValue="24520464"/>
    </cacheField>
    <cacheField name="2015cumKillData" numFmtId="0">
      <sharedItems containsString="0" containsBlank="1" containsNumber="1" containsInteger="1" minValue="0" maxValue="89791824"/>
    </cacheField>
    <cacheField name="2015anKillProjection" numFmtId="0">
      <sharedItems containsString="0" containsBlank="1" containsNumber="1" containsInteger="1" minValue="0" maxValue="1339120"/>
    </cacheField>
    <cacheField name="2015cumKillProjection" numFmtId="0">
      <sharedItems containsString="0" containsBlank="1" containsNumber="1" containsInteger="1" minValue="0" maxValue="89798784"/>
    </cacheField>
    <cacheField name="Year" numFmtId="0">
      <sharedItems containsSemiMixedTypes="0" containsString="0" containsNumber="1" containsInteger="1" minValue="1999" maxValue="2024" count="26">
        <n v="1999"/>
        <n v="2000"/>
        <n v="2001"/>
        <n v="2002"/>
        <n v="2003"/>
        <n v="2004"/>
        <n v="2005"/>
        <n v="2006"/>
        <n v="2007"/>
        <n v="2008"/>
        <n v="2009"/>
        <n v="2010"/>
        <n v="2011"/>
        <n v="2012"/>
        <n v="2013"/>
        <n v="2014"/>
        <n v="2015"/>
        <n v="2016"/>
        <n v="2017"/>
        <n v="2018"/>
        <n v="2019"/>
        <n v="2020"/>
        <n v="2021"/>
        <n v="2022"/>
        <n v="2023"/>
        <n v="2024"/>
      </sharedItems>
    </cacheField>
    <cacheField name="Management Unit Class" numFmtId="0">
      <sharedItems count="8">
        <s v="Pine Units"/>
        <s v="Non-pine Units"/>
        <s v="Interior TFLs"/>
        <s v="Coast TFLs"/>
        <s v="TFL" u="1"/>
        <s v="Non-pine Unit TSA" u="1"/>
        <s v="Pine Unit" u="1"/>
        <s v="TFLs" u="1"/>
      </sharedItems>
    </cacheField>
    <cacheField name="Management Unit" numFmtId="0">
      <sharedItems/>
    </cacheField>
    <cacheField name="Management Unit Full Name" numFmtId="0">
      <sharedItems count="77">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Interior TFLs"/>
        <s v="Coast TFLs"/>
        <s v="TFL 54" u="1"/>
        <s v="TFL 41" u="1"/>
        <s v="TFL 55" u="1"/>
        <s v="TFL 42" u="1"/>
        <s v="TFL 56" u="1"/>
        <s v="TFL 3" u="1"/>
        <s v="TFL 43" u="1"/>
        <s v="TFL 57" u="1"/>
        <s v="TFL 30" u="1"/>
        <s v="TFL 44" u="1"/>
        <s v="TFL 45" u="1"/>
        <s v="TFL 46" u="1"/>
        <s v="TFL 33" u="1"/>
        <s v="TFL 47" u="1"/>
        <s v="TFL 8" u="1"/>
        <s v="TFL 48" u="1"/>
        <s v="TFL 35" u="1"/>
        <s v="TFL 49" u="1"/>
        <s v="TFL 1" u="1"/>
        <s v="TFL 23" u="1"/>
        <s v="TFL 37" u="1"/>
        <s v="Cranbrookv" u="1"/>
        <s v="TFL 10" u="1"/>
        <s v="TFL 38" u="1"/>
        <s v="TFL 25" u="1"/>
        <s v="TFL 39" u="1"/>
        <s v="TFL 26" u="1"/>
        <s v="TFL 0" u="1"/>
        <s v="TFL 14" u="1"/>
        <s v="TFL 6" u="1"/>
        <s v="TFL 15" u="1"/>
        <s v="TFL 5" u="1"/>
        <s v="TFL 18" u="1"/>
        <s v="TFL 19" u="1"/>
        <s v="TFL 52" u="1"/>
        <s v="TFL 53" u="1"/>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Walton, Adrian P FLNR:EX" refreshedDate="42394.665778703704" createdVersion="3" refreshedVersion="4" recordCount="74">
  <cacheSource type="worksheet">
    <worksheetSource ref="BF1:BO75" sheet="Data"/>
  </cacheSource>
  <cacheFields count="10">
    <cacheField name="Managment Unit ID (muID)" numFmtId="0">
      <sharedItems containsString="0" containsBlank="1" containsNumber="1" containsInteger="1" minValue="1" maxValue="41"/>
    </cacheField>
    <cacheField name="Manamgent Units: Look-up Name" numFmtId="0">
      <sharedItems containsBlank="1"/>
    </cacheField>
    <cacheField name="Management Units: Full Name" numFmtId="0">
      <sharedItems containsBlank="1" count="77">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Interior TFLs"/>
        <s v="Coast TFLs"/>
        <m/>
        <s v="TFL 52" u="1"/>
        <s v="TFL 47" u="1"/>
        <s v="TFL 5" u="1"/>
        <s v="TFL 3" u="1"/>
        <s v="TFL 1" u="1"/>
        <s v="TFL 55" u="1"/>
        <s v="TFL 35" u="1"/>
        <s v="TFL 15" u="1"/>
        <s v="TFL 43" u="1"/>
        <s v="TFL 38" u="1"/>
        <s v="TFL 23" u="1"/>
        <s v="TFL 18" u="1"/>
        <s v="TFL 46" u="1"/>
        <s v="TFL 26" u="1"/>
        <s v="TFL 54" u="1"/>
        <s v="TFL 49" u="1"/>
        <s v="TFL 14" u="1"/>
        <s v="TFL 8" u="1"/>
        <s v="TFL 57" u="1"/>
        <s v="TFL 6" u="1"/>
        <s v="TFL 42" u="1"/>
        <s v="TFL 37" u="1"/>
        <s v="TFL 0" u="1"/>
        <s v="TFL 45" u="1"/>
        <s v="TFL 30" u="1"/>
        <s v="TFL 25" u="1"/>
        <s v="TFL 10" u="1"/>
        <s v="TFL 53" u="1"/>
        <s v="TFL 48" u="1"/>
        <s v="TFL 33" u="1"/>
        <s v="TFL 56" u="1"/>
        <s v="TFL 41" u="1"/>
        <s v="TFL 44" u="1"/>
        <s v="TFL 39" u="1"/>
        <s v="TFL 19" u="1"/>
      </sharedItems>
    </cacheField>
    <cacheField name="Managment Unit Class" numFmtId="0">
      <sharedItems containsBlank="1" count="9">
        <s v="Pine Units"/>
        <s v="Non-pine Units"/>
        <s v="Interior TFLs"/>
        <s v="Coast TFLs"/>
        <m/>
        <s v="Pine Unit" u="1"/>
        <s v="Non-pine Unit TSA" u="1"/>
        <s v="TFLs" u="1"/>
        <s v="TFL" u="1"/>
      </sharedItems>
    </cacheField>
    <cacheField name="Pine Units:  Look-up Name" numFmtId="0">
      <sharedItems containsBlank="1"/>
    </cacheField>
    <cacheField name="Pine Units: Full Name" numFmtId="0">
      <sharedItems containsBlank="1"/>
    </cacheField>
    <cacheField name="THLB Total Volume (m3) in 1999" numFmtId="165">
      <sharedItems containsString="0" containsBlank="1" containsNumber="1" containsInteger="1" minValue="8204240" maxValue="422006432"/>
    </cacheField>
    <cacheField name="THLB Pine Volume (m3) in 1999" numFmtId="165">
      <sharedItems containsString="0" containsBlank="1" containsNumber="1" containsInteger="1" minValue="82112" maxValue="143621136"/>
    </cacheField>
    <cacheField name="Include" numFmtId="165">
      <sharedItems containsString="0" containsBlank="1" containsNumber="1" containsInteger="1" minValue="1" maxValue="3"/>
    </cacheField>
    <cacheField name="Coast/Interior" numFmtId="165">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924">
  <r>
    <n v="0"/>
    <n v="1"/>
    <n v="150240"/>
    <n v="111600"/>
    <m/>
    <m/>
    <n v="212304"/>
    <n v="212304"/>
    <m/>
    <m/>
    <n v="220944"/>
    <n v="220944"/>
    <m/>
    <m/>
    <n v="228512"/>
    <n v="228512"/>
    <m/>
    <m/>
    <n v="227200"/>
    <n v="227200"/>
    <m/>
    <m/>
    <n v="224288"/>
    <n v="224288"/>
    <m/>
    <m/>
    <n v="228304"/>
    <n v="228304"/>
    <m/>
    <m/>
    <n v="230192"/>
    <n v="230192"/>
    <m/>
    <m/>
    <n v="223440"/>
    <n v="223440"/>
    <m/>
    <m/>
    <n v="228384"/>
    <n v="228384"/>
    <m/>
    <m/>
    <n v="229056"/>
    <n v="229056"/>
    <m/>
    <m/>
    <n v="227072"/>
    <n v="227072"/>
    <m/>
    <m/>
    <x v="0"/>
    <x v="0"/>
    <s v="100MileHouse"/>
    <x v="0"/>
  </r>
  <r>
    <n v="0"/>
    <n v="2"/>
    <n v="40048"/>
    <n v="35264"/>
    <m/>
    <m/>
    <n v="55744"/>
    <n v="55744"/>
    <m/>
    <m/>
    <n v="62288"/>
    <n v="62288"/>
    <m/>
    <m/>
    <n v="56752"/>
    <n v="56752"/>
    <m/>
    <m/>
    <n v="53568"/>
    <n v="53568"/>
    <m/>
    <m/>
    <n v="54720"/>
    <n v="54720"/>
    <m/>
    <m/>
    <n v="67824"/>
    <n v="67824"/>
    <m/>
    <m/>
    <n v="57520"/>
    <n v="57520"/>
    <m/>
    <m/>
    <n v="57760"/>
    <n v="57760"/>
    <m/>
    <m/>
    <n v="59888"/>
    <n v="59888"/>
    <m/>
    <m/>
    <n v="62672"/>
    <n v="62672"/>
    <m/>
    <m/>
    <n v="59120"/>
    <n v="59120"/>
    <m/>
    <m/>
    <x v="0"/>
    <x v="0"/>
    <s v="Arrow"/>
    <x v="1"/>
  </r>
  <r>
    <n v="0"/>
    <n v="3"/>
    <n v="0"/>
    <n v="0"/>
    <m/>
    <m/>
    <n v="0"/>
    <n v="0"/>
    <m/>
    <m/>
    <n v="0"/>
    <n v="0"/>
    <m/>
    <m/>
    <n v="0"/>
    <n v="0"/>
    <m/>
    <m/>
    <n v="0"/>
    <n v="0"/>
    <m/>
    <m/>
    <n v="0"/>
    <n v="0"/>
    <m/>
    <m/>
    <n v="0"/>
    <n v="0"/>
    <m/>
    <m/>
    <n v="0"/>
    <n v="0"/>
    <m/>
    <m/>
    <n v="0"/>
    <n v="0"/>
    <m/>
    <m/>
    <n v="0"/>
    <n v="0"/>
    <m/>
    <m/>
    <n v="0"/>
    <n v="0"/>
    <m/>
    <m/>
    <n v="0"/>
    <n v="0"/>
    <m/>
    <m/>
    <x v="0"/>
    <x v="1"/>
    <s v="Arrowsmith"/>
    <x v="2"/>
  </r>
  <r>
    <n v="0"/>
    <n v="4"/>
    <n v="5360"/>
    <n v="4176"/>
    <m/>
    <m/>
    <n v="8960"/>
    <n v="8960"/>
    <m/>
    <m/>
    <n v="8800"/>
    <n v="8800"/>
    <m/>
    <m/>
    <n v="8864"/>
    <n v="8864"/>
    <m/>
    <m/>
    <n v="8288"/>
    <n v="8288"/>
    <m/>
    <m/>
    <n v="8544"/>
    <n v="8544"/>
    <m/>
    <m/>
    <n v="7984"/>
    <n v="7984"/>
    <m/>
    <m/>
    <n v="8000"/>
    <n v="8000"/>
    <m/>
    <m/>
    <n v="8176"/>
    <n v="8176"/>
    <m/>
    <m/>
    <n v="8272"/>
    <n v="8272"/>
    <m/>
    <m/>
    <n v="8944"/>
    <n v="8944"/>
    <m/>
    <m/>
    <n v="8080"/>
    <n v="8080"/>
    <m/>
    <m/>
    <x v="0"/>
    <x v="0"/>
    <s v="Boundary"/>
    <x v="3"/>
  </r>
  <r>
    <n v="0"/>
    <n v="5"/>
    <n v="42992"/>
    <n v="33952"/>
    <m/>
    <m/>
    <n v="69264"/>
    <n v="69264"/>
    <m/>
    <m/>
    <n v="74224"/>
    <n v="74224"/>
    <m/>
    <m/>
    <n v="74768"/>
    <n v="74768"/>
    <m/>
    <m/>
    <n v="74672"/>
    <n v="74672"/>
    <m/>
    <m/>
    <n v="74768"/>
    <n v="74768"/>
    <m/>
    <m/>
    <n v="74768"/>
    <n v="74768"/>
    <m/>
    <m/>
    <n v="74656"/>
    <n v="74656"/>
    <m/>
    <m/>
    <n v="74656"/>
    <n v="74656"/>
    <m/>
    <m/>
    <n v="74560"/>
    <n v="74560"/>
    <m/>
    <m/>
    <n v="74560"/>
    <n v="74560"/>
    <m/>
    <m/>
    <n v="74560"/>
    <n v="74560"/>
    <m/>
    <m/>
    <x v="0"/>
    <x v="0"/>
    <s v="Bulkley"/>
    <x v="4"/>
  </r>
  <r>
    <n v="0"/>
    <n v="6"/>
    <n v="0"/>
    <n v="0"/>
    <m/>
    <m/>
    <n v="0"/>
    <n v="0"/>
    <m/>
    <m/>
    <n v="0"/>
    <n v="0"/>
    <m/>
    <m/>
    <n v="0"/>
    <n v="0"/>
    <m/>
    <m/>
    <n v="0"/>
    <n v="0"/>
    <m/>
    <m/>
    <n v="0"/>
    <n v="0"/>
    <m/>
    <m/>
    <n v="0"/>
    <n v="0"/>
    <m/>
    <m/>
    <n v="0"/>
    <n v="0"/>
    <m/>
    <m/>
    <n v="0"/>
    <n v="0"/>
    <m/>
    <m/>
    <n v="0"/>
    <n v="0"/>
    <m/>
    <m/>
    <n v="0"/>
    <n v="0"/>
    <m/>
    <m/>
    <n v="0"/>
    <n v="0"/>
    <m/>
    <m/>
    <x v="0"/>
    <x v="1"/>
    <s v="Cassiar"/>
    <x v="5"/>
  </r>
  <r>
    <n v="0"/>
    <n v="7"/>
    <n v="0"/>
    <n v="0"/>
    <m/>
    <m/>
    <n v="0"/>
    <n v="0"/>
    <m/>
    <m/>
    <n v="0"/>
    <n v="0"/>
    <m/>
    <m/>
    <n v="0"/>
    <n v="0"/>
    <m/>
    <m/>
    <n v="0"/>
    <n v="0"/>
    <m/>
    <m/>
    <n v="0"/>
    <n v="0"/>
    <m/>
    <m/>
    <n v="0"/>
    <n v="0"/>
    <m/>
    <m/>
    <n v="0"/>
    <n v="0"/>
    <m/>
    <m/>
    <n v="0"/>
    <n v="0"/>
    <m/>
    <m/>
    <n v="0"/>
    <n v="0"/>
    <m/>
    <m/>
    <n v="0"/>
    <n v="0"/>
    <m/>
    <m/>
    <n v="0"/>
    <n v="0"/>
    <m/>
    <m/>
    <x v="0"/>
    <x v="1"/>
    <s v="Cranberry"/>
    <x v="6"/>
  </r>
  <r>
    <n v="0"/>
    <n v="8"/>
    <n v="53680"/>
    <n v="41504"/>
    <m/>
    <m/>
    <n v="108432"/>
    <n v="108432"/>
    <m/>
    <m/>
    <n v="116240"/>
    <n v="116240"/>
    <m/>
    <m/>
    <n v="108480"/>
    <n v="108480"/>
    <m/>
    <m/>
    <n v="111024"/>
    <n v="111024"/>
    <m/>
    <m/>
    <n v="118384"/>
    <n v="118384"/>
    <m/>
    <m/>
    <n v="107376"/>
    <n v="107376"/>
    <m/>
    <m/>
    <n v="123152"/>
    <n v="123152"/>
    <m/>
    <m/>
    <n v="116528"/>
    <n v="116528"/>
    <m/>
    <m/>
    <n v="118480"/>
    <n v="118480"/>
    <m/>
    <m/>
    <n v="98192"/>
    <n v="98192"/>
    <m/>
    <m/>
    <n v="115072"/>
    <n v="115072"/>
    <m/>
    <m/>
    <x v="0"/>
    <x v="0"/>
    <s v="Cranbrook"/>
    <x v="7"/>
  </r>
  <r>
    <n v="0"/>
    <n v="9"/>
    <n v="0"/>
    <n v="0"/>
    <m/>
    <m/>
    <n v="0"/>
    <n v="0"/>
    <m/>
    <m/>
    <n v="0"/>
    <n v="0"/>
    <m/>
    <m/>
    <n v="0"/>
    <n v="0"/>
    <m/>
    <m/>
    <n v="0"/>
    <n v="0"/>
    <m/>
    <m/>
    <n v="0"/>
    <n v="0"/>
    <m/>
    <m/>
    <n v="0"/>
    <n v="0"/>
    <m/>
    <m/>
    <n v="0"/>
    <n v="0"/>
    <m/>
    <m/>
    <n v="0"/>
    <n v="0"/>
    <m/>
    <m/>
    <n v="0"/>
    <n v="0"/>
    <m/>
    <m/>
    <n v="0"/>
    <n v="0"/>
    <m/>
    <m/>
    <n v="0"/>
    <n v="0"/>
    <m/>
    <m/>
    <x v="0"/>
    <x v="0"/>
    <s v="DawsonCreek"/>
    <x v="8"/>
  </r>
  <r>
    <n v="0"/>
    <n v="10"/>
    <n v="0"/>
    <n v="0"/>
    <m/>
    <m/>
    <n v="0"/>
    <n v="0"/>
    <m/>
    <m/>
    <n v="0"/>
    <n v="0"/>
    <m/>
    <m/>
    <n v="0"/>
    <n v="0"/>
    <m/>
    <m/>
    <n v="0"/>
    <n v="0"/>
    <m/>
    <m/>
    <n v="0"/>
    <n v="0"/>
    <m/>
    <m/>
    <n v="0"/>
    <n v="0"/>
    <m/>
    <m/>
    <n v="0"/>
    <n v="0"/>
    <m/>
    <m/>
    <n v="0"/>
    <n v="0"/>
    <m/>
    <m/>
    <n v="0"/>
    <n v="0"/>
    <m/>
    <m/>
    <n v="0"/>
    <n v="0"/>
    <m/>
    <m/>
    <n v="0"/>
    <n v="0"/>
    <m/>
    <m/>
    <x v="0"/>
    <x v="1"/>
    <s v="FortNelson"/>
    <x v="9"/>
  </r>
  <r>
    <n v="0"/>
    <n v="11"/>
    <n v="64"/>
    <n v="32"/>
    <m/>
    <m/>
    <n v="288"/>
    <n v="288"/>
    <m/>
    <m/>
    <n v="352"/>
    <n v="352"/>
    <m/>
    <m/>
    <n v="352"/>
    <n v="352"/>
    <m/>
    <m/>
    <n v="352"/>
    <n v="352"/>
    <m/>
    <m/>
    <n v="352"/>
    <n v="352"/>
    <m/>
    <m/>
    <n v="352"/>
    <n v="352"/>
    <m/>
    <m/>
    <n v="352"/>
    <n v="352"/>
    <m/>
    <m/>
    <n v="352"/>
    <n v="352"/>
    <m/>
    <m/>
    <n v="352"/>
    <n v="352"/>
    <m/>
    <m/>
    <n v="352"/>
    <n v="352"/>
    <m/>
    <m/>
    <n v="352"/>
    <n v="352"/>
    <m/>
    <m/>
    <x v="0"/>
    <x v="1"/>
    <s v="Fraser"/>
    <x v="10"/>
  </r>
  <r>
    <n v="0"/>
    <n v="12"/>
    <n v="558928"/>
    <n v="457184"/>
    <m/>
    <m/>
    <n v="963168"/>
    <n v="963168"/>
    <m/>
    <m/>
    <n v="929168"/>
    <n v="929168"/>
    <m/>
    <m/>
    <n v="936256"/>
    <n v="936256"/>
    <m/>
    <m/>
    <n v="933728"/>
    <n v="933728"/>
    <m/>
    <m/>
    <n v="935632"/>
    <n v="935632"/>
    <m/>
    <m/>
    <n v="938416"/>
    <n v="938416"/>
    <m/>
    <m/>
    <n v="940704"/>
    <n v="940704"/>
    <m/>
    <m/>
    <n v="923888"/>
    <n v="923888"/>
    <m/>
    <m/>
    <n v="934560"/>
    <n v="934560"/>
    <m/>
    <m/>
    <n v="933168"/>
    <n v="933168"/>
    <m/>
    <m/>
    <n v="919296"/>
    <n v="919296"/>
    <m/>
    <m/>
    <x v="0"/>
    <x v="0"/>
    <s v="FtStJames"/>
    <x v="11"/>
  </r>
  <r>
    <n v="0"/>
    <n v="13"/>
    <n v="0"/>
    <n v="0"/>
    <m/>
    <m/>
    <n v="0"/>
    <n v="0"/>
    <m/>
    <m/>
    <n v="0"/>
    <n v="0"/>
    <m/>
    <m/>
    <n v="0"/>
    <n v="0"/>
    <m/>
    <m/>
    <n v="0"/>
    <n v="0"/>
    <m/>
    <m/>
    <n v="0"/>
    <n v="0"/>
    <m/>
    <m/>
    <n v="0"/>
    <n v="0"/>
    <m/>
    <m/>
    <n v="0"/>
    <n v="0"/>
    <m/>
    <m/>
    <n v="0"/>
    <n v="0"/>
    <m/>
    <m/>
    <n v="0"/>
    <n v="0"/>
    <m/>
    <m/>
    <n v="0"/>
    <n v="0"/>
    <m/>
    <m/>
    <n v="0"/>
    <n v="0"/>
    <m/>
    <m/>
    <x v="0"/>
    <x v="1"/>
    <s v="FtStJohn"/>
    <x v="12"/>
  </r>
  <r>
    <n v="0"/>
    <n v="14"/>
    <n v="87248"/>
    <n v="81104"/>
    <m/>
    <m/>
    <n v="78656"/>
    <n v="78656"/>
    <m/>
    <m/>
    <n v="88864"/>
    <n v="88864"/>
    <m/>
    <m/>
    <n v="88688"/>
    <n v="88688"/>
    <m/>
    <m/>
    <n v="88096"/>
    <n v="88096"/>
    <m/>
    <m/>
    <n v="88416"/>
    <n v="88416"/>
    <m/>
    <m/>
    <n v="88240"/>
    <n v="88240"/>
    <m/>
    <m/>
    <n v="87632"/>
    <n v="87632"/>
    <m/>
    <m/>
    <n v="87696"/>
    <n v="87696"/>
    <m/>
    <m/>
    <n v="87584"/>
    <n v="87584"/>
    <m/>
    <m/>
    <n v="87664"/>
    <n v="87664"/>
    <m/>
    <m/>
    <n v="87264"/>
    <n v="87264"/>
    <m/>
    <m/>
    <x v="0"/>
    <x v="0"/>
    <s v="Golden"/>
    <x v="13"/>
  </r>
  <r>
    <n v="0"/>
    <n v="15"/>
    <n v="23856"/>
    <n v="18704"/>
    <m/>
    <m/>
    <n v="37504"/>
    <n v="37504"/>
    <m/>
    <m/>
    <n v="38448"/>
    <n v="38448"/>
    <m/>
    <m/>
    <n v="38976"/>
    <n v="38976"/>
    <m/>
    <m/>
    <n v="38864"/>
    <n v="38864"/>
    <m/>
    <m/>
    <n v="38864"/>
    <n v="38864"/>
    <m/>
    <m/>
    <n v="38864"/>
    <n v="38864"/>
    <m/>
    <m/>
    <n v="38592"/>
    <n v="38592"/>
    <m/>
    <m/>
    <n v="38592"/>
    <n v="38592"/>
    <m/>
    <m/>
    <n v="37808"/>
    <n v="37808"/>
    <m/>
    <m/>
    <n v="37808"/>
    <n v="37808"/>
    <m/>
    <m/>
    <n v="37808"/>
    <n v="37808"/>
    <m/>
    <m/>
    <x v="0"/>
    <x v="0"/>
    <s v="Invermere"/>
    <x v="14"/>
  </r>
  <r>
    <n v="0"/>
    <n v="16"/>
    <n v="48"/>
    <n v="0"/>
    <m/>
    <m/>
    <n v="0"/>
    <n v="0"/>
    <m/>
    <m/>
    <n v="1024"/>
    <n v="1024"/>
    <m/>
    <m/>
    <n v="80"/>
    <n v="80"/>
    <m/>
    <m/>
    <n v="32"/>
    <n v="32"/>
    <m/>
    <m/>
    <n v="1024"/>
    <n v="1024"/>
    <m/>
    <m/>
    <n v="1408"/>
    <n v="1408"/>
    <m/>
    <m/>
    <n v="1168"/>
    <n v="1168"/>
    <m/>
    <m/>
    <n v="32"/>
    <n v="32"/>
    <m/>
    <m/>
    <n v="1456"/>
    <n v="1456"/>
    <m/>
    <m/>
    <n v="80"/>
    <n v="80"/>
    <m/>
    <m/>
    <n v="1024"/>
    <n v="1024"/>
    <m/>
    <m/>
    <x v="0"/>
    <x v="1"/>
    <s v="Kalum"/>
    <x v="15"/>
  </r>
  <r>
    <n v="0"/>
    <n v="17"/>
    <n v="151088"/>
    <n v="138320"/>
    <m/>
    <m/>
    <n v="184000"/>
    <n v="184000"/>
    <m/>
    <m/>
    <n v="198768"/>
    <n v="198768"/>
    <m/>
    <m/>
    <n v="210352"/>
    <n v="210352"/>
    <m/>
    <m/>
    <n v="210064"/>
    <n v="210064"/>
    <m/>
    <m/>
    <n v="208176"/>
    <n v="208176"/>
    <m/>
    <m/>
    <n v="199792"/>
    <n v="199792"/>
    <m/>
    <m/>
    <n v="206976"/>
    <n v="206976"/>
    <m/>
    <m/>
    <n v="208480"/>
    <n v="208480"/>
    <m/>
    <m/>
    <n v="198880"/>
    <n v="198880"/>
    <m/>
    <m/>
    <n v="210704"/>
    <n v="210704"/>
    <m/>
    <m/>
    <n v="205904"/>
    <n v="205904"/>
    <m/>
    <m/>
    <x v="0"/>
    <x v="0"/>
    <s v="Kamloops"/>
    <x v="16"/>
  </r>
  <r>
    <n v="0"/>
    <n v="18"/>
    <n v="0"/>
    <n v="0"/>
    <m/>
    <m/>
    <n v="0"/>
    <n v="0"/>
    <m/>
    <m/>
    <n v="0"/>
    <n v="0"/>
    <m/>
    <m/>
    <n v="0"/>
    <n v="0"/>
    <m/>
    <m/>
    <n v="0"/>
    <n v="0"/>
    <m/>
    <m/>
    <n v="0"/>
    <n v="0"/>
    <m/>
    <m/>
    <n v="0"/>
    <n v="0"/>
    <m/>
    <m/>
    <n v="0"/>
    <n v="0"/>
    <m/>
    <m/>
    <n v="0"/>
    <n v="0"/>
    <m/>
    <m/>
    <n v="0"/>
    <n v="0"/>
    <m/>
    <m/>
    <n v="0"/>
    <n v="0"/>
    <m/>
    <m/>
    <n v="0"/>
    <n v="0"/>
    <m/>
    <m/>
    <x v="0"/>
    <x v="1"/>
    <s v="Kingcome"/>
    <x v="17"/>
  </r>
  <r>
    <n v="0"/>
    <n v="19"/>
    <n v="2480"/>
    <n v="2416"/>
    <m/>
    <m/>
    <n v="2592"/>
    <n v="2592"/>
    <m/>
    <m/>
    <n v="0"/>
    <n v="0"/>
    <m/>
    <m/>
    <n v="1472"/>
    <n v="1472"/>
    <m/>
    <m/>
    <n v="3168"/>
    <n v="3168"/>
    <m/>
    <m/>
    <n v="1824"/>
    <n v="1824"/>
    <m/>
    <m/>
    <n v="3024"/>
    <n v="3024"/>
    <m/>
    <m/>
    <n v="0"/>
    <n v="0"/>
    <m/>
    <m/>
    <n v="1488"/>
    <n v="1488"/>
    <m/>
    <m/>
    <n v="3040"/>
    <n v="3040"/>
    <m/>
    <m/>
    <n v="1136"/>
    <n v="1136"/>
    <m/>
    <m/>
    <n v="3040"/>
    <n v="3040"/>
    <m/>
    <m/>
    <x v="0"/>
    <x v="1"/>
    <s v="Kispiox"/>
    <x v="18"/>
  </r>
  <r>
    <n v="0"/>
    <n v="20"/>
    <n v="6480"/>
    <n v="4848"/>
    <m/>
    <m/>
    <n v="9248"/>
    <n v="9248"/>
    <m/>
    <m/>
    <n v="11712"/>
    <n v="11712"/>
    <m/>
    <m/>
    <n v="12336"/>
    <n v="12336"/>
    <m/>
    <m/>
    <n v="12144"/>
    <n v="12144"/>
    <m/>
    <m/>
    <n v="13328"/>
    <n v="13328"/>
    <m/>
    <m/>
    <n v="11664"/>
    <n v="11664"/>
    <m/>
    <m/>
    <n v="10240"/>
    <n v="10240"/>
    <m/>
    <m/>
    <n v="10880"/>
    <n v="10880"/>
    <m/>
    <m/>
    <n v="13248"/>
    <n v="13248"/>
    <m/>
    <m/>
    <n v="12672"/>
    <n v="12672"/>
    <m/>
    <m/>
    <n v="13392"/>
    <n v="13392"/>
    <m/>
    <m/>
    <x v="0"/>
    <x v="0"/>
    <s v="KootenayLake"/>
    <x v="19"/>
  </r>
  <r>
    <n v="0"/>
    <n v="21"/>
    <n v="137712"/>
    <n v="124352"/>
    <m/>
    <m/>
    <n v="81312"/>
    <n v="81312"/>
    <m/>
    <m/>
    <n v="81968"/>
    <n v="81968"/>
    <m/>
    <m/>
    <n v="83792"/>
    <n v="83792"/>
    <m/>
    <m/>
    <n v="81424"/>
    <n v="81424"/>
    <m/>
    <m/>
    <n v="85552"/>
    <n v="85552"/>
    <m/>
    <m/>
    <n v="81520"/>
    <n v="81520"/>
    <m/>
    <m/>
    <n v="83440"/>
    <n v="83440"/>
    <m/>
    <m/>
    <n v="80368"/>
    <n v="80368"/>
    <m/>
    <m/>
    <n v="82560"/>
    <n v="82560"/>
    <m/>
    <m/>
    <n v="84176"/>
    <n v="84176"/>
    <m/>
    <m/>
    <n v="85344"/>
    <n v="85344"/>
    <m/>
    <m/>
    <x v="0"/>
    <x v="0"/>
    <s v="Lakes"/>
    <x v="20"/>
  </r>
  <r>
    <n v="0"/>
    <n v="22"/>
    <n v="8864"/>
    <n v="7520"/>
    <m/>
    <m/>
    <n v="15072"/>
    <n v="15072"/>
    <m/>
    <m/>
    <n v="15168"/>
    <n v="15168"/>
    <m/>
    <m/>
    <n v="16576"/>
    <n v="16576"/>
    <m/>
    <m/>
    <n v="16256"/>
    <n v="16256"/>
    <m/>
    <m/>
    <n v="15264"/>
    <n v="15264"/>
    <m/>
    <m/>
    <n v="13888"/>
    <n v="13888"/>
    <m/>
    <m/>
    <n v="16496"/>
    <n v="16496"/>
    <m/>
    <m/>
    <n v="16368"/>
    <n v="16368"/>
    <m/>
    <m/>
    <n v="13152"/>
    <n v="13152"/>
    <m/>
    <m/>
    <n v="16144"/>
    <n v="16144"/>
    <m/>
    <m/>
    <n v="18848"/>
    <n v="18848"/>
    <m/>
    <m/>
    <x v="0"/>
    <x v="0"/>
    <s v="Lillooet"/>
    <x v="21"/>
  </r>
  <r>
    <n v="0"/>
    <n v="23"/>
    <n v="60160"/>
    <n v="55088"/>
    <m/>
    <m/>
    <n v="67344"/>
    <n v="67344"/>
    <m/>
    <m/>
    <n v="77040"/>
    <n v="77040"/>
    <m/>
    <m/>
    <n v="75936"/>
    <n v="75936"/>
    <m/>
    <m/>
    <n v="78080"/>
    <n v="78080"/>
    <m/>
    <m/>
    <n v="75264"/>
    <n v="75264"/>
    <m/>
    <m/>
    <n v="81424"/>
    <n v="81424"/>
    <m/>
    <m/>
    <n v="75632"/>
    <n v="75632"/>
    <m/>
    <m/>
    <n v="73200"/>
    <n v="73200"/>
    <m/>
    <m/>
    <n v="74128"/>
    <n v="74128"/>
    <m/>
    <m/>
    <n v="76960"/>
    <n v="76960"/>
    <m/>
    <m/>
    <n v="74944"/>
    <n v="74944"/>
    <m/>
    <m/>
    <x v="0"/>
    <x v="0"/>
    <s v="Mackenzie"/>
    <x v="22"/>
  </r>
  <r>
    <n v="0"/>
    <n v="24"/>
    <n v="215072"/>
    <n v="195072"/>
    <m/>
    <m/>
    <n v="244752"/>
    <n v="244752"/>
    <m/>
    <m/>
    <n v="268896"/>
    <n v="268896"/>
    <m/>
    <m/>
    <n v="260896"/>
    <n v="260896"/>
    <m/>
    <m/>
    <n v="254944"/>
    <n v="254944"/>
    <m/>
    <m/>
    <n v="263472"/>
    <n v="263472"/>
    <m/>
    <m/>
    <n v="270416"/>
    <n v="270416"/>
    <m/>
    <m/>
    <n v="264512"/>
    <n v="264512"/>
    <m/>
    <m/>
    <n v="265056"/>
    <n v="265056"/>
    <m/>
    <m/>
    <n v="264000"/>
    <n v="264000"/>
    <m/>
    <m/>
    <n v="268032"/>
    <n v="268032"/>
    <m/>
    <m/>
    <n v="264704"/>
    <n v="264704"/>
    <m/>
    <m/>
    <x v="0"/>
    <x v="0"/>
    <s v="Merritt"/>
    <x v="23"/>
  </r>
  <r>
    <n v="0"/>
    <n v="25"/>
    <n v="48"/>
    <n v="0"/>
    <m/>
    <m/>
    <n v="80"/>
    <n v="80"/>
    <m/>
    <m/>
    <n v="432"/>
    <n v="432"/>
    <m/>
    <m/>
    <n v="432"/>
    <n v="432"/>
    <m/>
    <m/>
    <n v="80"/>
    <n v="80"/>
    <m/>
    <m/>
    <n v="80"/>
    <n v="80"/>
    <m/>
    <m/>
    <n v="80"/>
    <n v="80"/>
    <m/>
    <m/>
    <n v="688"/>
    <n v="688"/>
    <m/>
    <m/>
    <n v="768"/>
    <n v="768"/>
    <m/>
    <m/>
    <n v="416"/>
    <n v="416"/>
    <m/>
    <m/>
    <n v="80"/>
    <n v="80"/>
    <m/>
    <m/>
    <n v="432"/>
    <n v="432"/>
    <m/>
    <m/>
    <x v="0"/>
    <x v="1"/>
    <s v="MidCoast"/>
    <x v="24"/>
  </r>
  <r>
    <n v="0"/>
    <n v="26"/>
    <n v="276176"/>
    <n v="231712"/>
    <m/>
    <m/>
    <n v="390864"/>
    <n v="390864"/>
    <m/>
    <m/>
    <n v="406416"/>
    <n v="406416"/>
    <m/>
    <m/>
    <n v="407344"/>
    <n v="407344"/>
    <m/>
    <m/>
    <n v="407168"/>
    <n v="407168"/>
    <m/>
    <m/>
    <n v="407040"/>
    <n v="407040"/>
    <m/>
    <m/>
    <n v="407040"/>
    <n v="407040"/>
    <m/>
    <m/>
    <n v="406448"/>
    <n v="406448"/>
    <m/>
    <m/>
    <n v="406448"/>
    <n v="406448"/>
    <m/>
    <m/>
    <n v="405904"/>
    <n v="405904"/>
    <m/>
    <m/>
    <n v="405904"/>
    <n v="405904"/>
    <m/>
    <m/>
    <n v="405904"/>
    <n v="405904"/>
    <m/>
    <m/>
    <x v="0"/>
    <x v="0"/>
    <s v="Morice"/>
    <x v="25"/>
  </r>
  <r>
    <n v="0"/>
    <n v="27"/>
    <n v="0"/>
    <n v="0"/>
    <m/>
    <m/>
    <n v="0"/>
    <n v="0"/>
    <m/>
    <m/>
    <n v="0"/>
    <n v="0"/>
    <m/>
    <m/>
    <n v="0"/>
    <n v="0"/>
    <m/>
    <m/>
    <n v="0"/>
    <n v="0"/>
    <m/>
    <m/>
    <n v="0"/>
    <n v="0"/>
    <m/>
    <m/>
    <n v="0"/>
    <n v="0"/>
    <m/>
    <m/>
    <n v="0"/>
    <n v="0"/>
    <m/>
    <m/>
    <n v="0"/>
    <n v="0"/>
    <m/>
    <m/>
    <n v="0"/>
    <n v="0"/>
    <m/>
    <m/>
    <n v="0"/>
    <n v="0"/>
    <m/>
    <m/>
    <n v="0"/>
    <n v="0"/>
    <m/>
    <m/>
    <x v="0"/>
    <x v="1"/>
    <s v="Nass"/>
    <x v="26"/>
  </r>
  <r>
    <n v="0"/>
    <n v="28"/>
    <n v="0"/>
    <n v="0"/>
    <m/>
    <m/>
    <n v="0"/>
    <n v="0"/>
    <m/>
    <m/>
    <n v="0"/>
    <n v="0"/>
    <m/>
    <m/>
    <n v="0"/>
    <n v="0"/>
    <m/>
    <m/>
    <n v="0"/>
    <n v="0"/>
    <m/>
    <m/>
    <n v="0"/>
    <n v="0"/>
    <m/>
    <m/>
    <n v="0"/>
    <n v="0"/>
    <m/>
    <m/>
    <n v="0"/>
    <n v="0"/>
    <m/>
    <m/>
    <n v="0"/>
    <n v="0"/>
    <m/>
    <m/>
    <n v="0"/>
    <n v="0"/>
    <m/>
    <m/>
    <n v="0"/>
    <n v="0"/>
    <m/>
    <m/>
    <n v="0"/>
    <n v="0"/>
    <m/>
    <m/>
    <x v="0"/>
    <x v="1"/>
    <s v="NorthCoast"/>
    <x v="27"/>
  </r>
  <r>
    <n v="0"/>
    <n v="29"/>
    <n v="72752"/>
    <n v="64400"/>
    <m/>
    <m/>
    <n v="70240"/>
    <n v="70240"/>
    <m/>
    <m/>
    <n v="72336"/>
    <n v="72336"/>
    <m/>
    <m/>
    <n v="75760"/>
    <n v="75760"/>
    <m/>
    <m/>
    <n v="77136"/>
    <n v="77136"/>
    <m/>
    <m/>
    <n v="75344"/>
    <n v="75344"/>
    <m/>
    <m/>
    <n v="72752"/>
    <n v="72752"/>
    <m/>
    <m/>
    <n v="74144"/>
    <n v="74144"/>
    <m/>
    <m/>
    <n v="77360"/>
    <n v="77360"/>
    <m/>
    <m/>
    <n v="74560"/>
    <n v="74560"/>
    <m/>
    <m/>
    <n v="75216"/>
    <n v="75216"/>
    <m/>
    <m/>
    <n v="73296"/>
    <n v="73296"/>
    <m/>
    <m/>
    <x v="0"/>
    <x v="0"/>
    <s v="Okanagan"/>
    <x v="28"/>
  </r>
  <r>
    <n v="0"/>
    <n v="30"/>
    <n v="516544"/>
    <n v="475824"/>
    <m/>
    <m/>
    <n v="468480"/>
    <n v="468480"/>
    <m/>
    <m/>
    <n v="428064"/>
    <n v="428064"/>
    <m/>
    <m/>
    <n v="414896"/>
    <n v="414896"/>
    <m/>
    <m/>
    <n v="406960"/>
    <n v="406960"/>
    <m/>
    <m/>
    <n v="415536"/>
    <n v="415536"/>
    <m/>
    <m/>
    <n v="427632"/>
    <n v="427632"/>
    <m/>
    <m/>
    <n v="409072"/>
    <n v="409072"/>
    <m/>
    <m/>
    <n v="423136"/>
    <n v="423136"/>
    <m/>
    <m/>
    <n v="412416"/>
    <n v="412416"/>
    <m/>
    <m/>
    <n v="417600"/>
    <n v="417600"/>
    <m/>
    <m/>
    <n v="419120"/>
    <n v="419120"/>
    <m/>
    <m/>
    <x v="0"/>
    <x v="0"/>
    <s v="PrinceGeorge"/>
    <x v="29"/>
  </r>
  <r>
    <n v="0"/>
    <n v="31"/>
    <n v="0"/>
    <n v="0"/>
    <m/>
    <m/>
    <n v="0"/>
    <n v="0"/>
    <m/>
    <m/>
    <n v="0"/>
    <n v="0"/>
    <m/>
    <m/>
    <n v="0"/>
    <n v="0"/>
    <m/>
    <m/>
    <n v="0"/>
    <n v="0"/>
    <m/>
    <m/>
    <n v="0"/>
    <n v="0"/>
    <m/>
    <m/>
    <n v="0"/>
    <n v="0"/>
    <m/>
    <m/>
    <n v="0"/>
    <n v="0"/>
    <m/>
    <m/>
    <n v="0"/>
    <n v="0"/>
    <m/>
    <m/>
    <n v="0"/>
    <n v="0"/>
    <m/>
    <m/>
    <n v="0"/>
    <n v="0"/>
    <m/>
    <m/>
    <n v="0"/>
    <n v="0"/>
    <m/>
    <m/>
    <x v="0"/>
    <x v="1"/>
    <s v="QueenCharlotte"/>
    <x v="30"/>
  </r>
  <r>
    <n v="0"/>
    <n v="32"/>
    <n v="1149824"/>
    <n v="951936"/>
    <m/>
    <m/>
    <n v="1042048"/>
    <n v="1042048"/>
    <m/>
    <m/>
    <n v="1038208"/>
    <n v="1038208"/>
    <m/>
    <m/>
    <n v="1066000"/>
    <n v="1066000"/>
    <m/>
    <m/>
    <n v="1056800"/>
    <n v="1056800"/>
    <m/>
    <m/>
    <n v="1066096"/>
    <n v="1066096"/>
    <m/>
    <m/>
    <n v="1049744"/>
    <n v="1049744"/>
    <m/>
    <m/>
    <n v="1058080"/>
    <n v="1058080"/>
    <m/>
    <m/>
    <n v="1051296"/>
    <n v="1051296"/>
    <m/>
    <m/>
    <n v="1052240"/>
    <n v="1052240"/>
    <m/>
    <m/>
    <n v="1049952"/>
    <n v="1049952"/>
    <m/>
    <m/>
    <n v="1047584"/>
    <n v="1047584"/>
    <m/>
    <m/>
    <x v="0"/>
    <x v="0"/>
    <s v="Quesnel"/>
    <x v="31"/>
  </r>
  <r>
    <n v="0"/>
    <n v="33"/>
    <n v="0"/>
    <n v="0"/>
    <m/>
    <m/>
    <n v="0"/>
    <n v="0"/>
    <m/>
    <m/>
    <n v="0"/>
    <n v="0"/>
    <m/>
    <m/>
    <n v="0"/>
    <n v="0"/>
    <m/>
    <m/>
    <n v="0"/>
    <n v="0"/>
    <m/>
    <m/>
    <n v="0"/>
    <n v="0"/>
    <m/>
    <m/>
    <n v="0"/>
    <n v="0"/>
    <m/>
    <m/>
    <n v="0"/>
    <n v="0"/>
    <m/>
    <m/>
    <n v="0"/>
    <n v="0"/>
    <m/>
    <m/>
    <n v="0"/>
    <n v="0"/>
    <m/>
    <m/>
    <n v="0"/>
    <n v="0"/>
    <m/>
    <m/>
    <n v="0"/>
    <n v="0"/>
    <m/>
    <m/>
    <x v="0"/>
    <x v="1"/>
    <s v="Revelstoke"/>
    <x v="32"/>
  </r>
  <r>
    <n v="0"/>
    <n v="34"/>
    <n v="23040"/>
    <n v="21344"/>
    <m/>
    <m/>
    <n v="26768"/>
    <n v="26768"/>
    <m/>
    <m/>
    <n v="30256"/>
    <n v="30256"/>
    <m/>
    <m/>
    <n v="28736"/>
    <n v="28736"/>
    <m/>
    <m/>
    <n v="23776"/>
    <n v="23776"/>
    <m/>
    <m/>
    <n v="29120"/>
    <n v="29120"/>
    <m/>
    <m/>
    <n v="30112"/>
    <n v="30112"/>
    <m/>
    <m/>
    <n v="26080"/>
    <n v="26080"/>
    <m/>
    <m/>
    <n v="28400"/>
    <n v="28400"/>
    <m/>
    <m/>
    <n v="29968"/>
    <n v="29968"/>
    <m/>
    <m/>
    <n v="26176"/>
    <n v="26176"/>
    <m/>
    <m/>
    <n v="26528"/>
    <n v="26528"/>
    <m/>
    <m/>
    <x v="0"/>
    <x v="0"/>
    <s v="RobsonValley"/>
    <x v="33"/>
  </r>
  <r>
    <n v="0"/>
    <n v="35"/>
    <n v="22144"/>
    <n v="21344"/>
    <m/>
    <m/>
    <n v="28464"/>
    <n v="28464"/>
    <m/>
    <m/>
    <n v="31232"/>
    <n v="31232"/>
    <m/>
    <m/>
    <n v="30848"/>
    <n v="30848"/>
    <m/>
    <m/>
    <n v="30160"/>
    <n v="30160"/>
    <m/>
    <m/>
    <n v="33104"/>
    <n v="33104"/>
    <m/>
    <m/>
    <n v="29440"/>
    <n v="29440"/>
    <m/>
    <m/>
    <n v="31424"/>
    <n v="31424"/>
    <m/>
    <m/>
    <n v="32320"/>
    <n v="32320"/>
    <m/>
    <m/>
    <n v="30848"/>
    <n v="30848"/>
    <m/>
    <m/>
    <n v="30208"/>
    <n v="30208"/>
    <m/>
    <m/>
    <n v="32912"/>
    <n v="32912"/>
    <m/>
    <m/>
    <x v="0"/>
    <x v="1"/>
    <s v="Soo"/>
    <x v="34"/>
  </r>
  <r>
    <n v="0"/>
    <n v="36"/>
    <n v="0"/>
    <n v="0"/>
    <m/>
    <m/>
    <n v="0"/>
    <n v="0"/>
    <m/>
    <m/>
    <n v="0"/>
    <n v="0"/>
    <m/>
    <m/>
    <n v="0"/>
    <n v="0"/>
    <m/>
    <m/>
    <n v="0"/>
    <n v="0"/>
    <m/>
    <m/>
    <n v="0"/>
    <n v="0"/>
    <m/>
    <m/>
    <n v="0"/>
    <n v="0"/>
    <m/>
    <m/>
    <n v="0"/>
    <n v="0"/>
    <m/>
    <m/>
    <n v="0"/>
    <n v="0"/>
    <m/>
    <m/>
    <n v="0"/>
    <n v="0"/>
    <m/>
    <m/>
    <n v="0"/>
    <n v="0"/>
    <m/>
    <m/>
    <n v="0"/>
    <n v="0"/>
    <m/>
    <m/>
    <x v="0"/>
    <x v="1"/>
    <s v="Strathcona"/>
    <x v="35"/>
  </r>
  <r>
    <n v="0"/>
    <n v="37"/>
    <n v="0"/>
    <n v="0"/>
    <m/>
    <m/>
    <n v="0"/>
    <n v="0"/>
    <m/>
    <m/>
    <n v="0"/>
    <n v="0"/>
    <m/>
    <m/>
    <n v="0"/>
    <n v="0"/>
    <m/>
    <m/>
    <n v="0"/>
    <n v="0"/>
    <m/>
    <m/>
    <n v="0"/>
    <n v="0"/>
    <m/>
    <m/>
    <n v="0"/>
    <n v="0"/>
    <m/>
    <m/>
    <n v="0"/>
    <n v="0"/>
    <m/>
    <m/>
    <n v="0"/>
    <n v="0"/>
    <m/>
    <m/>
    <n v="0"/>
    <n v="0"/>
    <m/>
    <m/>
    <n v="0"/>
    <n v="0"/>
    <m/>
    <m/>
    <n v="0"/>
    <n v="0"/>
    <m/>
    <m/>
    <x v="0"/>
    <x v="1"/>
    <s v="SunshineCoast"/>
    <x v="36"/>
  </r>
  <r>
    <n v="0"/>
    <n v="38"/>
    <n v="498560"/>
    <n v="420448"/>
    <m/>
    <m/>
    <n v="397568"/>
    <n v="397568"/>
    <m/>
    <m/>
    <n v="390624"/>
    <n v="390624"/>
    <m/>
    <m/>
    <n v="414480"/>
    <n v="414480"/>
    <m/>
    <m/>
    <n v="412544"/>
    <n v="412544"/>
    <m/>
    <m/>
    <n v="404992"/>
    <n v="404992"/>
    <m/>
    <m/>
    <n v="412752"/>
    <n v="412752"/>
    <m/>
    <m/>
    <n v="404096"/>
    <n v="404096"/>
    <m/>
    <m/>
    <n v="420560"/>
    <n v="420560"/>
    <m/>
    <m/>
    <n v="412768"/>
    <n v="412768"/>
    <m/>
    <m/>
    <n v="414048"/>
    <n v="414048"/>
    <m/>
    <m/>
    <n v="404288"/>
    <n v="404288"/>
    <m/>
    <m/>
    <x v="0"/>
    <x v="0"/>
    <s v="Vanderhoof"/>
    <x v="37"/>
  </r>
  <r>
    <n v="0"/>
    <n v="39"/>
    <n v="340240"/>
    <n v="261184"/>
    <m/>
    <m/>
    <n v="399712"/>
    <n v="399712"/>
    <m/>
    <m/>
    <n v="425328"/>
    <n v="425328"/>
    <m/>
    <m/>
    <n v="461616"/>
    <n v="461616"/>
    <m/>
    <m/>
    <n v="450016"/>
    <n v="450016"/>
    <m/>
    <m/>
    <n v="456256"/>
    <n v="456256"/>
    <m/>
    <m/>
    <n v="451632"/>
    <n v="451632"/>
    <m/>
    <m/>
    <n v="458512"/>
    <n v="458512"/>
    <m/>
    <m/>
    <n v="450096"/>
    <n v="450096"/>
    <m/>
    <m/>
    <n v="442368"/>
    <n v="442368"/>
    <m/>
    <m/>
    <n v="451072"/>
    <n v="451072"/>
    <m/>
    <m/>
    <n v="447072"/>
    <n v="447072"/>
    <m/>
    <m/>
    <x v="0"/>
    <x v="0"/>
    <s v="WilliamsLake"/>
    <x v="38"/>
  </r>
  <r>
    <n v="0"/>
    <n v="40"/>
    <n v="0"/>
    <n v="0"/>
    <m/>
    <m/>
    <n v="0"/>
    <n v="0"/>
    <m/>
    <m/>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n v="0"/>
    <n v="0"/>
    <m/>
    <m/>
    <n v="0"/>
    <n v="0"/>
    <m/>
    <m/>
    <x v="0"/>
    <x v="2"/>
    <s v="InteriorTFLs"/>
    <x v="39"/>
  </r>
  <r>
    <n v="0"/>
    <n v="40"/>
    <n v="576"/>
    <n v="480"/>
    <m/>
    <m/>
    <n v="1136"/>
    <n v="1136"/>
    <m/>
    <m/>
    <n v="1008"/>
    <n v="1008"/>
    <m/>
    <m/>
    <n v="1232"/>
    <n v="1232"/>
    <m/>
    <m/>
    <n v="1232"/>
    <n v="1232"/>
    <m/>
    <m/>
    <n v="1232"/>
    <n v="1232"/>
    <m/>
    <m/>
    <n v="1232"/>
    <n v="1232"/>
    <m/>
    <m/>
    <n v="1232"/>
    <n v="1232"/>
    <m/>
    <m/>
    <n v="1360"/>
    <n v="1360"/>
    <m/>
    <m/>
    <n v="1360"/>
    <n v="1360"/>
    <m/>
    <m/>
    <n v="1360"/>
    <n v="1360"/>
    <m/>
    <m/>
    <n v="1232"/>
    <n v="1232"/>
    <m/>
    <m/>
    <x v="0"/>
    <x v="2"/>
    <s v="InteriorTFLs"/>
    <x v="39"/>
  </r>
  <r>
    <n v="0"/>
    <n v="40"/>
    <n v="1600"/>
    <n v="1456"/>
    <m/>
    <m/>
    <n v="3440"/>
    <n v="3440"/>
    <m/>
    <m/>
    <n v="3440"/>
    <n v="3440"/>
    <m/>
    <m/>
    <n v="3440"/>
    <n v="3440"/>
    <m/>
    <m/>
    <n v="3440"/>
    <n v="3440"/>
    <m/>
    <m/>
    <n v="3440"/>
    <n v="3440"/>
    <m/>
    <m/>
    <n v="3440"/>
    <n v="3440"/>
    <m/>
    <m/>
    <n v="3440"/>
    <n v="3440"/>
    <m/>
    <m/>
    <n v="3440"/>
    <n v="3440"/>
    <m/>
    <m/>
    <n v="3440"/>
    <n v="3440"/>
    <m/>
    <m/>
    <n v="3440"/>
    <n v="3440"/>
    <m/>
    <m/>
    <n v="3440"/>
    <n v="3440"/>
    <m/>
    <m/>
    <x v="0"/>
    <x v="2"/>
    <s v="InteriorTFLs"/>
    <x v="39"/>
  </r>
  <r>
    <n v="0"/>
    <n v="40"/>
    <n v="6448"/>
    <n v="5872"/>
    <m/>
    <m/>
    <n v="11088"/>
    <n v="11088"/>
    <m/>
    <m/>
    <n v="11776"/>
    <n v="11776"/>
    <m/>
    <m/>
    <n v="12400"/>
    <n v="12400"/>
    <m/>
    <m/>
    <n v="10000"/>
    <n v="10000"/>
    <m/>
    <m/>
    <n v="8128"/>
    <n v="8128"/>
    <m/>
    <m/>
    <n v="13872"/>
    <n v="13872"/>
    <m/>
    <m/>
    <n v="6368"/>
    <n v="6368"/>
    <m/>
    <m/>
    <n v="13792"/>
    <n v="13792"/>
    <m/>
    <m/>
    <n v="13712"/>
    <n v="13712"/>
    <m/>
    <m/>
    <n v="12768"/>
    <n v="12768"/>
    <m/>
    <m/>
    <n v="8688"/>
    <n v="8688"/>
    <m/>
    <m/>
    <x v="0"/>
    <x v="2"/>
    <s v="InteriorTFLs"/>
    <x v="39"/>
  </r>
  <r>
    <n v="0"/>
    <n v="40"/>
    <n v="30128"/>
    <n v="25824"/>
    <m/>
    <m/>
    <n v="26576"/>
    <n v="26576"/>
    <m/>
    <m/>
    <n v="25920"/>
    <n v="25920"/>
    <m/>
    <m/>
    <n v="26896"/>
    <n v="26896"/>
    <m/>
    <m/>
    <n v="25568"/>
    <n v="25568"/>
    <m/>
    <m/>
    <n v="25776"/>
    <n v="25776"/>
    <m/>
    <m/>
    <n v="26784"/>
    <n v="26784"/>
    <m/>
    <m/>
    <n v="25616"/>
    <n v="25616"/>
    <m/>
    <m/>
    <n v="25424"/>
    <n v="25424"/>
    <m/>
    <m/>
    <n v="24144"/>
    <n v="24144"/>
    <m/>
    <m/>
    <n v="24416"/>
    <n v="24416"/>
    <m/>
    <m/>
    <n v="24320"/>
    <n v="24320"/>
    <m/>
    <m/>
    <x v="0"/>
    <x v="2"/>
    <s v="InteriorTFLs"/>
    <x v="39"/>
  </r>
  <r>
    <n v="0"/>
    <n v="40"/>
    <n v="39072"/>
    <n v="34608"/>
    <m/>
    <m/>
    <n v="25248"/>
    <n v="25248"/>
    <m/>
    <m/>
    <n v="26800"/>
    <n v="26800"/>
    <m/>
    <m/>
    <n v="26880"/>
    <n v="26880"/>
    <m/>
    <m/>
    <n v="26912"/>
    <n v="26912"/>
    <m/>
    <m/>
    <n v="26912"/>
    <n v="26912"/>
    <m/>
    <m/>
    <n v="26912"/>
    <n v="26912"/>
    <m/>
    <m/>
    <n v="26784"/>
    <n v="26784"/>
    <m/>
    <m/>
    <n v="26784"/>
    <n v="26784"/>
    <m/>
    <m/>
    <n v="26784"/>
    <n v="26784"/>
    <m/>
    <m/>
    <n v="26784"/>
    <n v="26784"/>
    <m/>
    <m/>
    <n v="26784"/>
    <n v="26784"/>
    <m/>
    <m/>
    <x v="0"/>
    <x v="2"/>
    <s v="InteriorTFLs"/>
    <x v="39"/>
  </r>
  <r>
    <n v="0"/>
    <n v="40"/>
    <n v="21760"/>
    <n v="20752"/>
    <m/>
    <m/>
    <n v="32496"/>
    <n v="32496"/>
    <m/>
    <m/>
    <n v="33328"/>
    <n v="33328"/>
    <m/>
    <m/>
    <n v="34384"/>
    <n v="34384"/>
    <m/>
    <m/>
    <n v="32736"/>
    <n v="32736"/>
    <m/>
    <m/>
    <n v="37488"/>
    <n v="37488"/>
    <m/>
    <m/>
    <n v="34624"/>
    <n v="34624"/>
    <m/>
    <m/>
    <n v="35552"/>
    <n v="35552"/>
    <m/>
    <m/>
    <n v="32256"/>
    <n v="32256"/>
    <m/>
    <m/>
    <n v="30736"/>
    <n v="30736"/>
    <m/>
    <m/>
    <n v="31456"/>
    <n v="31456"/>
    <m/>
    <m/>
    <n v="33168"/>
    <n v="33168"/>
    <m/>
    <m/>
    <x v="0"/>
    <x v="2"/>
    <s v="InteriorTFLs"/>
    <x v="39"/>
  </r>
  <r>
    <n v="0"/>
    <n v="40"/>
    <n v="40496"/>
    <n v="35056"/>
    <m/>
    <m/>
    <n v="56272"/>
    <n v="56272"/>
    <m/>
    <m/>
    <n v="56192"/>
    <n v="56192"/>
    <m/>
    <m/>
    <n v="55088"/>
    <n v="55088"/>
    <m/>
    <m/>
    <n v="53856"/>
    <n v="53856"/>
    <m/>
    <m/>
    <n v="56960"/>
    <n v="56960"/>
    <m/>
    <m/>
    <n v="54608"/>
    <n v="54608"/>
    <m/>
    <m/>
    <n v="59440"/>
    <n v="59440"/>
    <m/>
    <m/>
    <n v="54608"/>
    <n v="54608"/>
    <m/>
    <m/>
    <n v="53792"/>
    <n v="53792"/>
    <m/>
    <m/>
    <n v="52880"/>
    <n v="52880"/>
    <m/>
    <m/>
    <n v="55056"/>
    <n v="55056"/>
    <m/>
    <m/>
    <x v="0"/>
    <x v="2"/>
    <s v="InteriorTFLs"/>
    <x v="39"/>
  </r>
  <r>
    <n v="0"/>
    <n v="40"/>
    <n v="48256"/>
    <n v="43872"/>
    <m/>
    <m/>
    <n v="53184"/>
    <n v="53184"/>
    <m/>
    <m/>
    <n v="55920"/>
    <n v="55920"/>
    <m/>
    <m/>
    <n v="55216"/>
    <n v="55216"/>
    <m/>
    <m/>
    <n v="55824"/>
    <n v="55824"/>
    <m/>
    <m/>
    <n v="57136"/>
    <n v="57136"/>
    <m/>
    <m/>
    <n v="57216"/>
    <n v="57216"/>
    <m/>
    <m/>
    <n v="57248"/>
    <n v="57248"/>
    <m/>
    <m/>
    <n v="53648"/>
    <n v="53648"/>
    <m/>
    <m/>
    <n v="57936"/>
    <n v="57936"/>
    <m/>
    <m/>
    <n v="58208"/>
    <n v="58208"/>
    <m/>
    <m/>
    <n v="59920"/>
    <n v="59920"/>
    <m/>
    <m/>
    <x v="0"/>
    <x v="2"/>
    <s v="InteriorTFLs"/>
    <x v="39"/>
  </r>
  <r>
    <n v="0"/>
    <n v="40"/>
    <n v="52592"/>
    <n v="48912"/>
    <m/>
    <m/>
    <n v="76336"/>
    <n v="76336"/>
    <m/>
    <m/>
    <n v="74672"/>
    <n v="74672"/>
    <m/>
    <m/>
    <n v="80288"/>
    <n v="80288"/>
    <m/>
    <m/>
    <n v="75056"/>
    <n v="75056"/>
    <m/>
    <m/>
    <n v="79344"/>
    <n v="79344"/>
    <m/>
    <m/>
    <n v="72432"/>
    <n v="72432"/>
    <m/>
    <m/>
    <n v="75616"/>
    <n v="75616"/>
    <m/>
    <m/>
    <n v="72096"/>
    <n v="72096"/>
    <m/>
    <m/>
    <n v="78608"/>
    <n v="78608"/>
    <m/>
    <m/>
    <n v="68160"/>
    <n v="68160"/>
    <m/>
    <m/>
    <n v="78240"/>
    <n v="78240"/>
    <m/>
    <m/>
    <x v="0"/>
    <x v="2"/>
    <s v="InteriorTFLs"/>
    <x v="39"/>
  </r>
  <r>
    <n v="0"/>
    <n v="40"/>
    <n v="102496"/>
    <n v="99344"/>
    <m/>
    <m/>
    <n v="101728"/>
    <n v="101728"/>
    <m/>
    <m/>
    <n v="94656"/>
    <n v="94656"/>
    <m/>
    <m/>
    <n v="110336"/>
    <n v="110336"/>
    <m/>
    <m/>
    <n v="107216"/>
    <n v="107216"/>
    <m/>
    <m/>
    <n v="86704"/>
    <n v="86704"/>
    <m/>
    <m/>
    <n v="104080"/>
    <n v="104080"/>
    <m/>
    <m/>
    <n v="102800"/>
    <n v="102800"/>
    <m/>
    <m/>
    <n v="100400"/>
    <n v="100400"/>
    <m/>
    <m/>
    <n v="91248"/>
    <n v="91248"/>
    <m/>
    <m/>
    <n v="101056"/>
    <n v="101056"/>
    <m/>
    <m/>
    <n v="97488"/>
    <n v="97488"/>
    <m/>
    <m/>
    <x v="0"/>
    <x v="2"/>
    <s v="InteriorTFLs"/>
    <x v="39"/>
  </r>
  <r>
    <n v="0"/>
    <n v="40"/>
    <n v="108096"/>
    <n v="101536"/>
    <m/>
    <m/>
    <n v="122432"/>
    <n v="122432"/>
    <m/>
    <m/>
    <n v="129760"/>
    <n v="129760"/>
    <m/>
    <m/>
    <n v="136624"/>
    <n v="136624"/>
    <m/>
    <m/>
    <n v="132304"/>
    <n v="132304"/>
    <m/>
    <m/>
    <n v="124032"/>
    <n v="124032"/>
    <m/>
    <m/>
    <n v="125536"/>
    <n v="125536"/>
    <m/>
    <m/>
    <n v="126048"/>
    <n v="126048"/>
    <m/>
    <m/>
    <n v="129632"/>
    <n v="129632"/>
    <m/>
    <m/>
    <n v="127920"/>
    <n v="127920"/>
    <m/>
    <m/>
    <n v="126496"/>
    <n v="126496"/>
    <m/>
    <m/>
    <n v="132240"/>
    <n v="132240"/>
    <m/>
    <m/>
    <x v="0"/>
    <x v="2"/>
    <s v="InteriorTFLs"/>
    <x v="39"/>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n v="0"/>
    <n v="0"/>
    <m/>
    <m/>
    <n v="0"/>
    <n v="0"/>
    <m/>
    <m/>
    <x v="0"/>
    <x v="3"/>
    <s v="CoastTFLs"/>
    <x v="40"/>
  </r>
  <r>
    <n v="1"/>
    <n v="1"/>
    <n v="34080"/>
    <n v="145680"/>
    <m/>
    <m/>
    <n v="129856"/>
    <n v="342160"/>
    <m/>
    <m/>
    <n v="131824"/>
    <n v="352768"/>
    <m/>
    <m/>
    <n v="137584"/>
    <n v="366096"/>
    <m/>
    <m/>
    <n v="138304"/>
    <n v="365504"/>
    <m/>
    <m/>
    <n v="136304"/>
    <n v="360592"/>
    <m/>
    <m/>
    <n v="136144"/>
    <n v="364448"/>
    <m/>
    <m/>
    <n v="135456"/>
    <n v="365648"/>
    <m/>
    <m/>
    <n v="136032"/>
    <n v="359472"/>
    <m/>
    <m/>
    <n v="135872"/>
    <n v="364256"/>
    <m/>
    <m/>
    <n v="136416"/>
    <n v="365472"/>
    <m/>
    <m/>
    <n v="137232"/>
    <n v="364304"/>
    <m/>
    <m/>
    <x v="1"/>
    <x v="0"/>
    <s v="100MileHouse"/>
    <x v="0"/>
  </r>
  <r>
    <n v="1"/>
    <n v="2"/>
    <n v="41216"/>
    <n v="76480"/>
    <m/>
    <m/>
    <n v="56992"/>
    <n v="112736"/>
    <m/>
    <m/>
    <n v="60720"/>
    <n v="123008"/>
    <m/>
    <m/>
    <n v="60352"/>
    <n v="117104"/>
    <m/>
    <m/>
    <n v="55776"/>
    <n v="109344"/>
    <m/>
    <m/>
    <n v="57792"/>
    <n v="112512"/>
    <m/>
    <m/>
    <n v="55584"/>
    <n v="123408"/>
    <m/>
    <m/>
    <n v="55616"/>
    <n v="113136"/>
    <m/>
    <m/>
    <n v="59888"/>
    <n v="117648"/>
    <m/>
    <m/>
    <n v="64320"/>
    <n v="124208"/>
    <m/>
    <m/>
    <n v="57952"/>
    <n v="120624"/>
    <m/>
    <m/>
    <n v="55744"/>
    <n v="114864"/>
    <m/>
    <m/>
    <x v="1"/>
    <x v="0"/>
    <s v="Arrow"/>
    <x v="1"/>
  </r>
  <r>
    <n v="1"/>
    <n v="3"/>
    <n v="0"/>
    <n v="0"/>
    <m/>
    <m/>
    <n v="0"/>
    <n v="0"/>
    <m/>
    <m/>
    <n v="0"/>
    <n v="0"/>
    <m/>
    <m/>
    <n v="0"/>
    <n v="0"/>
    <m/>
    <m/>
    <n v="0"/>
    <n v="0"/>
    <m/>
    <m/>
    <n v="0"/>
    <n v="0"/>
    <m/>
    <m/>
    <n v="0"/>
    <n v="0"/>
    <m/>
    <m/>
    <n v="0"/>
    <n v="0"/>
    <m/>
    <m/>
    <n v="0"/>
    <n v="0"/>
    <m/>
    <m/>
    <n v="0"/>
    <n v="0"/>
    <m/>
    <m/>
    <n v="0"/>
    <n v="0"/>
    <m/>
    <m/>
    <n v="0"/>
    <n v="0"/>
    <m/>
    <m/>
    <x v="1"/>
    <x v="1"/>
    <s v="Arrowsmith"/>
    <x v="2"/>
  </r>
  <r>
    <n v="1"/>
    <n v="4"/>
    <n v="4192"/>
    <n v="8368"/>
    <m/>
    <m/>
    <n v="4736"/>
    <n v="13696"/>
    <m/>
    <m/>
    <n v="4496"/>
    <n v="13296"/>
    <m/>
    <m/>
    <n v="5744"/>
    <n v="14608"/>
    <m/>
    <m/>
    <n v="4736"/>
    <n v="13024"/>
    <m/>
    <m/>
    <n v="3936"/>
    <n v="12480"/>
    <m/>
    <m/>
    <n v="6656"/>
    <n v="14640"/>
    <m/>
    <m/>
    <n v="6256"/>
    <n v="14256"/>
    <m/>
    <m/>
    <n v="6240"/>
    <n v="14416"/>
    <m/>
    <m/>
    <n v="4960"/>
    <n v="13232"/>
    <m/>
    <m/>
    <n v="5792"/>
    <n v="14736"/>
    <m/>
    <m/>
    <n v="6464"/>
    <n v="14544"/>
    <m/>
    <m/>
    <x v="1"/>
    <x v="0"/>
    <s v="Boundary"/>
    <x v="3"/>
  </r>
  <r>
    <n v="1"/>
    <n v="5"/>
    <n v="37840"/>
    <n v="71792"/>
    <m/>
    <m/>
    <n v="59984"/>
    <n v="129248"/>
    <m/>
    <m/>
    <n v="59632"/>
    <n v="133856"/>
    <m/>
    <m/>
    <n v="59872"/>
    <n v="134640"/>
    <m/>
    <m/>
    <n v="59680"/>
    <n v="134352"/>
    <m/>
    <m/>
    <n v="60016"/>
    <n v="134784"/>
    <m/>
    <m/>
    <n v="59760"/>
    <n v="134528"/>
    <m/>
    <m/>
    <n v="59312"/>
    <n v="133968"/>
    <m/>
    <m/>
    <n v="59312"/>
    <n v="133968"/>
    <m/>
    <m/>
    <n v="59376"/>
    <n v="133936"/>
    <m/>
    <m/>
    <n v="59376"/>
    <n v="133936"/>
    <m/>
    <m/>
    <n v="59216"/>
    <n v="133776"/>
    <m/>
    <m/>
    <x v="1"/>
    <x v="0"/>
    <s v="Bulkley"/>
    <x v="4"/>
  </r>
  <r>
    <n v="1"/>
    <n v="6"/>
    <n v="0"/>
    <n v="0"/>
    <m/>
    <m/>
    <n v="0"/>
    <n v="0"/>
    <m/>
    <m/>
    <n v="0"/>
    <n v="0"/>
    <m/>
    <m/>
    <n v="0"/>
    <n v="0"/>
    <m/>
    <m/>
    <n v="0"/>
    <n v="0"/>
    <m/>
    <m/>
    <n v="0"/>
    <n v="0"/>
    <m/>
    <m/>
    <n v="0"/>
    <n v="0"/>
    <m/>
    <m/>
    <n v="0"/>
    <n v="0"/>
    <m/>
    <m/>
    <n v="0"/>
    <n v="0"/>
    <m/>
    <m/>
    <n v="0"/>
    <n v="0"/>
    <m/>
    <m/>
    <n v="0"/>
    <n v="0"/>
    <m/>
    <m/>
    <n v="0"/>
    <n v="0"/>
    <m/>
    <m/>
    <x v="1"/>
    <x v="1"/>
    <s v="Cassiar"/>
    <x v="5"/>
  </r>
  <r>
    <n v="1"/>
    <n v="7"/>
    <n v="0"/>
    <n v="0"/>
    <m/>
    <m/>
    <n v="0"/>
    <n v="0"/>
    <m/>
    <m/>
    <n v="0"/>
    <n v="0"/>
    <m/>
    <m/>
    <n v="0"/>
    <n v="0"/>
    <m/>
    <m/>
    <n v="0"/>
    <n v="0"/>
    <m/>
    <m/>
    <n v="0"/>
    <n v="0"/>
    <m/>
    <m/>
    <n v="0"/>
    <n v="0"/>
    <m/>
    <m/>
    <n v="0"/>
    <n v="0"/>
    <m/>
    <m/>
    <n v="0"/>
    <n v="0"/>
    <m/>
    <m/>
    <n v="0"/>
    <n v="0"/>
    <m/>
    <m/>
    <n v="0"/>
    <n v="0"/>
    <m/>
    <m/>
    <n v="0"/>
    <n v="0"/>
    <m/>
    <m/>
    <x v="1"/>
    <x v="1"/>
    <s v="Cranberry"/>
    <x v="6"/>
  </r>
  <r>
    <n v="1"/>
    <n v="8"/>
    <n v="32544"/>
    <n v="74048"/>
    <m/>
    <m/>
    <n v="70448"/>
    <n v="178880"/>
    <m/>
    <m/>
    <n v="63936"/>
    <n v="180176"/>
    <m/>
    <m/>
    <n v="71680"/>
    <n v="180160"/>
    <m/>
    <m/>
    <n v="64784"/>
    <n v="175808"/>
    <m/>
    <m/>
    <n v="64512"/>
    <n v="182896"/>
    <m/>
    <m/>
    <n v="71424"/>
    <n v="178800"/>
    <m/>
    <m/>
    <n v="73792"/>
    <n v="196944"/>
    <m/>
    <m/>
    <n v="73328"/>
    <n v="189856"/>
    <m/>
    <m/>
    <n v="65152"/>
    <n v="183632"/>
    <m/>
    <m/>
    <n v="68368"/>
    <n v="166560"/>
    <m/>
    <m/>
    <n v="72480"/>
    <n v="187552"/>
    <m/>
    <m/>
    <x v="1"/>
    <x v="0"/>
    <s v="Cranbrook"/>
    <x v="7"/>
  </r>
  <r>
    <n v="1"/>
    <n v="9"/>
    <n v="1280"/>
    <n v="1280"/>
    <m/>
    <m/>
    <n v="1456"/>
    <n v="1456"/>
    <m/>
    <m/>
    <n v="1472"/>
    <n v="1472"/>
    <m/>
    <m/>
    <n v="1648"/>
    <n v="1648"/>
    <m/>
    <m/>
    <n v="1712"/>
    <n v="1712"/>
    <m/>
    <m/>
    <n v="1872"/>
    <n v="1872"/>
    <m/>
    <m/>
    <n v="1200"/>
    <n v="1200"/>
    <m/>
    <m/>
    <n v="1600"/>
    <n v="1600"/>
    <m/>
    <m/>
    <n v="1088"/>
    <n v="1088"/>
    <m/>
    <m/>
    <n v="1312"/>
    <n v="1312"/>
    <m/>
    <m/>
    <n v="1488"/>
    <n v="1488"/>
    <m/>
    <m/>
    <n v="1552"/>
    <n v="1552"/>
    <m/>
    <m/>
    <x v="1"/>
    <x v="0"/>
    <s v="DawsonCreek"/>
    <x v="8"/>
  </r>
  <r>
    <n v="1"/>
    <n v="10"/>
    <n v="0"/>
    <n v="0"/>
    <m/>
    <m/>
    <n v="0"/>
    <n v="0"/>
    <m/>
    <m/>
    <n v="0"/>
    <n v="0"/>
    <m/>
    <m/>
    <n v="0"/>
    <n v="0"/>
    <m/>
    <m/>
    <n v="0"/>
    <n v="0"/>
    <m/>
    <m/>
    <n v="0"/>
    <n v="0"/>
    <m/>
    <m/>
    <n v="0"/>
    <n v="0"/>
    <m/>
    <m/>
    <n v="0"/>
    <n v="0"/>
    <m/>
    <m/>
    <n v="0"/>
    <n v="0"/>
    <m/>
    <m/>
    <n v="0"/>
    <n v="0"/>
    <m/>
    <m/>
    <n v="0"/>
    <n v="0"/>
    <m/>
    <m/>
    <n v="0"/>
    <n v="0"/>
    <m/>
    <m/>
    <x v="1"/>
    <x v="1"/>
    <s v="FortNelson"/>
    <x v="9"/>
  </r>
  <r>
    <n v="1"/>
    <n v="11"/>
    <n v="608"/>
    <n v="640"/>
    <m/>
    <m/>
    <n v="176"/>
    <n v="464"/>
    <m/>
    <m/>
    <n v="288"/>
    <n v="640"/>
    <m/>
    <m/>
    <n v="608"/>
    <n v="960"/>
    <m/>
    <m/>
    <n v="944"/>
    <n v="1296"/>
    <m/>
    <m/>
    <n v="1056"/>
    <n v="1408"/>
    <m/>
    <m/>
    <n v="672"/>
    <n v="1024"/>
    <m/>
    <m/>
    <n v="352"/>
    <n v="704"/>
    <m/>
    <m/>
    <n v="672"/>
    <n v="1024"/>
    <m/>
    <m/>
    <n v="688"/>
    <n v="1040"/>
    <m/>
    <m/>
    <n v="240"/>
    <n v="592"/>
    <m/>
    <m/>
    <n v="896"/>
    <n v="1248"/>
    <m/>
    <m/>
    <x v="1"/>
    <x v="1"/>
    <s v="Fraser"/>
    <x v="10"/>
  </r>
  <r>
    <n v="1"/>
    <n v="12"/>
    <n v="1027552"/>
    <n v="1484736"/>
    <m/>
    <m/>
    <n v="1253968"/>
    <n v="2217136"/>
    <m/>
    <m/>
    <n v="1266624"/>
    <n v="2195792"/>
    <m/>
    <m/>
    <n v="1273376"/>
    <n v="2209632"/>
    <m/>
    <m/>
    <n v="1279456"/>
    <n v="2213184"/>
    <m/>
    <m/>
    <n v="1268896"/>
    <n v="2204528"/>
    <m/>
    <m/>
    <n v="1283920"/>
    <n v="2222336"/>
    <m/>
    <m/>
    <n v="1272496"/>
    <n v="2213200"/>
    <m/>
    <m/>
    <n v="1254976"/>
    <n v="2178864"/>
    <m/>
    <m/>
    <n v="1278656"/>
    <n v="2213216"/>
    <m/>
    <m/>
    <n v="1270864"/>
    <n v="2204032"/>
    <m/>
    <m/>
    <n v="1280736"/>
    <n v="2200032"/>
    <m/>
    <m/>
    <x v="1"/>
    <x v="0"/>
    <s v="FtStJames"/>
    <x v="11"/>
  </r>
  <r>
    <n v="1"/>
    <n v="13"/>
    <n v="0"/>
    <n v="0"/>
    <m/>
    <m/>
    <n v="0"/>
    <n v="0"/>
    <m/>
    <m/>
    <n v="0"/>
    <n v="0"/>
    <m/>
    <m/>
    <n v="0"/>
    <n v="0"/>
    <m/>
    <m/>
    <n v="0"/>
    <n v="0"/>
    <m/>
    <m/>
    <n v="0"/>
    <n v="0"/>
    <m/>
    <m/>
    <n v="0"/>
    <n v="0"/>
    <m/>
    <m/>
    <n v="0"/>
    <n v="0"/>
    <m/>
    <m/>
    <n v="0"/>
    <n v="0"/>
    <m/>
    <m/>
    <n v="0"/>
    <n v="0"/>
    <m/>
    <m/>
    <n v="0"/>
    <n v="0"/>
    <m/>
    <m/>
    <n v="0"/>
    <n v="0"/>
    <m/>
    <m/>
    <x v="1"/>
    <x v="1"/>
    <s v="FtStJohn"/>
    <x v="12"/>
  </r>
  <r>
    <n v="1"/>
    <n v="14"/>
    <n v="68624"/>
    <n v="149728"/>
    <m/>
    <m/>
    <n v="77488"/>
    <n v="156144"/>
    <m/>
    <m/>
    <n v="75552"/>
    <n v="164416"/>
    <m/>
    <m/>
    <n v="73776"/>
    <n v="162464"/>
    <m/>
    <m/>
    <n v="74096"/>
    <n v="162192"/>
    <m/>
    <m/>
    <n v="72496"/>
    <n v="160912"/>
    <m/>
    <m/>
    <n v="74160"/>
    <n v="162400"/>
    <m/>
    <m/>
    <n v="74992"/>
    <n v="162624"/>
    <m/>
    <m/>
    <n v="72304"/>
    <n v="160000"/>
    <m/>
    <m/>
    <n v="73568"/>
    <n v="161152"/>
    <m/>
    <m/>
    <n v="72720"/>
    <n v="160384"/>
    <m/>
    <m/>
    <n v="74736"/>
    <n v="162000"/>
    <m/>
    <m/>
    <x v="1"/>
    <x v="0"/>
    <s v="Golden"/>
    <x v="13"/>
  </r>
  <r>
    <n v="1"/>
    <n v="15"/>
    <n v="24208"/>
    <n v="42912"/>
    <m/>
    <m/>
    <n v="43152"/>
    <n v="80656"/>
    <m/>
    <m/>
    <n v="36832"/>
    <n v="75280"/>
    <m/>
    <m/>
    <n v="37920"/>
    <n v="76896"/>
    <m/>
    <m/>
    <n v="41376"/>
    <n v="80240"/>
    <m/>
    <m/>
    <n v="42976"/>
    <n v="81840"/>
    <m/>
    <m/>
    <n v="39120"/>
    <n v="77984"/>
    <m/>
    <m/>
    <n v="54176"/>
    <n v="92768"/>
    <m/>
    <m/>
    <n v="41136"/>
    <n v="79728"/>
    <m/>
    <m/>
    <n v="42656"/>
    <n v="80464"/>
    <m/>
    <m/>
    <n v="44848"/>
    <n v="82656"/>
    <m/>
    <m/>
    <n v="37584"/>
    <n v="75392"/>
    <m/>
    <m/>
    <x v="1"/>
    <x v="0"/>
    <s v="Invermere"/>
    <x v="14"/>
  </r>
  <r>
    <n v="1"/>
    <n v="16"/>
    <n v="1376"/>
    <n v="1376"/>
    <m/>
    <m/>
    <n v="352"/>
    <n v="352"/>
    <m/>
    <m/>
    <n v="352"/>
    <n v="1376"/>
    <m/>
    <m/>
    <n v="352"/>
    <n v="432"/>
    <m/>
    <m/>
    <n v="352"/>
    <n v="384"/>
    <m/>
    <m/>
    <n v="352"/>
    <n v="1376"/>
    <m/>
    <m/>
    <n v="352"/>
    <n v="1760"/>
    <m/>
    <m/>
    <n v="352"/>
    <n v="1520"/>
    <m/>
    <m/>
    <n v="352"/>
    <n v="384"/>
    <m/>
    <m/>
    <n v="352"/>
    <n v="1808"/>
    <m/>
    <m/>
    <n v="352"/>
    <n v="432"/>
    <m/>
    <m/>
    <n v="352"/>
    <n v="1376"/>
    <m/>
    <m/>
    <x v="1"/>
    <x v="1"/>
    <s v="Kalum"/>
    <x v="15"/>
  </r>
  <r>
    <n v="1"/>
    <n v="17"/>
    <n v="70992"/>
    <n v="209312"/>
    <m/>
    <m/>
    <n v="111296"/>
    <n v="295296"/>
    <m/>
    <m/>
    <n v="111968"/>
    <n v="310736"/>
    <m/>
    <m/>
    <n v="114112"/>
    <n v="324464"/>
    <m/>
    <m/>
    <n v="120960"/>
    <n v="331024"/>
    <m/>
    <m/>
    <n v="113536"/>
    <n v="321712"/>
    <m/>
    <m/>
    <n v="113248"/>
    <n v="313040"/>
    <m/>
    <m/>
    <n v="116048"/>
    <n v="323024"/>
    <m/>
    <m/>
    <n v="116240"/>
    <n v="324720"/>
    <m/>
    <m/>
    <n v="112608"/>
    <n v="311488"/>
    <m/>
    <m/>
    <n v="113344"/>
    <n v="324048"/>
    <m/>
    <m/>
    <n v="114304"/>
    <n v="320208"/>
    <m/>
    <m/>
    <x v="1"/>
    <x v="0"/>
    <s v="Kamloops"/>
    <x v="16"/>
  </r>
  <r>
    <n v="1"/>
    <n v="18"/>
    <n v="0"/>
    <n v="0"/>
    <m/>
    <m/>
    <n v="0"/>
    <n v="0"/>
    <m/>
    <m/>
    <n v="0"/>
    <n v="0"/>
    <m/>
    <m/>
    <n v="0"/>
    <n v="0"/>
    <m/>
    <m/>
    <n v="0"/>
    <n v="0"/>
    <m/>
    <m/>
    <n v="0"/>
    <n v="0"/>
    <m/>
    <m/>
    <n v="0"/>
    <n v="0"/>
    <m/>
    <m/>
    <n v="0"/>
    <n v="0"/>
    <m/>
    <m/>
    <n v="0"/>
    <n v="0"/>
    <m/>
    <m/>
    <n v="0"/>
    <n v="0"/>
    <m/>
    <m/>
    <n v="0"/>
    <n v="0"/>
    <m/>
    <m/>
    <n v="0"/>
    <n v="0"/>
    <m/>
    <m/>
    <x v="1"/>
    <x v="1"/>
    <s v="Kingcome"/>
    <x v="17"/>
  </r>
  <r>
    <n v="1"/>
    <n v="19"/>
    <n v="0"/>
    <n v="2416"/>
    <m/>
    <m/>
    <n v="0"/>
    <n v="2592"/>
    <m/>
    <m/>
    <n v="0"/>
    <n v="0"/>
    <m/>
    <m/>
    <n v="0"/>
    <n v="1472"/>
    <m/>
    <m/>
    <n v="0"/>
    <n v="3168"/>
    <m/>
    <m/>
    <n v="0"/>
    <n v="1824"/>
    <m/>
    <m/>
    <n v="0"/>
    <n v="3024"/>
    <m/>
    <m/>
    <n v="0"/>
    <n v="0"/>
    <m/>
    <m/>
    <n v="0"/>
    <n v="1488"/>
    <m/>
    <m/>
    <n v="0"/>
    <n v="3040"/>
    <m/>
    <m/>
    <n v="0"/>
    <n v="1136"/>
    <m/>
    <m/>
    <n v="0"/>
    <n v="3040"/>
    <m/>
    <m/>
    <x v="1"/>
    <x v="1"/>
    <s v="Kispiox"/>
    <x v="18"/>
  </r>
  <r>
    <n v="1"/>
    <n v="20"/>
    <n v="8592"/>
    <n v="13440"/>
    <m/>
    <m/>
    <n v="13808"/>
    <n v="23056"/>
    <m/>
    <m/>
    <n v="14864"/>
    <n v="26576"/>
    <m/>
    <m/>
    <n v="14000"/>
    <n v="26336"/>
    <m/>
    <m/>
    <n v="13488"/>
    <n v="25632"/>
    <m/>
    <m/>
    <n v="13712"/>
    <n v="27040"/>
    <m/>
    <m/>
    <n v="14096"/>
    <n v="25760"/>
    <m/>
    <m/>
    <n v="14720"/>
    <n v="24960"/>
    <m/>
    <m/>
    <n v="13712"/>
    <n v="24592"/>
    <m/>
    <m/>
    <n v="15616"/>
    <n v="28864"/>
    <m/>
    <m/>
    <n v="14512"/>
    <n v="27184"/>
    <m/>
    <m/>
    <n v="16832"/>
    <n v="30224"/>
    <m/>
    <m/>
    <x v="1"/>
    <x v="0"/>
    <s v="KootenayLake"/>
    <x v="19"/>
  </r>
  <r>
    <n v="1"/>
    <n v="21"/>
    <n v="516608"/>
    <n v="640960"/>
    <m/>
    <m/>
    <n v="388368"/>
    <n v="469680"/>
    <m/>
    <m/>
    <n v="381344"/>
    <n v="463312"/>
    <m/>
    <m/>
    <n v="393376"/>
    <n v="477168"/>
    <m/>
    <m/>
    <n v="390320"/>
    <n v="471744"/>
    <m/>
    <m/>
    <n v="393024"/>
    <n v="478576"/>
    <m/>
    <m/>
    <n v="398912"/>
    <n v="480432"/>
    <m/>
    <m/>
    <n v="391728"/>
    <n v="475168"/>
    <m/>
    <m/>
    <n v="393888"/>
    <n v="474256"/>
    <m/>
    <m/>
    <n v="389168"/>
    <n v="471728"/>
    <m/>
    <m/>
    <n v="394992"/>
    <n v="479168"/>
    <m/>
    <m/>
    <n v="388416"/>
    <n v="473760"/>
    <m/>
    <m/>
    <x v="1"/>
    <x v="0"/>
    <s v="Lakes"/>
    <x v="20"/>
  </r>
  <r>
    <n v="1"/>
    <n v="22"/>
    <n v="8016"/>
    <n v="15536"/>
    <m/>
    <m/>
    <n v="18288"/>
    <n v="33360"/>
    <m/>
    <m/>
    <n v="17616"/>
    <n v="32784"/>
    <m/>
    <m/>
    <n v="17424"/>
    <n v="34000"/>
    <m/>
    <m/>
    <n v="19504"/>
    <n v="35760"/>
    <m/>
    <m/>
    <n v="19168"/>
    <n v="34432"/>
    <m/>
    <m/>
    <n v="19520"/>
    <n v="33408"/>
    <m/>
    <m/>
    <n v="14752"/>
    <n v="31248"/>
    <m/>
    <m/>
    <n v="17376"/>
    <n v="33744"/>
    <m/>
    <m/>
    <n v="16096"/>
    <n v="29248"/>
    <m/>
    <m/>
    <n v="18608"/>
    <n v="34752"/>
    <m/>
    <m/>
    <n v="19040"/>
    <n v="37888"/>
    <m/>
    <m/>
    <x v="1"/>
    <x v="0"/>
    <s v="Lillooet"/>
    <x v="21"/>
  </r>
  <r>
    <n v="1"/>
    <n v="23"/>
    <n v="70912"/>
    <n v="126000"/>
    <m/>
    <m/>
    <n v="142288"/>
    <n v="209632"/>
    <m/>
    <m/>
    <n v="142992"/>
    <n v="220032"/>
    <m/>
    <m/>
    <n v="143152"/>
    <n v="219088"/>
    <m/>
    <m/>
    <n v="143936"/>
    <n v="222016"/>
    <m/>
    <m/>
    <n v="143072"/>
    <n v="218336"/>
    <m/>
    <m/>
    <n v="143952"/>
    <n v="225376"/>
    <m/>
    <m/>
    <n v="144784"/>
    <n v="220416"/>
    <m/>
    <m/>
    <n v="144016"/>
    <n v="217216"/>
    <m/>
    <m/>
    <n v="143536"/>
    <n v="217664"/>
    <m/>
    <m/>
    <n v="143648"/>
    <n v="220608"/>
    <m/>
    <m/>
    <n v="143440"/>
    <n v="218384"/>
    <m/>
    <m/>
    <x v="1"/>
    <x v="0"/>
    <s v="Mackenzie"/>
    <x v="22"/>
  </r>
  <r>
    <n v="1"/>
    <n v="24"/>
    <n v="209472"/>
    <n v="404544"/>
    <m/>
    <m/>
    <n v="259616"/>
    <n v="504368"/>
    <m/>
    <m/>
    <n v="263648"/>
    <n v="532544"/>
    <m/>
    <m/>
    <n v="265504"/>
    <n v="526400"/>
    <m/>
    <m/>
    <n v="265312"/>
    <n v="520256"/>
    <m/>
    <m/>
    <n v="270320"/>
    <n v="533792"/>
    <m/>
    <m/>
    <n v="264176"/>
    <n v="534592"/>
    <m/>
    <m/>
    <n v="274080"/>
    <n v="538592"/>
    <m/>
    <m/>
    <n v="264752"/>
    <n v="529808"/>
    <m/>
    <m/>
    <n v="252992"/>
    <n v="516992"/>
    <m/>
    <m/>
    <n v="255392"/>
    <n v="523424"/>
    <m/>
    <m/>
    <n v="258704"/>
    <n v="523408"/>
    <m/>
    <m/>
    <x v="1"/>
    <x v="0"/>
    <s v="Merritt"/>
    <x v="23"/>
  </r>
  <r>
    <n v="1"/>
    <n v="25"/>
    <n v="3200"/>
    <n v="3200"/>
    <m/>
    <m/>
    <n v="1568"/>
    <n v="1648"/>
    <m/>
    <m/>
    <n v="4384"/>
    <n v="4816"/>
    <m/>
    <m/>
    <n v="4464"/>
    <n v="4896"/>
    <m/>
    <m/>
    <n v="8496"/>
    <n v="8576"/>
    <m/>
    <m/>
    <n v="4080"/>
    <n v="4160"/>
    <m/>
    <m/>
    <n v="2032"/>
    <n v="2112"/>
    <m/>
    <m/>
    <n v="5936"/>
    <n v="6624"/>
    <m/>
    <m/>
    <n v="2320"/>
    <n v="3088"/>
    <m/>
    <m/>
    <n v="5552"/>
    <n v="5968"/>
    <m/>
    <m/>
    <n v="5472"/>
    <n v="5552"/>
    <m/>
    <m/>
    <n v="3568"/>
    <n v="4000"/>
    <m/>
    <m/>
    <x v="1"/>
    <x v="1"/>
    <s v="MidCoast"/>
    <x v="24"/>
  </r>
  <r>
    <n v="1"/>
    <n v="26"/>
    <n v="390784"/>
    <n v="622496"/>
    <m/>
    <m/>
    <n v="493600"/>
    <n v="884464"/>
    <m/>
    <m/>
    <n v="492976"/>
    <n v="899392"/>
    <m/>
    <m/>
    <n v="494608"/>
    <n v="901952"/>
    <m/>
    <m/>
    <n v="494960"/>
    <n v="902128"/>
    <m/>
    <m/>
    <n v="495600"/>
    <n v="902640"/>
    <m/>
    <m/>
    <n v="495152"/>
    <n v="902192"/>
    <m/>
    <m/>
    <n v="494320"/>
    <n v="900768"/>
    <m/>
    <m/>
    <n v="493920"/>
    <n v="900368"/>
    <m/>
    <m/>
    <n v="492816"/>
    <n v="898720"/>
    <m/>
    <m/>
    <n v="493120"/>
    <n v="899024"/>
    <m/>
    <m/>
    <n v="493216"/>
    <n v="899120"/>
    <m/>
    <m/>
    <x v="1"/>
    <x v="0"/>
    <s v="Morice"/>
    <x v="25"/>
  </r>
  <r>
    <n v="1"/>
    <n v="27"/>
    <n v="1568"/>
    <n v="1568"/>
    <m/>
    <m/>
    <n v="2208"/>
    <n v="2208"/>
    <m/>
    <m/>
    <n v="2208"/>
    <n v="2208"/>
    <m/>
    <m/>
    <n v="2208"/>
    <n v="2208"/>
    <m/>
    <m/>
    <n v="2208"/>
    <n v="2208"/>
    <m/>
    <m/>
    <n v="2208"/>
    <n v="2208"/>
    <m/>
    <m/>
    <n v="2208"/>
    <n v="2208"/>
    <m/>
    <m/>
    <n v="2208"/>
    <n v="2208"/>
    <m/>
    <m/>
    <n v="2208"/>
    <n v="2208"/>
    <m/>
    <m/>
    <n v="2208"/>
    <n v="2208"/>
    <m/>
    <m/>
    <n v="2208"/>
    <n v="2208"/>
    <m/>
    <m/>
    <n v="2208"/>
    <n v="2208"/>
    <m/>
    <m/>
    <x v="1"/>
    <x v="1"/>
    <s v="Nass"/>
    <x v="26"/>
  </r>
  <r>
    <n v="1"/>
    <n v="28"/>
    <n v="0"/>
    <n v="0"/>
    <m/>
    <m/>
    <n v="0"/>
    <n v="0"/>
    <m/>
    <m/>
    <n v="0"/>
    <n v="0"/>
    <m/>
    <m/>
    <n v="0"/>
    <n v="0"/>
    <m/>
    <m/>
    <n v="0"/>
    <n v="0"/>
    <m/>
    <m/>
    <n v="0"/>
    <n v="0"/>
    <m/>
    <m/>
    <n v="0"/>
    <n v="0"/>
    <m/>
    <m/>
    <n v="0"/>
    <n v="0"/>
    <m/>
    <m/>
    <n v="0"/>
    <n v="0"/>
    <m/>
    <m/>
    <n v="0"/>
    <n v="0"/>
    <m/>
    <m/>
    <n v="0"/>
    <n v="0"/>
    <m/>
    <m/>
    <n v="0"/>
    <n v="0"/>
    <m/>
    <m/>
    <x v="1"/>
    <x v="1"/>
    <s v="NorthCoast"/>
    <x v="27"/>
  </r>
  <r>
    <n v="1"/>
    <n v="29"/>
    <n v="44048"/>
    <n v="108448"/>
    <m/>
    <m/>
    <n v="58592"/>
    <n v="128832"/>
    <m/>
    <m/>
    <n v="65424"/>
    <n v="137760"/>
    <m/>
    <m/>
    <n v="65872"/>
    <n v="141632"/>
    <m/>
    <m/>
    <n v="58128"/>
    <n v="135264"/>
    <m/>
    <m/>
    <n v="63088"/>
    <n v="138432"/>
    <m/>
    <m/>
    <n v="64272"/>
    <n v="137024"/>
    <m/>
    <m/>
    <n v="64944"/>
    <n v="139088"/>
    <m/>
    <m/>
    <n v="64352"/>
    <n v="141712"/>
    <m/>
    <m/>
    <n v="65984"/>
    <n v="140544"/>
    <m/>
    <m/>
    <n v="65456"/>
    <n v="140672"/>
    <m/>
    <m/>
    <n v="65728"/>
    <n v="139024"/>
    <m/>
    <m/>
    <x v="1"/>
    <x v="0"/>
    <s v="Okanagan"/>
    <x v="28"/>
  </r>
  <r>
    <n v="1"/>
    <n v="30"/>
    <n v="746512"/>
    <n v="1222336"/>
    <m/>
    <m/>
    <n v="561824"/>
    <n v="1030304"/>
    <m/>
    <m/>
    <n v="576096"/>
    <n v="1004160"/>
    <m/>
    <m/>
    <n v="570304"/>
    <n v="985200"/>
    <m/>
    <m/>
    <n v="575328"/>
    <n v="982288"/>
    <m/>
    <m/>
    <n v="583888"/>
    <n v="999424"/>
    <m/>
    <m/>
    <n v="572176"/>
    <n v="999808"/>
    <m/>
    <m/>
    <n v="576992"/>
    <n v="986064"/>
    <m/>
    <m/>
    <n v="563712"/>
    <n v="986848"/>
    <m/>
    <m/>
    <n v="565120"/>
    <n v="977536"/>
    <m/>
    <m/>
    <n v="577840"/>
    <n v="995440"/>
    <m/>
    <m/>
    <n v="571008"/>
    <n v="990128"/>
    <m/>
    <m/>
    <x v="1"/>
    <x v="0"/>
    <s v="PrinceGeorge"/>
    <x v="29"/>
  </r>
  <r>
    <n v="1"/>
    <n v="31"/>
    <n v="0"/>
    <n v="0"/>
    <m/>
    <m/>
    <n v="0"/>
    <n v="0"/>
    <m/>
    <m/>
    <n v="0"/>
    <n v="0"/>
    <m/>
    <m/>
    <n v="0"/>
    <n v="0"/>
    <m/>
    <m/>
    <n v="0"/>
    <n v="0"/>
    <m/>
    <m/>
    <n v="0"/>
    <n v="0"/>
    <m/>
    <m/>
    <n v="0"/>
    <n v="0"/>
    <m/>
    <m/>
    <n v="0"/>
    <n v="0"/>
    <m/>
    <m/>
    <n v="0"/>
    <n v="0"/>
    <m/>
    <m/>
    <n v="0"/>
    <n v="0"/>
    <m/>
    <m/>
    <n v="0"/>
    <n v="0"/>
    <m/>
    <m/>
    <n v="0"/>
    <n v="0"/>
    <m/>
    <m/>
    <x v="1"/>
    <x v="1"/>
    <s v="QueenCharlotte"/>
    <x v="30"/>
  </r>
  <r>
    <n v="1"/>
    <n v="32"/>
    <n v="1125248"/>
    <n v="2077184"/>
    <m/>
    <m/>
    <n v="1461296"/>
    <n v="2503344"/>
    <m/>
    <m/>
    <n v="1444496"/>
    <n v="2482704"/>
    <m/>
    <m/>
    <n v="1518848"/>
    <n v="2584848"/>
    <m/>
    <m/>
    <n v="1456640"/>
    <n v="2513440"/>
    <m/>
    <m/>
    <n v="1492064"/>
    <n v="2558160"/>
    <m/>
    <m/>
    <n v="1462272"/>
    <n v="2512016"/>
    <m/>
    <m/>
    <n v="1477216"/>
    <n v="2535296"/>
    <m/>
    <m/>
    <n v="1455568"/>
    <n v="2506864"/>
    <m/>
    <m/>
    <n v="1457312"/>
    <n v="2509552"/>
    <m/>
    <m/>
    <n v="1480608"/>
    <n v="2530560"/>
    <m/>
    <m/>
    <n v="1444224"/>
    <n v="2491808"/>
    <m/>
    <m/>
    <x v="1"/>
    <x v="0"/>
    <s v="Quesnel"/>
    <x v="31"/>
  </r>
  <r>
    <n v="1"/>
    <n v="33"/>
    <n v="0"/>
    <n v="0"/>
    <m/>
    <m/>
    <n v="0"/>
    <n v="0"/>
    <m/>
    <m/>
    <n v="0"/>
    <n v="0"/>
    <m/>
    <m/>
    <n v="0"/>
    <n v="0"/>
    <m/>
    <m/>
    <n v="0"/>
    <n v="0"/>
    <m/>
    <m/>
    <n v="0"/>
    <n v="0"/>
    <m/>
    <m/>
    <n v="0"/>
    <n v="0"/>
    <m/>
    <m/>
    <n v="0"/>
    <n v="0"/>
    <m/>
    <m/>
    <n v="0"/>
    <n v="0"/>
    <m/>
    <m/>
    <n v="0"/>
    <n v="0"/>
    <m/>
    <m/>
    <n v="0"/>
    <n v="0"/>
    <m/>
    <m/>
    <n v="0"/>
    <n v="0"/>
    <m/>
    <m/>
    <x v="1"/>
    <x v="1"/>
    <s v="Revelstoke"/>
    <x v="32"/>
  </r>
  <r>
    <n v="1"/>
    <n v="34"/>
    <n v="36704"/>
    <n v="58048"/>
    <m/>
    <m/>
    <n v="43792"/>
    <n v="70560"/>
    <m/>
    <m/>
    <n v="45392"/>
    <n v="75648"/>
    <m/>
    <m/>
    <n v="47760"/>
    <n v="76496"/>
    <m/>
    <m/>
    <n v="41456"/>
    <n v="65232"/>
    <m/>
    <m/>
    <n v="44816"/>
    <n v="73936"/>
    <m/>
    <m/>
    <n v="42208"/>
    <n v="72320"/>
    <m/>
    <m/>
    <n v="43984"/>
    <n v="70064"/>
    <m/>
    <m/>
    <n v="50800"/>
    <n v="79200"/>
    <m/>
    <m/>
    <n v="49264"/>
    <n v="79232"/>
    <m/>
    <m/>
    <n v="46608"/>
    <n v="72784"/>
    <m/>
    <m/>
    <n v="48352"/>
    <n v="74880"/>
    <m/>
    <m/>
    <x v="1"/>
    <x v="0"/>
    <s v="RobsonValley"/>
    <x v="33"/>
  </r>
  <r>
    <n v="1"/>
    <n v="35"/>
    <n v="17168"/>
    <n v="38512"/>
    <m/>
    <m/>
    <n v="16416"/>
    <n v="44880"/>
    <m/>
    <m/>
    <n v="20032"/>
    <n v="51264"/>
    <m/>
    <m/>
    <n v="17936"/>
    <n v="48784"/>
    <m/>
    <m/>
    <n v="18656"/>
    <n v="48816"/>
    <m/>
    <m/>
    <n v="19872"/>
    <n v="52976"/>
    <m/>
    <m/>
    <n v="13856"/>
    <n v="43296"/>
    <m/>
    <m/>
    <n v="17360"/>
    <n v="48784"/>
    <m/>
    <m/>
    <n v="13552"/>
    <n v="45872"/>
    <m/>
    <m/>
    <n v="17520"/>
    <n v="48368"/>
    <m/>
    <m/>
    <n v="17360"/>
    <n v="47568"/>
    <m/>
    <m/>
    <n v="17392"/>
    <n v="50304"/>
    <m/>
    <m/>
    <x v="1"/>
    <x v="1"/>
    <s v="Soo"/>
    <x v="34"/>
  </r>
  <r>
    <n v="1"/>
    <n v="36"/>
    <n v="0"/>
    <n v="0"/>
    <m/>
    <m/>
    <n v="0"/>
    <n v="0"/>
    <m/>
    <m/>
    <n v="0"/>
    <n v="0"/>
    <m/>
    <m/>
    <n v="0"/>
    <n v="0"/>
    <m/>
    <m/>
    <n v="0"/>
    <n v="0"/>
    <m/>
    <m/>
    <n v="0"/>
    <n v="0"/>
    <m/>
    <m/>
    <n v="0"/>
    <n v="0"/>
    <m/>
    <m/>
    <n v="0"/>
    <n v="0"/>
    <m/>
    <m/>
    <n v="0"/>
    <n v="0"/>
    <m/>
    <m/>
    <n v="0"/>
    <n v="0"/>
    <m/>
    <m/>
    <n v="0"/>
    <n v="0"/>
    <m/>
    <m/>
    <n v="0"/>
    <n v="0"/>
    <m/>
    <m/>
    <x v="1"/>
    <x v="1"/>
    <s v="Strathcona"/>
    <x v="35"/>
  </r>
  <r>
    <n v="1"/>
    <n v="37"/>
    <n v="0"/>
    <n v="0"/>
    <m/>
    <m/>
    <n v="0"/>
    <n v="0"/>
    <m/>
    <m/>
    <n v="0"/>
    <n v="0"/>
    <m/>
    <m/>
    <n v="0"/>
    <n v="0"/>
    <m/>
    <m/>
    <n v="0"/>
    <n v="0"/>
    <m/>
    <m/>
    <n v="0"/>
    <n v="0"/>
    <m/>
    <m/>
    <n v="0"/>
    <n v="0"/>
    <m/>
    <m/>
    <n v="0"/>
    <n v="0"/>
    <m/>
    <m/>
    <n v="0"/>
    <n v="0"/>
    <m/>
    <m/>
    <n v="0"/>
    <n v="0"/>
    <m/>
    <m/>
    <n v="0"/>
    <n v="0"/>
    <m/>
    <m/>
    <n v="0"/>
    <n v="0"/>
    <m/>
    <m/>
    <x v="1"/>
    <x v="1"/>
    <s v="SunshineCoast"/>
    <x v="36"/>
  </r>
  <r>
    <n v="1"/>
    <n v="38"/>
    <n v="981584"/>
    <n v="1402032"/>
    <m/>
    <m/>
    <n v="601968"/>
    <n v="999536"/>
    <m/>
    <m/>
    <n v="603888"/>
    <n v="994512"/>
    <m/>
    <m/>
    <n v="625904"/>
    <n v="1040384"/>
    <m/>
    <m/>
    <n v="627792"/>
    <n v="1040336"/>
    <m/>
    <m/>
    <n v="625104"/>
    <n v="1030096"/>
    <m/>
    <m/>
    <n v="642000"/>
    <n v="1054752"/>
    <m/>
    <m/>
    <n v="621856"/>
    <n v="1025952"/>
    <m/>
    <m/>
    <n v="627552"/>
    <n v="1048112"/>
    <m/>
    <m/>
    <n v="625824"/>
    <n v="1038592"/>
    <m/>
    <m/>
    <n v="620512"/>
    <n v="1034560"/>
    <m/>
    <m/>
    <n v="628752"/>
    <n v="1033040"/>
    <m/>
    <m/>
    <x v="1"/>
    <x v="0"/>
    <s v="Vanderhoof"/>
    <x v="37"/>
  </r>
  <r>
    <n v="1"/>
    <n v="39"/>
    <n v="191040"/>
    <n v="452224"/>
    <m/>
    <m/>
    <n v="429632"/>
    <n v="829344"/>
    <m/>
    <m/>
    <n v="431008"/>
    <n v="856336"/>
    <m/>
    <m/>
    <n v="438224"/>
    <n v="899840"/>
    <m/>
    <m/>
    <n v="445040"/>
    <n v="895056"/>
    <m/>
    <m/>
    <n v="437200"/>
    <n v="893456"/>
    <m/>
    <m/>
    <n v="427248"/>
    <n v="878880"/>
    <m/>
    <m/>
    <n v="436816"/>
    <n v="895328"/>
    <m/>
    <m/>
    <n v="434528"/>
    <n v="884624"/>
    <m/>
    <m/>
    <n v="433984"/>
    <n v="876352"/>
    <m/>
    <m/>
    <n v="441200"/>
    <n v="892272"/>
    <m/>
    <m/>
    <n v="432816"/>
    <n v="879888"/>
    <m/>
    <m/>
    <x v="1"/>
    <x v="0"/>
    <s v="WilliamsLake"/>
    <x v="38"/>
  </r>
  <r>
    <n v="1"/>
    <n v="40"/>
    <n v="0"/>
    <n v="0"/>
    <m/>
    <m/>
    <n v="0"/>
    <n v="0"/>
    <m/>
    <m/>
    <n v="0"/>
    <n v="0"/>
    <m/>
    <m/>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n v="0"/>
    <n v="0"/>
    <m/>
    <m/>
    <n v="0"/>
    <n v="0"/>
    <m/>
    <m/>
    <n v="0"/>
    <n v="0"/>
    <m/>
    <m/>
    <x v="1"/>
    <x v="2"/>
    <s v="InteriorTFLs"/>
    <x v="39"/>
  </r>
  <r>
    <n v="1"/>
    <n v="40"/>
    <n v="32"/>
    <n v="512"/>
    <m/>
    <m/>
    <n v="32"/>
    <n v="1168"/>
    <m/>
    <m/>
    <n v="32"/>
    <n v="1040"/>
    <m/>
    <m/>
    <n v="32"/>
    <n v="1264"/>
    <m/>
    <m/>
    <n v="32"/>
    <n v="1264"/>
    <m/>
    <m/>
    <n v="32"/>
    <n v="1264"/>
    <m/>
    <m/>
    <n v="32"/>
    <n v="1264"/>
    <m/>
    <m/>
    <n v="32"/>
    <n v="1264"/>
    <m/>
    <m/>
    <n v="32"/>
    <n v="1392"/>
    <m/>
    <m/>
    <n v="32"/>
    <n v="1392"/>
    <m/>
    <m/>
    <n v="32"/>
    <n v="1392"/>
    <m/>
    <m/>
    <n v="32"/>
    <n v="1264"/>
    <m/>
    <m/>
    <x v="1"/>
    <x v="2"/>
    <s v="InteriorTFLs"/>
    <x v="39"/>
  </r>
  <r>
    <n v="1"/>
    <n v="40"/>
    <n v="80"/>
    <n v="80"/>
    <m/>
    <m/>
    <n v="256"/>
    <n v="256"/>
    <m/>
    <m/>
    <n v="256"/>
    <n v="256"/>
    <m/>
    <m/>
    <n v="256"/>
    <n v="256"/>
    <m/>
    <m/>
    <n v="256"/>
    <n v="256"/>
    <m/>
    <m/>
    <n v="256"/>
    <n v="256"/>
    <m/>
    <m/>
    <n v="256"/>
    <n v="256"/>
    <m/>
    <m/>
    <n v="256"/>
    <n v="256"/>
    <m/>
    <m/>
    <n v="256"/>
    <n v="256"/>
    <m/>
    <m/>
    <n v="256"/>
    <n v="256"/>
    <m/>
    <m/>
    <n v="256"/>
    <n v="256"/>
    <m/>
    <m/>
    <n v="256"/>
    <n v="256"/>
    <m/>
    <m/>
    <x v="1"/>
    <x v="2"/>
    <s v="InteriorTFLs"/>
    <x v="39"/>
  </r>
  <r>
    <n v="1"/>
    <n v="40"/>
    <n v="304"/>
    <n v="304"/>
    <m/>
    <m/>
    <n v="304"/>
    <n v="304"/>
    <m/>
    <m/>
    <n v="304"/>
    <n v="304"/>
    <m/>
    <m/>
    <n v="304"/>
    <n v="304"/>
    <m/>
    <m/>
    <n v="304"/>
    <n v="304"/>
    <m/>
    <m/>
    <n v="304"/>
    <n v="304"/>
    <m/>
    <m/>
    <n v="304"/>
    <n v="304"/>
    <m/>
    <m/>
    <n v="304"/>
    <n v="304"/>
    <m/>
    <m/>
    <n v="304"/>
    <n v="304"/>
    <m/>
    <m/>
    <n v="304"/>
    <n v="304"/>
    <m/>
    <m/>
    <n v="304"/>
    <n v="304"/>
    <m/>
    <m/>
    <n v="304"/>
    <n v="304"/>
    <m/>
    <m/>
    <x v="1"/>
    <x v="2"/>
    <s v="InteriorTFLs"/>
    <x v="39"/>
  </r>
  <r>
    <n v="1"/>
    <n v="40"/>
    <n v="4640"/>
    <n v="4640"/>
    <m/>
    <m/>
    <n v="1280"/>
    <n v="1280"/>
    <m/>
    <m/>
    <n v="1280"/>
    <n v="1280"/>
    <m/>
    <m/>
    <n v="1280"/>
    <n v="1280"/>
    <m/>
    <m/>
    <n v="1280"/>
    <n v="1280"/>
    <m/>
    <m/>
    <n v="1280"/>
    <n v="1280"/>
    <m/>
    <m/>
    <n v="1280"/>
    <n v="1280"/>
    <m/>
    <m/>
    <n v="1280"/>
    <n v="1280"/>
    <m/>
    <m/>
    <n v="1280"/>
    <n v="1280"/>
    <m/>
    <m/>
    <n v="1056"/>
    <n v="1056"/>
    <m/>
    <m/>
    <n v="1056"/>
    <n v="1056"/>
    <m/>
    <m/>
    <n v="1056"/>
    <n v="1056"/>
    <m/>
    <m/>
    <x v="1"/>
    <x v="2"/>
    <s v="InteriorTFLs"/>
    <x v="39"/>
  </r>
  <r>
    <n v="1"/>
    <n v="40"/>
    <n v="6016"/>
    <n v="26768"/>
    <m/>
    <m/>
    <n v="14432"/>
    <n v="46928"/>
    <m/>
    <m/>
    <n v="11728"/>
    <n v="45056"/>
    <m/>
    <m/>
    <n v="14480"/>
    <n v="48864"/>
    <m/>
    <m/>
    <n v="12384"/>
    <n v="45120"/>
    <m/>
    <m/>
    <n v="15632"/>
    <n v="53120"/>
    <m/>
    <m/>
    <n v="10784"/>
    <n v="45408"/>
    <m/>
    <m/>
    <n v="13584"/>
    <n v="49136"/>
    <m/>
    <m/>
    <n v="12064"/>
    <n v="44320"/>
    <m/>
    <m/>
    <n v="10272"/>
    <n v="41008"/>
    <m/>
    <m/>
    <n v="12256"/>
    <n v="43712"/>
    <m/>
    <m/>
    <n v="8752"/>
    <n v="41920"/>
    <m/>
    <m/>
    <x v="1"/>
    <x v="2"/>
    <s v="InteriorTFLs"/>
    <x v="39"/>
  </r>
  <r>
    <n v="1"/>
    <n v="40"/>
    <n v="6784"/>
    <n v="8240"/>
    <m/>
    <m/>
    <n v="11168"/>
    <n v="14608"/>
    <m/>
    <m/>
    <n v="11168"/>
    <n v="14608"/>
    <m/>
    <m/>
    <n v="11168"/>
    <n v="14608"/>
    <m/>
    <m/>
    <n v="11168"/>
    <n v="14608"/>
    <m/>
    <m/>
    <n v="11168"/>
    <n v="14608"/>
    <m/>
    <m/>
    <n v="11168"/>
    <n v="14608"/>
    <m/>
    <m/>
    <n v="11168"/>
    <n v="14608"/>
    <m/>
    <m/>
    <n v="11168"/>
    <n v="14608"/>
    <m/>
    <m/>
    <n v="10800"/>
    <n v="14240"/>
    <m/>
    <m/>
    <n v="10800"/>
    <n v="14240"/>
    <m/>
    <m/>
    <n v="10800"/>
    <n v="14240"/>
    <m/>
    <m/>
    <x v="1"/>
    <x v="2"/>
    <s v="InteriorTFLs"/>
    <x v="39"/>
  </r>
  <r>
    <n v="1"/>
    <n v="40"/>
    <n v="13424"/>
    <n v="19296"/>
    <m/>
    <m/>
    <n v="13904"/>
    <n v="24992"/>
    <m/>
    <m/>
    <n v="16352"/>
    <n v="28128"/>
    <m/>
    <m/>
    <n v="17664"/>
    <n v="30064"/>
    <m/>
    <m/>
    <n v="17264"/>
    <n v="27264"/>
    <m/>
    <m/>
    <n v="18768"/>
    <n v="26896"/>
    <m/>
    <m/>
    <n v="19904"/>
    <n v="33776"/>
    <m/>
    <m/>
    <n v="22464"/>
    <n v="28832"/>
    <m/>
    <m/>
    <n v="16304"/>
    <n v="30096"/>
    <m/>
    <m/>
    <n v="19824"/>
    <n v="33536"/>
    <m/>
    <m/>
    <n v="16016"/>
    <n v="28784"/>
    <m/>
    <m/>
    <n v="15072"/>
    <n v="23760"/>
    <m/>
    <m/>
    <x v="1"/>
    <x v="2"/>
    <s v="InteriorTFLs"/>
    <x v="39"/>
  </r>
  <r>
    <n v="1"/>
    <n v="40"/>
    <n v="6304"/>
    <n v="32128"/>
    <m/>
    <m/>
    <n v="16768"/>
    <n v="43344"/>
    <m/>
    <m/>
    <n v="19680"/>
    <n v="45600"/>
    <m/>
    <m/>
    <n v="18672"/>
    <n v="45568"/>
    <m/>
    <m/>
    <n v="17088"/>
    <n v="42656"/>
    <m/>
    <m/>
    <n v="17088"/>
    <n v="42864"/>
    <m/>
    <m/>
    <n v="15264"/>
    <n v="42048"/>
    <m/>
    <m/>
    <n v="14864"/>
    <n v="40480"/>
    <m/>
    <m/>
    <n v="15456"/>
    <n v="40880"/>
    <m/>
    <m/>
    <n v="14288"/>
    <n v="38432"/>
    <m/>
    <m/>
    <n v="15920"/>
    <n v="40336"/>
    <m/>
    <m/>
    <n v="18576"/>
    <n v="42896"/>
    <m/>
    <m/>
    <x v="1"/>
    <x v="2"/>
    <s v="InteriorTFLs"/>
    <x v="39"/>
  </r>
  <r>
    <n v="1"/>
    <n v="40"/>
    <n v="28224"/>
    <n v="62832"/>
    <m/>
    <m/>
    <n v="20880"/>
    <n v="46128"/>
    <m/>
    <m/>
    <n v="21600"/>
    <n v="48400"/>
    <m/>
    <m/>
    <n v="20272"/>
    <n v="47152"/>
    <m/>
    <m/>
    <n v="21168"/>
    <n v="48080"/>
    <m/>
    <m/>
    <n v="21056"/>
    <n v="47968"/>
    <m/>
    <m/>
    <n v="21136"/>
    <n v="48048"/>
    <m/>
    <m/>
    <n v="21616"/>
    <n v="48400"/>
    <m/>
    <m/>
    <n v="20272"/>
    <n v="47056"/>
    <m/>
    <m/>
    <n v="21008"/>
    <n v="47792"/>
    <m/>
    <m/>
    <n v="21040"/>
    <n v="47824"/>
    <m/>
    <m/>
    <n v="20352"/>
    <n v="47136"/>
    <m/>
    <m/>
    <x v="1"/>
    <x v="2"/>
    <s v="InteriorTFLs"/>
    <x v="39"/>
  </r>
  <r>
    <n v="1"/>
    <n v="40"/>
    <n v="39632"/>
    <n v="83504"/>
    <m/>
    <m/>
    <n v="47376"/>
    <n v="100560"/>
    <m/>
    <m/>
    <n v="51648"/>
    <n v="107568"/>
    <m/>
    <m/>
    <n v="51008"/>
    <n v="106224"/>
    <m/>
    <m/>
    <n v="53088"/>
    <n v="108912"/>
    <m/>
    <m/>
    <n v="52496"/>
    <n v="109632"/>
    <m/>
    <m/>
    <n v="53376"/>
    <n v="110592"/>
    <m/>
    <m/>
    <n v="47920"/>
    <n v="105168"/>
    <m/>
    <m/>
    <n v="49008"/>
    <n v="102656"/>
    <m/>
    <m/>
    <n v="48160"/>
    <n v="106096"/>
    <m/>
    <m/>
    <n v="49824"/>
    <n v="108032"/>
    <m/>
    <m/>
    <n v="50752"/>
    <n v="110672"/>
    <m/>
    <m/>
    <x v="1"/>
    <x v="2"/>
    <s v="InteriorTFLs"/>
    <x v="39"/>
  </r>
  <r>
    <n v="1"/>
    <n v="40"/>
    <n v="69952"/>
    <n v="105008"/>
    <m/>
    <m/>
    <n v="74944"/>
    <n v="131216"/>
    <m/>
    <m/>
    <n v="74368"/>
    <n v="130560"/>
    <m/>
    <m/>
    <n v="74784"/>
    <n v="129872"/>
    <m/>
    <m/>
    <n v="74176"/>
    <n v="128032"/>
    <m/>
    <m/>
    <n v="74960"/>
    <n v="131920"/>
    <m/>
    <m/>
    <n v="69504"/>
    <n v="124112"/>
    <m/>
    <m/>
    <n v="75312"/>
    <n v="134752"/>
    <m/>
    <m/>
    <n v="68656"/>
    <n v="123264"/>
    <m/>
    <m/>
    <n v="73216"/>
    <n v="127008"/>
    <m/>
    <m/>
    <n v="72592"/>
    <n v="125472"/>
    <m/>
    <m/>
    <n v="67344"/>
    <n v="122400"/>
    <m/>
    <m/>
    <x v="1"/>
    <x v="2"/>
    <s v="InteriorTFLs"/>
    <x v="39"/>
  </r>
  <r>
    <n v="1"/>
    <n v="40"/>
    <n v="63360"/>
    <n v="112272"/>
    <m/>
    <m/>
    <n v="101696"/>
    <n v="178032"/>
    <m/>
    <m/>
    <n v="105808"/>
    <n v="180480"/>
    <m/>
    <m/>
    <n v="100992"/>
    <n v="181280"/>
    <m/>
    <m/>
    <n v="101936"/>
    <n v="176992"/>
    <m/>
    <m/>
    <n v="105328"/>
    <n v="184672"/>
    <m/>
    <m/>
    <n v="104416"/>
    <n v="176848"/>
    <m/>
    <m/>
    <n v="105376"/>
    <n v="180992"/>
    <m/>
    <m/>
    <n v="105648"/>
    <n v="177744"/>
    <m/>
    <m/>
    <n v="103776"/>
    <n v="182384"/>
    <m/>
    <m/>
    <n v="104160"/>
    <n v="172320"/>
    <m/>
    <m/>
    <n v="107024"/>
    <n v="185264"/>
    <m/>
    <m/>
    <x v="1"/>
    <x v="2"/>
    <s v="InteriorTFLs"/>
    <x v="39"/>
  </r>
  <r>
    <n v="1"/>
    <n v="40"/>
    <n v="72304"/>
    <n v="171648"/>
    <m/>
    <m/>
    <n v="109440"/>
    <n v="211168"/>
    <m/>
    <m/>
    <n v="118464"/>
    <n v="213120"/>
    <m/>
    <m/>
    <n v="116224"/>
    <n v="226560"/>
    <m/>
    <m/>
    <n v="120272"/>
    <n v="227488"/>
    <m/>
    <m/>
    <n v="120080"/>
    <n v="206784"/>
    <m/>
    <m/>
    <n v="125280"/>
    <n v="229360"/>
    <m/>
    <m/>
    <n v="125280"/>
    <n v="228080"/>
    <m/>
    <m/>
    <n v="129104"/>
    <n v="229504"/>
    <m/>
    <m/>
    <n v="121200"/>
    <n v="212448"/>
    <m/>
    <m/>
    <n v="110768"/>
    <n v="211824"/>
    <m/>
    <m/>
    <n v="122288"/>
    <n v="219776"/>
    <m/>
    <m/>
    <x v="1"/>
    <x v="2"/>
    <s v="InteriorTFLs"/>
    <x v="39"/>
  </r>
  <r>
    <n v="1"/>
    <n v="40"/>
    <n v="48048"/>
    <n v="149584"/>
    <m/>
    <m/>
    <n v="130800"/>
    <n v="253232"/>
    <m/>
    <m/>
    <n v="140960"/>
    <n v="270720"/>
    <m/>
    <m/>
    <n v="132272"/>
    <n v="268896"/>
    <m/>
    <m/>
    <n v="137600"/>
    <n v="269904"/>
    <m/>
    <m/>
    <n v="134480"/>
    <n v="258512"/>
    <m/>
    <m/>
    <n v="131856"/>
    <n v="257392"/>
    <m/>
    <m/>
    <n v="131568"/>
    <n v="257616"/>
    <m/>
    <m/>
    <n v="130208"/>
    <n v="259840"/>
    <m/>
    <m/>
    <n v="127680"/>
    <n v="255600"/>
    <m/>
    <m/>
    <n v="131024"/>
    <n v="257520"/>
    <m/>
    <m/>
    <n v="131440"/>
    <n v="263680"/>
    <m/>
    <m/>
    <x v="1"/>
    <x v="2"/>
    <s v="InteriorTFLs"/>
    <x v="39"/>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n v="0"/>
    <n v="0"/>
    <m/>
    <m/>
    <n v="0"/>
    <n v="0"/>
    <m/>
    <m/>
    <x v="1"/>
    <x v="3"/>
    <s v="CoastTFLs"/>
    <x v="40"/>
  </r>
  <r>
    <n v="2"/>
    <n v="1"/>
    <n v="128224"/>
    <n v="273904"/>
    <m/>
    <m/>
    <n v="206928"/>
    <n v="549088"/>
    <m/>
    <m/>
    <n v="207920"/>
    <n v="560688"/>
    <m/>
    <m/>
    <n v="220896"/>
    <n v="586992"/>
    <m/>
    <m/>
    <n v="218544"/>
    <n v="584048"/>
    <m/>
    <m/>
    <n v="217296"/>
    <n v="577888"/>
    <m/>
    <m/>
    <n v="220400"/>
    <n v="584848"/>
    <m/>
    <m/>
    <n v="218112"/>
    <n v="583760"/>
    <m/>
    <m/>
    <n v="216528"/>
    <n v="576000"/>
    <m/>
    <m/>
    <n v="216576"/>
    <n v="580832"/>
    <m/>
    <m/>
    <n v="216736"/>
    <n v="582208"/>
    <m/>
    <m/>
    <n v="216960"/>
    <n v="581264"/>
    <m/>
    <m/>
    <x v="2"/>
    <x v="0"/>
    <s v="100MileHouse"/>
    <x v="0"/>
  </r>
  <r>
    <n v="2"/>
    <n v="2"/>
    <n v="14512"/>
    <n v="90992"/>
    <m/>
    <m/>
    <n v="31088"/>
    <n v="143824"/>
    <m/>
    <m/>
    <n v="29280"/>
    <n v="152288"/>
    <m/>
    <m/>
    <n v="31600"/>
    <n v="148704"/>
    <m/>
    <m/>
    <n v="33840"/>
    <n v="143184"/>
    <m/>
    <m/>
    <n v="29840"/>
    <n v="142352"/>
    <m/>
    <m/>
    <n v="32400"/>
    <n v="155808"/>
    <m/>
    <m/>
    <n v="33024"/>
    <n v="146160"/>
    <m/>
    <m/>
    <n v="32032"/>
    <n v="149680"/>
    <m/>
    <m/>
    <n v="33120"/>
    <n v="157328"/>
    <m/>
    <m/>
    <n v="30832"/>
    <n v="151456"/>
    <m/>
    <m/>
    <n v="31200"/>
    <n v="146064"/>
    <m/>
    <m/>
    <x v="2"/>
    <x v="0"/>
    <s v="Arrow"/>
    <x v="1"/>
  </r>
  <r>
    <n v="2"/>
    <n v="3"/>
    <n v="0"/>
    <n v="0"/>
    <m/>
    <m/>
    <n v="0"/>
    <n v="0"/>
    <m/>
    <m/>
    <n v="0"/>
    <n v="0"/>
    <m/>
    <m/>
    <n v="0"/>
    <n v="0"/>
    <m/>
    <m/>
    <n v="0"/>
    <n v="0"/>
    <m/>
    <m/>
    <n v="0"/>
    <n v="0"/>
    <m/>
    <m/>
    <n v="0"/>
    <n v="0"/>
    <m/>
    <m/>
    <n v="0"/>
    <n v="0"/>
    <m/>
    <m/>
    <n v="0"/>
    <n v="0"/>
    <m/>
    <m/>
    <n v="0"/>
    <n v="0"/>
    <m/>
    <m/>
    <n v="0"/>
    <n v="0"/>
    <m/>
    <m/>
    <n v="0"/>
    <n v="0"/>
    <m/>
    <m/>
    <x v="2"/>
    <x v="1"/>
    <s v="Arrowsmith"/>
    <x v="2"/>
  </r>
  <r>
    <n v="2"/>
    <n v="4"/>
    <n v="1936"/>
    <n v="10304"/>
    <m/>
    <m/>
    <n v="4704"/>
    <n v="18400"/>
    <m/>
    <m/>
    <n v="5376"/>
    <n v="18672"/>
    <m/>
    <m/>
    <n v="4992"/>
    <n v="19600"/>
    <m/>
    <m/>
    <n v="5408"/>
    <n v="18432"/>
    <m/>
    <m/>
    <n v="4528"/>
    <n v="17008"/>
    <m/>
    <m/>
    <n v="5440"/>
    <n v="20080"/>
    <m/>
    <m/>
    <n v="5760"/>
    <n v="20016"/>
    <m/>
    <m/>
    <n v="4896"/>
    <n v="19312"/>
    <m/>
    <m/>
    <n v="5632"/>
    <n v="18864"/>
    <m/>
    <m/>
    <n v="4176"/>
    <n v="18912"/>
    <m/>
    <m/>
    <n v="4928"/>
    <n v="19472"/>
    <m/>
    <m/>
    <x v="2"/>
    <x v="0"/>
    <s v="Boundary"/>
    <x v="3"/>
  </r>
  <r>
    <n v="2"/>
    <n v="5"/>
    <n v="42512"/>
    <n v="114304"/>
    <m/>
    <m/>
    <n v="47968"/>
    <n v="177216"/>
    <m/>
    <m/>
    <n v="48368"/>
    <n v="182224"/>
    <m/>
    <m/>
    <n v="46656"/>
    <n v="181296"/>
    <m/>
    <m/>
    <n v="47776"/>
    <n v="182128"/>
    <m/>
    <m/>
    <n v="50048"/>
    <n v="184832"/>
    <m/>
    <m/>
    <n v="48064"/>
    <n v="182592"/>
    <m/>
    <m/>
    <n v="47168"/>
    <n v="181136"/>
    <m/>
    <m/>
    <n v="46752"/>
    <n v="180720"/>
    <m/>
    <m/>
    <n v="49488"/>
    <n v="183424"/>
    <m/>
    <m/>
    <n v="48064"/>
    <n v="182000"/>
    <m/>
    <m/>
    <n v="49504"/>
    <n v="183280"/>
    <m/>
    <m/>
    <x v="2"/>
    <x v="0"/>
    <s v="Bulkley"/>
    <x v="4"/>
  </r>
  <r>
    <n v="2"/>
    <n v="6"/>
    <n v="64"/>
    <n v="64"/>
    <m/>
    <m/>
    <n v="352"/>
    <n v="352"/>
    <m/>
    <m/>
    <n v="352"/>
    <n v="352"/>
    <m/>
    <m/>
    <n v="352"/>
    <n v="352"/>
    <m/>
    <m/>
    <n v="352"/>
    <n v="352"/>
    <m/>
    <m/>
    <n v="352"/>
    <n v="352"/>
    <m/>
    <m/>
    <n v="352"/>
    <n v="352"/>
    <m/>
    <m/>
    <n v="352"/>
    <n v="352"/>
    <m/>
    <m/>
    <n v="352"/>
    <n v="352"/>
    <m/>
    <m/>
    <n v="352"/>
    <n v="352"/>
    <m/>
    <m/>
    <n v="352"/>
    <n v="352"/>
    <m/>
    <m/>
    <n v="352"/>
    <n v="352"/>
    <m/>
    <m/>
    <x v="2"/>
    <x v="1"/>
    <s v="Cassiar"/>
    <x v="5"/>
  </r>
  <r>
    <n v="2"/>
    <n v="7"/>
    <n v="0"/>
    <n v="0"/>
    <m/>
    <m/>
    <n v="0"/>
    <n v="0"/>
    <m/>
    <m/>
    <n v="0"/>
    <n v="0"/>
    <m/>
    <m/>
    <n v="0"/>
    <n v="0"/>
    <m/>
    <m/>
    <n v="0"/>
    <n v="0"/>
    <m/>
    <m/>
    <n v="0"/>
    <n v="0"/>
    <m/>
    <m/>
    <n v="0"/>
    <n v="0"/>
    <m/>
    <m/>
    <n v="0"/>
    <n v="0"/>
    <m/>
    <m/>
    <n v="0"/>
    <n v="0"/>
    <m/>
    <m/>
    <n v="0"/>
    <n v="0"/>
    <m/>
    <m/>
    <n v="0"/>
    <n v="0"/>
    <m/>
    <m/>
    <n v="0"/>
    <n v="0"/>
    <m/>
    <m/>
    <x v="2"/>
    <x v="1"/>
    <s v="Cranberry"/>
    <x v="6"/>
  </r>
  <r>
    <n v="2"/>
    <n v="8"/>
    <n v="16640"/>
    <n v="90688"/>
    <m/>
    <m/>
    <n v="53376"/>
    <n v="232256"/>
    <m/>
    <m/>
    <n v="49792"/>
    <n v="229968"/>
    <m/>
    <m/>
    <n v="51904"/>
    <n v="232064"/>
    <m/>
    <m/>
    <n v="48576"/>
    <n v="224384"/>
    <m/>
    <m/>
    <n v="50896"/>
    <n v="233792"/>
    <m/>
    <m/>
    <n v="51760"/>
    <n v="230560"/>
    <m/>
    <m/>
    <n v="56176"/>
    <n v="253120"/>
    <m/>
    <m/>
    <n v="55968"/>
    <n v="245824"/>
    <m/>
    <m/>
    <n v="50512"/>
    <n v="234144"/>
    <m/>
    <m/>
    <n v="53664"/>
    <n v="220224"/>
    <m/>
    <m/>
    <n v="49360"/>
    <n v="236912"/>
    <m/>
    <m/>
    <x v="2"/>
    <x v="0"/>
    <s v="Cranbrook"/>
    <x v="7"/>
  </r>
  <r>
    <n v="2"/>
    <n v="9"/>
    <n v="1248"/>
    <n v="2528"/>
    <m/>
    <m/>
    <n v="3824"/>
    <n v="5280"/>
    <m/>
    <m/>
    <n v="4352"/>
    <n v="5824"/>
    <m/>
    <m/>
    <n v="4416"/>
    <n v="6064"/>
    <m/>
    <m/>
    <n v="3824"/>
    <n v="5536"/>
    <m/>
    <m/>
    <n v="3984"/>
    <n v="5856"/>
    <m/>
    <m/>
    <n v="3440"/>
    <n v="4640"/>
    <m/>
    <m/>
    <n v="3664"/>
    <n v="5264"/>
    <m/>
    <m/>
    <n v="3824"/>
    <n v="4912"/>
    <m/>
    <m/>
    <n v="3664"/>
    <n v="4976"/>
    <m/>
    <m/>
    <n v="3664"/>
    <n v="5152"/>
    <m/>
    <m/>
    <n v="3824"/>
    <n v="5376"/>
    <m/>
    <m/>
    <x v="2"/>
    <x v="0"/>
    <s v="DawsonCreek"/>
    <x v="8"/>
  </r>
  <r>
    <n v="2"/>
    <n v="10"/>
    <n v="0"/>
    <n v="0"/>
    <m/>
    <m/>
    <n v="0"/>
    <n v="0"/>
    <m/>
    <m/>
    <n v="0"/>
    <n v="0"/>
    <m/>
    <m/>
    <n v="0"/>
    <n v="0"/>
    <m/>
    <m/>
    <n v="0"/>
    <n v="0"/>
    <m/>
    <m/>
    <n v="0"/>
    <n v="0"/>
    <m/>
    <m/>
    <n v="0"/>
    <n v="0"/>
    <m/>
    <m/>
    <n v="0"/>
    <n v="0"/>
    <m/>
    <m/>
    <n v="0"/>
    <n v="0"/>
    <m/>
    <m/>
    <n v="0"/>
    <n v="0"/>
    <m/>
    <m/>
    <n v="0"/>
    <n v="0"/>
    <m/>
    <m/>
    <n v="0"/>
    <n v="0"/>
    <m/>
    <m/>
    <x v="2"/>
    <x v="1"/>
    <s v="FortNelson"/>
    <x v="9"/>
  </r>
  <r>
    <n v="2"/>
    <n v="11"/>
    <n v="352"/>
    <n v="992"/>
    <m/>
    <m/>
    <n v="656"/>
    <n v="1120"/>
    <m/>
    <m/>
    <n v="1600"/>
    <n v="2240"/>
    <m/>
    <m/>
    <n v="1072"/>
    <n v="2032"/>
    <m/>
    <m/>
    <n v="416"/>
    <n v="1712"/>
    <m/>
    <m/>
    <n v="608"/>
    <n v="2016"/>
    <m/>
    <m/>
    <n v="368"/>
    <n v="1392"/>
    <m/>
    <m/>
    <n v="1440"/>
    <n v="2144"/>
    <m/>
    <m/>
    <n v="848"/>
    <n v="1872"/>
    <m/>
    <m/>
    <n v="1456"/>
    <n v="2496"/>
    <m/>
    <m/>
    <n v="592"/>
    <n v="1184"/>
    <m/>
    <m/>
    <n v="1264"/>
    <n v="2512"/>
    <m/>
    <m/>
    <x v="2"/>
    <x v="1"/>
    <s v="Fraser"/>
    <x v="10"/>
  </r>
  <r>
    <n v="2"/>
    <n v="12"/>
    <n v="1139984"/>
    <n v="2624720"/>
    <m/>
    <m/>
    <n v="1198960"/>
    <n v="3416096"/>
    <m/>
    <m/>
    <n v="1202704"/>
    <n v="3398496"/>
    <m/>
    <m/>
    <n v="1180624"/>
    <n v="3390256"/>
    <m/>
    <m/>
    <n v="1197696"/>
    <n v="3410880"/>
    <m/>
    <m/>
    <n v="1187632"/>
    <n v="3392160"/>
    <m/>
    <m/>
    <n v="1187520"/>
    <n v="3409856"/>
    <m/>
    <m/>
    <n v="1188192"/>
    <n v="3401392"/>
    <m/>
    <m/>
    <n v="1195824"/>
    <n v="3374688"/>
    <m/>
    <m/>
    <n v="1171168"/>
    <n v="3384384"/>
    <m/>
    <m/>
    <n v="1175344"/>
    <n v="3379376"/>
    <m/>
    <m/>
    <n v="1194992"/>
    <n v="3395024"/>
    <m/>
    <m/>
    <x v="2"/>
    <x v="0"/>
    <s v="FtStJames"/>
    <x v="11"/>
  </r>
  <r>
    <n v="2"/>
    <n v="13"/>
    <n v="32"/>
    <n v="32"/>
    <m/>
    <m/>
    <n v="80"/>
    <n v="80"/>
    <m/>
    <m/>
    <n v="80"/>
    <n v="80"/>
    <m/>
    <m/>
    <n v="128"/>
    <n v="128"/>
    <m/>
    <m/>
    <n v="128"/>
    <n v="128"/>
    <m/>
    <m/>
    <n v="128"/>
    <n v="128"/>
    <m/>
    <m/>
    <n v="128"/>
    <n v="128"/>
    <m/>
    <m/>
    <n v="128"/>
    <n v="128"/>
    <m/>
    <m/>
    <n v="128"/>
    <n v="128"/>
    <m/>
    <m/>
    <n v="128"/>
    <n v="128"/>
    <m/>
    <m/>
    <n v="128"/>
    <n v="128"/>
    <m/>
    <m/>
    <n v="128"/>
    <n v="128"/>
    <m/>
    <m/>
    <x v="2"/>
    <x v="1"/>
    <s v="FtStJohn"/>
    <x v="12"/>
  </r>
  <r>
    <n v="2"/>
    <n v="14"/>
    <n v="14608"/>
    <n v="164336"/>
    <m/>
    <m/>
    <n v="28560"/>
    <n v="184704"/>
    <m/>
    <m/>
    <n v="31680"/>
    <n v="196096"/>
    <m/>
    <m/>
    <n v="33744"/>
    <n v="196208"/>
    <m/>
    <m/>
    <n v="27920"/>
    <n v="190112"/>
    <m/>
    <m/>
    <n v="27840"/>
    <n v="188752"/>
    <m/>
    <m/>
    <n v="33584"/>
    <n v="195984"/>
    <m/>
    <m/>
    <n v="30560"/>
    <n v="193184"/>
    <m/>
    <m/>
    <n v="30672"/>
    <n v="190672"/>
    <m/>
    <m/>
    <n v="33424"/>
    <n v="194576"/>
    <m/>
    <m/>
    <n v="33552"/>
    <n v="193936"/>
    <m/>
    <m/>
    <n v="29280"/>
    <n v="191280"/>
    <m/>
    <m/>
    <x v="2"/>
    <x v="0"/>
    <s v="Golden"/>
    <x v="13"/>
  </r>
  <r>
    <n v="2"/>
    <n v="15"/>
    <n v="14352"/>
    <n v="57264"/>
    <m/>
    <m/>
    <n v="23984"/>
    <n v="104640"/>
    <m/>
    <m/>
    <n v="24080"/>
    <n v="99360"/>
    <m/>
    <m/>
    <n v="22560"/>
    <n v="99456"/>
    <m/>
    <m/>
    <n v="24848"/>
    <n v="105088"/>
    <m/>
    <m/>
    <n v="24096"/>
    <n v="105936"/>
    <m/>
    <m/>
    <n v="27040"/>
    <n v="105024"/>
    <m/>
    <m/>
    <n v="23680"/>
    <n v="116448"/>
    <m/>
    <m/>
    <n v="24704"/>
    <n v="104432"/>
    <m/>
    <m/>
    <n v="23888"/>
    <n v="104352"/>
    <m/>
    <m/>
    <n v="24432"/>
    <n v="107088"/>
    <m/>
    <m/>
    <n v="23568"/>
    <n v="98960"/>
    <m/>
    <m/>
    <x v="2"/>
    <x v="0"/>
    <s v="Invermere"/>
    <x v="14"/>
  </r>
  <r>
    <n v="2"/>
    <n v="16"/>
    <n v="0"/>
    <n v="1376"/>
    <m/>
    <m/>
    <n v="0"/>
    <n v="352"/>
    <m/>
    <m/>
    <n v="0"/>
    <n v="1376"/>
    <m/>
    <m/>
    <n v="0"/>
    <n v="432"/>
    <m/>
    <m/>
    <n v="0"/>
    <n v="384"/>
    <m/>
    <m/>
    <n v="0"/>
    <n v="1376"/>
    <m/>
    <m/>
    <n v="0"/>
    <n v="1760"/>
    <m/>
    <m/>
    <n v="0"/>
    <n v="1520"/>
    <m/>
    <m/>
    <n v="0"/>
    <n v="384"/>
    <m/>
    <m/>
    <n v="0"/>
    <n v="1808"/>
    <m/>
    <m/>
    <n v="0"/>
    <n v="432"/>
    <m/>
    <m/>
    <n v="0"/>
    <n v="1376"/>
    <m/>
    <m/>
    <x v="2"/>
    <x v="1"/>
    <s v="Kalum"/>
    <x v="15"/>
  </r>
  <r>
    <n v="2"/>
    <n v="17"/>
    <n v="209968"/>
    <n v="419280"/>
    <m/>
    <m/>
    <n v="278112"/>
    <n v="573408"/>
    <m/>
    <m/>
    <n v="277392"/>
    <n v="588128"/>
    <m/>
    <m/>
    <n v="275872"/>
    <n v="600336"/>
    <m/>
    <m/>
    <n v="273120"/>
    <n v="604144"/>
    <m/>
    <m/>
    <n v="280352"/>
    <n v="602064"/>
    <m/>
    <m/>
    <n v="285792"/>
    <n v="598832"/>
    <m/>
    <m/>
    <n v="272048"/>
    <n v="595072"/>
    <m/>
    <m/>
    <n v="281472"/>
    <n v="606192"/>
    <m/>
    <m/>
    <n v="266192"/>
    <n v="577680"/>
    <m/>
    <m/>
    <n v="261600"/>
    <n v="585648"/>
    <m/>
    <m/>
    <n v="279424"/>
    <n v="599632"/>
    <m/>
    <m/>
    <x v="2"/>
    <x v="0"/>
    <s v="Kamloops"/>
    <x v="16"/>
  </r>
  <r>
    <n v="2"/>
    <n v="18"/>
    <n v="0"/>
    <n v="0"/>
    <m/>
    <m/>
    <n v="0"/>
    <n v="0"/>
    <m/>
    <m/>
    <n v="0"/>
    <n v="0"/>
    <m/>
    <m/>
    <n v="0"/>
    <n v="0"/>
    <m/>
    <m/>
    <n v="0"/>
    <n v="0"/>
    <m/>
    <m/>
    <n v="0"/>
    <n v="0"/>
    <m/>
    <m/>
    <n v="0"/>
    <n v="0"/>
    <m/>
    <m/>
    <n v="0"/>
    <n v="0"/>
    <m/>
    <m/>
    <n v="0"/>
    <n v="0"/>
    <m/>
    <m/>
    <n v="0"/>
    <n v="0"/>
    <m/>
    <m/>
    <n v="0"/>
    <n v="0"/>
    <m/>
    <m/>
    <n v="0"/>
    <n v="0"/>
    <m/>
    <m/>
    <x v="2"/>
    <x v="1"/>
    <s v="Kingcome"/>
    <x v="17"/>
  </r>
  <r>
    <n v="2"/>
    <n v="19"/>
    <n v="432"/>
    <n v="2848"/>
    <m/>
    <m/>
    <n v="864"/>
    <n v="3456"/>
    <m/>
    <m/>
    <n v="624"/>
    <n v="624"/>
    <m/>
    <m/>
    <n v="464"/>
    <n v="1936"/>
    <m/>
    <m/>
    <n v="464"/>
    <n v="3632"/>
    <m/>
    <m/>
    <n v="672"/>
    <n v="2496"/>
    <m/>
    <m/>
    <n v="800"/>
    <n v="3824"/>
    <m/>
    <m/>
    <n v="912"/>
    <n v="912"/>
    <m/>
    <m/>
    <n v="1008"/>
    <n v="2496"/>
    <m/>
    <m/>
    <n v="464"/>
    <n v="3504"/>
    <m/>
    <m/>
    <n v="576"/>
    <n v="1712"/>
    <m/>
    <m/>
    <n v="464"/>
    <n v="3504"/>
    <m/>
    <m/>
    <x v="2"/>
    <x v="1"/>
    <s v="Kispiox"/>
    <x v="18"/>
  </r>
  <r>
    <n v="2"/>
    <n v="20"/>
    <n v="16064"/>
    <n v="29504"/>
    <m/>
    <m/>
    <n v="36848"/>
    <n v="59904"/>
    <m/>
    <m/>
    <n v="34800"/>
    <n v="61376"/>
    <m/>
    <m/>
    <n v="35792"/>
    <n v="62128"/>
    <m/>
    <m/>
    <n v="34880"/>
    <n v="60512"/>
    <m/>
    <m/>
    <n v="40752"/>
    <n v="67792"/>
    <m/>
    <m/>
    <n v="34208"/>
    <n v="59968"/>
    <m/>
    <m/>
    <n v="36176"/>
    <n v="61136"/>
    <m/>
    <m/>
    <n v="38272"/>
    <n v="62864"/>
    <m/>
    <m/>
    <n v="38736"/>
    <n v="67600"/>
    <m/>
    <m/>
    <n v="33792"/>
    <n v="60976"/>
    <m/>
    <m/>
    <n v="31520"/>
    <n v="61744"/>
    <m/>
    <m/>
    <x v="2"/>
    <x v="0"/>
    <s v="KootenayLake"/>
    <x v="19"/>
  </r>
  <r>
    <n v="2"/>
    <n v="21"/>
    <n v="2541040"/>
    <n v="3182000"/>
    <m/>
    <m/>
    <n v="2577888"/>
    <n v="3047568"/>
    <m/>
    <m/>
    <n v="2579312"/>
    <n v="3042624"/>
    <m/>
    <m/>
    <n v="2554432"/>
    <n v="3031600"/>
    <m/>
    <m/>
    <n v="2535808"/>
    <n v="3007552"/>
    <m/>
    <m/>
    <n v="2481840"/>
    <n v="2960416"/>
    <m/>
    <m/>
    <n v="2545056"/>
    <n v="3025488"/>
    <m/>
    <m/>
    <n v="2491968"/>
    <n v="2967136"/>
    <m/>
    <m/>
    <n v="2515552"/>
    <n v="2989808"/>
    <m/>
    <m/>
    <n v="2488384"/>
    <n v="2960112"/>
    <m/>
    <m/>
    <n v="2472864"/>
    <n v="2952032"/>
    <m/>
    <m/>
    <n v="2482032"/>
    <n v="2955792"/>
    <m/>
    <m/>
    <x v="2"/>
    <x v="0"/>
    <s v="Lakes"/>
    <x v="20"/>
  </r>
  <r>
    <n v="2"/>
    <n v="22"/>
    <n v="18272"/>
    <n v="33808"/>
    <m/>
    <m/>
    <n v="31744"/>
    <n v="65104"/>
    <m/>
    <m/>
    <n v="34176"/>
    <n v="66960"/>
    <m/>
    <m/>
    <n v="33728"/>
    <n v="67728"/>
    <m/>
    <m/>
    <n v="34112"/>
    <n v="69872"/>
    <m/>
    <m/>
    <n v="33120"/>
    <n v="67552"/>
    <m/>
    <m/>
    <n v="37264"/>
    <n v="70672"/>
    <m/>
    <m/>
    <n v="29824"/>
    <n v="61072"/>
    <m/>
    <m/>
    <n v="36400"/>
    <n v="70144"/>
    <m/>
    <m/>
    <n v="33056"/>
    <n v="62304"/>
    <m/>
    <m/>
    <n v="32448"/>
    <n v="67200"/>
    <m/>
    <m/>
    <n v="32512"/>
    <n v="70400"/>
    <m/>
    <m/>
    <x v="2"/>
    <x v="0"/>
    <s v="Lillooet"/>
    <x v="21"/>
  </r>
  <r>
    <n v="2"/>
    <n v="23"/>
    <n v="21600"/>
    <n v="147600"/>
    <m/>
    <m/>
    <n v="30064"/>
    <n v="239696"/>
    <m/>
    <m/>
    <n v="30880"/>
    <n v="250912"/>
    <m/>
    <m/>
    <n v="28976"/>
    <n v="248064"/>
    <m/>
    <m/>
    <n v="29120"/>
    <n v="251136"/>
    <m/>
    <m/>
    <n v="33200"/>
    <n v="251536"/>
    <m/>
    <m/>
    <n v="28368"/>
    <n v="253744"/>
    <m/>
    <m/>
    <n v="31696"/>
    <n v="252112"/>
    <m/>
    <m/>
    <n v="31872"/>
    <n v="249088"/>
    <m/>
    <m/>
    <n v="30048"/>
    <n v="247712"/>
    <m/>
    <m/>
    <n v="27344"/>
    <n v="247952"/>
    <m/>
    <m/>
    <n v="28000"/>
    <n v="246384"/>
    <m/>
    <m/>
    <x v="2"/>
    <x v="0"/>
    <s v="Mackenzie"/>
    <x v="22"/>
  </r>
  <r>
    <n v="2"/>
    <n v="24"/>
    <n v="339072"/>
    <n v="743616"/>
    <m/>
    <m/>
    <n v="385680"/>
    <n v="890048"/>
    <m/>
    <m/>
    <n v="391264"/>
    <n v="923808"/>
    <m/>
    <m/>
    <n v="377744"/>
    <n v="904144"/>
    <m/>
    <m/>
    <n v="377632"/>
    <n v="897888"/>
    <m/>
    <m/>
    <n v="390400"/>
    <n v="924192"/>
    <m/>
    <m/>
    <n v="385280"/>
    <n v="919872"/>
    <m/>
    <m/>
    <n v="368720"/>
    <n v="907312"/>
    <m/>
    <m/>
    <n v="377536"/>
    <n v="907344"/>
    <m/>
    <m/>
    <n v="368832"/>
    <n v="885824"/>
    <m/>
    <m/>
    <n v="367920"/>
    <n v="891344"/>
    <m/>
    <m/>
    <n v="375296"/>
    <n v="898704"/>
    <m/>
    <m/>
    <x v="2"/>
    <x v="0"/>
    <s v="Merritt"/>
    <x v="23"/>
  </r>
  <r>
    <n v="2"/>
    <n v="25"/>
    <n v="1040"/>
    <n v="4240"/>
    <m/>
    <m/>
    <n v="1104"/>
    <n v="2752"/>
    <m/>
    <m/>
    <n v="1536"/>
    <n v="6352"/>
    <m/>
    <m/>
    <n v="688"/>
    <n v="5584"/>
    <m/>
    <m/>
    <n v="3088"/>
    <n v="11664"/>
    <m/>
    <m/>
    <n v="1200"/>
    <n v="5360"/>
    <m/>
    <m/>
    <n v="1472"/>
    <n v="3584"/>
    <m/>
    <m/>
    <n v="1568"/>
    <n v="8192"/>
    <m/>
    <m/>
    <n v="4912"/>
    <n v="8000"/>
    <m/>
    <m/>
    <n v="1040"/>
    <n v="7008"/>
    <m/>
    <m/>
    <n v="672"/>
    <n v="6224"/>
    <m/>
    <m/>
    <n v="3872"/>
    <n v="7872"/>
    <m/>
    <m/>
    <x v="2"/>
    <x v="1"/>
    <s v="MidCoast"/>
    <x v="24"/>
  </r>
  <r>
    <n v="2"/>
    <n v="26"/>
    <n v="789392"/>
    <n v="1411888"/>
    <m/>
    <m/>
    <n v="953824"/>
    <n v="1838288"/>
    <m/>
    <m/>
    <n v="956896"/>
    <n v="1856288"/>
    <m/>
    <m/>
    <n v="960640"/>
    <n v="1862592"/>
    <m/>
    <m/>
    <n v="933760"/>
    <n v="1835888"/>
    <m/>
    <m/>
    <n v="931888"/>
    <n v="1834528"/>
    <m/>
    <m/>
    <n v="921840"/>
    <n v="1824032"/>
    <m/>
    <m/>
    <n v="934016"/>
    <n v="1834784"/>
    <m/>
    <m/>
    <n v="911344"/>
    <n v="1811712"/>
    <m/>
    <m/>
    <n v="940112"/>
    <n v="1838832"/>
    <m/>
    <m/>
    <n v="938560"/>
    <n v="1837584"/>
    <m/>
    <m/>
    <n v="936112"/>
    <n v="1835232"/>
    <m/>
    <m/>
    <x v="2"/>
    <x v="0"/>
    <s v="Morice"/>
    <x v="25"/>
  </r>
  <r>
    <n v="2"/>
    <n v="27"/>
    <n v="0"/>
    <n v="1568"/>
    <m/>
    <m/>
    <n v="0"/>
    <n v="2208"/>
    <m/>
    <m/>
    <n v="0"/>
    <n v="2208"/>
    <m/>
    <m/>
    <n v="0"/>
    <n v="2208"/>
    <m/>
    <m/>
    <n v="0"/>
    <n v="2208"/>
    <m/>
    <m/>
    <n v="0"/>
    <n v="2208"/>
    <m/>
    <m/>
    <n v="0"/>
    <n v="2208"/>
    <m/>
    <m/>
    <n v="0"/>
    <n v="2208"/>
    <m/>
    <m/>
    <n v="0"/>
    <n v="2208"/>
    <m/>
    <m/>
    <n v="0"/>
    <n v="2208"/>
    <m/>
    <m/>
    <n v="0"/>
    <n v="2208"/>
    <m/>
    <m/>
    <n v="0"/>
    <n v="2208"/>
    <m/>
    <m/>
    <x v="2"/>
    <x v="1"/>
    <s v="Nass"/>
    <x v="26"/>
  </r>
  <r>
    <n v="2"/>
    <n v="28"/>
    <n v="0"/>
    <n v="0"/>
    <m/>
    <m/>
    <n v="0"/>
    <n v="0"/>
    <m/>
    <m/>
    <n v="0"/>
    <n v="0"/>
    <m/>
    <m/>
    <n v="0"/>
    <n v="0"/>
    <m/>
    <m/>
    <n v="0"/>
    <n v="0"/>
    <m/>
    <m/>
    <n v="0"/>
    <n v="0"/>
    <m/>
    <m/>
    <n v="0"/>
    <n v="0"/>
    <m/>
    <m/>
    <n v="0"/>
    <n v="0"/>
    <m/>
    <m/>
    <n v="0"/>
    <n v="0"/>
    <m/>
    <m/>
    <n v="0"/>
    <n v="0"/>
    <m/>
    <m/>
    <n v="0"/>
    <n v="0"/>
    <m/>
    <m/>
    <n v="0"/>
    <n v="0"/>
    <m/>
    <m/>
    <x v="2"/>
    <x v="1"/>
    <s v="NorthCoast"/>
    <x v="27"/>
  </r>
  <r>
    <n v="2"/>
    <n v="29"/>
    <n v="117120"/>
    <n v="225568"/>
    <m/>
    <m/>
    <n v="158480"/>
    <n v="287312"/>
    <m/>
    <m/>
    <n v="149680"/>
    <n v="287440"/>
    <m/>
    <m/>
    <n v="152080"/>
    <n v="293712"/>
    <m/>
    <m/>
    <n v="150448"/>
    <n v="285712"/>
    <m/>
    <m/>
    <n v="165088"/>
    <n v="303520"/>
    <m/>
    <m/>
    <n v="152528"/>
    <n v="289552"/>
    <m/>
    <m/>
    <n v="160768"/>
    <n v="299856"/>
    <m/>
    <m/>
    <n v="153360"/>
    <n v="295072"/>
    <m/>
    <m/>
    <n v="159472"/>
    <n v="300016"/>
    <m/>
    <m/>
    <n v="158432"/>
    <n v="299104"/>
    <m/>
    <m/>
    <n v="156896"/>
    <n v="295920"/>
    <m/>
    <m/>
    <x v="2"/>
    <x v="0"/>
    <s v="Okanagan"/>
    <x v="28"/>
  </r>
  <r>
    <n v="2"/>
    <n v="30"/>
    <n v="526880"/>
    <n v="1749216"/>
    <m/>
    <m/>
    <n v="701088"/>
    <n v="1731392"/>
    <m/>
    <m/>
    <n v="700672"/>
    <n v="1704832"/>
    <m/>
    <m/>
    <n v="707888"/>
    <n v="1693088"/>
    <m/>
    <m/>
    <n v="681360"/>
    <n v="1663648"/>
    <m/>
    <m/>
    <n v="680560"/>
    <n v="1679984"/>
    <m/>
    <m/>
    <n v="684256"/>
    <n v="1684064"/>
    <m/>
    <m/>
    <n v="677072"/>
    <n v="1663136"/>
    <m/>
    <m/>
    <n v="678400"/>
    <n v="1665248"/>
    <m/>
    <m/>
    <n v="676544"/>
    <n v="1654080"/>
    <m/>
    <m/>
    <n v="668096"/>
    <n v="1663536"/>
    <m/>
    <m/>
    <n v="676704"/>
    <n v="1666832"/>
    <m/>
    <m/>
    <x v="2"/>
    <x v="0"/>
    <s v="PrinceGeorge"/>
    <x v="29"/>
  </r>
  <r>
    <n v="2"/>
    <n v="31"/>
    <n v="0"/>
    <n v="0"/>
    <m/>
    <m/>
    <n v="0"/>
    <n v="0"/>
    <m/>
    <m/>
    <n v="0"/>
    <n v="0"/>
    <m/>
    <m/>
    <n v="0"/>
    <n v="0"/>
    <m/>
    <m/>
    <n v="0"/>
    <n v="0"/>
    <m/>
    <m/>
    <n v="0"/>
    <n v="0"/>
    <m/>
    <m/>
    <n v="0"/>
    <n v="0"/>
    <m/>
    <m/>
    <n v="0"/>
    <n v="0"/>
    <m/>
    <m/>
    <n v="0"/>
    <n v="0"/>
    <m/>
    <m/>
    <n v="0"/>
    <n v="0"/>
    <m/>
    <m/>
    <n v="0"/>
    <n v="0"/>
    <m/>
    <m/>
    <n v="0"/>
    <n v="0"/>
    <m/>
    <m/>
    <x v="2"/>
    <x v="1"/>
    <s v="QueenCharlotte"/>
    <x v="30"/>
  </r>
  <r>
    <n v="2"/>
    <n v="32"/>
    <n v="2817024"/>
    <n v="4894208"/>
    <m/>
    <m/>
    <n v="2910192"/>
    <n v="5413536"/>
    <m/>
    <m/>
    <n v="2844192"/>
    <n v="5326896"/>
    <m/>
    <m/>
    <n v="2848320"/>
    <n v="5433168"/>
    <m/>
    <m/>
    <n v="2885920"/>
    <n v="5399360"/>
    <m/>
    <m/>
    <n v="2865344"/>
    <n v="5423504"/>
    <m/>
    <m/>
    <n v="2862816"/>
    <n v="5374832"/>
    <m/>
    <m/>
    <n v="2851568"/>
    <n v="5386864"/>
    <m/>
    <m/>
    <n v="2860208"/>
    <n v="5367072"/>
    <m/>
    <m/>
    <n v="2850304"/>
    <n v="5359856"/>
    <m/>
    <m/>
    <n v="2824160"/>
    <n v="5354720"/>
    <m/>
    <m/>
    <n v="2840528"/>
    <n v="5332336"/>
    <m/>
    <m/>
    <x v="2"/>
    <x v="0"/>
    <s v="Quesnel"/>
    <x v="31"/>
  </r>
  <r>
    <n v="2"/>
    <n v="33"/>
    <n v="128"/>
    <n v="128"/>
    <m/>
    <m/>
    <n v="112"/>
    <n v="112"/>
    <m/>
    <m/>
    <n v="112"/>
    <n v="112"/>
    <m/>
    <m/>
    <n v="320"/>
    <n v="320"/>
    <m/>
    <m/>
    <n v="320"/>
    <n v="320"/>
    <m/>
    <m/>
    <n v="112"/>
    <n v="112"/>
    <m/>
    <m/>
    <n v="112"/>
    <n v="112"/>
    <m/>
    <m/>
    <n v="320"/>
    <n v="320"/>
    <m/>
    <m/>
    <n v="112"/>
    <n v="112"/>
    <m/>
    <m/>
    <n v="112"/>
    <n v="112"/>
    <m/>
    <m/>
    <n v="112"/>
    <n v="112"/>
    <m/>
    <m/>
    <n v="576"/>
    <n v="576"/>
    <m/>
    <m/>
    <x v="2"/>
    <x v="1"/>
    <s v="Revelstoke"/>
    <x v="32"/>
  </r>
  <r>
    <n v="2"/>
    <n v="34"/>
    <n v="51872"/>
    <n v="109920"/>
    <m/>
    <m/>
    <n v="62320"/>
    <n v="132880"/>
    <m/>
    <m/>
    <n v="67120"/>
    <n v="142768"/>
    <m/>
    <m/>
    <n v="67120"/>
    <n v="143616"/>
    <m/>
    <m/>
    <n v="64608"/>
    <n v="129840"/>
    <m/>
    <m/>
    <n v="64944"/>
    <n v="138880"/>
    <m/>
    <m/>
    <n v="62784"/>
    <n v="135104"/>
    <m/>
    <m/>
    <n v="65904"/>
    <n v="135968"/>
    <m/>
    <m/>
    <n v="66192"/>
    <n v="145392"/>
    <m/>
    <m/>
    <n v="69280"/>
    <n v="148512"/>
    <m/>
    <m/>
    <n v="60864"/>
    <n v="133648"/>
    <m/>
    <m/>
    <n v="59200"/>
    <n v="134080"/>
    <m/>
    <m/>
    <x v="2"/>
    <x v="0"/>
    <s v="RobsonValley"/>
    <x v="33"/>
  </r>
  <r>
    <n v="2"/>
    <n v="35"/>
    <n v="18736"/>
    <n v="57248"/>
    <m/>
    <m/>
    <n v="19040"/>
    <n v="63920"/>
    <m/>
    <m/>
    <n v="20432"/>
    <n v="71696"/>
    <m/>
    <m/>
    <n v="18384"/>
    <n v="67168"/>
    <m/>
    <m/>
    <n v="22768"/>
    <n v="71584"/>
    <m/>
    <m/>
    <n v="18880"/>
    <n v="71856"/>
    <m/>
    <m/>
    <n v="21280"/>
    <n v="64576"/>
    <m/>
    <m/>
    <n v="21360"/>
    <n v="70144"/>
    <m/>
    <m/>
    <n v="16528"/>
    <n v="62400"/>
    <m/>
    <m/>
    <n v="20544"/>
    <n v="68912"/>
    <m/>
    <m/>
    <n v="17776"/>
    <n v="65344"/>
    <m/>
    <m/>
    <n v="17680"/>
    <n v="67984"/>
    <m/>
    <m/>
    <x v="2"/>
    <x v="1"/>
    <s v="Soo"/>
    <x v="34"/>
  </r>
  <r>
    <n v="2"/>
    <n v="36"/>
    <n v="0"/>
    <n v="0"/>
    <m/>
    <m/>
    <n v="0"/>
    <n v="0"/>
    <m/>
    <m/>
    <n v="0"/>
    <n v="0"/>
    <m/>
    <m/>
    <n v="0"/>
    <n v="0"/>
    <m/>
    <m/>
    <n v="0"/>
    <n v="0"/>
    <m/>
    <m/>
    <n v="0"/>
    <n v="0"/>
    <m/>
    <m/>
    <n v="0"/>
    <n v="0"/>
    <m/>
    <m/>
    <n v="0"/>
    <n v="0"/>
    <m/>
    <m/>
    <n v="0"/>
    <n v="0"/>
    <m/>
    <m/>
    <n v="0"/>
    <n v="0"/>
    <m/>
    <m/>
    <n v="0"/>
    <n v="0"/>
    <m/>
    <m/>
    <n v="0"/>
    <n v="0"/>
    <m/>
    <m/>
    <x v="2"/>
    <x v="1"/>
    <s v="Strathcona"/>
    <x v="35"/>
  </r>
  <r>
    <n v="2"/>
    <n v="37"/>
    <n v="0"/>
    <n v="0"/>
    <m/>
    <m/>
    <n v="0"/>
    <n v="0"/>
    <m/>
    <m/>
    <n v="0"/>
    <n v="0"/>
    <m/>
    <m/>
    <n v="0"/>
    <n v="0"/>
    <m/>
    <m/>
    <n v="0"/>
    <n v="0"/>
    <m/>
    <m/>
    <n v="0"/>
    <n v="0"/>
    <m/>
    <m/>
    <n v="0"/>
    <n v="0"/>
    <m/>
    <m/>
    <n v="0"/>
    <n v="0"/>
    <m/>
    <m/>
    <n v="0"/>
    <n v="0"/>
    <m/>
    <m/>
    <n v="0"/>
    <n v="0"/>
    <m/>
    <m/>
    <n v="0"/>
    <n v="0"/>
    <m/>
    <m/>
    <n v="0"/>
    <n v="0"/>
    <m/>
    <m/>
    <x v="2"/>
    <x v="1"/>
    <s v="SunshineCoast"/>
    <x v="36"/>
  </r>
  <r>
    <n v="2"/>
    <n v="38"/>
    <n v="909584"/>
    <n v="2311616"/>
    <m/>
    <m/>
    <n v="1035552"/>
    <n v="2035088"/>
    <m/>
    <m/>
    <n v="1045760"/>
    <n v="2040272"/>
    <m/>
    <m/>
    <n v="1020240"/>
    <n v="2060624"/>
    <m/>
    <m/>
    <n v="1025952"/>
    <n v="2066288"/>
    <m/>
    <m/>
    <n v="1032384"/>
    <n v="2062480"/>
    <m/>
    <m/>
    <n v="1026752"/>
    <n v="2081504"/>
    <m/>
    <m/>
    <n v="1022656"/>
    <n v="2048608"/>
    <m/>
    <m/>
    <n v="1031872"/>
    <n v="2079984"/>
    <m/>
    <m/>
    <n v="1026032"/>
    <n v="2064624"/>
    <m/>
    <m/>
    <n v="1031008"/>
    <n v="2065568"/>
    <m/>
    <m/>
    <n v="1015520"/>
    <n v="2048560"/>
    <m/>
    <m/>
    <x v="2"/>
    <x v="0"/>
    <s v="Vanderhoof"/>
    <x v="37"/>
  </r>
  <r>
    <n v="2"/>
    <n v="39"/>
    <n v="1182304"/>
    <n v="1634528"/>
    <m/>
    <m/>
    <n v="1054464"/>
    <n v="1883808"/>
    <m/>
    <m/>
    <n v="1038176"/>
    <n v="1894512"/>
    <m/>
    <m/>
    <n v="1079808"/>
    <n v="1979648"/>
    <m/>
    <m/>
    <n v="1086416"/>
    <n v="1981472"/>
    <m/>
    <m/>
    <n v="1097648"/>
    <n v="1991104"/>
    <m/>
    <m/>
    <n v="1079904"/>
    <n v="1958784"/>
    <m/>
    <m/>
    <n v="1072224"/>
    <n v="1967552"/>
    <m/>
    <m/>
    <n v="1078192"/>
    <n v="1962816"/>
    <m/>
    <m/>
    <n v="1058288"/>
    <n v="1934640"/>
    <m/>
    <m/>
    <n v="1076912"/>
    <n v="1969184"/>
    <m/>
    <m/>
    <n v="1057696"/>
    <n v="1937584"/>
    <m/>
    <m/>
    <x v="2"/>
    <x v="0"/>
    <s v="WilliamsLake"/>
    <x v="38"/>
  </r>
  <r>
    <n v="2"/>
    <n v="40"/>
    <n v="0"/>
    <n v="4640"/>
    <m/>
    <m/>
    <n v="0"/>
    <n v="1280"/>
    <m/>
    <m/>
    <n v="0"/>
    <n v="1280"/>
    <m/>
    <m/>
    <n v="0"/>
    <n v="1280"/>
    <m/>
    <m/>
    <n v="0"/>
    <n v="1280"/>
    <m/>
    <m/>
    <n v="0"/>
    <n v="1280"/>
    <m/>
    <m/>
    <n v="0"/>
    <n v="1280"/>
    <m/>
    <m/>
    <n v="0"/>
    <n v="1280"/>
    <m/>
    <m/>
    <n v="0"/>
    <n v="1280"/>
    <m/>
    <m/>
    <n v="0"/>
    <n v="1056"/>
    <m/>
    <m/>
    <n v="0"/>
    <n v="1056"/>
    <m/>
    <m/>
    <n v="0"/>
    <n v="1056"/>
    <m/>
    <m/>
    <x v="2"/>
    <x v="2"/>
    <s v="InteriorTFLs"/>
    <x v="39"/>
  </r>
  <r>
    <n v="2"/>
    <n v="40"/>
    <n v="0"/>
    <n v="0"/>
    <m/>
    <m/>
    <n v="0"/>
    <n v="0"/>
    <m/>
    <m/>
    <n v="0"/>
    <n v="0"/>
    <m/>
    <m/>
    <n v="0"/>
    <n v="0"/>
    <m/>
    <m/>
    <n v="0"/>
    <n v="0"/>
    <m/>
    <m/>
    <n v="0"/>
    <n v="0"/>
    <m/>
    <m/>
    <n v="0"/>
    <n v="0"/>
    <m/>
    <m/>
    <n v="0"/>
    <n v="0"/>
    <m/>
    <m/>
    <n v="0"/>
    <n v="0"/>
    <m/>
    <m/>
    <n v="0"/>
    <n v="0"/>
    <m/>
    <m/>
    <n v="0"/>
    <n v="0"/>
    <m/>
    <m/>
    <n v="0"/>
    <n v="0"/>
    <m/>
    <m/>
    <x v="2"/>
    <x v="2"/>
    <s v="InteriorTFLs"/>
    <x v="39"/>
  </r>
  <r>
    <n v="2"/>
    <n v="40"/>
    <n v="0"/>
    <n v="0"/>
    <m/>
    <m/>
    <n v="0"/>
    <n v="0"/>
    <m/>
    <m/>
    <n v="0"/>
    <n v="0"/>
    <m/>
    <m/>
    <n v="0"/>
    <n v="0"/>
    <m/>
    <m/>
    <n v="0"/>
    <n v="0"/>
    <m/>
    <m/>
    <n v="0"/>
    <n v="0"/>
    <m/>
    <m/>
    <n v="0"/>
    <n v="0"/>
    <m/>
    <m/>
    <n v="0"/>
    <n v="0"/>
    <m/>
    <m/>
    <n v="0"/>
    <n v="0"/>
    <m/>
    <m/>
    <n v="0"/>
    <n v="0"/>
    <m/>
    <m/>
    <n v="0"/>
    <n v="0"/>
    <m/>
    <m/>
    <n v="0"/>
    <n v="0"/>
    <m/>
    <m/>
    <x v="2"/>
    <x v="2"/>
    <s v="InteriorTFLs"/>
    <x v="39"/>
  </r>
  <r>
    <n v="2"/>
    <n v="40"/>
    <n v="0"/>
    <n v="80"/>
    <m/>
    <m/>
    <n v="0"/>
    <n v="256"/>
    <m/>
    <m/>
    <n v="0"/>
    <n v="256"/>
    <m/>
    <m/>
    <n v="0"/>
    <n v="256"/>
    <m/>
    <m/>
    <n v="0"/>
    <n v="256"/>
    <m/>
    <m/>
    <n v="0"/>
    <n v="256"/>
    <m/>
    <m/>
    <n v="0"/>
    <n v="256"/>
    <m/>
    <m/>
    <n v="0"/>
    <n v="256"/>
    <m/>
    <m/>
    <n v="0"/>
    <n v="256"/>
    <m/>
    <m/>
    <n v="0"/>
    <n v="256"/>
    <m/>
    <m/>
    <n v="0"/>
    <n v="256"/>
    <m/>
    <m/>
    <n v="0"/>
    <n v="256"/>
    <m/>
    <m/>
    <x v="2"/>
    <x v="2"/>
    <s v="InteriorTFLs"/>
    <x v="39"/>
  </r>
  <r>
    <n v="2"/>
    <n v="40"/>
    <n v="0"/>
    <n v="0"/>
    <m/>
    <m/>
    <n v="0"/>
    <n v="0"/>
    <m/>
    <m/>
    <n v="0"/>
    <n v="0"/>
    <m/>
    <m/>
    <n v="0"/>
    <n v="0"/>
    <m/>
    <m/>
    <n v="0"/>
    <n v="0"/>
    <m/>
    <m/>
    <n v="0"/>
    <n v="0"/>
    <m/>
    <m/>
    <n v="0"/>
    <n v="0"/>
    <m/>
    <m/>
    <n v="0"/>
    <n v="0"/>
    <m/>
    <m/>
    <n v="0"/>
    <n v="0"/>
    <m/>
    <m/>
    <n v="0"/>
    <n v="0"/>
    <m/>
    <m/>
    <n v="0"/>
    <n v="0"/>
    <m/>
    <m/>
    <n v="0"/>
    <n v="0"/>
    <m/>
    <m/>
    <x v="2"/>
    <x v="2"/>
    <s v="InteriorTFLs"/>
    <x v="39"/>
  </r>
  <r>
    <n v="2"/>
    <n v="40"/>
    <n v="0"/>
    <n v="0"/>
    <m/>
    <m/>
    <n v="0"/>
    <n v="0"/>
    <m/>
    <m/>
    <n v="0"/>
    <n v="0"/>
    <m/>
    <m/>
    <n v="0"/>
    <n v="0"/>
    <m/>
    <m/>
    <n v="0"/>
    <n v="0"/>
    <m/>
    <m/>
    <n v="0"/>
    <n v="0"/>
    <m/>
    <m/>
    <n v="0"/>
    <n v="0"/>
    <m/>
    <m/>
    <n v="0"/>
    <n v="0"/>
    <m/>
    <m/>
    <n v="0"/>
    <n v="0"/>
    <m/>
    <m/>
    <n v="0"/>
    <n v="0"/>
    <m/>
    <m/>
    <n v="0"/>
    <n v="0"/>
    <m/>
    <m/>
    <n v="0"/>
    <n v="0"/>
    <m/>
    <m/>
    <x v="2"/>
    <x v="2"/>
    <s v="InteriorTFLs"/>
    <x v="39"/>
  </r>
  <r>
    <n v="2"/>
    <n v="40"/>
    <n v="0"/>
    <n v="512"/>
    <m/>
    <m/>
    <n v="0"/>
    <n v="1168"/>
    <m/>
    <m/>
    <n v="0"/>
    <n v="1040"/>
    <m/>
    <m/>
    <n v="0"/>
    <n v="1264"/>
    <m/>
    <m/>
    <n v="0"/>
    <n v="1264"/>
    <m/>
    <m/>
    <n v="0"/>
    <n v="1264"/>
    <m/>
    <m/>
    <n v="0"/>
    <n v="1264"/>
    <m/>
    <m/>
    <n v="0"/>
    <n v="1264"/>
    <m/>
    <m/>
    <n v="0"/>
    <n v="1392"/>
    <m/>
    <m/>
    <n v="0"/>
    <n v="1392"/>
    <m/>
    <m/>
    <n v="0"/>
    <n v="1392"/>
    <m/>
    <m/>
    <n v="0"/>
    <n v="1264"/>
    <m/>
    <m/>
    <x v="2"/>
    <x v="2"/>
    <s v="InteriorTFLs"/>
    <x v="39"/>
  </r>
  <r>
    <n v="2"/>
    <n v="40"/>
    <n v="32"/>
    <n v="336"/>
    <m/>
    <m/>
    <n v="352"/>
    <n v="656"/>
    <m/>
    <m/>
    <n v="352"/>
    <n v="656"/>
    <m/>
    <m/>
    <n v="512"/>
    <n v="816"/>
    <m/>
    <m/>
    <n v="512"/>
    <n v="816"/>
    <m/>
    <m/>
    <n v="512"/>
    <n v="816"/>
    <m/>
    <m/>
    <n v="512"/>
    <n v="816"/>
    <m/>
    <m/>
    <n v="512"/>
    <n v="816"/>
    <m/>
    <m/>
    <n v="512"/>
    <n v="816"/>
    <m/>
    <m/>
    <n v="512"/>
    <n v="816"/>
    <m/>
    <m/>
    <n v="512"/>
    <n v="816"/>
    <m/>
    <m/>
    <n v="512"/>
    <n v="816"/>
    <m/>
    <m/>
    <x v="2"/>
    <x v="2"/>
    <s v="InteriorTFLs"/>
    <x v="39"/>
  </r>
  <r>
    <n v="2"/>
    <n v="40"/>
    <n v="48"/>
    <n v="8288"/>
    <m/>
    <m/>
    <n v="432"/>
    <n v="15040"/>
    <m/>
    <m/>
    <n v="432"/>
    <n v="15040"/>
    <m/>
    <m/>
    <n v="448"/>
    <n v="15056"/>
    <m/>
    <m/>
    <n v="560"/>
    <n v="15168"/>
    <m/>
    <m/>
    <n v="576"/>
    <n v="15184"/>
    <m/>
    <m/>
    <n v="576"/>
    <n v="15184"/>
    <m/>
    <m/>
    <n v="576"/>
    <n v="15184"/>
    <m/>
    <m/>
    <n v="576"/>
    <n v="15184"/>
    <m/>
    <m/>
    <n v="576"/>
    <n v="14816"/>
    <m/>
    <m/>
    <n v="432"/>
    <n v="14672"/>
    <m/>
    <m/>
    <n v="576"/>
    <n v="14816"/>
    <m/>
    <m/>
    <x v="2"/>
    <x v="2"/>
    <s v="InteriorTFLs"/>
    <x v="39"/>
  </r>
  <r>
    <n v="2"/>
    <n v="40"/>
    <n v="416"/>
    <n v="416"/>
    <m/>
    <m/>
    <n v="0"/>
    <n v="0"/>
    <m/>
    <m/>
    <n v="560"/>
    <n v="560"/>
    <m/>
    <m/>
    <n v="0"/>
    <n v="0"/>
    <m/>
    <m/>
    <n v="0"/>
    <n v="0"/>
    <m/>
    <m/>
    <n v="640"/>
    <n v="640"/>
    <m/>
    <m/>
    <n v="1424"/>
    <n v="1424"/>
    <m/>
    <m/>
    <n v="1424"/>
    <n v="1424"/>
    <m/>
    <m/>
    <n v="0"/>
    <n v="0"/>
    <m/>
    <m/>
    <n v="560"/>
    <n v="560"/>
    <m/>
    <m/>
    <n v="1424"/>
    <n v="1424"/>
    <m/>
    <m/>
    <n v="832"/>
    <n v="832"/>
    <m/>
    <m/>
    <x v="2"/>
    <x v="2"/>
    <s v="InteriorTFLs"/>
    <x v="39"/>
  </r>
  <r>
    <n v="2"/>
    <n v="40"/>
    <n v="2800"/>
    <n v="34928"/>
    <m/>
    <m/>
    <n v="5744"/>
    <n v="49088"/>
    <m/>
    <m/>
    <n v="4896"/>
    <n v="50496"/>
    <m/>
    <m/>
    <n v="5712"/>
    <n v="51280"/>
    <m/>
    <m/>
    <n v="5680"/>
    <n v="48336"/>
    <m/>
    <m/>
    <n v="5216"/>
    <n v="48080"/>
    <m/>
    <m/>
    <n v="4320"/>
    <n v="46368"/>
    <m/>
    <m/>
    <n v="7056"/>
    <n v="47536"/>
    <m/>
    <m/>
    <n v="4400"/>
    <n v="45280"/>
    <m/>
    <m/>
    <n v="5824"/>
    <n v="44256"/>
    <m/>
    <m/>
    <n v="6288"/>
    <n v="46624"/>
    <m/>
    <m/>
    <n v="5984"/>
    <n v="48880"/>
    <m/>
    <m/>
    <x v="2"/>
    <x v="2"/>
    <s v="InteriorTFLs"/>
    <x v="39"/>
  </r>
  <r>
    <n v="2"/>
    <n v="40"/>
    <n v="10528"/>
    <n v="29824"/>
    <m/>
    <m/>
    <n v="10016"/>
    <n v="35008"/>
    <m/>
    <m/>
    <n v="9312"/>
    <n v="37440"/>
    <m/>
    <m/>
    <n v="11744"/>
    <n v="41808"/>
    <m/>
    <m/>
    <n v="12272"/>
    <n v="39536"/>
    <m/>
    <m/>
    <n v="9872"/>
    <n v="36768"/>
    <m/>
    <m/>
    <n v="7888"/>
    <n v="41664"/>
    <m/>
    <m/>
    <n v="10928"/>
    <n v="39760"/>
    <m/>
    <m/>
    <n v="9120"/>
    <n v="39216"/>
    <m/>
    <m/>
    <n v="9152"/>
    <n v="42688"/>
    <m/>
    <m/>
    <n v="6496"/>
    <n v="35280"/>
    <m/>
    <m/>
    <n v="8912"/>
    <n v="32672"/>
    <m/>
    <m/>
    <x v="2"/>
    <x v="2"/>
    <s v="InteriorTFLs"/>
    <x v="39"/>
  </r>
  <r>
    <n v="2"/>
    <n v="40"/>
    <n v="7488"/>
    <n v="34256"/>
    <m/>
    <m/>
    <n v="11616"/>
    <n v="58544"/>
    <m/>
    <m/>
    <n v="11616"/>
    <n v="56672"/>
    <m/>
    <m/>
    <n v="10096"/>
    <n v="58960"/>
    <m/>
    <m/>
    <n v="8784"/>
    <n v="53904"/>
    <m/>
    <m/>
    <n v="7024"/>
    <n v="60144"/>
    <m/>
    <m/>
    <n v="12864"/>
    <n v="58272"/>
    <m/>
    <m/>
    <n v="9632"/>
    <n v="58768"/>
    <m/>
    <m/>
    <n v="9856"/>
    <n v="54176"/>
    <m/>
    <m/>
    <n v="12352"/>
    <n v="53360"/>
    <m/>
    <m/>
    <n v="7696"/>
    <n v="51408"/>
    <m/>
    <m/>
    <n v="10608"/>
    <n v="52528"/>
    <m/>
    <m/>
    <x v="2"/>
    <x v="2"/>
    <s v="InteriorTFLs"/>
    <x v="39"/>
  </r>
  <r>
    <n v="2"/>
    <n v="40"/>
    <n v="4464"/>
    <n v="67296"/>
    <m/>
    <m/>
    <n v="12624"/>
    <n v="58752"/>
    <m/>
    <m/>
    <n v="12432"/>
    <n v="60832"/>
    <m/>
    <m/>
    <n v="12528"/>
    <n v="59680"/>
    <m/>
    <m/>
    <n v="12256"/>
    <n v="60336"/>
    <m/>
    <m/>
    <n v="12352"/>
    <n v="60320"/>
    <m/>
    <m/>
    <n v="12240"/>
    <n v="60288"/>
    <m/>
    <m/>
    <n v="12368"/>
    <n v="60768"/>
    <m/>
    <m/>
    <n v="12352"/>
    <n v="59408"/>
    <m/>
    <m/>
    <n v="12208"/>
    <n v="60000"/>
    <m/>
    <m/>
    <n v="12880"/>
    <n v="60704"/>
    <m/>
    <m/>
    <n v="12944"/>
    <n v="60080"/>
    <m/>
    <m/>
    <x v="2"/>
    <x v="2"/>
    <s v="InteriorTFLs"/>
    <x v="39"/>
  </r>
  <r>
    <n v="2"/>
    <n v="40"/>
    <n v="38320"/>
    <n v="150592"/>
    <m/>
    <m/>
    <n v="68384"/>
    <n v="246416"/>
    <m/>
    <m/>
    <n v="69584"/>
    <n v="250064"/>
    <m/>
    <m/>
    <n v="65488"/>
    <n v="246768"/>
    <m/>
    <m/>
    <n v="71904"/>
    <n v="248896"/>
    <m/>
    <m/>
    <n v="58256"/>
    <n v="242928"/>
    <m/>
    <m/>
    <n v="63008"/>
    <n v="239856"/>
    <m/>
    <m/>
    <n v="57552"/>
    <n v="238544"/>
    <m/>
    <m/>
    <n v="69408"/>
    <n v="247152"/>
    <m/>
    <m/>
    <n v="58384"/>
    <n v="240768"/>
    <m/>
    <m/>
    <n v="66288"/>
    <n v="238608"/>
    <m/>
    <m/>
    <n v="59696"/>
    <n v="244960"/>
    <m/>
    <m/>
    <x v="2"/>
    <x v="2"/>
    <s v="InteriorTFLs"/>
    <x v="39"/>
  </r>
  <r>
    <n v="2"/>
    <n v="40"/>
    <n v="63424"/>
    <n v="146928"/>
    <m/>
    <m/>
    <n v="75712"/>
    <n v="176272"/>
    <m/>
    <m/>
    <n v="74640"/>
    <n v="182208"/>
    <m/>
    <m/>
    <n v="74640"/>
    <n v="180864"/>
    <m/>
    <m/>
    <n v="66752"/>
    <n v="175664"/>
    <m/>
    <m/>
    <n v="71280"/>
    <n v="180912"/>
    <m/>
    <m/>
    <n v="79408"/>
    <n v="190000"/>
    <m/>
    <m/>
    <n v="67376"/>
    <n v="172544"/>
    <m/>
    <m/>
    <n v="65344"/>
    <n v="168000"/>
    <m/>
    <m/>
    <n v="61648"/>
    <n v="167744"/>
    <m/>
    <m/>
    <n v="59504"/>
    <n v="167536"/>
    <m/>
    <m/>
    <n v="63344"/>
    <n v="174016"/>
    <m/>
    <m/>
    <x v="2"/>
    <x v="2"/>
    <s v="InteriorTFLs"/>
    <x v="39"/>
  </r>
  <r>
    <n v="2"/>
    <n v="40"/>
    <n v="116880"/>
    <n v="288528"/>
    <m/>
    <m/>
    <n v="88928"/>
    <n v="300096"/>
    <m/>
    <m/>
    <n v="89040"/>
    <n v="302160"/>
    <m/>
    <m/>
    <n v="88800"/>
    <n v="315360"/>
    <m/>
    <m/>
    <n v="80128"/>
    <n v="307616"/>
    <m/>
    <m/>
    <n v="97056"/>
    <n v="303840"/>
    <m/>
    <m/>
    <n v="94960"/>
    <n v="324320"/>
    <m/>
    <m/>
    <n v="88624"/>
    <n v="316704"/>
    <m/>
    <m/>
    <n v="79936"/>
    <n v="309440"/>
    <m/>
    <m/>
    <n v="86032"/>
    <n v="298480"/>
    <m/>
    <m/>
    <n v="89072"/>
    <n v="300896"/>
    <m/>
    <m/>
    <n v="87872"/>
    <n v="307648"/>
    <m/>
    <m/>
    <x v="2"/>
    <x v="2"/>
    <s v="InteriorTFLs"/>
    <x v="39"/>
  </r>
  <r>
    <n v="2"/>
    <n v="40"/>
    <n v="103392"/>
    <n v="208400"/>
    <m/>
    <m/>
    <n v="125504"/>
    <n v="256720"/>
    <m/>
    <m/>
    <n v="126048"/>
    <n v="256608"/>
    <m/>
    <m/>
    <n v="123904"/>
    <n v="253776"/>
    <m/>
    <m/>
    <n v="116544"/>
    <n v="244576"/>
    <m/>
    <m/>
    <n v="121632"/>
    <n v="253552"/>
    <m/>
    <m/>
    <n v="121200"/>
    <n v="245312"/>
    <m/>
    <m/>
    <n v="120464"/>
    <n v="255216"/>
    <m/>
    <m/>
    <n v="120672"/>
    <n v="243936"/>
    <m/>
    <m/>
    <n v="104720"/>
    <n v="231728"/>
    <m/>
    <m/>
    <n v="100560"/>
    <n v="226032"/>
    <m/>
    <m/>
    <n v="104192"/>
    <n v="226592"/>
    <m/>
    <m/>
    <x v="2"/>
    <x v="2"/>
    <s v="InteriorTFLs"/>
    <x v="39"/>
  </r>
  <r>
    <n v="2"/>
    <n v="40"/>
    <n v="365008"/>
    <n v="514592"/>
    <m/>
    <m/>
    <n v="296496"/>
    <n v="549728"/>
    <m/>
    <m/>
    <n v="306192"/>
    <n v="576912"/>
    <m/>
    <m/>
    <n v="297808"/>
    <n v="566704"/>
    <m/>
    <m/>
    <n v="299808"/>
    <n v="569712"/>
    <m/>
    <m/>
    <n v="285552"/>
    <n v="544064"/>
    <m/>
    <m/>
    <n v="292480"/>
    <n v="549872"/>
    <m/>
    <m/>
    <n v="300880"/>
    <n v="558496"/>
    <m/>
    <m/>
    <n v="289776"/>
    <n v="549616"/>
    <m/>
    <m/>
    <n v="293088"/>
    <n v="548688"/>
    <m/>
    <m/>
    <n v="294192"/>
    <n v="551712"/>
    <m/>
    <m/>
    <n v="295280"/>
    <n v="558960"/>
    <m/>
    <m/>
    <x v="2"/>
    <x v="2"/>
    <s v="InteriorTFLs"/>
    <x v="39"/>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n v="0"/>
    <n v="0"/>
    <m/>
    <m/>
    <n v="0"/>
    <n v="0"/>
    <m/>
    <m/>
    <x v="2"/>
    <x v="3"/>
    <s v="CoastTFLs"/>
    <x v="40"/>
  </r>
  <r>
    <n v="3"/>
    <n v="1"/>
    <n v="168752"/>
    <n v="442656"/>
    <m/>
    <m/>
    <n v="293488"/>
    <n v="842576"/>
    <m/>
    <m/>
    <n v="298176"/>
    <n v="858864"/>
    <m/>
    <m/>
    <n v="302768"/>
    <n v="889760"/>
    <m/>
    <m/>
    <n v="296880"/>
    <n v="880928"/>
    <m/>
    <m/>
    <n v="307856"/>
    <n v="885744"/>
    <m/>
    <m/>
    <n v="294032"/>
    <n v="878880"/>
    <m/>
    <m/>
    <n v="308944"/>
    <n v="892704"/>
    <m/>
    <m/>
    <n v="296720"/>
    <n v="872720"/>
    <m/>
    <m/>
    <n v="298864"/>
    <n v="879696"/>
    <m/>
    <m/>
    <n v="293312"/>
    <n v="875520"/>
    <m/>
    <m/>
    <n v="294064"/>
    <n v="875328"/>
    <m/>
    <m/>
    <x v="3"/>
    <x v="0"/>
    <s v="100MileHouse"/>
    <x v="0"/>
  </r>
  <r>
    <n v="3"/>
    <n v="2"/>
    <n v="35648"/>
    <n v="126640"/>
    <m/>
    <m/>
    <n v="53472"/>
    <n v="197296"/>
    <m/>
    <m/>
    <n v="60336"/>
    <n v="212624"/>
    <m/>
    <m/>
    <n v="60624"/>
    <n v="209328"/>
    <m/>
    <m/>
    <n v="59808"/>
    <n v="202992"/>
    <m/>
    <m/>
    <n v="61568"/>
    <n v="203920"/>
    <m/>
    <m/>
    <n v="63616"/>
    <n v="219424"/>
    <m/>
    <m/>
    <n v="62368"/>
    <n v="208528"/>
    <m/>
    <m/>
    <n v="59088"/>
    <n v="208768"/>
    <m/>
    <m/>
    <n v="55632"/>
    <n v="212960"/>
    <m/>
    <m/>
    <n v="57392"/>
    <n v="208848"/>
    <m/>
    <m/>
    <n v="58976"/>
    <n v="205040"/>
    <m/>
    <m/>
    <x v="3"/>
    <x v="0"/>
    <s v="Arrow"/>
    <x v="1"/>
  </r>
  <r>
    <n v="3"/>
    <n v="3"/>
    <n v="0"/>
    <n v="0"/>
    <m/>
    <m/>
    <n v="0"/>
    <n v="0"/>
    <m/>
    <m/>
    <n v="0"/>
    <n v="0"/>
    <m/>
    <m/>
    <n v="0"/>
    <n v="0"/>
    <m/>
    <m/>
    <n v="0"/>
    <n v="0"/>
    <m/>
    <m/>
    <n v="0"/>
    <n v="0"/>
    <m/>
    <m/>
    <n v="0"/>
    <n v="0"/>
    <m/>
    <m/>
    <n v="0"/>
    <n v="0"/>
    <m/>
    <m/>
    <n v="0"/>
    <n v="0"/>
    <m/>
    <m/>
    <n v="0"/>
    <n v="0"/>
    <m/>
    <m/>
    <n v="0"/>
    <n v="0"/>
    <m/>
    <m/>
    <n v="0"/>
    <n v="0"/>
    <m/>
    <m/>
    <x v="3"/>
    <x v="1"/>
    <s v="Arrowsmith"/>
    <x v="2"/>
  </r>
  <r>
    <n v="3"/>
    <n v="4"/>
    <n v="928"/>
    <n v="11232"/>
    <m/>
    <m/>
    <n v="4848"/>
    <n v="23248"/>
    <m/>
    <m/>
    <n v="4816"/>
    <n v="23488"/>
    <m/>
    <m/>
    <n v="4256"/>
    <n v="23856"/>
    <m/>
    <m/>
    <n v="4496"/>
    <n v="22928"/>
    <m/>
    <m/>
    <n v="4448"/>
    <n v="21456"/>
    <m/>
    <m/>
    <n v="4240"/>
    <n v="24320"/>
    <m/>
    <m/>
    <n v="4688"/>
    <n v="24704"/>
    <m/>
    <m/>
    <n v="4608"/>
    <n v="23920"/>
    <m/>
    <m/>
    <n v="5312"/>
    <n v="24176"/>
    <m/>
    <m/>
    <n v="4368"/>
    <n v="23280"/>
    <m/>
    <m/>
    <n v="4496"/>
    <n v="23968"/>
    <m/>
    <m/>
    <x v="3"/>
    <x v="0"/>
    <s v="Boundary"/>
    <x v="3"/>
  </r>
  <r>
    <n v="3"/>
    <n v="5"/>
    <n v="17344"/>
    <n v="131648"/>
    <m/>
    <m/>
    <n v="28592"/>
    <n v="205808"/>
    <m/>
    <m/>
    <n v="24544"/>
    <n v="206768"/>
    <m/>
    <m/>
    <n v="21920"/>
    <n v="203216"/>
    <m/>
    <m/>
    <n v="26176"/>
    <n v="208304"/>
    <m/>
    <m/>
    <n v="23568"/>
    <n v="208400"/>
    <m/>
    <m/>
    <n v="24224"/>
    <n v="206816"/>
    <m/>
    <m/>
    <n v="21808"/>
    <n v="202944"/>
    <m/>
    <m/>
    <n v="22368"/>
    <n v="203088"/>
    <m/>
    <m/>
    <n v="24896"/>
    <n v="208320"/>
    <m/>
    <m/>
    <n v="25888"/>
    <n v="207888"/>
    <m/>
    <m/>
    <n v="27856"/>
    <n v="211136"/>
    <m/>
    <m/>
    <x v="3"/>
    <x v="0"/>
    <s v="Bulkley"/>
    <x v="4"/>
  </r>
  <r>
    <n v="3"/>
    <n v="6"/>
    <n v="0"/>
    <n v="64"/>
    <m/>
    <m/>
    <n v="0"/>
    <n v="352"/>
    <m/>
    <m/>
    <n v="0"/>
    <n v="352"/>
    <m/>
    <m/>
    <n v="0"/>
    <n v="352"/>
    <m/>
    <m/>
    <n v="0"/>
    <n v="352"/>
    <m/>
    <m/>
    <n v="0"/>
    <n v="352"/>
    <m/>
    <m/>
    <n v="0"/>
    <n v="352"/>
    <m/>
    <m/>
    <n v="0"/>
    <n v="352"/>
    <m/>
    <m/>
    <n v="0"/>
    <n v="352"/>
    <m/>
    <m/>
    <n v="0"/>
    <n v="352"/>
    <m/>
    <m/>
    <n v="0"/>
    <n v="352"/>
    <m/>
    <m/>
    <n v="0"/>
    <n v="352"/>
    <m/>
    <m/>
    <x v="3"/>
    <x v="1"/>
    <s v="Cassiar"/>
    <x v="5"/>
  </r>
  <r>
    <n v="3"/>
    <n v="7"/>
    <n v="0"/>
    <n v="0"/>
    <m/>
    <m/>
    <n v="0"/>
    <n v="0"/>
    <m/>
    <m/>
    <n v="0"/>
    <n v="0"/>
    <m/>
    <m/>
    <n v="0"/>
    <n v="0"/>
    <m/>
    <m/>
    <n v="0"/>
    <n v="0"/>
    <m/>
    <m/>
    <n v="0"/>
    <n v="0"/>
    <m/>
    <m/>
    <n v="0"/>
    <n v="0"/>
    <m/>
    <m/>
    <n v="0"/>
    <n v="0"/>
    <m/>
    <m/>
    <n v="0"/>
    <n v="0"/>
    <m/>
    <m/>
    <n v="0"/>
    <n v="0"/>
    <m/>
    <m/>
    <n v="0"/>
    <n v="0"/>
    <m/>
    <m/>
    <n v="0"/>
    <n v="0"/>
    <m/>
    <m/>
    <x v="3"/>
    <x v="1"/>
    <s v="Cranberry"/>
    <x v="6"/>
  </r>
  <r>
    <n v="3"/>
    <n v="8"/>
    <n v="61456"/>
    <n v="152144"/>
    <m/>
    <m/>
    <n v="112096"/>
    <n v="344352"/>
    <m/>
    <m/>
    <n v="117296"/>
    <n v="347264"/>
    <m/>
    <m/>
    <n v="120304"/>
    <n v="352368"/>
    <m/>
    <m/>
    <n v="113600"/>
    <n v="337984"/>
    <m/>
    <m/>
    <n v="120512"/>
    <n v="354304"/>
    <m/>
    <m/>
    <n v="117024"/>
    <n v="347584"/>
    <m/>
    <m/>
    <n v="114208"/>
    <n v="367328"/>
    <m/>
    <m/>
    <n v="120048"/>
    <n v="365872"/>
    <m/>
    <m/>
    <n v="119792"/>
    <n v="353936"/>
    <m/>
    <m/>
    <n v="121504"/>
    <n v="341728"/>
    <m/>
    <m/>
    <n v="107216"/>
    <n v="344128"/>
    <m/>
    <m/>
    <x v="3"/>
    <x v="0"/>
    <s v="Cranbrook"/>
    <x v="7"/>
  </r>
  <r>
    <n v="3"/>
    <n v="9"/>
    <n v="208"/>
    <n v="2736"/>
    <m/>
    <m/>
    <n v="144"/>
    <n v="5424"/>
    <m/>
    <m/>
    <n v="304"/>
    <n v="6128"/>
    <m/>
    <m/>
    <n v="144"/>
    <n v="6208"/>
    <m/>
    <m/>
    <n v="144"/>
    <n v="5680"/>
    <m/>
    <m/>
    <n v="144"/>
    <n v="6000"/>
    <m/>
    <m/>
    <n v="272"/>
    <n v="4912"/>
    <m/>
    <m/>
    <n v="144"/>
    <n v="5408"/>
    <m/>
    <m/>
    <n v="240"/>
    <n v="5152"/>
    <m/>
    <m/>
    <n v="144"/>
    <n v="5120"/>
    <m/>
    <m/>
    <n v="336"/>
    <n v="5488"/>
    <m/>
    <m/>
    <n v="272"/>
    <n v="5648"/>
    <m/>
    <m/>
    <x v="3"/>
    <x v="0"/>
    <s v="DawsonCreek"/>
    <x v="8"/>
  </r>
  <r>
    <n v="3"/>
    <n v="10"/>
    <n v="0"/>
    <n v="0"/>
    <m/>
    <m/>
    <n v="0"/>
    <n v="0"/>
    <m/>
    <m/>
    <n v="0"/>
    <n v="0"/>
    <m/>
    <m/>
    <n v="0"/>
    <n v="0"/>
    <m/>
    <m/>
    <n v="0"/>
    <n v="0"/>
    <m/>
    <m/>
    <n v="0"/>
    <n v="0"/>
    <m/>
    <m/>
    <n v="0"/>
    <n v="0"/>
    <m/>
    <m/>
    <n v="0"/>
    <n v="0"/>
    <m/>
    <m/>
    <n v="0"/>
    <n v="0"/>
    <m/>
    <m/>
    <n v="0"/>
    <n v="0"/>
    <m/>
    <m/>
    <n v="0"/>
    <n v="0"/>
    <m/>
    <m/>
    <n v="0"/>
    <n v="0"/>
    <m/>
    <m/>
    <x v="3"/>
    <x v="1"/>
    <s v="FortNelson"/>
    <x v="9"/>
  </r>
  <r>
    <n v="3"/>
    <n v="11"/>
    <n v="2080"/>
    <n v="3072"/>
    <m/>
    <m/>
    <n v="4464"/>
    <n v="5584"/>
    <m/>
    <m/>
    <n v="3568"/>
    <n v="5808"/>
    <m/>
    <m/>
    <n v="3360"/>
    <n v="5392"/>
    <m/>
    <m/>
    <n v="4048"/>
    <n v="5760"/>
    <m/>
    <m/>
    <n v="3040"/>
    <n v="5056"/>
    <m/>
    <m/>
    <n v="3504"/>
    <n v="4896"/>
    <m/>
    <m/>
    <n v="4304"/>
    <n v="6448"/>
    <m/>
    <m/>
    <n v="3648"/>
    <n v="5520"/>
    <m/>
    <m/>
    <n v="3872"/>
    <n v="6368"/>
    <m/>
    <m/>
    <n v="3424"/>
    <n v="4608"/>
    <m/>
    <m/>
    <n v="3744"/>
    <n v="6256"/>
    <m/>
    <m/>
    <x v="3"/>
    <x v="1"/>
    <s v="Fraser"/>
    <x v="10"/>
  </r>
  <r>
    <n v="3"/>
    <n v="12"/>
    <n v="1086000"/>
    <n v="3710720"/>
    <m/>
    <m/>
    <n v="1307184"/>
    <n v="4723280"/>
    <m/>
    <m/>
    <n v="1262400"/>
    <n v="4660896"/>
    <m/>
    <m/>
    <n v="1276608"/>
    <n v="4666864"/>
    <m/>
    <m/>
    <n v="1274608"/>
    <n v="4685488"/>
    <m/>
    <m/>
    <n v="1268032"/>
    <n v="4660192"/>
    <m/>
    <m/>
    <n v="1238640"/>
    <n v="4648496"/>
    <m/>
    <m/>
    <n v="1242032"/>
    <n v="4643424"/>
    <m/>
    <m/>
    <n v="1251120"/>
    <n v="4625808"/>
    <m/>
    <m/>
    <n v="1246656"/>
    <n v="4631040"/>
    <m/>
    <m/>
    <n v="1238624"/>
    <n v="4618000"/>
    <m/>
    <m/>
    <n v="1241440"/>
    <n v="4636464"/>
    <m/>
    <m/>
    <x v="3"/>
    <x v="0"/>
    <s v="FtStJames"/>
    <x v="11"/>
  </r>
  <r>
    <n v="3"/>
    <n v="13"/>
    <n v="0"/>
    <n v="32"/>
    <m/>
    <m/>
    <n v="0"/>
    <n v="80"/>
    <m/>
    <m/>
    <n v="0"/>
    <n v="80"/>
    <m/>
    <m/>
    <n v="0"/>
    <n v="128"/>
    <m/>
    <m/>
    <n v="0"/>
    <n v="128"/>
    <m/>
    <m/>
    <n v="0"/>
    <n v="128"/>
    <m/>
    <m/>
    <n v="0"/>
    <n v="128"/>
    <m/>
    <m/>
    <n v="0"/>
    <n v="128"/>
    <m/>
    <m/>
    <n v="0"/>
    <n v="128"/>
    <m/>
    <m/>
    <n v="0"/>
    <n v="128"/>
    <m/>
    <m/>
    <n v="0"/>
    <n v="128"/>
    <m/>
    <m/>
    <n v="0"/>
    <n v="128"/>
    <m/>
    <m/>
    <x v="3"/>
    <x v="1"/>
    <s v="FtStJohn"/>
    <x v="12"/>
  </r>
  <r>
    <n v="3"/>
    <n v="14"/>
    <n v="25808"/>
    <n v="190144"/>
    <m/>
    <m/>
    <n v="39104"/>
    <n v="223808"/>
    <m/>
    <m/>
    <n v="39440"/>
    <n v="235536"/>
    <m/>
    <m/>
    <n v="38864"/>
    <n v="235072"/>
    <m/>
    <m/>
    <n v="40000"/>
    <n v="230112"/>
    <m/>
    <m/>
    <n v="39808"/>
    <n v="228560"/>
    <m/>
    <m/>
    <n v="39680"/>
    <n v="235664"/>
    <m/>
    <m/>
    <n v="35792"/>
    <n v="228976"/>
    <m/>
    <m/>
    <n v="41216"/>
    <n v="231888"/>
    <m/>
    <m/>
    <n v="37888"/>
    <n v="232464"/>
    <m/>
    <m/>
    <n v="38576"/>
    <n v="232512"/>
    <m/>
    <m/>
    <n v="38160"/>
    <n v="229440"/>
    <m/>
    <m/>
    <x v="3"/>
    <x v="0"/>
    <s v="Golden"/>
    <x v="13"/>
  </r>
  <r>
    <n v="3"/>
    <n v="15"/>
    <n v="18912"/>
    <n v="76176"/>
    <m/>
    <m/>
    <n v="45808"/>
    <n v="150448"/>
    <m/>
    <m/>
    <n v="40160"/>
    <n v="139520"/>
    <m/>
    <m/>
    <n v="45424"/>
    <n v="144880"/>
    <m/>
    <m/>
    <n v="40320"/>
    <n v="145408"/>
    <m/>
    <m/>
    <n v="43968"/>
    <n v="149904"/>
    <m/>
    <m/>
    <n v="45248"/>
    <n v="150272"/>
    <m/>
    <m/>
    <n v="43600"/>
    <n v="160048"/>
    <m/>
    <m/>
    <n v="43808"/>
    <n v="148240"/>
    <m/>
    <m/>
    <n v="44736"/>
    <n v="149088"/>
    <m/>
    <m/>
    <n v="39120"/>
    <n v="146208"/>
    <m/>
    <m/>
    <n v="43120"/>
    <n v="142080"/>
    <m/>
    <m/>
    <x v="3"/>
    <x v="0"/>
    <s v="Invermere"/>
    <x v="14"/>
  </r>
  <r>
    <n v="3"/>
    <n v="16"/>
    <n v="256"/>
    <n v="1632"/>
    <m/>
    <m/>
    <n v="160"/>
    <n v="512"/>
    <m/>
    <m/>
    <n v="192"/>
    <n v="1568"/>
    <m/>
    <m/>
    <n v="160"/>
    <n v="592"/>
    <m/>
    <m/>
    <n v="0"/>
    <n v="384"/>
    <m/>
    <m/>
    <n v="0"/>
    <n v="1376"/>
    <m/>
    <m/>
    <n v="192"/>
    <n v="1952"/>
    <m/>
    <m/>
    <n v="192"/>
    <n v="1712"/>
    <m/>
    <m/>
    <n v="240"/>
    <n v="624"/>
    <m/>
    <m/>
    <n v="192"/>
    <n v="2000"/>
    <m/>
    <m/>
    <n v="0"/>
    <n v="432"/>
    <m/>
    <m/>
    <n v="0"/>
    <n v="1376"/>
    <m/>
    <m/>
    <x v="3"/>
    <x v="1"/>
    <s v="Kalum"/>
    <x v="15"/>
  </r>
  <r>
    <n v="3"/>
    <n v="17"/>
    <n v="398368"/>
    <n v="817648"/>
    <m/>
    <m/>
    <n v="470816"/>
    <n v="1044224"/>
    <m/>
    <m/>
    <n v="477440"/>
    <n v="1065568"/>
    <m/>
    <m/>
    <n v="493968"/>
    <n v="1094304"/>
    <m/>
    <m/>
    <n v="461680"/>
    <n v="1065824"/>
    <m/>
    <m/>
    <n v="487216"/>
    <n v="1089280"/>
    <m/>
    <m/>
    <n v="481824"/>
    <n v="1080656"/>
    <m/>
    <m/>
    <n v="471936"/>
    <n v="1067008"/>
    <m/>
    <m/>
    <n v="452384"/>
    <n v="1058576"/>
    <m/>
    <m/>
    <n v="477760"/>
    <n v="1055440"/>
    <m/>
    <m/>
    <n v="477360"/>
    <n v="1063008"/>
    <m/>
    <m/>
    <n v="462784"/>
    <n v="1062416"/>
    <m/>
    <m/>
    <x v="3"/>
    <x v="0"/>
    <s v="Kamloops"/>
    <x v="16"/>
  </r>
  <r>
    <n v="3"/>
    <n v="18"/>
    <n v="0"/>
    <n v="0"/>
    <m/>
    <m/>
    <n v="0"/>
    <n v="0"/>
    <m/>
    <m/>
    <n v="0"/>
    <n v="0"/>
    <m/>
    <m/>
    <n v="0"/>
    <n v="0"/>
    <m/>
    <m/>
    <n v="0"/>
    <n v="0"/>
    <m/>
    <m/>
    <n v="0"/>
    <n v="0"/>
    <m/>
    <m/>
    <n v="0"/>
    <n v="0"/>
    <m/>
    <m/>
    <n v="0"/>
    <n v="0"/>
    <m/>
    <m/>
    <n v="0"/>
    <n v="0"/>
    <m/>
    <m/>
    <n v="0"/>
    <n v="0"/>
    <m/>
    <m/>
    <n v="0"/>
    <n v="0"/>
    <m/>
    <m/>
    <n v="0"/>
    <n v="0"/>
    <m/>
    <m/>
    <x v="3"/>
    <x v="1"/>
    <s v="Kingcome"/>
    <x v="17"/>
  </r>
  <r>
    <n v="3"/>
    <n v="19"/>
    <n v="352"/>
    <n v="3200"/>
    <m/>
    <m/>
    <n v="336"/>
    <n v="3792"/>
    <m/>
    <m/>
    <n v="80"/>
    <n v="704"/>
    <m/>
    <m/>
    <n v="336"/>
    <n v="2272"/>
    <m/>
    <m/>
    <n v="368"/>
    <n v="4000"/>
    <m/>
    <m/>
    <n v="304"/>
    <n v="2800"/>
    <m/>
    <m/>
    <n v="304"/>
    <n v="4128"/>
    <m/>
    <m/>
    <n v="288"/>
    <n v="1200"/>
    <m/>
    <m/>
    <n v="80"/>
    <n v="2576"/>
    <m/>
    <m/>
    <n v="368"/>
    <n v="3872"/>
    <m/>
    <m/>
    <n v="336"/>
    <n v="2048"/>
    <m/>
    <m/>
    <n v="288"/>
    <n v="3792"/>
    <m/>
    <m/>
    <x v="3"/>
    <x v="1"/>
    <s v="Kispiox"/>
    <x v="18"/>
  </r>
  <r>
    <n v="3"/>
    <n v="20"/>
    <n v="25808"/>
    <n v="55312"/>
    <m/>
    <m/>
    <n v="50672"/>
    <n v="110576"/>
    <m/>
    <m/>
    <n v="48720"/>
    <n v="110096"/>
    <m/>
    <m/>
    <n v="48928"/>
    <n v="111056"/>
    <m/>
    <m/>
    <n v="52384"/>
    <n v="112896"/>
    <m/>
    <m/>
    <n v="48944"/>
    <n v="116736"/>
    <m/>
    <m/>
    <n v="47744"/>
    <n v="107712"/>
    <m/>
    <m/>
    <n v="51184"/>
    <n v="112320"/>
    <m/>
    <m/>
    <n v="51536"/>
    <n v="114400"/>
    <m/>
    <m/>
    <n v="52608"/>
    <n v="120208"/>
    <m/>
    <m/>
    <n v="47040"/>
    <n v="108016"/>
    <m/>
    <m/>
    <n v="51008"/>
    <n v="112752"/>
    <m/>
    <m/>
    <x v="3"/>
    <x v="0"/>
    <s v="KootenayLake"/>
    <x v="19"/>
  </r>
  <r>
    <n v="3"/>
    <n v="21"/>
    <n v="6014704"/>
    <n v="9196704"/>
    <m/>
    <m/>
    <n v="6107136"/>
    <n v="9154704"/>
    <m/>
    <m/>
    <n v="5935104"/>
    <n v="8977728"/>
    <m/>
    <m/>
    <n v="5989440"/>
    <n v="9021040"/>
    <m/>
    <m/>
    <n v="5923024"/>
    <n v="8930576"/>
    <m/>
    <m/>
    <n v="5929968"/>
    <n v="8890384"/>
    <m/>
    <m/>
    <n v="5909504"/>
    <n v="8934992"/>
    <m/>
    <m/>
    <n v="5867440"/>
    <n v="8834576"/>
    <m/>
    <m/>
    <n v="5857312"/>
    <n v="8847120"/>
    <m/>
    <m/>
    <n v="5825712"/>
    <n v="8785824"/>
    <m/>
    <m/>
    <n v="5828480"/>
    <n v="8780512"/>
    <m/>
    <m/>
    <n v="5801168"/>
    <n v="8756960"/>
    <m/>
    <m/>
    <x v="3"/>
    <x v="0"/>
    <s v="Lakes"/>
    <x v="20"/>
  </r>
  <r>
    <n v="3"/>
    <n v="22"/>
    <n v="28944"/>
    <n v="62752"/>
    <m/>
    <m/>
    <n v="48256"/>
    <n v="113360"/>
    <m/>
    <m/>
    <n v="50944"/>
    <n v="117904"/>
    <m/>
    <m/>
    <n v="46000"/>
    <n v="113728"/>
    <m/>
    <m/>
    <n v="53984"/>
    <n v="123856"/>
    <m/>
    <m/>
    <n v="51168"/>
    <n v="118720"/>
    <m/>
    <m/>
    <n v="51424"/>
    <n v="122096"/>
    <m/>
    <m/>
    <n v="45584"/>
    <n v="106656"/>
    <m/>
    <m/>
    <n v="49264"/>
    <n v="119408"/>
    <m/>
    <m/>
    <n v="51440"/>
    <n v="113744"/>
    <m/>
    <m/>
    <n v="48864"/>
    <n v="116064"/>
    <m/>
    <m/>
    <n v="49616"/>
    <n v="120016"/>
    <m/>
    <m/>
    <x v="3"/>
    <x v="0"/>
    <s v="Lillooet"/>
    <x v="21"/>
  </r>
  <r>
    <n v="3"/>
    <n v="23"/>
    <n v="66464"/>
    <n v="214064"/>
    <m/>
    <m/>
    <n v="68992"/>
    <n v="308688"/>
    <m/>
    <m/>
    <n v="69808"/>
    <n v="320720"/>
    <m/>
    <m/>
    <n v="74096"/>
    <n v="322160"/>
    <m/>
    <m/>
    <n v="70720"/>
    <n v="321856"/>
    <m/>
    <m/>
    <n v="78688"/>
    <n v="330224"/>
    <m/>
    <m/>
    <n v="71904"/>
    <n v="325648"/>
    <m/>
    <m/>
    <n v="69088"/>
    <n v="321200"/>
    <m/>
    <m/>
    <n v="68176"/>
    <n v="317264"/>
    <m/>
    <m/>
    <n v="73168"/>
    <n v="320880"/>
    <m/>
    <m/>
    <n v="66096"/>
    <n v="314048"/>
    <m/>
    <m/>
    <n v="68640"/>
    <n v="315024"/>
    <m/>
    <m/>
    <x v="3"/>
    <x v="0"/>
    <s v="Mackenzie"/>
    <x v="22"/>
  </r>
  <r>
    <n v="3"/>
    <n v="24"/>
    <n v="278576"/>
    <n v="1022192"/>
    <m/>
    <m/>
    <n v="305920"/>
    <n v="1195968"/>
    <m/>
    <m/>
    <n v="304480"/>
    <n v="1228288"/>
    <m/>
    <m/>
    <n v="306256"/>
    <n v="1210400"/>
    <m/>
    <m/>
    <n v="307680"/>
    <n v="1205568"/>
    <m/>
    <m/>
    <n v="313072"/>
    <n v="1237264"/>
    <m/>
    <m/>
    <n v="295856"/>
    <n v="1215728"/>
    <m/>
    <m/>
    <n v="301232"/>
    <n v="1208544"/>
    <m/>
    <m/>
    <n v="308576"/>
    <n v="1215920"/>
    <m/>
    <m/>
    <n v="304912"/>
    <n v="1190736"/>
    <m/>
    <m/>
    <n v="308448"/>
    <n v="1199792"/>
    <m/>
    <m/>
    <n v="311152"/>
    <n v="1209856"/>
    <m/>
    <m/>
    <x v="3"/>
    <x v="0"/>
    <s v="Merritt"/>
    <x v="23"/>
  </r>
  <r>
    <n v="3"/>
    <n v="25"/>
    <n v="6576"/>
    <n v="10816"/>
    <m/>
    <m/>
    <n v="8224"/>
    <n v="10976"/>
    <m/>
    <m/>
    <n v="9376"/>
    <n v="15728"/>
    <m/>
    <m/>
    <n v="6880"/>
    <n v="12464"/>
    <m/>
    <m/>
    <n v="7440"/>
    <n v="19104"/>
    <m/>
    <m/>
    <n v="6992"/>
    <n v="12352"/>
    <m/>
    <m/>
    <n v="8464"/>
    <n v="12048"/>
    <m/>
    <m/>
    <n v="10800"/>
    <n v="18992"/>
    <m/>
    <m/>
    <n v="9280"/>
    <n v="17280"/>
    <m/>
    <m/>
    <n v="9888"/>
    <n v="16896"/>
    <m/>
    <m/>
    <n v="11376"/>
    <n v="17600"/>
    <m/>
    <m/>
    <n v="6400"/>
    <n v="14272"/>
    <m/>
    <m/>
    <x v="3"/>
    <x v="1"/>
    <s v="MidCoast"/>
    <x v="24"/>
  </r>
  <r>
    <n v="3"/>
    <n v="26"/>
    <n v="255504"/>
    <n v="1667392"/>
    <m/>
    <m/>
    <n v="372640"/>
    <n v="2210928"/>
    <m/>
    <m/>
    <n v="341920"/>
    <n v="2198208"/>
    <m/>
    <m/>
    <n v="340048"/>
    <n v="2202640"/>
    <m/>
    <m/>
    <n v="332560"/>
    <n v="2168448"/>
    <m/>
    <m/>
    <n v="320176"/>
    <n v="2154704"/>
    <m/>
    <m/>
    <n v="333680"/>
    <n v="2157712"/>
    <m/>
    <m/>
    <n v="326544"/>
    <n v="2161328"/>
    <m/>
    <m/>
    <n v="324912"/>
    <n v="2136624"/>
    <m/>
    <m/>
    <n v="339584"/>
    <n v="2178416"/>
    <m/>
    <m/>
    <n v="338624"/>
    <n v="2176208"/>
    <m/>
    <m/>
    <n v="314656"/>
    <n v="2149888"/>
    <m/>
    <m/>
    <x v="3"/>
    <x v="0"/>
    <s v="Morice"/>
    <x v="25"/>
  </r>
  <r>
    <n v="3"/>
    <n v="27"/>
    <n v="320"/>
    <n v="1888"/>
    <m/>
    <m/>
    <n v="128"/>
    <n v="2336"/>
    <m/>
    <m/>
    <n v="512"/>
    <n v="2720"/>
    <m/>
    <m/>
    <n v="128"/>
    <n v="2336"/>
    <m/>
    <m/>
    <n v="512"/>
    <n v="2720"/>
    <m/>
    <m/>
    <n v="256"/>
    <n v="2464"/>
    <m/>
    <m/>
    <n v="128"/>
    <n v="2336"/>
    <m/>
    <m/>
    <n v="512"/>
    <n v="2720"/>
    <m/>
    <m/>
    <n v="384"/>
    <n v="2592"/>
    <m/>
    <m/>
    <n v="592"/>
    <n v="2800"/>
    <m/>
    <m/>
    <n v="256"/>
    <n v="2464"/>
    <m/>
    <m/>
    <n v="384"/>
    <n v="2592"/>
    <m/>
    <m/>
    <x v="3"/>
    <x v="1"/>
    <s v="Nass"/>
    <x v="26"/>
  </r>
  <r>
    <n v="3"/>
    <n v="28"/>
    <n v="0"/>
    <n v="0"/>
    <m/>
    <m/>
    <n v="0"/>
    <n v="0"/>
    <m/>
    <m/>
    <n v="0"/>
    <n v="0"/>
    <m/>
    <m/>
    <n v="0"/>
    <n v="0"/>
    <m/>
    <m/>
    <n v="0"/>
    <n v="0"/>
    <m/>
    <m/>
    <n v="0"/>
    <n v="0"/>
    <m/>
    <m/>
    <n v="0"/>
    <n v="0"/>
    <m/>
    <m/>
    <n v="0"/>
    <n v="0"/>
    <m/>
    <m/>
    <n v="0"/>
    <n v="0"/>
    <m/>
    <m/>
    <n v="0"/>
    <n v="0"/>
    <m/>
    <m/>
    <n v="0"/>
    <n v="0"/>
    <m/>
    <m/>
    <n v="0"/>
    <n v="0"/>
    <m/>
    <m/>
    <x v="3"/>
    <x v="1"/>
    <s v="NorthCoast"/>
    <x v="27"/>
  </r>
  <r>
    <n v="3"/>
    <n v="29"/>
    <n v="134400"/>
    <n v="359968"/>
    <m/>
    <m/>
    <n v="173088"/>
    <n v="460400"/>
    <m/>
    <m/>
    <n v="166912"/>
    <n v="454352"/>
    <m/>
    <m/>
    <n v="173344"/>
    <n v="467056"/>
    <m/>
    <m/>
    <n v="170032"/>
    <n v="455744"/>
    <m/>
    <m/>
    <n v="165808"/>
    <n v="469328"/>
    <m/>
    <m/>
    <n v="170032"/>
    <n v="459584"/>
    <m/>
    <m/>
    <n v="161248"/>
    <n v="461104"/>
    <m/>
    <m/>
    <n v="162352"/>
    <n v="457424"/>
    <m/>
    <m/>
    <n v="161760"/>
    <n v="461776"/>
    <m/>
    <m/>
    <n v="163328"/>
    <n v="462432"/>
    <m/>
    <m/>
    <n v="182416"/>
    <n v="478336"/>
    <m/>
    <m/>
    <x v="3"/>
    <x v="0"/>
    <s v="Okanagan"/>
    <x v="28"/>
  </r>
  <r>
    <n v="3"/>
    <n v="30"/>
    <n v="2933136"/>
    <n v="4682352"/>
    <m/>
    <m/>
    <n v="2930864"/>
    <n v="4662256"/>
    <m/>
    <m/>
    <n v="2870016"/>
    <n v="4574848"/>
    <m/>
    <m/>
    <n v="2877648"/>
    <n v="4570736"/>
    <m/>
    <m/>
    <n v="2810704"/>
    <n v="4474352"/>
    <m/>
    <m/>
    <n v="2840080"/>
    <n v="4520064"/>
    <m/>
    <m/>
    <n v="2825600"/>
    <n v="4509664"/>
    <m/>
    <m/>
    <n v="2844224"/>
    <n v="4507360"/>
    <m/>
    <m/>
    <n v="2831152"/>
    <n v="4496400"/>
    <m/>
    <m/>
    <n v="2777888"/>
    <n v="4431968"/>
    <m/>
    <m/>
    <n v="2779840"/>
    <n v="4443376"/>
    <m/>
    <m/>
    <n v="2792160"/>
    <n v="4458992"/>
    <m/>
    <m/>
    <x v="3"/>
    <x v="0"/>
    <s v="PrinceGeorge"/>
    <x v="29"/>
  </r>
  <r>
    <n v="3"/>
    <n v="31"/>
    <n v="0"/>
    <n v="0"/>
    <m/>
    <m/>
    <n v="0"/>
    <n v="0"/>
    <m/>
    <m/>
    <n v="0"/>
    <n v="0"/>
    <m/>
    <m/>
    <n v="0"/>
    <n v="0"/>
    <m/>
    <m/>
    <n v="0"/>
    <n v="0"/>
    <m/>
    <m/>
    <n v="0"/>
    <n v="0"/>
    <m/>
    <m/>
    <n v="0"/>
    <n v="0"/>
    <m/>
    <m/>
    <n v="0"/>
    <n v="0"/>
    <m/>
    <m/>
    <n v="0"/>
    <n v="0"/>
    <m/>
    <m/>
    <n v="0"/>
    <n v="0"/>
    <m/>
    <m/>
    <n v="0"/>
    <n v="0"/>
    <m/>
    <m/>
    <n v="0"/>
    <n v="0"/>
    <m/>
    <m/>
    <x v="3"/>
    <x v="1"/>
    <s v="QueenCharlotte"/>
    <x v="30"/>
  </r>
  <r>
    <n v="3"/>
    <n v="32"/>
    <n v="6637600"/>
    <n v="11531808"/>
    <m/>
    <m/>
    <n v="6432912"/>
    <n v="11846448"/>
    <m/>
    <m/>
    <n v="6358528"/>
    <n v="11685424"/>
    <m/>
    <m/>
    <n v="6245296"/>
    <n v="11678464"/>
    <m/>
    <m/>
    <n v="6313136"/>
    <n v="11712496"/>
    <m/>
    <m/>
    <n v="6280416"/>
    <n v="11703920"/>
    <m/>
    <m/>
    <n v="6289504"/>
    <n v="11664336"/>
    <m/>
    <m/>
    <n v="6265632"/>
    <n v="11652496"/>
    <m/>
    <m/>
    <n v="6266128"/>
    <n v="11633200"/>
    <m/>
    <m/>
    <n v="6313904"/>
    <n v="11673760"/>
    <m/>
    <m/>
    <n v="6300096"/>
    <n v="11654816"/>
    <m/>
    <m/>
    <n v="6291264"/>
    <n v="11623600"/>
    <m/>
    <m/>
    <x v="3"/>
    <x v="0"/>
    <s v="Quesnel"/>
    <x v="31"/>
  </r>
  <r>
    <n v="3"/>
    <n v="33"/>
    <n v="0"/>
    <n v="128"/>
    <m/>
    <m/>
    <n v="128"/>
    <n v="240"/>
    <m/>
    <m/>
    <n v="128"/>
    <n v="240"/>
    <m/>
    <m/>
    <n v="128"/>
    <n v="448"/>
    <m/>
    <m/>
    <n v="128"/>
    <n v="448"/>
    <m/>
    <m/>
    <n v="128"/>
    <n v="240"/>
    <m/>
    <m/>
    <n v="128"/>
    <n v="240"/>
    <m/>
    <m/>
    <n v="128"/>
    <n v="448"/>
    <m/>
    <m/>
    <n v="128"/>
    <n v="240"/>
    <m/>
    <m/>
    <n v="128"/>
    <n v="240"/>
    <m/>
    <m/>
    <n v="128"/>
    <n v="240"/>
    <m/>
    <m/>
    <n v="128"/>
    <n v="704"/>
    <m/>
    <m/>
    <x v="3"/>
    <x v="1"/>
    <s v="Revelstoke"/>
    <x v="32"/>
  </r>
  <r>
    <n v="3"/>
    <n v="34"/>
    <n v="62928"/>
    <n v="172848"/>
    <m/>
    <m/>
    <n v="65632"/>
    <n v="198512"/>
    <m/>
    <m/>
    <n v="64976"/>
    <n v="207744"/>
    <m/>
    <m/>
    <n v="65120"/>
    <n v="208736"/>
    <m/>
    <m/>
    <n v="63808"/>
    <n v="193648"/>
    <m/>
    <m/>
    <n v="66256"/>
    <n v="205136"/>
    <m/>
    <m/>
    <n v="64992"/>
    <n v="200096"/>
    <m/>
    <m/>
    <n v="63104"/>
    <n v="199072"/>
    <m/>
    <m/>
    <n v="63760"/>
    <n v="209152"/>
    <m/>
    <m/>
    <n v="65264"/>
    <n v="213776"/>
    <m/>
    <m/>
    <n v="57760"/>
    <n v="191408"/>
    <m/>
    <m/>
    <n v="65168"/>
    <n v="199248"/>
    <m/>
    <m/>
    <x v="3"/>
    <x v="0"/>
    <s v="RobsonValley"/>
    <x v="33"/>
  </r>
  <r>
    <n v="3"/>
    <n v="35"/>
    <n v="17440"/>
    <n v="74688"/>
    <m/>
    <m/>
    <n v="24144"/>
    <n v="88064"/>
    <m/>
    <m/>
    <n v="21792"/>
    <n v="93488"/>
    <m/>
    <m/>
    <n v="22464"/>
    <n v="89632"/>
    <m/>
    <m/>
    <n v="22320"/>
    <n v="93904"/>
    <m/>
    <m/>
    <n v="23312"/>
    <n v="95168"/>
    <m/>
    <m/>
    <n v="23456"/>
    <n v="88032"/>
    <m/>
    <m/>
    <n v="23808"/>
    <n v="93952"/>
    <m/>
    <m/>
    <n v="22592"/>
    <n v="84992"/>
    <m/>
    <m/>
    <n v="21568"/>
    <n v="90480"/>
    <m/>
    <m/>
    <n v="21632"/>
    <n v="86976"/>
    <m/>
    <m/>
    <n v="23248"/>
    <n v="91232"/>
    <m/>
    <m/>
    <x v="3"/>
    <x v="1"/>
    <s v="Soo"/>
    <x v="34"/>
  </r>
  <r>
    <n v="3"/>
    <n v="36"/>
    <n v="0"/>
    <n v="0"/>
    <m/>
    <m/>
    <n v="0"/>
    <n v="0"/>
    <m/>
    <m/>
    <n v="0"/>
    <n v="0"/>
    <m/>
    <m/>
    <n v="0"/>
    <n v="0"/>
    <m/>
    <m/>
    <n v="0"/>
    <n v="0"/>
    <m/>
    <m/>
    <n v="0"/>
    <n v="0"/>
    <m/>
    <m/>
    <n v="0"/>
    <n v="0"/>
    <m/>
    <m/>
    <n v="0"/>
    <n v="0"/>
    <m/>
    <m/>
    <n v="0"/>
    <n v="0"/>
    <m/>
    <m/>
    <n v="0"/>
    <n v="0"/>
    <m/>
    <m/>
    <n v="0"/>
    <n v="0"/>
    <m/>
    <m/>
    <n v="0"/>
    <n v="0"/>
    <m/>
    <m/>
    <x v="3"/>
    <x v="1"/>
    <s v="Strathcona"/>
    <x v="35"/>
  </r>
  <r>
    <n v="3"/>
    <n v="37"/>
    <n v="0"/>
    <n v="0"/>
    <m/>
    <m/>
    <n v="0"/>
    <n v="0"/>
    <m/>
    <m/>
    <n v="0"/>
    <n v="0"/>
    <m/>
    <m/>
    <n v="0"/>
    <n v="0"/>
    <m/>
    <m/>
    <n v="0"/>
    <n v="0"/>
    <m/>
    <m/>
    <n v="0"/>
    <n v="0"/>
    <m/>
    <m/>
    <n v="0"/>
    <n v="0"/>
    <m/>
    <m/>
    <n v="0"/>
    <n v="0"/>
    <m/>
    <m/>
    <n v="0"/>
    <n v="0"/>
    <m/>
    <m/>
    <n v="0"/>
    <n v="0"/>
    <m/>
    <m/>
    <n v="0"/>
    <n v="0"/>
    <m/>
    <m/>
    <n v="0"/>
    <n v="0"/>
    <m/>
    <m/>
    <x v="3"/>
    <x v="1"/>
    <s v="SunshineCoast"/>
    <x v="36"/>
  </r>
  <r>
    <n v="3"/>
    <n v="38"/>
    <n v="7000144"/>
    <n v="9311760"/>
    <m/>
    <m/>
    <n v="6488976"/>
    <n v="8524064"/>
    <m/>
    <m/>
    <n v="6383776"/>
    <n v="8424048"/>
    <m/>
    <m/>
    <n v="6361712"/>
    <n v="8422336"/>
    <m/>
    <m/>
    <n v="6288576"/>
    <n v="8354864"/>
    <m/>
    <m/>
    <n v="6316096"/>
    <n v="8378576"/>
    <m/>
    <m/>
    <n v="6279920"/>
    <n v="8361424"/>
    <m/>
    <m/>
    <n v="6232496"/>
    <n v="8281104"/>
    <m/>
    <m/>
    <n v="6273312"/>
    <n v="8353296"/>
    <m/>
    <m/>
    <n v="6274320"/>
    <n v="8338944"/>
    <m/>
    <m/>
    <n v="6275648"/>
    <n v="8341216"/>
    <m/>
    <m/>
    <n v="6236896"/>
    <n v="8285456"/>
    <m/>
    <m/>
    <x v="3"/>
    <x v="0"/>
    <s v="Vanderhoof"/>
    <x v="37"/>
  </r>
  <r>
    <n v="3"/>
    <n v="39"/>
    <n v="1831680"/>
    <n v="3466208"/>
    <m/>
    <m/>
    <n v="2152032"/>
    <n v="4035840"/>
    <m/>
    <m/>
    <n v="2080128"/>
    <n v="3974640"/>
    <m/>
    <m/>
    <n v="2134720"/>
    <n v="4114368"/>
    <m/>
    <m/>
    <n v="2118272"/>
    <n v="4099744"/>
    <m/>
    <m/>
    <n v="2137728"/>
    <n v="4128832"/>
    <m/>
    <m/>
    <n v="2116320"/>
    <n v="4075104"/>
    <m/>
    <m/>
    <n v="2113568"/>
    <n v="4081120"/>
    <m/>
    <m/>
    <n v="2099856"/>
    <n v="4062672"/>
    <m/>
    <m/>
    <n v="2110224"/>
    <n v="4044864"/>
    <m/>
    <m/>
    <n v="2076976"/>
    <n v="4046160"/>
    <m/>
    <m/>
    <n v="2089040"/>
    <n v="4026624"/>
    <m/>
    <m/>
    <x v="3"/>
    <x v="0"/>
    <s v="WilliamsLake"/>
    <x v="38"/>
  </r>
  <r>
    <n v="3"/>
    <n v="40"/>
    <n v="0"/>
    <n v="4640"/>
    <m/>
    <m/>
    <n v="0"/>
    <n v="1280"/>
    <m/>
    <m/>
    <n v="0"/>
    <n v="1280"/>
    <m/>
    <m/>
    <n v="0"/>
    <n v="1280"/>
    <m/>
    <m/>
    <n v="0"/>
    <n v="1280"/>
    <m/>
    <m/>
    <n v="0"/>
    <n v="1280"/>
    <m/>
    <m/>
    <n v="0"/>
    <n v="1280"/>
    <m/>
    <m/>
    <n v="0"/>
    <n v="1280"/>
    <m/>
    <m/>
    <n v="0"/>
    <n v="1280"/>
    <m/>
    <m/>
    <n v="0"/>
    <n v="1056"/>
    <m/>
    <m/>
    <n v="0"/>
    <n v="1056"/>
    <m/>
    <m/>
    <n v="0"/>
    <n v="1056"/>
    <m/>
    <m/>
    <x v="3"/>
    <x v="2"/>
    <s v="InteriorTFLs"/>
    <x v="39"/>
  </r>
  <r>
    <n v="3"/>
    <n v="40"/>
    <n v="0"/>
    <n v="336"/>
    <m/>
    <m/>
    <n v="0"/>
    <n v="656"/>
    <m/>
    <m/>
    <n v="0"/>
    <n v="656"/>
    <m/>
    <m/>
    <n v="0"/>
    <n v="816"/>
    <m/>
    <m/>
    <n v="0"/>
    <n v="816"/>
    <m/>
    <m/>
    <n v="0"/>
    <n v="816"/>
    <m/>
    <m/>
    <n v="0"/>
    <n v="816"/>
    <m/>
    <m/>
    <n v="0"/>
    <n v="816"/>
    <m/>
    <m/>
    <n v="0"/>
    <n v="816"/>
    <m/>
    <m/>
    <n v="0"/>
    <n v="816"/>
    <m/>
    <m/>
    <n v="0"/>
    <n v="816"/>
    <m/>
    <m/>
    <n v="0"/>
    <n v="816"/>
    <m/>
    <m/>
    <x v="3"/>
    <x v="2"/>
    <s v="InteriorTFLs"/>
    <x v="39"/>
  </r>
  <r>
    <n v="3"/>
    <n v="40"/>
    <n v="0"/>
    <n v="0"/>
    <m/>
    <m/>
    <n v="0"/>
    <n v="0"/>
    <m/>
    <m/>
    <n v="0"/>
    <n v="0"/>
    <m/>
    <m/>
    <n v="0"/>
    <n v="0"/>
    <m/>
    <m/>
    <n v="0"/>
    <n v="0"/>
    <m/>
    <m/>
    <n v="0"/>
    <n v="0"/>
    <m/>
    <m/>
    <n v="0"/>
    <n v="0"/>
    <m/>
    <m/>
    <n v="0"/>
    <n v="0"/>
    <m/>
    <m/>
    <n v="0"/>
    <n v="0"/>
    <m/>
    <m/>
    <n v="0"/>
    <n v="0"/>
    <m/>
    <m/>
    <n v="0"/>
    <n v="0"/>
    <m/>
    <m/>
    <n v="0"/>
    <n v="0"/>
    <m/>
    <m/>
    <x v="3"/>
    <x v="2"/>
    <s v="InteriorTFLs"/>
    <x v="39"/>
  </r>
  <r>
    <n v="3"/>
    <n v="40"/>
    <n v="0"/>
    <n v="0"/>
    <m/>
    <m/>
    <n v="0"/>
    <n v="0"/>
    <m/>
    <m/>
    <n v="0"/>
    <n v="0"/>
    <m/>
    <m/>
    <n v="0"/>
    <n v="0"/>
    <m/>
    <m/>
    <n v="0"/>
    <n v="0"/>
    <m/>
    <m/>
    <n v="0"/>
    <n v="0"/>
    <m/>
    <m/>
    <n v="0"/>
    <n v="0"/>
    <m/>
    <m/>
    <n v="0"/>
    <n v="0"/>
    <m/>
    <m/>
    <n v="0"/>
    <n v="0"/>
    <m/>
    <m/>
    <n v="0"/>
    <n v="0"/>
    <m/>
    <m/>
    <n v="0"/>
    <n v="0"/>
    <m/>
    <m/>
    <n v="0"/>
    <n v="0"/>
    <m/>
    <m/>
    <x v="3"/>
    <x v="2"/>
    <s v="InteriorTFLs"/>
    <x v="39"/>
  </r>
  <r>
    <n v="3"/>
    <n v="40"/>
    <n v="0"/>
    <n v="0"/>
    <m/>
    <m/>
    <n v="0"/>
    <n v="0"/>
    <m/>
    <m/>
    <n v="0"/>
    <n v="0"/>
    <m/>
    <m/>
    <n v="0"/>
    <n v="0"/>
    <m/>
    <m/>
    <n v="0"/>
    <n v="0"/>
    <m/>
    <m/>
    <n v="0"/>
    <n v="0"/>
    <m/>
    <m/>
    <n v="0"/>
    <n v="0"/>
    <m/>
    <m/>
    <n v="0"/>
    <n v="0"/>
    <m/>
    <m/>
    <n v="0"/>
    <n v="0"/>
    <m/>
    <m/>
    <n v="0"/>
    <n v="0"/>
    <m/>
    <m/>
    <n v="0"/>
    <n v="0"/>
    <m/>
    <m/>
    <n v="0"/>
    <n v="0"/>
    <m/>
    <m/>
    <x v="3"/>
    <x v="2"/>
    <s v="InteriorTFLs"/>
    <x v="39"/>
  </r>
  <r>
    <n v="3"/>
    <n v="40"/>
    <n v="0"/>
    <n v="0"/>
    <m/>
    <m/>
    <n v="0"/>
    <n v="0"/>
    <m/>
    <m/>
    <n v="0"/>
    <n v="0"/>
    <m/>
    <m/>
    <n v="0"/>
    <n v="0"/>
    <m/>
    <m/>
    <n v="0"/>
    <n v="0"/>
    <m/>
    <m/>
    <n v="0"/>
    <n v="0"/>
    <m/>
    <m/>
    <n v="0"/>
    <n v="0"/>
    <m/>
    <m/>
    <n v="0"/>
    <n v="0"/>
    <m/>
    <m/>
    <n v="0"/>
    <n v="0"/>
    <m/>
    <m/>
    <n v="0"/>
    <n v="0"/>
    <m/>
    <m/>
    <n v="0"/>
    <n v="0"/>
    <m/>
    <m/>
    <n v="0"/>
    <n v="0"/>
    <m/>
    <m/>
    <x v="3"/>
    <x v="2"/>
    <s v="InteriorTFLs"/>
    <x v="39"/>
  </r>
  <r>
    <n v="3"/>
    <n v="40"/>
    <n v="0"/>
    <n v="512"/>
    <m/>
    <m/>
    <n v="0"/>
    <n v="1168"/>
    <m/>
    <m/>
    <n v="0"/>
    <n v="1040"/>
    <m/>
    <m/>
    <n v="0"/>
    <n v="1264"/>
    <m/>
    <m/>
    <n v="0"/>
    <n v="1264"/>
    <m/>
    <m/>
    <n v="0"/>
    <n v="1264"/>
    <m/>
    <m/>
    <n v="0"/>
    <n v="1264"/>
    <m/>
    <m/>
    <n v="0"/>
    <n v="1264"/>
    <m/>
    <m/>
    <n v="0"/>
    <n v="1392"/>
    <m/>
    <m/>
    <n v="0"/>
    <n v="1392"/>
    <m/>
    <m/>
    <n v="0"/>
    <n v="1392"/>
    <m/>
    <m/>
    <n v="0"/>
    <n v="1264"/>
    <m/>
    <m/>
    <x v="3"/>
    <x v="2"/>
    <s v="InteriorTFLs"/>
    <x v="39"/>
  </r>
  <r>
    <n v="3"/>
    <n v="40"/>
    <n v="1200"/>
    <n v="1280"/>
    <m/>
    <m/>
    <n v="2400"/>
    <n v="2656"/>
    <m/>
    <m/>
    <n v="2624"/>
    <n v="2880"/>
    <m/>
    <m/>
    <n v="2480"/>
    <n v="2736"/>
    <m/>
    <m/>
    <n v="2400"/>
    <n v="2656"/>
    <m/>
    <m/>
    <n v="2416"/>
    <n v="2672"/>
    <m/>
    <m/>
    <n v="2416"/>
    <n v="2672"/>
    <m/>
    <m/>
    <n v="2480"/>
    <n v="2736"/>
    <m/>
    <m/>
    <n v="2432"/>
    <n v="2688"/>
    <m/>
    <m/>
    <n v="2480"/>
    <n v="2736"/>
    <m/>
    <m/>
    <n v="2448"/>
    <n v="2704"/>
    <m/>
    <m/>
    <n v="2416"/>
    <n v="2672"/>
    <m/>
    <m/>
    <x v="3"/>
    <x v="2"/>
    <s v="InteriorTFLs"/>
    <x v="39"/>
  </r>
  <r>
    <n v="3"/>
    <n v="40"/>
    <n v="2560"/>
    <n v="2976"/>
    <m/>
    <m/>
    <n v="2656"/>
    <n v="2656"/>
    <m/>
    <m/>
    <n v="4000"/>
    <n v="4560"/>
    <m/>
    <m/>
    <n v="4112"/>
    <n v="4112"/>
    <m/>
    <m/>
    <n v="5216"/>
    <n v="5216"/>
    <m/>
    <m/>
    <n v="4112"/>
    <n v="4752"/>
    <m/>
    <m/>
    <n v="1984"/>
    <n v="3408"/>
    <m/>
    <m/>
    <n v="2288"/>
    <n v="3712"/>
    <m/>
    <m/>
    <n v="2768"/>
    <n v="2768"/>
    <m/>
    <m/>
    <n v="5664"/>
    <n v="6224"/>
    <m/>
    <m/>
    <n v="4176"/>
    <n v="5600"/>
    <m/>
    <m/>
    <n v="3056"/>
    <n v="3888"/>
    <m/>
    <m/>
    <x v="3"/>
    <x v="2"/>
    <s v="InteriorTFLs"/>
    <x v="39"/>
  </r>
  <r>
    <n v="3"/>
    <n v="40"/>
    <n v="2992"/>
    <n v="37920"/>
    <m/>
    <m/>
    <n v="6720"/>
    <n v="55808"/>
    <m/>
    <m/>
    <n v="5024"/>
    <n v="55520"/>
    <m/>
    <m/>
    <n v="6096"/>
    <n v="57376"/>
    <m/>
    <m/>
    <n v="6064"/>
    <n v="54400"/>
    <m/>
    <m/>
    <n v="5904"/>
    <n v="53984"/>
    <m/>
    <m/>
    <n v="5920"/>
    <n v="52288"/>
    <m/>
    <m/>
    <n v="6336"/>
    <n v="53872"/>
    <m/>
    <m/>
    <n v="5808"/>
    <n v="51088"/>
    <m/>
    <m/>
    <n v="5744"/>
    <n v="50000"/>
    <m/>
    <m/>
    <n v="6320"/>
    <n v="52944"/>
    <m/>
    <m/>
    <n v="5648"/>
    <n v="54528"/>
    <m/>
    <m/>
    <x v="3"/>
    <x v="2"/>
    <s v="InteriorTFLs"/>
    <x v="39"/>
  </r>
  <r>
    <n v="3"/>
    <n v="40"/>
    <n v="5632"/>
    <n v="13920"/>
    <m/>
    <m/>
    <n v="7472"/>
    <n v="22512"/>
    <m/>
    <m/>
    <n v="8016"/>
    <n v="23056"/>
    <m/>
    <m/>
    <n v="8064"/>
    <n v="23120"/>
    <m/>
    <m/>
    <n v="7504"/>
    <n v="22672"/>
    <m/>
    <m/>
    <n v="8192"/>
    <n v="23376"/>
    <m/>
    <m/>
    <n v="8096"/>
    <n v="23280"/>
    <m/>
    <m/>
    <n v="8704"/>
    <n v="23888"/>
    <m/>
    <m/>
    <n v="7888"/>
    <n v="23072"/>
    <m/>
    <m/>
    <n v="8880"/>
    <n v="23696"/>
    <m/>
    <m/>
    <n v="7424"/>
    <n v="22096"/>
    <m/>
    <m/>
    <n v="8352"/>
    <n v="23168"/>
    <m/>
    <m/>
    <x v="3"/>
    <x v="2"/>
    <s v="InteriorTFLs"/>
    <x v="39"/>
  </r>
  <r>
    <n v="3"/>
    <n v="40"/>
    <n v="10912"/>
    <n v="40736"/>
    <m/>
    <m/>
    <n v="14320"/>
    <n v="49328"/>
    <m/>
    <m/>
    <n v="11824"/>
    <n v="49264"/>
    <m/>
    <m/>
    <n v="11728"/>
    <n v="53536"/>
    <m/>
    <m/>
    <n v="13152"/>
    <n v="52688"/>
    <m/>
    <m/>
    <n v="15040"/>
    <n v="51808"/>
    <m/>
    <m/>
    <n v="15360"/>
    <n v="57024"/>
    <m/>
    <m/>
    <n v="12544"/>
    <n v="52304"/>
    <m/>
    <m/>
    <n v="9520"/>
    <n v="48736"/>
    <m/>
    <m/>
    <n v="9792"/>
    <n v="52480"/>
    <m/>
    <m/>
    <n v="9072"/>
    <n v="44352"/>
    <m/>
    <m/>
    <n v="8912"/>
    <n v="41584"/>
    <m/>
    <m/>
    <x v="3"/>
    <x v="2"/>
    <s v="InteriorTFLs"/>
    <x v="39"/>
  </r>
  <r>
    <n v="3"/>
    <n v="40"/>
    <n v="28080"/>
    <n v="62336"/>
    <m/>
    <m/>
    <n v="36432"/>
    <n v="94976"/>
    <m/>
    <m/>
    <n v="39440"/>
    <n v="96112"/>
    <m/>
    <m/>
    <n v="35568"/>
    <n v="94528"/>
    <m/>
    <m/>
    <n v="44880"/>
    <n v="98784"/>
    <m/>
    <m/>
    <n v="40464"/>
    <n v="100608"/>
    <m/>
    <m/>
    <n v="34992"/>
    <n v="93264"/>
    <m/>
    <m/>
    <n v="31504"/>
    <n v="90272"/>
    <m/>
    <m/>
    <n v="44976"/>
    <n v="99152"/>
    <m/>
    <m/>
    <n v="36224"/>
    <n v="89584"/>
    <m/>
    <m/>
    <n v="33728"/>
    <n v="85136"/>
    <m/>
    <m/>
    <n v="37744"/>
    <n v="90272"/>
    <m/>
    <m/>
    <x v="3"/>
    <x v="2"/>
    <s v="InteriorTFLs"/>
    <x v="39"/>
  </r>
  <r>
    <n v="3"/>
    <n v="40"/>
    <n v="41504"/>
    <n v="108800"/>
    <m/>
    <m/>
    <n v="55408"/>
    <n v="114160"/>
    <m/>
    <m/>
    <n v="53040"/>
    <n v="113872"/>
    <m/>
    <m/>
    <n v="52384"/>
    <n v="112064"/>
    <m/>
    <m/>
    <n v="52048"/>
    <n v="112384"/>
    <m/>
    <m/>
    <n v="53312"/>
    <n v="113632"/>
    <m/>
    <m/>
    <n v="51104"/>
    <n v="111392"/>
    <m/>
    <m/>
    <n v="49312"/>
    <n v="110080"/>
    <m/>
    <m/>
    <n v="54192"/>
    <n v="113600"/>
    <m/>
    <m/>
    <n v="54080"/>
    <n v="114080"/>
    <m/>
    <m/>
    <n v="54464"/>
    <n v="115168"/>
    <m/>
    <m/>
    <n v="54736"/>
    <n v="114816"/>
    <m/>
    <m/>
    <x v="3"/>
    <x v="2"/>
    <s v="InteriorTFLs"/>
    <x v="39"/>
  </r>
  <r>
    <n v="3"/>
    <n v="40"/>
    <n v="110624"/>
    <n v="257552"/>
    <m/>
    <m/>
    <n v="114368"/>
    <n v="290640"/>
    <m/>
    <m/>
    <n v="112464"/>
    <n v="294672"/>
    <m/>
    <m/>
    <n v="111392"/>
    <n v="292256"/>
    <m/>
    <m/>
    <n v="99728"/>
    <n v="275392"/>
    <m/>
    <m/>
    <n v="106928"/>
    <n v="287840"/>
    <m/>
    <m/>
    <n v="106800"/>
    <n v="296800"/>
    <m/>
    <m/>
    <n v="97824"/>
    <n v="270368"/>
    <m/>
    <m/>
    <n v="97776"/>
    <n v="265776"/>
    <m/>
    <m/>
    <n v="92880"/>
    <n v="260624"/>
    <m/>
    <m/>
    <n v="90272"/>
    <n v="257808"/>
    <m/>
    <m/>
    <n v="88144"/>
    <n v="262160"/>
    <m/>
    <m/>
    <x v="3"/>
    <x v="2"/>
    <s v="InteriorTFLs"/>
    <x v="39"/>
  </r>
  <r>
    <n v="3"/>
    <n v="40"/>
    <n v="63776"/>
    <n v="214368"/>
    <m/>
    <m/>
    <n v="99776"/>
    <n v="346192"/>
    <m/>
    <m/>
    <n v="103680"/>
    <n v="353744"/>
    <m/>
    <m/>
    <n v="103136"/>
    <n v="349904"/>
    <m/>
    <m/>
    <n v="103056"/>
    <n v="351952"/>
    <m/>
    <m/>
    <n v="100480"/>
    <n v="343408"/>
    <m/>
    <m/>
    <n v="108112"/>
    <n v="347968"/>
    <m/>
    <m/>
    <n v="98624"/>
    <n v="337168"/>
    <m/>
    <m/>
    <n v="93952"/>
    <n v="341104"/>
    <m/>
    <m/>
    <n v="94768"/>
    <n v="335536"/>
    <m/>
    <m/>
    <n v="102848"/>
    <n v="341456"/>
    <m/>
    <m/>
    <n v="101904"/>
    <n v="346864"/>
    <m/>
    <m/>
    <x v="3"/>
    <x v="2"/>
    <s v="InteriorTFLs"/>
    <x v="39"/>
  </r>
  <r>
    <n v="3"/>
    <n v="40"/>
    <n v="126032"/>
    <n v="334432"/>
    <m/>
    <m/>
    <n v="149584"/>
    <n v="406304"/>
    <m/>
    <m/>
    <n v="141760"/>
    <n v="398368"/>
    <m/>
    <m/>
    <n v="143824"/>
    <n v="397600"/>
    <m/>
    <m/>
    <n v="138288"/>
    <n v="382864"/>
    <m/>
    <m/>
    <n v="139856"/>
    <n v="393408"/>
    <m/>
    <m/>
    <n v="141184"/>
    <n v="386496"/>
    <m/>
    <m/>
    <n v="132336"/>
    <n v="387552"/>
    <m/>
    <m/>
    <n v="133408"/>
    <n v="377344"/>
    <m/>
    <m/>
    <n v="140160"/>
    <n v="371888"/>
    <m/>
    <m/>
    <n v="134240"/>
    <n v="360272"/>
    <m/>
    <m/>
    <n v="132896"/>
    <n v="359488"/>
    <m/>
    <m/>
    <x v="3"/>
    <x v="2"/>
    <s v="InteriorTFLs"/>
    <x v="39"/>
  </r>
  <r>
    <n v="3"/>
    <n v="40"/>
    <n v="197872"/>
    <n v="486400"/>
    <m/>
    <m/>
    <n v="235248"/>
    <n v="535344"/>
    <m/>
    <m/>
    <n v="228880"/>
    <n v="531040"/>
    <m/>
    <m/>
    <n v="252496"/>
    <n v="567856"/>
    <m/>
    <m/>
    <n v="216064"/>
    <n v="523680"/>
    <m/>
    <m/>
    <n v="230880"/>
    <n v="534720"/>
    <m/>
    <m/>
    <n v="235600"/>
    <n v="559920"/>
    <m/>
    <m/>
    <n v="201936"/>
    <n v="518640"/>
    <m/>
    <m/>
    <n v="200592"/>
    <n v="510032"/>
    <m/>
    <m/>
    <n v="206752"/>
    <n v="505232"/>
    <m/>
    <m/>
    <n v="199952"/>
    <n v="500848"/>
    <m/>
    <m/>
    <n v="185712"/>
    <n v="493360"/>
    <m/>
    <m/>
    <x v="3"/>
    <x v="2"/>
    <s v="InteriorTFLs"/>
    <x v="39"/>
  </r>
  <r>
    <n v="3"/>
    <n v="40"/>
    <n v="478592"/>
    <n v="993184"/>
    <m/>
    <m/>
    <n v="752368"/>
    <n v="1302096"/>
    <m/>
    <m/>
    <n v="725680"/>
    <n v="1302592"/>
    <m/>
    <m/>
    <n v="735328"/>
    <n v="1302032"/>
    <m/>
    <m/>
    <n v="737488"/>
    <n v="1307200"/>
    <m/>
    <m/>
    <n v="738512"/>
    <n v="1282576"/>
    <m/>
    <m/>
    <n v="763472"/>
    <n v="1313344"/>
    <m/>
    <m/>
    <n v="728768"/>
    <n v="1287264"/>
    <m/>
    <m/>
    <n v="720944"/>
    <n v="1270560"/>
    <m/>
    <m/>
    <n v="729104"/>
    <n v="1277792"/>
    <m/>
    <m/>
    <n v="724176"/>
    <n v="1275888"/>
    <m/>
    <m/>
    <n v="743472"/>
    <n v="1302432"/>
    <m/>
    <m/>
    <x v="3"/>
    <x v="2"/>
    <s v="InteriorTFLs"/>
    <x v="39"/>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n v="0"/>
    <n v="0"/>
    <m/>
    <m/>
    <n v="0"/>
    <n v="0"/>
    <m/>
    <m/>
    <x v="3"/>
    <x v="3"/>
    <s v="CoastTFLs"/>
    <x v="40"/>
  </r>
  <r>
    <n v="4"/>
    <n v="1"/>
    <n v="829040"/>
    <n v="1271696"/>
    <m/>
    <m/>
    <n v="966800"/>
    <n v="1809376"/>
    <m/>
    <m/>
    <n v="977152"/>
    <n v="1836016"/>
    <m/>
    <m/>
    <n v="962608"/>
    <n v="1852368"/>
    <m/>
    <m/>
    <n v="937984"/>
    <n v="1818912"/>
    <m/>
    <m/>
    <n v="990560"/>
    <n v="1876304"/>
    <m/>
    <m/>
    <n v="965248"/>
    <n v="1844128"/>
    <m/>
    <m/>
    <n v="950208"/>
    <n v="1842912"/>
    <m/>
    <m/>
    <n v="962016"/>
    <n v="1834736"/>
    <m/>
    <m/>
    <n v="969792"/>
    <n v="1849488"/>
    <m/>
    <m/>
    <n v="970544"/>
    <n v="1846064"/>
    <m/>
    <m/>
    <n v="972256"/>
    <n v="1847584"/>
    <m/>
    <m/>
    <x v="4"/>
    <x v="0"/>
    <s v="100MileHouse"/>
    <x v="0"/>
  </r>
  <r>
    <n v="4"/>
    <n v="2"/>
    <n v="104416"/>
    <n v="231056"/>
    <m/>
    <m/>
    <n v="144176"/>
    <n v="341472"/>
    <m/>
    <m/>
    <n v="132768"/>
    <n v="345392"/>
    <m/>
    <m/>
    <n v="138256"/>
    <n v="347584"/>
    <m/>
    <m/>
    <n v="137120"/>
    <n v="340112"/>
    <m/>
    <m/>
    <n v="133808"/>
    <n v="337728"/>
    <m/>
    <m/>
    <n v="143216"/>
    <n v="362640"/>
    <m/>
    <m/>
    <n v="139776"/>
    <n v="348304"/>
    <m/>
    <m/>
    <n v="134896"/>
    <n v="343664"/>
    <m/>
    <m/>
    <n v="135344"/>
    <n v="348304"/>
    <m/>
    <m/>
    <n v="133840"/>
    <n v="342688"/>
    <m/>
    <m/>
    <n v="128832"/>
    <n v="333872"/>
    <m/>
    <m/>
    <x v="4"/>
    <x v="0"/>
    <s v="Arrow"/>
    <x v="1"/>
  </r>
  <r>
    <n v="4"/>
    <n v="3"/>
    <n v="0"/>
    <n v="0"/>
    <m/>
    <m/>
    <n v="0"/>
    <n v="0"/>
    <m/>
    <m/>
    <n v="0"/>
    <n v="0"/>
    <m/>
    <m/>
    <n v="0"/>
    <n v="0"/>
    <m/>
    <m/>
    <n v="0"/>
    <n v="0"/>
    <m/>
    <m/>
    <n v="0"/>
    <n v="0"/>
    <m/>
    <m/>
    <n v="0"/>
    <n v="0"/>
    <m/>
    <m/>
    <n v="0"/>
    <n v="0"/>
    <m/>
    <m/>
    <n v="0"/>
    <n v="0"/>
    <m/>
    <m/>
    <n v="0"/>
    <n v="0"/>
    <m/>
    <m/>
    <n v="0"/>
    <n v="0"/>
    <m/>
    <m/>
    <n v="0"/>
    <n v="0"/>
    <m/>
    <m/>
    <x v="4"/>
    <x v="1"/>
    <s v="Arrowsmith"/>
    <x v="2"/>
  </r>
  <r>
    <n v="4"/>
    <n v="4"/>
    <n v="8608"/>
    <n v="19840"/>
    <m/>
    <m/>
    <n v="11568"/>
    <n v="34816"/>
    <m/>
    <m/>
    <n v="12576"/>
    <n v="36064"/>
    <m/>
    <m/>
    <n v="13856"/>
    <n v="37712"/>
    <m/>
    <m/>
    <n v="11264"/>
    <n v="34192"/>
    <m/>
    <m/>
    <n v="12496"/>
    <n v="33952"/>
    <m/>
    <m/>
    <n v="12880"/>
    <n v="37200"/>
    <m/>
    <m/>
    <n v="12368"/>
    <n v="37072"/>
    <m/>
    <m/>
    <n v="12848"/>
    <n v="36768"/>
    <m/>
    <m/>
    <n v="11680"/>
    <n v="35856"/>
    <m/>
    <m/>
    <n v="11952"/>
    <n v="35232"/>
    <m/>
    <m/>
    <n v="12080"/>
    <n v="36048"/>
    <m/>
    <m/>
    <x v="4"/>
    <x v="0"/>
    <s v="Boundary"/>
    <x v="3"/>
  </r>
  <r>
    <n v="4"/>
    <n v="5"/>
    <n v="22128"/>
    <n v="153776"/>
    <m/>
    <m/>
    <n v="37120"/>
    <n v="242928"/>
    <m/>
    <m/>
    <n v="36432"/>
    <n v="243200"/>
    <m/>
    <m/>
    <n v="34304"/>
    <n v="237520"/>
    <m/>
    <m/>
    <n v="31776"/>
    <n v="240080"/>
    <m/>
    <m/>
    <n v="32896"/>
    <n v="241296"/>
    <m/>
    <m/>
    <n v="34688"/>
    <n v="241504"/>
    <m/>
    <m/>
    <n v="36480"/>
    <n v="239424"/>
    <m/>
    <m/>
    <n v="39856"/>
    <n v="242944"/>
    <m/>
    <m/>
    <n v="33856"/>
    <n v="242176"/>
    <m/>
    <m/>
    <n v="35728"/>
    <n v="243616"/>
    <m/>
    <m/>
    <n v="36544"/>
    <n v="247680"/>
    <m/>
    <m/>
    <x v="4"/>
    <x v="0"/>
    <s v="Bulkley"/>
    <x v="4"/>
  </r>
  <r>
    <n v="4"/>
    <n v="6"/>
    <n v="0"/>
    <n v="64"/>
    <m/>
    <m/>
    <n v="0"/>
    <n v="352"/>
    <m/>
    <m/>
    <n v="0"/>
    <n v="352"/>
    <m/>
    <m/>
    <n v="0"/>
    <n v="352"/>
    <m/>
    <m/>
    <n v="0"/>
    <n v="352"/>
    <m/>
    <m/>
    <n v="0"/>
    <n v="352"/>
    <m/>
    <m/>
    <n v="0"/>
    <n v="352"/>
    <m/>
    <m/>
    <n v="0"/>
    <n v="352"/>
    <m/>
    <m/>
    <n v="0"/>
    <n v="352"/>
    <m/>
    <m/>
    <n v="0"/>
    <n v="352"/>
    <m/>
    <m/>
    <n v="0"/>
    <n v="352"/>
    <m/>
    <m/>
    <n v="0"/>
    <n v="352"/>
    <m/>
    <m/>
    <x v="4"/>
    <x v="1"/>
    <s v="Cassiar"/>
    <x v="5"/>
  </r>
  <r>
    <n v="4"/>
    <n v="7"/>
    <n v="0"/>
    <n v="0"/>
    <m/>
    <m/>
    <n v="0"/>
    <n v="0"/>
    <m/>
    <m/>
    <n v="0"/>
    <n v="0"/>
    <m/>
    <m/>
    <n v="0"/>
    <n v="0"/>
    <m/>
    <m/>
    <n v="0"/>
    <n v="0"/>
    <m/>
    <m/>
    <n v="0"/>
    <n v="0"/>
    <m/>
    <m/>
    <n v="0"/>
    <n v="0"/>
    <m/>
    <m/>
    <n v="0"/>
    <n v="0"/>
    <m/>
    <m/>
    <n v="0"/>
    <n v="0"/>
    <m/>
    <m/>
    <n v="0"/>
    <n v="0"/>
    <m/>
    <m/>
    <n v="0"/>
    <n v="0"/>
    <m/>
    <m/>
    <n v="0"/>
    <n v="0"/>
    <m/>
    <m/>
    <x v="4"/>
    <x v="1"/>
    <s v="Cranberry"/>
    <x v="6"/>
  </r>
  <r>
    <n v="4"/>
    <n v="8"/>
    <n v="104032"/>
    <n v="256176"/>
    <m/>
    <m/>
    <n v="180256"/>
    <n v="524608"/>
    <m/>
    <m/>
    <n v="167376"/>
    <n v="514640"/>
    <m/>
    <m/>
    <n v="161264"/>
    <n v="513632"/>
    <m/>
    <m/>
    <n v="179456"/>
    <n v="517440"/>
    <m/>
    <m/>
    <n v="171344"/>
    <n v="525648"/>
    <m/>
    <m/>
    <n v="171616"/>
    <n v="519200"/>
    <m/>
    <m/>
    <n v="168272"/>
    <n v="535600"/>
    <m/>
    <m/>
    <n v="152080"/>
    <n v="517952"/>
    <m/>
    <m/>
    <n v="167056"/>
    <n v="520992"/>
    <m/>
    <m/>
    <n v="172016"/>
    <n v="513744"/>
    <m/>
    <m/>
    <n v="181168"/>
    <n v="525296"/>
    <m/>
    <m/>
    <x v="4"/>
    <x v="0"/>
    <s v="Cranbrook"/>
    <x v="7"/>
  </r>
  <r>
    <n v="4"/>
    <n v="9"/>
    <n v="0"/>
    <n v="2736"/>
    <m/>
    <m/>
    <n v="0"/>
    <n v="5424"/>
    <m/>
    <m/>
    <n v="0"/>
    <n v="6128"/>
    <m/>
    <m/>
    <n v="0"/>
    <n v="6208"/>
    <m/>
    <m/>
    <n v="0"/>
    <n v="5680"/>
    <m/>
    <m/>
    <n v="0"/>
    <n v="6000"/>
    <m/>
    <m/>
    <n v="0"/>
    <n v="4912"/>
    <m/>
    <m/>
    <n v="0"/>
    <n v="5408"/>
    <m/>
    <m/>
    <n v="0"/>
    <n v="5152"/>
    <m/>
    <m/>
    <n v="0"/>
    <n v="5120"/>
    <m/>
    <m/>
    <n v="0"/>
    <n v="5488"/>
    <m/>
    <m/>
    <n v="0"/>
    <n v="5648"/>
    <m/>
    <m/>
    <x v="4"/>
    <x v="0"/>
    <s v="DawsonCreek"/>
    <x v="8"/>
  </r>
  <r>
    <n v="4"/>
    <n v="10"/>
    <n v="0"/>
    <n v="0"/>
    <m/>
    <m/>
    <n v="0"/>
    <n v="0"/>
    <m/>
    <m/>
    <n v="0"/>
    <n v="0"/>
    <m/>
    <m/>
    <n v="0"/>
    <n v="0"/>
    <m/>
    <m/>
    <n v="0"/>
    <n v="0"/>
    <m/>
    <m/>
    <n v="0"/>
    <n v="0"/>
    <m/>
    <m/>
    <n v="0"/>
    <n v="0"/>
    <m/>
    <m/>
    <n v="0"/>
    <n v="0"/>
    <m/>
    <m/>
    <n v="0"/>
    <n v="0"/>
    <m/>
    <m/>
    <n v="0"/>
    <n v="0"/>
    <m/>
    <m/>
    <n v="0"/>
    <n v="0"/>
    <m/>
    <m/>
    <n v="0"/>
    <n v="0"/>
    <m/>
    <m/>
    <x v="4"/>
    <x v="1"/>
    <s v="FortNelson"/>
    <x v="9"/>
  </r>
  <r>
    <n v="4"/>
    <n v="11"/>
    <n v="2160"/>
    <n v="5232"/>
    <m/>
    <m/>
    <n v="1152"/>
    <n v="6736"/>
    <m/>
    <m/>
    <n v="1904"/>
    <n v="7712"/>
    <m/>
    <m/>
    <n v="2624"/>
    <n v="8016"/>
    <m/>
    <m/>
    <n v="1504"/>
    <n v="7264"/>
    <m/>
    <m/>
    <n v="2624"/>
    <n v="7680"/>
    <m/>
    <m/>
    <n v="1392"/>
    <n v="6288"/>
    <m/>
    <m/>
    <n v="1968"/>
    <n v="8416"/>
    <m/>
    <m/>
    <n v="2784"/>
    <n v="8304"/>
    <m/>
    <m/>
    <n v="2032"/>
    <n v="8400"/>
    <m/>
    <m/>
    <n v="2144"/>
    <n v="6752"/>
    <m/>
    <m/>
    <n v="2512"/>
    <n v="8768"/>
    <m/>
    <m/>
    <x v="4"/>
    <x v="1"/>
    <s v="Fraser"/>
    <x v="10"/>
  </r>
  <r>
    <n v="4"/>
    <n v="12"/>
    <n v="2366304"/>
    <n v="6077024"/>
    <m/>
    <m/>
    <n v="2442720"/>
    <n v="7166000"/>
    <m/>
    <m/>
    <n v="2302960"/>
    <n v="6963856"/>
    <m/>
    <m/>
    <n v="2302048"/>
    <n v="6968912"/>
    <m/>
    <m/>
    <n v="2304672"/>
    <n v="6990160"/>
    <m/>
    <m/>
    <n v="2321744"/>
    <n v="6981936"/>
    <m/>
    <m/>
    <n v="2297616"/>
    <n v="6946112"/>
    <m/>
    <m/>
    <n v="2273008"/>
    <n v="6916432"/>
    <m/>
    <m/>
    <n v="2267264"/>
    <n v="6893072"/>
    <m/>
    <m/>
    <n v="2304368"/>
    <n v="6935408"/>
    <m/>
    <m/>
    <n v="2319056"/>
    <n v="6937056"/>
    <m/>
    <m/>
    <n v="2299152"/>
    <n v="6935616"/>
    <m/>
    <m/>
    <x v="4"/>
    <x v="0"/>
    <s v="FtStJames"/>
    <x v="11"/>
  </r>
  <r>
    <n v="4"/>
    <n v="13"/>
    <n v="64"/>
    <n v="96"/>
    <m/>
    <m/>
    <n v="0"/>
    <n v="80"/>
    <m/>
    <m/>
    <n v="0"/>
    <n v="80"/>
    <m/>
    <m/>
    <n v="80"/>
    <n v="208"/>
    <m/>
    <m/>
    <n v="80"/>
    <n v="208"/>
    <m/>
    <m/>
    <n v="80"/>
    <n v="208"/>
    <m/>
    <m/>
    <n v="80"/>
    <n v="208"/>
    <m/>
    <m/>
    <n v="80"/>
    <n v="208"/>
    <m/>
    <m/>
    <n v="80"/>
    <n v="208"/>
    <m/>
    <m/>
    <n v="80"/>
    <n v="208"/>
    <m/>
    <m/>
    <n v="80"/>
    <n v="208"/>
    <m/>
    <m/>
    <n v="80"/>
    <n v="208"/>
    <m/>
    <m/>
    <x v="4"/>
    <x v="1"/>
    <s v="FtStJohn"/>
    <x v="12"/>
  </r>
  <r>
    <n v="4"/>
    <n v="14"/>
    <n v="38272"/>
    <n v="228416"/>
    <m/>
    <m/>
    <n v="46000"/>
    <n v="269808"/>
    <m/>
    <m/>
    <n v="41328"/>
    <n v="276864"/>
    <m/>
    <m/>
    <n v="51392"/>
    <n v="286464"/>
    <m/>
    <m/>
    <n v="46720"/>
    <n v="276832"/>
    <m/>
    <m/>
    <n v="48912"/>
    <n v="277472"/>
    <m/>
    <m/>
    <n v="53376"/>
    <n v="289040"/>
    <m/>
    <m/>
    <n v="47232"/>
    <n v="276208"/>
    <m/>
    <m/>
    <n v="44208"/>
    <n v="276096"/>
    <m/>
    <m/>
    <n v="41280"/>
    <n v="273744"/>
    <m/>
    <m/>
    <n v="54560"/>
    <n v="287072"/>
    <m/>
    <m/>
    <n v="47952"/>
    <n v="277392"/>
    <m/>
    <m/>
    <x v="4"/>
    <x v="0"/>
    <s v="Golden"/>
    <x v="13"/>
  </r>
  <r>
    <n v="4"/>
    <n v="15"/>
    <n v="44096"/>
    <n v="120272"/>
    <m/>
    <m/>
    <n v="76048"/>
    <n v="226496"/>
    <m/>
    <m/>
    <n v="64544"/>
    <n v="204064"/>
    <m/>
    <m/>
    <n v="62608"/>
    <n v="207488"/>
    <m/>
    <m/>
    <n v="66352"/>
    <n v="211760"/>
    <m/>
    <m/>
    <n v="66800"/>
    <n v="216704"/>
    <m/>
    <m/>
    <n v="72240"/>
    <n v="222512"/>
    <m/>
    <m/>
    <n v="67696"/>
    <n v="227744"/>
    <m/>
    <m/>
    <n v="65360"/>
    <n v="213600"/>
    <m/>
    <m/>
    <n v="68864"/>
    <n v="217952"/>
    <m/>
    <m/>
    <n v="68336"/>
    <n v="214544"/>
    <m/>
    <m/>
    <n v="71184"/>
    <n v="213264"/>
    <m/>
    <m/>
    <x v="4"/>
    <x v="0"/>
    <s v="Invermere"/>
    <x v="14"/>
  </r>
  <r>
    <n v="4"/>
    <n v="16"/>
    <n v="0"/>
    <n v="1632"/>
    <m/>
    <m/>
    <n v="0"/>
    <n v="512"/>
    <m/>
    <m/>
    <n v="0"/>
    <n v="1568"/>
    <m/>
    <m/>
    <n v="0"/>
    <n v="592"/>
    <m/>
    <m/>
    <n v="0"/>
    <n v="384"/>
    <m/>
    <m/>
    <n v="0"/>
    <n v="1376"/>
    <m/>
    <m/>
    <n v="0"/>
    <n v="1952"/>
    <m/>
    <m/>
    <n v="0"/>
    <n v="1712"/>
    <m/>
    <m/>
    <n v="0"/>
    <n v="624"/>
    <m/>
    <m/>
    <n v="0"/>
    <n v="2000"/>
    <m/>
    <m/>
    <n v="0"/>
    <n v="432"/>
    <m/>
    <m/>
    <n v="0"/>
    <n v="1376"/>
    <m/>
    <m/>
    <x v="4"/>
    <x v="1"/>
    <s v="Kalum"/>
    <x v="15"/>
  </r>
  <r>
    <n v="4"/>
    <n v="17"/>
    <n v="738752"/>
    <n v="1556400"/>
    <m/>
    <m/>
    <n v="826480"/>
    <n v="1870704"/>
    <m/>
    <m/>
    <n v="795296"/>
    <n v="1860864"/>
    <m/>
    <m/>
    <n v="808400"/>
    <n v="1902704"/>
    <m/>
    <m/>
    <n v="825856"/>
    <n v="1891680"/>
    <m/>
    <m/>
    <n v="820848"/>
    <n v="1910128"/>
    <m/>
    <m/>
    <n v="806512"/>
    <n v="1887168"/>
    <m/>
    <m/>
    <n v="833680"/>
    <n v="1900688"/>
    <m/>
    <m/>
    <n v="804880"/>
    <n v="1863456"/>
    <m/>
    <m/>
    <n v="801504"/>
    <n v="1856944"/>
    <m/>
    <m/>
    <n v="845632"/>
    <n v="1908640"/>
    <m/>
    <m/>
    <n v="824704"/>
    <n v="1887120"/>
    <m/>
    <m/>
    <x v="4"/>
    <x v="0"/>
    <s v="Kamloops"/>
    <x v="16"/>
  </r>
  <r>
    <n v="4"/>
    <n v="18"/>
    <n v="0"/>
    <n v="0"/>
    <m/>
    <m/>
    <n v="0"/>
    <n v="0"/>
    <m/>
    <m/>
    <n v="0"/>
    <n v="0"/>
    <m/>
    <m/>
    <n v="0"/>
    <n v="0"/>
    <m/>
    <m/>
    <n v="0"/>
    <n v="0"/>
    <m/>
    <m/>
    <n v="0"/>
    <n v="0"/>
    <m/>
    <m/>
    <n v="0"/>
    <n v="0"/>
    <m/>
    <m/>
    <n v="0"/>
    <n v="0"/>
    <m/>
    <m/>
    <n v="0"/>
    <n v="0"/>
    <m/>
    <m/>
    <n v="0"/>
    <n v="0"/>
    <m/>
    <m/>
    <n v="0"/>
    <n v="0"/>
    <m/>
    <m/>
    <n v="0"/>
    <n v="0"/>
    <m/>
    <m/>
    <x v="4"/>
    <x v="1"/>
    <s v="Kingcome"/>
    <x v="17"/>
  </r>
  <r>
    <n v="4"/>
    <n v="19"/>
    <n v="432"/>
    <n v="3632"/>
    <m/>
    <m/>
    <n v="576"/>
    <n v="4368"/>
    <m/>
    <m/>
    <n v="320"/>
    <n v="1024"/>
    <m/>
    <m/>
    <n v="1360"/>
    <n v="3632"/>
    <m/>
    <m/>
    <n v="576"/>
    <n v="4576"/>
    <m/>
    <m/>
    <n v="464"/>
    <n v="3264"/>
    <m/>
    <m/>
    <n v="464"/>
    <n v="4592"/>
    <m/>
    <m/>
    <n v="320"/>
    <n v="1520"/>
    <m/>
    <m/>
    <n v="320"/>
    <n v="2896"/>
    <m/>
    <m/>
    <n v="464"/>
    <n v="4336"/>
    <m/>
    <m/>
    <n v="464"/>
    <n v="2512"/>
    <m/>
    <m/>
    <n v="1360"/>
    <n v="5152"/>
    <m/>
    <m/>
    <x v="4"/>
    <x v="1"/>
    <s v="Kispiox"/>
    <x v="18"/>
  </r>
  <r>
    <n v="4"/>
    <n v="20"/>
    <n v="56912"/>
    <n v="112224"/>
    <m/>
    <m/>
    <n v="86016"/>
    <n v="196592"/>
    <m/>
    <m/>
    <n v="78912"/>
    <n v="189008"/>
    <m/>
    <m/>
    <n v="80608"/>
    <n v="191664"/>
    <m/>
    <m/>
    <n v="77200"/>
    <n v="190096"/>
    <m/>
    <m/>
    <n v="75712"/>
    <n v="192448"/>
    <m/>
    <m/>
    <n v="68448"/>
    <n v="176160"/>
    <m/>
    <m/>
    <n v="77264"/>
    <n v="189584"/>
    <m/>
    <m/>
    <n v="72512"/>
    <n v="186912"/>
    <m/>
    <m/>
    <n v="70032"/>
    <n v="190240"/>
    <m/>
    <m/>
    <n v="71440"/>
    <n v="179456"/>
    <m/>
    <m/>
    <n v="73728"/>
    <n v="186480"/>
    <m/>
    <m/>
    <x v="4"/>
    <x v="0"/>
    <s v="KootenayLake"/>
    <x v="19"/>
  </r>
  <r>
    <n v="4"/>
    <n v="21"/>
    <n v="6733072"/>
    <n v="15929776"/>
    <m/>
    <m/>
    <n v="6420048"/>
    <n v="15574752"/>
    <m/>
    <m/>
    <n v="6127632"/>
    <n v="15105360"/>
    <m/>
    <m/>
    <n v="6265584"/>
    <n v="15286624"/>
    <m/>
    <m/>
    <n v="6234064"/>
    <n v="15164640"/>
    <m/>
    <m/>
    <n v="6161872"/>
    <n v="15052256"/>
    <m/>
    <m/>
    <n v="6183632"/>
    <n v="15118624"/>
    <m/>
    <m/>
    <n v="6113168"/>
    <n v="14947744"/>
    <m/>
    <m/>
    <n v="6134704"/>
    <n v="14981824"/>
    <m/>
    <m/>
    <n v="6078496"/>
    <n v="14864320"/>
    <m/>
    <m/>
    <n v="6064000"/>
    <n v="14844512"/>
    <m/>
    <m/>
    <n v="6069600"/>
    <n v="14826560"/>
    <m/>
    <m/>
    <x v="4"/>
    <x v="0"/>
    <s v="Lakes"/>
    <x v="20"/>
  </r>
  <r>
    <n v="4"/>
    <n v="22"/>
    <n v="31264"/>
    <n v="94016"/>
    <m/>
    <m/>
    <n v="58384"/>
    <n v="171744"/>
    <m/>
    <m/>
    <n v="50832"/>
    <n v="168736"/>
    <m/>
    <m/>
    <n v="47008"/>
    <n v="160736"/>
    <m/>
    <m/>
    <n v="55168"/>
    <n v="179024"/>
    <m/>
    <m/>
    <n v="56848"/>
    <n v="175568"/>
    <m/>
    <m/>
    <n v="47984"/>
    <n v="170080"/>
    <m/>
    <m/>
    <n v="52800"/>
    <n v="159456"/>
    <m/>
    <m/>
    <n v="49216"/>
    <n v="168624"/>
    <m/>
    <m/>
    <n v="57072"/>
    <n v="170816"/>
    <m/>
    <m/>
    <n v="49344"/>
    <n v="165408"/>
    <m/>
    <m/>
    <n v="47104"/>
    <n v="167120"/>
    <m/>
    <m/>
    <x v="4"/>
    <x v="0"/>
    <s v="Lillooet"/>
    <x v="21"/>
  </r>
  <r>
    <n v="4"/>
    <n v="23"/>
    <n v="95808"/>
    <n v="309872"/>
    <m/>
    <m/>
    <n v="220560"/>
    <n v="529248"/>
    <m/>
    <m/>
    <n v="220688"/>
    <n v="541408"/>
    <m/>
    <m/>
    <n v="223584"/>
    <n v="545744"/>
    <m/>
    <m/>
    <n v="223440"/>
    <n v="545296"/>
    <m/>
    <m/>
    <n v="217648"/>
    <n v="547872"/>
    <m/>
    <m/>
    <n v="212528"/>
    <n v="538176"/>
    <m/>
    <m/>
    <n v="218160"/>
    <n v="539360"/>
    <m/>
    <m/>
    <n v="217056"/>
    <n v="534320"/>
    <m/>
    <m/>
    <n v="217552"/>
    <n v="538432"/>
    <m/>
    <m/>
    <n v="213776"/>
    <n v="527824"/>
    <m/>
    <m/>
    <n v="216720"/>
    <n v="531744"/>
    <m/>
    <m/>
    <x v="4"/>
    <x v="0"/>
    <s v="Mackenzie"/>
    <x v="22"/>
  </r>
  <r>
    <n v="4"/>
    <n v="24"/>
    <n v="184256"/>
    <n v="1206448"/>
    <m/>
    <m/>
    <n v="228208"/>
    <n v="1424176"/>
    <m/>
    <m/>
    <n v="226528"/>
    <n v="1454816"/>
    <m/>
    <m/>
    <n v="236640"/>
    <n v="1447040"/>
    <m/>
    <m/>
    <n v="226720"/>
    <n v="1432288"/>
    <m/>
    <m/>
    <n v="227456"/>
    <n v="1464720"/>
    <m/>
    <m/>
    <n v="226704"/>
    <n v="1442432"/>
    <m/>
    <m/>
    <n v="222624"/>
    <n v="1431168"/>
    <m/>
    <m/>
    <n v="222448"/>
    <n v="1438368"/>
    <m/>
    <m/>
    <n v="221232"/>
    <n v="1411968"/>
    <m/>
    <m/>
    <n v="220688"/>
    <n v="1420480"/>
    <m/>
    <m/>
    <n v="223440"/>
    <n v="1433296"/>
    <m/>
    <m/>
    <x v="4"/>
    <x v="0"/>
    <s v="Merritt"/>
    <x v="23"/>
  </r>
  <r>
    <n v="4"/>
    <n v="25"/>
    <n v="720"/>
    <n v="11536"/>
    <m/>
    <m/>
    <n v="1040"/>
    <n v="12016"/>
    <m/>
    <m/>
    <n v="1152"/>
    <n v="16880"/>
    <m/>
    <m/>
    <n v="368"/>
    <n v="12832"/>
    <m/>
    <m/>
    <n v="672"/>
    <n v="19776"/>
    <m/>
    <m/>
    <n v="704"/>
    <n v="13056"/>
    <m/>
    <m/>
    <n v="1024"/>
    <n v="13072"/>
    <m/>
    <m/>
    <n v="1584"/>
    <n v="20576"/>
    <m/>
    <m/>
    <n v="608"/>
    <n v="17888"/>
    <m/>
    <m/>
    <n v="1696"/>
    <n v="18592"/>
    <m/>
    <m/>
    <n v="944"/>
    <n v="18544"/>
    <m/>
    <m/>
    <n v="528"/>
    <n v="14800"/>
    <m/>
    <m/>
    <x v="4"/>
    <x v="1"/>
    <s v="MidCoast"/>
    <x v="24"/>
  </r>
  <r>
    <n v="4"/>
    <n v="26"/>
    <n v="210320"/>
    <n v="1877712"/>
    <m/>
    <m/>
    <n v="263280"/>
    <n v="2474208"/>
    <m/>
    <m/>
    <n v="233504"/>
    <n v="2431712"/>
    <m/>
    <m/>
    <n v="238432"/>
    <n v="2441072"/>
    <m/>
    <m/>
    <n v="224000"/>
    <n v="2392448"/>
    <m/>
    <m/>
    <n v="227424"/>
    <n v="2382128"/>
    <m/>
    <m/>
    <n v="233472"/>
    <n v="2391184"/>
    <m/>
    <m/>
    <n v="231008"/>
    <n v="2392336"/>
    <m/>
    <m/>
    <n v="229088"/>
    <n v="2365712"/>
    <m/>
    <m/>
    <n v="232096"/>
    <n v="2410512"/>
    <m/>
    <m/>
    <n v="232752"/>
    <n v="2408960"/>
    <m/>
    <m/>
    <n v="228832"/>
    <n v="2378720"/>
    <m/>
    <m/>
    <x v="4"/>
    <x v="0"/>
    <s v="Morice"/>
    <x v="25"/>
  </r>
  <r>
    <n v="4"/>
    <n v="27"/>
    <n v="0"/>
    <n v="1888"/>
    <m/>
    <m/>
    <n v="0"/>
    <n v="2336"/>
    <m/>
    <m/>
    <n v="0"/>
    <n v="2720"/>
    <m/>
    <m/>
    <n v="0"/>
    <n v="2336"/>
    <m/>
    <m/>
    <n v="0"/>
    <n v="2720"/>
    <m/>
    <m/>
    <n v="0"/>
    <n v="2464"/>
    <m/>
    <m/>
    <n v="0"/>
    <n v="2336"/>
    <m/>
    <m/>
    <n v="0"/>
    <n v="2720"/>
    <m/>
    <m/>
    <n v="0"/>
    <n v="2592"/>
    <m/>
    <m/>
    <n v="0"/>
    <n v="2800"/>
    <m/>
    <m/>
    <n v="0"/>
    <n v="2464"/>
    <m/>
    <m/>
    <n v="0"/>
    <n v="2592"/>
    <m/>
    <m/>
    <x v="4"/>
    <x v="1"/>
    <s v="Nass"/>
    <x v="26"/>
  </r>
  <r>
    <n v="4"/>
    <n v="28"/>
    <n v="0"/>
    <n v="0"/>
    <m/>
    <m/>
    <n v="0"/>
    <n v="0"/>
    <m/>
    <m/>
    <n v="0"/>
    <n v="0"/>
    <m/>
    <m/>
    <n v="0"/>
    <n v="0"/>
    <m/>
    <m/>
    <n v="0"/>
    <n v="0"/>
    <m/>
    <m/>
    <n v="0"/>
    <n v="0"/>
    <m/>
    <m/>
    <n v="0"/>
    <n v="0"/>
    <m/>
    <m/>
    <n v="0"/>
    <n v="0"/>
    <m/>
    <m/>
    <n v="0"/>
    <n v="0"/>
    <m/>
    <m/>
    <n v="0"/>
    <n v="0"/>
    <m/>
    <m/>
    <n v="0"/>
    <n v="0"/>
    <m/>
    <m/>
    <n v="0"/>
    <n v="0"/>
    <m/>
    <m/>
    <x v="4"/>
    <x v="1"/>
    <s v="NorthCoast"/>
    <x v="27"/>
  </r>
  <r>
    <n v="4"/>
    <n v="29"/>
    <n v="198208"/>
    <n v="558176"/>
    <m/>
    <m/>
    <n v="228624"/>
    <n v="689024"/>
    <m/>
    <m/>
    <n v="230448"/>
    <n v="684800"/>
    <m/>
    <m/>
    <n v="250768"/>
    <n v="717824"/>
    <m/>
    <m/>
    <n v="226688"/>
    <n v="682432"/>
    <m/>
    <m/>
    <n v="219568"/>
    <n v="688896"/>
    <m/>
    <m/>
    <n v="228384"/>
    <n v="687968"/>
    <m/>
    <m/>
    <n v="231824"/>
    <n v="692928"/>
    <m/>
    <m/>
    <n v="225776"/>
    <n v="683200"/>
    <m/>
    <m/>
    <n v="225520"/>
    <n v="687296"/>
    <m/>
    <m/>
    <n v="230656"/>
    <n v="693088"/>
    <m/>
    <m/>
    <n v="218576"/>
    <n v="696912"/>
    <m/>
    <m/>
    <x v="4"/>
    <x v="0"/>
    <s v="Okanagan"/>
    <x v="28"/>
  </r>
  <r>
    <n v="4"/>
    <n v="30"/>
    <n v="5657184"/>
    <n v="10339536"/>
    <m/>
    <m/>
    <n v="5979360"/>
    <n v="10641616"/>
    <m/>
    <m/>
    <n v="5697328"/>
    <n v="10272176"/>
    <m/>
    <m/>
    <n v="5740848"/>
    <n v="10311584"/>
    <m/>
    <m/>
    <n v="5656304"/>
    <n v="10130656"/>
    <m/>
    <m/>
    <n v="5714704"/>
    <n v="10234768"/>
    <m/>
    <m/>
    <n v="5654016"/>
    <n v="10163680"/>
    <m/>
    <m/>
    <n v="5653648"/>
    <n v="10161008"/>
    <m/>
    <m/>
    <n v="5707232"/>
    <n v="10203632"/>
    <m/>
    <m/>
    <n v="5744704"/>
    <n v="10176672"/>
    <m/>
    <m/>
    <n v="5722160"/>
    <n v="10165536"/>
    <m/>
    <m/>
    <n v="5770416"/>
    <n v="10229408"/>
    <m/>
    <m/>
    <x v="4"/>
    <x v="0"/>
    <s v="PrinceGeorge"/>
    <x v="29"/>
  </r>
  <r>
    <n v="4"/>
    <n v="31"/>
    <n v="0"/>
    <n v="0"/>
    <m/>
    <m/>
    <n v="0"/>
    <n v="0"/>
    <m/>
    <m/>
    <n v="0"/>
    <n v="0"/>
    <m/>
    <m/>
    <n v="0"/>
    <n v="0"/>
    <m/>
    <m/>
    <n v="0"/>
    <n v="0"/>
    <m/>
    <m/>
    <n v="0"/>
    <n v="0"/>
    <m/>
    <m/>
    <n v="0"/>
    <n v="0"/>
    <m/>
    <m/>
    <n v="0"/>
    <n v="0"/>
    <m/>
    <m/>
    <n v="0"/>
    <n v="0"/>
    <m/>
    <m/>
    <n v="0"/>
    <n v="0"/>
    <m/>
    <m/>
    <n v="0"/>
    <n v="0"/>
    <m/>
    <m/>
    <n v="0"/>
    <n v="0"/>
    <m/>
    <m/>
    <x v="4"/>
    <x v="1"/>
    <s v="QueenCharlotte"/>
    <x v="30"/>
  </r>
  <r>
    <n v="4"/>
    <n v="32"/>
    <n v="16123040"/>
    <n v="27654848"/>
    <m/>
    <m/>
    <n v="14680864"/>
    <n v="26527312"/>
    <m/>
    <m/>
    <n v="14535840"/>
    <n v="26221264"/>
    <m/>
    <m/>
    <n v="14428432"/>
    <n v="26106896"/>
    <m/>
    <m/>
    <n v="14503184"/>
    <n v="26215680"/>
    <m/>
    <m/>
    <n v="14455168"/>
    <n v="26159088"/>
    <m/>
    <m/>
    <n v="14483872"/>
    <n v="26148208"/>
    <m/>
    <m/>
    <n v="14472992"/>
    <n v="26125488"/>
    <m/>
    <m/>
    <n v="14513920"/>
    <n v="26147120"/>
    <m/>
    <m/>
    <n v="14507168"/>
    <n v="26180928"/>
    <m/>
    <m/>
    <n v="14551680"/>
    <n v="26206496"/>
    <m/>
    <m/>
    <n v="14547568"/>
    <n v="26171168"/>
    <m/>
    <m/>
    <x v="4"/>
    <x v="0"/>
    <s v="Quesnel"/>
    <x v="31"/>
  </r>
  <r>
    <n v="4"/>
    <n v="33"/>
    <n v="16"/>
    <n v="144"/>
    <m/>
    <m/>
    <n v="16"/>
    <n v="256"/>
    <m/>
    <m/>
    <n v="16"/>
    <n v="256"/>
    <m/>
    <m/>
    <n v="16"/>
    <n v="464"/>
    <m/>
    <m/>
    <n v="16"/>
    <n v="464"/>
    <m/>
    <m/>
    <n v="16"/>
    <n v="256"/>
    <m/>
    <m/>
    <n v="16"/>
    <n v="256"/>
    <m/>
    <m/>
    <n v="16"/>
    <n v="464"/>
    <m/>
    <m/>
    <n v="16"/>
    <n v="256"/>
    <m/>
    <m/>
    <n v="16"/>
    <n v="256"/>
    <m/>
    <m/>
    <n v="16"/>
    <n v="256"/>
    <m/>
    <m/>
    <n v="16"/>
    <n v="720"/>
    <m/>
    <m/>
    <x v="4"/>
    <x v="1"/>
    <s v="Revelstoke"/>
    <x v="32"/>
  </r>
  <r>
    <n v="4"/>
    <n v="34"/>
    <n v="15200"/>
    <n v="188048"/>
    <m/>
    <m/>
    <n v="30112"/>
    <n v="228624"/>
    <m/>
    <m/>
    <n v="23760"/>
    <n v="231504"/>
    <m/>
    <m/>
    <n v="28160"/>
    <n v="236896"/>
    <m/>
    <m/>
    <n v="26576"/>
    <n v="220224"/>
    <m/>
    <m/>
    <n v="26240"/>
    <n v="231376"/>
    <m/>
    <m/>
    <n v="22752"/>
    <n v="222848"/>
    <m/>
    <m/>
    <n v="20848"/>
    <n v="219920"/>
    <m/>
    <m/>
    <n v="23472"/>
    <n v="232624"/>
    <m/>
    <m/>
    <n v="28432"/>
    <n v="242208"/>
    <m/>
    <m/>
    <n v="23264"/>
    <n v="214672"/>
    <m/>
    <m/>
    <n v="25008"/>
    <n v="224256"/>
    <m/>
    <m/>
    <x v="4"/>
    <x v="0"/>
    <s v="RobsonValley"/>
    <x v="33"/>
  </r>
  <r>
    <n v="4"/>
    <n v="35"/>
    <n v="15392"/>
    <n v="90080"/>
    <m/>
    <m/>
    <n v="21232"/>
    <n v="109296"/>
    <m/>
    <m/>
    <n v="16624"/>
    <n v="110112"/>
    <m/>
    <m/>
    <n v="18128"/>
    <n v="107760"/>
    <m/>
    <m/>
    <n v="20960"/>
    <n v="114864"/>
    <m/>
    <m/>
    <n v="18144"/>
    <n v="113312"/>
    <m/>
    <m/>
    <n v="17232"/>
    <n v="105264"/>
    <m/>
    <m/>
    <n v="19856"/>
    <n v="113808"/>
    <m/>
    <m/>
    <n v="18960"/>
    <n v="103952"/>
    <m/>
    <m/>
    <n v="18512"/>
    <n v="108992"/>
    <m/>
    <m/>
    <n v="14240"/>
    <n v="101216"/>
    <m/>
    <m/>
    <n v="21840"/>
    <n v="113072"/>
    <m/>
    <m/>
    <x v="4"/>
    <x v="1"/>
    <s v="Soo"/>
    <x v="34"/>
  </r>
  <r>
    <n v="4"/>
    <n v="36"/>
    <n v="0"/>
    <n v="0"/>
    <m/>
    <m/>
    <n v="0"/>
    <n v="0"/>
    <m/>
    <m/>
    <n v="0"/>
    <n v="0"/>
    <m/>
    <m/>
    <n v="0"/>
    <n v="0"/>
    <m/>
    <m/>
    <n v="0"/>
    <n v="0"/>
    <m/>
    <m/>
    <n v="0"/>
    <n v="0"/>
    <m/>
    <m/>
    <n v="0"/>
    <n v="0"/>
    <m/>
    <m/>
    <n v="0"/>
    <n v="0"/>
    <m/>
    <m/>
    <n v="0"/>
    <n v="0"/>
    <m/>
    <m/>
    <n v="0"/>
    <n v="0"/>
    <m/>
    <m/>
    <n v="0"/>
    <n v="0"/>
    <m/>
    <m/>
    <n v="0"/>
    <n v="0"/>
    <m/>
    <m/>
    <x v="4"/>
    <x v="1"/>
    <s v="Strathcona"/>
    <x v="35"/>
  </r>
  <r>
    <n v="4"/>
    <n v="37"/>
    <n v="0"/>
    <n v="0"/>
    <m/>
    <m/>
    <n v="0"/>
    <n v="0"/>
    <m/>
    <m/>
    <n v="0"/>
    <n v="0"/>
    <m/>
    <m/>
    <n v="0"/>
    <n v="0"/>
    <m/>
    <m/>
    <n v="0"/>
    <n v="0"/>
    <m/>
    <m/>
    <n v="0"/>
    <n v="0"/>
    <m/>
    <m/>
    <n v="0"/>
    <n v="0"/>
    <m/>
    <m/>
    <n v="0"/>
    <n v="0"/>
    <m/>
    <m/>
    <n v="0"/>
    <n v="0"/>
    <m/>
    <m/>
    <n v="0"/>
    <n v="0"/>
    <m/>
    <m/>
    <n v="0"/>
    <n v="0"/>
    <m/>
    <m/>
    <n v="0"/>
    <n v="0"/>
    <m/>
    <m/>
    <x v="4"/>
    <x v="1"/>
    <s v="SunshineCoast"/>
    <x v="36"/>
  </r>
  <r>
    <n v="4"/>
    <n v="38"/>
    <n v="9956064"/>
    <n v="19267824"/>
    <m/>
    <m/>
    <n v="13805984"/>
    <n v="22330048"/>
    <m/>
    <m/>
    <n v="13386240"/>
    <n v="21810288"/>
    <m/>
    <m/>
    <n v="13339376"/>
    <n v="21761712"/>
    <m/>
    <m/>
    <n v="13325280"/>
    <n v="21680144"/>
    <m/>
    <m/>
    <n v="13308992"/>
    <n v="21687568"/>
    <m/>
    <m/>
    <n v="13373808"/>
    <n v="21735232"/>
    <m/>
    <m/>
    <n v="13245280"/>
    <n v="21526384"/>
    <m/>
    <m/>
    <n v="13277376"/>
    <n v="21630672"/>
    <m/>
    <m/>
    <n v="13250240"/>
    <n v="21589184"/>
    <m/>
    <m/>
    <n v="13260176"/>
    <n v="21601392"/>
    <m/>
    <m/>
    <n v="13265616"/>
    <n v="21551072"/>
    <m/>
    <m/>
    <x v="4"/>
    <x v="0"/>
    <s v="Vanderhoof"/>
    <x v="37"/>
  </r>
  <r>
    <n v="4"/>
    <n v="39"/>
    <n v="6164528"/>
    <n v="9630736"/>
    <m/>
    <m/>
    <n v="5842448"/>
    <n v="9878288"/>
    <m/>
    <m/>
    <n v="5683696"/>
    <n v="9658336"/>
    <m/>
    <m/>
    <n v="5827840"/>
    <n v="9942208"/>
    <m/>
    <m/>
    <n v="5815392"/>
    <n v="9915136"/>
    <m/>
    <m/>
    <n v="5847200"/>
    <n v="9976032"/>
    <m/>
    <m/>
    <n v="5819216"/>
    <n v="9894320"/>
    <m/>
    <m/>
    <n v="5830560"/>
    <n v="9911680"/>
    <m/>
    <m/>
    <n v="5822512"/>
    <n v="9885184"/>
    <m/>
    <m/>
    <n v="5824544"/>
    <n v="9869408"/>
    <m/>
    <m/>
    <n v="5815632"/>
    <n v="9861792"/>
    <m/>
    <m/>
    <n v="5799696"/>
    <n v="9826320"/>
    <m/>
    <m/>
    <x v="4"/>
    <x v="0"/>
    <s v="WilliamsLake"/>
    <x v="38"/>
  </r>
  <r>
    <n v="4"/>
    <n v="40"/>
    <n v="0"/>
    <n v="4640"/>
    <m/>
    <m/>
    <n v="0"/>
    <n v="1280"/>
    <m/>
    <m/>
    <n v="0"/>
    <n v="1280"/>
    <m/>
    <m/>
    <n v="0"/>
    <n v="1280"/>
    <m/>
    <m/>
    <n v="0"/>
    <n v="1280"/>
    <m/>
    <m/>
    <n v="0"/>
    <n v="1280"/>
    <m/>
    <m/>
    <n v="0"/>
    <n v="1280"/>
    <m/>
    <m/>
    <n v="0"/>
    <n v="1280"/>
    <m/>
    <m/>
    <n v="0"/>
    <n v="1280"/>
    <m/>
    <m/>
    <n v="0"/>
    <n v="1056"/>
    <m/>
    <m/>
    <n v="0"/>
    <n v="1056"/>
    <m/>
    <m/>
    <n v="0"/>
    <n v="1056"/>
    <m/>
    <m/>
    <x v="4"/>
    <x v="2"/>
    <s v="InteriorTFLs"/>
    <x v="39"/>
  </r>
  <r>
    <n v="4"/>
    <n v="40"/>
    <n v="0"/>
    <n v="0"/>
    <m/>
    <m/>
    <n v="0"/>
    <n v="0"/>
    <m/>
    <m/>
    <n v="0"/>
    <n v="0"/>
    <m/>
    <m/>
    <n v="0"/>
    <n v="0"/>
    <m/>
    <m/>
    <n v="0"/>
    <n v="0"/>
    <m/>
    <m/>
    <n v="0"/>
    <n v="0"/>
    <m/>
    <m/>
    <n v="0"/>
    <n v="0"/>
    <m/>
    <m/>
    <n v="0"/>
    <n v="0"/>
    <m/>
    <m/>
    <n v="0"/>
    <n v="0"/>
    <m/>
    <m/>
    <n v="0"/>
    <n v="0"/>
    <m/>
    <m/>
    <n v="0"/>
    <n v="0"/>
    <m/>
    <m/>
    <n v="0"/>
    <n v="0"/>
    <m/>
    <m/>
    <x v="4"/>
    <x v="2"/>
    <s v="InteriorTFLs"/>
    <x v="39"/>
  </r>
  <r>
    <n v="4"/>
    <n v="40"/>
    <n v="0"/>
    <n v="0"/>
    <m/>
    <m/>
    <n v="0"/>
    <n v="0"/>
    <m/>
    <m/>
    <n v="0"/>
    <n v="0"/>
    <m/>
    <m/>
    <n v="0"/>
    <n v="0"/>
    <m/>
    <m/>
    <n v="0"/>
    <n v="0"/>
    <m/>
    <m/>
    <n v="0"/>
    <n v="0"/>
    <m/>
    <m/>
    <n v="0"/>
    <n v="0"/>
    <m/>
    <m/>
    <n v="0"/>
    <n v="0"/>
    <m/>
    <m/>
    <n v="0"/>
    <n v="0"/>
    <m/>
    <m/>
    <n v="0"/>
    <n v="0"/>
    <m/>
    <m/>
    <n v="0"/>
    <n v="0"/>
    <m/>
    <m/>
    <n v="0"/>
    <n v="0"/>
    <m/>
    <m/>
    <x v="4"/>
    <x v="2"/>
    <s v="InteriorTFLs"/>
    <x v="39"/>
  </r>
  <r>
    <n v="4"/>
    <n v="40"/>
    <n v="0"/>
    <n v="1280"/>
    <m/>
    <m/>
    <n v="0"/>
    <n v="2656"/>
    <m/>
    <m/>
    <n v="0"/>
    <n v="2880"/>
    <m/>
    <m/>
    <n v="144"/>
    <n v="2880"/>
    <m/>
    <m/>
    <n v="80"/>
    <n v="2736"/>
    <m/>
    <m/>
    <n v="80"/>
    <n v="2752"/>
    <m/>
    <m/>
    <n v="224"/>
    <n v="2896"/>
    <m/>
    <m/>
    <n v="80"/>
    <n v="2816"/>
    <m/>
    <m/>
    <n v="0"/>
    <n v="2688"/>
    <m/>
    <m/>
    <n v="0"/>
    <n v="2736"/>
    <m/>
    <m/>
    <n v="80"/>
    <n v="2784"/>
    <m/>
    <m/>
    <n v="0"/>
    <n v="2672"/>
    <m/>
    <m/>
    <x v="4"/>
    <x v="2"/>
    <s v="InteriorTFLs"/>
    <x v="39"/>
  </r>
  <r>
    <n v="4"/>
    <n v="40"/>
    <n v="0"/>
    <n v="0"/>
    <m/>
    <m/>
    <n v="0"/>
    <n v="0"/>
    <m/>
    <m/>
    <n v="0"/>
    <n v="0"/>
    <m/>
    <m/>
    <n v="0"/>
    <n v="0"/>
    <m/>
    <m/>
    <n v="0"/>
    <n v="0"/>
    <m/>
    <m/>
    <n v="0"/>
    <n v="0"/>
    <m/>
    <m/>
    <n v="0"/>
    <n v="0"/>
    <m/>
    <m/>
    <n v="0"/>
    <n v="0"/>
    <m/>
    <m/>
    <n v="0"/>
    <n v="0"/>
    <m/>
    <m/>
    <n v="0"/>
    <n v="0"/>
    <m/>
    <m/>
    <n v="0"/>
    <n v="0"/>
    <m/>
    <m/>
    <n v="0"/>
    <n v="0"/>
    <m/>
    <m/>
    <x v="4"/>
    <x v="2"/>
    <s v="InteriorTFLs"/>
    <x v="39"/>
  </r>
  <r>
    <n v="4"/>
    <n v="40"/>
    <n v="0"/>
    <n v="0"/>
    <m/>
    <m/>
    <n v="0"/>
    <n v="0"/>
    <m/>
    <m/>
    <n v="0"/>
    <n v="0"/>
    <m/>
    <m/>
    <n v="0"/>
    <n v="0"/>
    <m/>
    <m/>
    <n v="0"/>
    <n v="0"/>
    <m/>
    <m/>
    <n v="0"/>
    <n v="0"/>
    <m/>
    <m/>
    <n v="0"/>
    <n v="0"/>
    <m/>
    <m/>
    <n v="0"/>
    <n v="0"/>
    <m/>
    <m/>
    <n v="0"/>
    <n v="0"/>
    <m/>
    <m/>
    <n v="0"/>
    <n v="0"/>
    <m/>
    <m/>
    <n v="0"/>
    <n v="0"/>
    <m/>
    <m/>
    <n v="0"/>
    <n v="0"/>
    <m/>
    <m/>
    <x v="4"/>
    <x v="2"/>
    <s v="InteriorTFLs"/>
    <x v="39"/>
  </r>
  <r>
    <n v="4"/>
    <n v="40"/>
    <n v="64"/>
    <n v="576"/>
    <m/>
    <m/>
    <n v="0"/>
    <n v="1168"/>
    <m/>
    <m/>
    <n v="64"/>
    <n v="1104"/>
    <m/>
    <m/>
    <n v="64"/>
    <n v="1328"/>
    <m/>
    <m/>
    <n v="64"/>
    <n v="1328"/>
    <m/>
    <m/>
    <n v="64"/>
    <n v="1328"/>
    <m/>
    <m/>
    <n v="0"/>
    <n v="1264"/>
    <m/>
    <m/>
    <n v="64"/>
    <n v="1328"/>
    <m/>
    <m/>
    <n v="0"/>
    <n v="1392"/>
    <m/>
    <m/>
    <n v="64"/>
    <n v="1456"/>
    <m/>
    <m/>
    <n v="64"/>
    <n v="1456"/>
    <m/>
    <m/>
    <n v="64"/>
    <n v="1328"/>
    <m/>
    <m/>
    <x v="4"/>
    <x v="2"/>
    <s v="InteriorTFLs"/>
    <x v="39"/>
  </r>
  <r>
    <n v="4"/>
    <n v="40"/>
    <n v="352"/>
    <n v="688"/>
    <m/>
    <m/>
    <n v="1456"/>
    <n v="2112"/>
    <m/>
    <m/>
    <n v="1456"/>
    <n v="2112"/>
    <m/>
    <m/>
    <n v="1744"/>
    <n v="2560"/>
    <m/>
    <m/>
    <n v="1744"/>
    <n v="2560"/>
    <m/>
    <m/>
    <n v="1744"/>
    <n v="2560"/>
    <m/>
    <m/>
    <n v="1744"/>
    <n v="2560"/>
    <m/>
    <m/>
    <n v="1744"/>
    <n v="2560"/>
    <m/>
    <m/>
    <n v="1744"/>
    <n v="2560"/>
    <m/>
    <m/>
    <n v="1728"/>
    <n v="2544"/>
    <m/>
    <m/>
    <n v="1728"/>
    <n v="2544"/>
    <m/>
    <m/>
    <n v="1728"/>
    <n v="2544"/>
    <m/>
    <m/>
    <x v="4"/>
    <x v="2"/>
    <s v="InteriorTFLs"/>
    <x v="39"/>
  </r>
  <r>
    <n v="4"/>
    <n v="40"/>
    <n v="3376"/>
    <n v="6352"/>
    <m/>
    <m/>
    <n v="5088"/>
    <n v="7744"/>
    <m/>
    <m/>
    <n v="5808"/>
    <n v="10368"/>
    <m/>
    <m/>
    <n v="8464"/>
    <n v="12576"/>
    <m/>
    <m/>
    <n v="9072"/>
    <n v="14288"/>
    <m/>
    <m/>
    <n v="9136"/>
    <n v="13888"/>
    <m/>
    <m/>
    <n v="11712"/>
    <n v="15120"/>
    <m/>
    <m/>
    <n v="7952"/>
    <n v="11664"/>
    <m/>
    <m/>
    <n v="6064"/>
    <n v="8832"/>
    <m/>
    <m/>
    <n v="6352"/>
    <n v="12576"/>
    <m/>
    <m/>
    <n v="9936"/>
    <n v="15536"/>
    <m/>
    <m/>
    <n v="4944"/>
    <n v="8832"/>
    <m/>
    <m/>
    <x v="4"/>
    <x v="2"/>
    <s v="InteriorTFLs"/>
    <x v="39"/>
  </r>
  <r>
    <n v="4"/>
    <n v="40"/>
    <n v="9728"/>
    <n v="47648"/>
    <m/>
    <m/>
    <n v="12688"/>
    <n v="68496"/>
    <m/>
    <m/>
    <n v="16016"/>
    <n v="71536"/>
    <m/>
    <m/>
    <n v="16800"/>
    <n v="74176"/>
    <m/>
    <m/>
    <n v="17424"/>
    <n v="71824"/>
    <m/>
    <m/>
    <n v="15616"/>
    <n v="69600"/>
    <m/>
    <m/>
    <n v="18000"/>
    <n v="70288"/>
    <m/>
    <m/>
    <n v="17680"/>
    <n v="71552"/>
    <m/>
    <m/>
    <n v="17520"/>
    <n v="68608"/>
    <m/>
    <m/>
    <n v="15600"/>
    <n v="65600"/>
    <m/>
    <m/>
    <n v="15584"/>
    <n v="68528"/>
    <m/>
    <m/>
    <n v="17680"/>
    <n v="72208"/>
    <m/>
    <m/>
    <x v="4"/>
    <x v="2"/>
    <s v="InteriorTFLs"/>
    <x v="39"/>
  </r>
  <r>
    <n v="4"/>
    <n v="40"/>
    <n v="25760"/>
    <n v="88096"/>
    <m/>
    <m/>
    <n v="42432"/>
    <n v="137408"/>
    <m/>
    <m/>
    <n v="43360"/>
    <n v="139472"/>
    <m/>
    <m/>
    <n v="43120"/>
    <n v="137648"/>
    <m/>
    <m/>
    <n v="37024"/>
    <n v="135808"/>
    <m/>
    <m/>
    <n v="39744"/>
    <n v="140352"/>
    <m/>
    <m/>
    <n v="37968"/>
    <n v="131232"/>
    <m/>
    <m/>
    <n v="36112"/>
    <n v="126384"/>
    <m/>
    <m/>
    <n v="40912"/>
    <n v="140064"/>
    <m/>
    <m/>
    <n v="37072"/>
    <n v="126656"/>
    <m/>
    <m/>
    <n v="36240"/>
    <n v="121376"/>
    <m/>
    <m/>
    <n v="38368"/>
    <n v="128640"/>
    <m/>
    <m/>
    <x v="4"/>
    <x v="2"/>
    <s v="InteriorTFLs"/>
    <x v="39"/>
  </r>
  <r>
    <n v="4"/>
    <n v="40"/>
    <n v="28928"/>
    <n v="69664"/>
    <m/>
    <m/>
    <n v="43936"/>
    <n v="93264"/>
    <m/>
    <m/>
    <n v="42688"/>
    <n v="91952"/>
    <m/>
    <m/>
    <n v="42752"/>
    <n v="96288"/>
    <m/>
    <m/>
    <n v="40928"/>
    <n v="93616"/>
    <m/>
    <m/>
    <n v="41744"/>
    <n v="93552"/>
    <m/>
    <m/>
    <n v="46032"/>
    <n v="103056"/>
    <m/>
    <m/>
    <n v="43232"/>
    <n v="95536"/>
    <m/>
    <m/>
    <n v="38640"/>
    <n v="87376"/>
    <m/>
    <m/>
    <n v="36080"/>
    <n v="88560"/>
    <m/>
    <m/>
    <n v="38976"/>
    <n v="83328"/>
    <m/>
    <m/>
    <n v="40112"/>
    <n v="81696"/>
    <m/>
    <m/>
    <x v="4"/>
    <x v="2"/>
    <s v="InteriorTFLs"/>
    <x v="39"/>
  </r>
  <r>
    <n v="4"/>
    <n v="40"/>
    <n v="133024"/>
    <n v="390576"/>
    <m/>
    <m/>
    <n v="152032"/>
    <n v="442672"/>
    <m/>
    <m/>
    <n v="137296"/>
    <n v="431968"/>
    <m/>
    <m/>
    <n v="146224"/>
    <n v="438480"/>
    <m/>
    <m/>
    <n v="121504"/>
    <n v="396896"/>
    <m/>
    <m/>
    <n v="134576"/>
    <n v="422416"/>
    <m/>
    <m/>
    <n v="134208"/>
    <n v="431008"/>
    <m/>
    <m/>
    <n v="120048"/>
    <n v="390416"/>
    <m/>
    <m/>
    <n v="123728"/>
    <n v="389504"/>
    <m/>
    <m/>
    <n v="111520"/>
    <n v="372144"/>
    <m/>
    <m/>
    <n v="114480"/>
    <n v="372288"/>
    <m/>
    <m/>
    <n v="113888"/>
    <n v="376048"/>
    <m/>
    <m/>
    <x v="4"/>
    <x v="2"/>
    <s v="InteriorTFLs"/>
    <x v="39"/>
  </r>
  <r>
    <n v="4"/>
    <n v="40"/>
    <n v="78816"/>
    <n v="92736"/>
    <m/>
    <m/>
    <n v="121472"/>
    <n v="143984"/>
    <m/>
    <m/>
    <n v="125520"/>
    <n v="148576"/>
    <m/>
    <m/>
    <n v="127776"/>
    <n v="150896"/>
    <m/>
    <m/>
    <n v="125616"/>
    <n v="148288"/>
    <m/>
    <m/>
    <n v="136880"/>
    <n v="160256"/>
    <m/>
    <m/>
    <n v="118192"/>
    <n v="141472"/>
    <m/>
    <m/>
    <n v="121296"/>
    <n v="145184"/>
    <m/>
    <m/>
    <n v="124480"/>
    <n v="147552"/>
    <m/>
    <m/>
    <n v="128496"/>
    <n v="152192"/>
    <m/>
    <m/>
    <n v="132128"/>
    <n v="154224"/>
    <m/>
    <m/>
    <n v="123952"/>
    <n v="147120"/>
    <m/>
    <m/>
    <x v="4"/>
    <x v="2"/>
    <s v="InteriorTFLs"/>
    <x v="39"/>
  </r>
  <r>
    <n v="4"/>
    <n v="40"/>
    <n v="90128"/>
    <n v="304496"/>
    <m/>
    <m/>
    <n v="131488"/>
    <n v="477680"/>
    <m/>
    <m/>
    <n v="134080"/>
    <n v="487824"/>
    <m/>
    <m/>
    <n v="128688"/>
    <n v="478592"/>
    <m/>
    <m/>
    <n v="133792"/>
    <n v="485744"/>
    <m/>
    <m/>
    <n v="135136"/>
    <n v="478544"/>
    <m/>
    <m/>
    <n v="138416"/>
    <n v="486384"/>
    <m/>
    <m/>
    <n v="141552"/>
    <n v="478720"/>
    <m/>
    <m/>
    <n v="136160"/>
    <n v="477264"/>
    <m/>
    <m/>
    <n v="132608"/>
    <n v="468144"/>
    <m/>
    <m/>
    <n v="129008"/>
    <n v="470464"/>
    <m/>
    <m/>
    <n v="124784"/>
    <n v="471648"/>
    <m/>
    <m/>
    <x v="4"/>
    <x v="2"/>
    <s v="InteriorTFLs"/>
    <x v="39"/>
  </r>
  <r>
    <n v="4"/>
    <n v="40"/>
    <n v="189968"/>
    <n v="524400"/>
    <m/>
    <m/>
    <n v="214000"/>
    <n v="620304"/>
    <m/>
    <m/>
    <n v="195872"/>
    <n v="594240"/>
    <m/>
    <m/>
    <n v="209824"/>
    <n v="607424"/>
    <m/>
    <m/>
    <n v="199744"/>
    <n v="582608"/>
    <m/>
    <m/>
    <n v="205120"/>
    <n v="598528"/>
    <m/>
    <m/>
    <n v="200752"/>
    <n v="587248"/>
    <m/>
    <m/>
    <n v="194304"/>
    <n v="581856"/>
    <m/>
    <m/>
    <n v="198976"/>
    <n v="576320"/>
    <m/>
    <m/>
    <n v="199056"/>
    <n v="570944"/>
    <m/>
    <m/>
    <n v="197376"/>
    <n v="557648"/>
    <m/>
    <m/>
    <n v="202992"/>
    <n v="562480"/>
    <m/>
    <m/>
    <x v="4"/>
    <x v="2"/>
    <s v="InteriorTFLs"/>
    <x v="39"/>
  </r>
  <r>
    <n v="4"/>
    <n v="40"/>
    <n v="204176"/>
    <n v="690576"/>
    <m/>
    <m/>
    <n v="231168"/>
    <n v="766512"/>
    <m/>
    <m/>
    <n v="231456"/>
    <n v="762496"/>
    <m/>
    <m/>
    <n v="240432"/>
    <n v="808288"/>
    <m/>
    <m/>
    <n v="214496"/>
    <n v="738176"/>
    <m/>
    <m/>
    <n v="253792"/>
    <n v="788512"/>
    <m/>
    <m/>
    <n v="236064"/>
    <n v="795984"/>
    <m/>
    <m/>
    <n v="210976"/>
    <n v="729616"/>
    <m/>
    <m/>
    <n v="214512"/>
    <n v="724544"/>
    <m/>
    <m/>
    <n v="208016"/>
    <n v="713248"/>
    <m/>
    <m/>
    <n v="211712"/>
    <n v="712560"/>
    <m/>
    <m/>
    <n v="205600"/>
    <n v="698960"/>
    <m/>
    <m/>
    <x v="4"/>
    <x v="2"/>
    <s v="InteriorTFLs"/>
    <x v="39"/>
  </r>
  <r>
    <n v="4"/>
    <n v="40"/>
    <n v="211376"/>
    <n v="320176"/>
    <m/>
    <m/>
    <n v="248688"/>
    <n v="362848"/>
    <m/>
    <m/>
    <n v="238176"/>
    <n v="352048"/>
    <m/>
    <m/>
    <n v="232240"/>
    <n v="344304"/>
    <m/>
    <m/>
    <n v="225344"/>
    <n v="337728"/>
    <m/>
    <m/>
    <n v="235392"/>
    <n v="349024"/>
    <m/>
    <m/>
    <n v="238256"/>
    <n v="349648"/>
    <m/>
    <m/>
    <n v="233360"/>
    <n v="343440"/>
    <m/>
    <m/>
    <n v="235904"/>
    <n v="349504"/>
    <m/>
    <m/>
    <n v="232640"/>
    <n v="346720"/>
    <m/>
    <m/>
    <n v="237552"/>
    <n v="352720"/>
    <m/>
    <m/>
    <n v="230192"/>
    <n v="345008"/>
    <m/>
    <m/>
    <x v="4"/>
    <x v="2"/>
    <s v="InteriorTFLs"/>
    <x v="39"/>
  </r>
  <r>
    <n v="4"/>
    <n v="40"/>
    <n v="1665312"/>
    <n v="2658496"/>
    <m/>
    <m/>
    <n v="2206736"/>
    <n v="3508832"/>
    <m/>
    <m/>
    <n v="2196672"/>
    <n v="3499264"/>
    <m/>
    <m/>
    <n v="2209936"/>
    <n v="3511968"/>
    <m/>
    <m/>
    <n v="2134032"/>
    <n v="3441232"/>
    <m/>
    <m/>
    <n v="2164032"/>
    <n v="3446608"/>
    <m/>
    <m/>
    <n v="2150752"/>
    <n v="3464096"/>
    <m/>
    <m/>
    <n v="2110496"/>
    <n v="3397760"/>
    <m/>
    <m/>
    <n v="2139792"/>
    <n v="3410352"/>
    <m/>
    <m/>
    <n v="2086528"/>
    <n v="3364320"/>
    <m/>
    <m/>
    <n v="2075760"/>
    <n v="3351648"/>
    <m/>
    <m/>
    <n v="2110816"/>
    <n v="3413248"/>
    <m/>
    <m/>
    <x v="4"/>
    <x v="2"/>
    <s v="InteriorTFLs"/>
    <x v="39"/>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n v="0"/>
    <n v="0"/>
    <m/>
    <m/>
    <n v="0"/>
    <n v="0"/>
    <m/>
    <m/>
    <x v="4"/>
    <x v="3"/>
    <s v="CoastTFLs"/>
    <x v="40"/>
  </r>
  <r>
    <n v="5"/>
    <n v="1"/>
    <n v="3439552"/>
    <n v="4711248"/>
    <m/>
    <m/>
    <n v="3790752"/>
    <n v="5600128"/>
    <m/>
    <m/>
    <n v="3734896"/>
    <n v="5570912"/>
    <m/>
    <m/>
    <n v="3738048"/>
    <n v="5590416"/>
    <m/>
    <m/>
    <n v="3746464"/>
    <n v="5565376"/>
    <m/>
    <m/>
    <n v="3739088"/>
    <n v="5615392"/>
    <m/>
    <m/>
    <n v="3740752"/>
    <n v="5584880"/>
    <m/>
    <m/>
    <n v="3743856"/>
    <n v="5586768"/>
    <m/>
    <m/>
    <n v="3732896"/>
    <n v="5567632"/>
    <m/>
    <m/>
    <n v="3746944"/>
    <n v="5596432"/>
    <m/>
    <m/>
    <n v="3758928"/>
    <n v="5604992"/>
    <m/>
    <m/>
    <n v="3737600"/>
    <n v="5585184"/>
    <m/>
    <m/>
    <x v="5"/>
    <x v="0"/>
    <s v="100MileHouse"/>
    <x v="0"/>
  </r>
  <r>
    <n v="5"/>
    <n v="2"/>
    <n v="277504"/>
    <n v="508560"/>
    <m/>
    <m/>
    <n v="431328"/>
    <n v="772800"/>
    <m/>
    <m/>
    <n v="404752"/>
    <n v="750144"/>
    <m/>
    <m/>
    <n v="402096"/>
    <n v="749680"/>
    <m/>
    <m/>
    <n v="401840"/>
    <n v="741952"/>
    <m/>
    <m/>
    <n v="405040"/>
    <n v="742768"/>
    <m/>
    <m/>
    <n v="420496"/>
    <n v="783136"/>
    <m/>
    <m/>
    <n v="391456"/>
    <n v="739760"/>
    <m/>
    <m/>
    <n v="412688"/>
    <n v="756352"/>
    <m/>
    <m/>
    <n v="414192"/>
    <n v="762496"/>
    <m/>
    <m/>
    <n v="403904"/>
    <n v="746592"/>
    <m/>
    <m/>
    <n v="409040"/>
    <n v="742912"/>
    <m/>
    <m/>
    <x v="5"/>
    <x v="0"/>
    <s v="Arrow"/>
    <x v="1"/>
  </r>
  <r>
    <n v="5"/>
    <n v="3"/>
    <n v="0"/>
    <n v="0"/>
    <m/>
    <m/>
    <n v="0"/>
    <n v="0"/>
    <m/>
    <m/>
    <n v="0"/>
    <n v="0"/>
    <m/>
    <m/>
    <n v="0"/>
    <n v="0"/>
    <m/>
    <m/>
    <n v="0"/>
    <n v="0"/>
    <m/>
    <m/>
    <n v="0"/>
    <n v="0"/>
    <m/>
    <m/>
    <n v="0"/>
    <n v="0"/>
    <m/>
    <m/>
    <n v="0"/>
    <n v="0"/>
    <m/>
    <m/>
    <n v="0"/>
    <n v="0"/>
    <m/>
    <m/>
    <n v="0"/>
    <n v="0"/>
    <m/>
    <m/>
    <n v="0"/>
    <n v="0"/>
    <m/>
    <m/>
    <n v="0"/>
    <n v="0"/>
    <m/>
    <m/>
    <x v="5"/>
    <x v="1"/>
    <s v="Arrowsmith"/>
    <x v="2"/>
  </r>
  <r>
    <n v="5"/>
    <n v="4"/>
    <n v="45312"/>
    <n v="65152"/>
    <m/>
    <m/>
    <n v="69312"/>
    <n v="104128"/>
    <m/>
    <m/>
    <n v="62576"/>
    <n v="98640"/>
    <m/>
    <m/>
    <n v="71184"/>
    <n v="108896"/>
    <m/>
    <m/>
    <n v="64336"/>
    <n v="98528"/>
    <m/>
    <m/>
    <n v="62800"/>
    <n v="96752"/>
    <m/>
    <m/>
    <n v="66576"/>
    <n v="103776"/>
    <m/>
    <m/>
    <n v="62160"/>
    <n v="99232"/>
    <m/>
    <m/>
    <n v="65520"/>
    <n v="102288"/>
    <m/>
    <m/>
    <n v="66880"/>
    <n v="102736"/>
    <m/>
    <m/>
    <n v="70736"/>
    <n v="105968"/>
    <m/>
    <m/>
    <n v="68048"/>
    <n v="104096"/>
    <m/>
    <m/>
    <x v="5"/>
    <x v="0"/>
    <s v="Boundary"/>
    <x v="3"/>
  </r>
  <r>
    <n v="5"/>
    <n v="5"/>
    <n v="31376"/>
    <n v="185152"/>
    <m/>
    <m/>
    <n v="51104"/>
    <n v="294032"/>
    <m/>
    <m/>
    <n v="48656"/>
    <n v="291856"/>
    <m/>
    <m/>
    <n v="48528"/>
    <n v="286048"/>
    <m/>
    <m/>
    <n v="52544"/>
    <n v="292624"/>
    <m/>
    <m/>
    <n v="47312"/>
    <n v="288608"/>
    <m/>
    <m/>
    <n v="48016"/>
    <n v="289520"/>
    <m/>
    <m/>
    <n v="47968"/>
    <n v="287392"/>
    <m/>
    <m/>
    <n v="46544"/>
    <n v="289488"/>
    <m/>
    <m/>
    <n v="49712"/>
    <n v="291888"/>
    <m/>
    <m/>
    <n v="50768"/>
    <n v="294384"/>
    <m/>
    <m/>
    <n v="46016"/>
    <n v="293696"/>
    <m/>
    <m/>
    <x v="5"/>
    <x v="0"/>
    <s v="Bulkley"/>
    <x v="4"/>
  </r>
  <r>
    <n v="5"/>
    <n v="6"/>
    <n v="0"/>
    <n v="64"/>
    <m/>
    <m/>
    <n v="0"/>
    <n v="352"/>
    <m/>
    <m/>
    <n v="0"/>
    <n v="352"/>
    <m/>
    <m/>
    <n v="0"/>
    <n v="352"/>
    <m/>
    <m/>
    <n v="0"/>
    <n v="352"/>
    <m/>
    <m/>
    <n v="0"/>
    <n v="352"/>
    <m/>
    <m/>
    <n v="0"/>
    <n v="352"/>
    <m/>
    <m/>
    <n v="0"/>
    <n v="352"/>
    <m/>
    <m/>
    <n v="0"/>
    <n v="352"/>
    <m/>
    <m/>
    <n v="0"/>
    <n v="352"/>
    <m/>
    <m/>
    <n v="0"/>
    <n v="352"/>
    <m/>
    <m/>
    <n v="0"/>
    <n v="352"/>
    <m/>
    <m/>
    <x v="5"/>
    <x v="1"/>
    <s v="Cassiar"/>
    <x v="5"/>
  </r>
  <r>
    <n v="5"/>
    <n v="7"/>
    <n v="0"/>
    <n v="0"/>
    <m/>
    <m/>
    <n v="0"/>
    <n v="0"/>
    <m/>
    <m/>
    <n v="0"/>
    <n v="0"/>
    <m/>
    <m/>
    <n v="0"/>
    <n v="0"/>
    <m/>
    <m/>
    <n v="0"/>
    <n v="0"/>
    <m/>
    <m/>
    <n v="0"/>
    <n v="0"/>
    <m/>
    <m/>
    <n v="0"/>
    <n v="0"/>
    <m/>
    <m/>
    <n v="0"/>
    <n v="0"/>
    <m/>
    <m/>
    <n v="0"/>
    <n v="0"/>
    <m/>
    <m/>
    <n v="0"/>
    <n v="0"/>
    <m/>
    <m/>
    <n v="0"/>
    <n v="0"/>
    <m/>
    <m/>
    <n v="0"/>
    <n v="0"/>
    <m/>
    <m/>
    <x v="5"/>
    <x v="1"/>
    <s v="Cranberry"/>
    <x v="6"/>
  </r>
  <r>
    <n v="5"/>
    <n v="8"/>
    <n v="199008"/>
    <n v="455184"/>
    <m/>
    <m/>
    <n v="349936"/>
    <n v="874544"/>
    <m/>
    <m/>
    <n v="365504"/>
    <n v="880144"/>
    <m/>
    <m/>
    <n v="344624"/>
    <n v="858256"/>
    <m/>
    <m/>
    <n v="348288"/>
    <n v="865728"/>
    <m/>
    <m/>
    <n v="351552"/>
    <n v="877200"/>
    <m/>
    <m/>
    <n v="359968"/>
    <n v="879168"/>
    <m/>
    <m/>
    <n v="337376"/>
    <n v="872976"/>
    <m/>
    <m/>
    <n v="331248"/>
    <n v="849200"/>
    <m/>
    <m/>
    <n v="360576"/>
    <n v="881568"/>
    <m/>
    <m/>
    <n v="328432"/>
    <n v="842176"/>
    <m/>
    <m/>
    <n v="357376"/>
    <n v="882672"/>
    <m/>
    <m/>
    <x v="5"/>
    <x v="0"/>
    <s v="Cranbrook"/>
    <x v="7"/>
  </r>
  <r>
    <n v="5"/>
    <n v="9"/>
    <n v="14688"/>
    <n v="17424"/>
    <m/>
    <m/>
    <n v="24656"/>
    <n v="30080"/>
    <m/>
    <m/>
    <n v="26544"/>
    <n v="32672"/>
    <m/>
    <m/>
    <n v="21264"/>
    <n v="27472"/>
    <m/>
    <m/>
    <n v="23536"/>
    <n v="29216"/>
    <m/>
    <m/>
    <n v="22208"/>
    <n v="28208"/>
    <m/>
    <m/>
    <n v="22672"/>
    <n v="27584"/>
    <m/>
    <m/>
    <n v="22704"/>
    <n v="28112"/>
    <m/>
    <m/>
    <n v="24224"/>
    <n v="29376"/>
    <m/>
    <m/>
    <n v="21536"/>
    <n v="26656"/>
    <m/>
    <m/>
    <n v="24064"/>
    <n v="29552"/>
    <m/>
    <m/>
    <n v="23040"/>
    <n v="28688"/>
    <m/>
    <m/>
    <x v="5"/>
    <x v="0"/>
    <s v="DawsonCreek"/>
    <x v="8"/>
  </r>
  <r>
    <n v="5"/>
    <n v="10"/>
    <n v="0"/>
    <n v="0"/>
    <m/>
    <m/>
    <n v="0"/>
    <n v="0"/>
    <m/>
    <m/>
    <n v="0"/>
    <n v="0"/>
    <m/>
    <m/>
    <n v="0"/>
    <n v="0"/>
    <m/>
    <m/>
    <n v="0"/>
    <n v="0"/>
    <m/>
    <m/>
    <n v="0"/>
    <n v="0"/>
    <m/>
    <m/>
    <n v="0"/>
    <n v="0"/>
    <m/>
    <m/>
    <n v="0"/>
    <n v="0"/>
    <m/>
    <m/>
    <n v="0"/>
    <n v="0"/>
    <m/>
    <m/>
    <n v="0"/>
    <n v="0"/>
    <m/>
    <m/>
    <n v="0"/>
    <n v="0"/>
    <m/>
    <m/>
    <n v="0"/>
    <n v="0"/>
    <m/>
    <m/>
    <x v="5"/>
    <x v="1"/>
    <s v="FortNelson"/>
    <x v="9"/>
  </r>
  <r>
    <n v="5"/>
    <n v="11"/>
    <n v="2048"/>
    <n v="7280"/>
    <m/>
    <m/>
    <n v="5296"/>
    <n v="12032"/>
    <m/>
    <m/>
    <n v="5280"/>
    <n v="12992"/>
    <m/>
    <m/>
    <n v="6720"/>
    <n v="14736"/>
    <m/>
    <m/>
    <n v="5984"/>
    <n v="13248"/>
    <m/>
    <m/>
    <n v="4624"/>
    <n v="12304"/>
    <m/>
    <m/>
    <n v="6672"/>
    <n v="12960"/>
    <m/>
    <m/>
    <n v="5120"/>
    <n v="13536"/>
    <m/>
    <m/>
    <n v="4352"/>
    <n v="12656"/>
    <m/>
    <m/>
    <n v="4704"/>
    <n v="13104"/>
    <m/>
    <m/>
    <n v="4304"/>
    <n v="11056"/>
    <m/>
    <m/>
    <n v="5936"/>
    <n v="14704"/>
    <m/>
    <m/>
    <x v="5"/>
    <x v="1"/>
    <s v="Fraser"/>
    <x v="10"/>
  </r>
  <r>
    <n v="5"/>
    <n v="12"/>
    <n v="3121680"/>
    <n v="9198704"/>
    <m/>
    <m/>
    <n v="3806304"/>
    <n v="10972304"/>
    <m/>
    <m/>
    <n v="3674880"/>
    <n v="10638736"/>
    <m/>
    <m/>
    <n v="3712928"/>
    <n v="10681840"/>
    <m/>
    <m/>
    <n v="3695904"/>
    <n v="10686064"/>
    <m/>
    <m/>
    <n v="3677488"/>
    <n v="10659424"/>
    <m/>
    <m/>
    <n v="3708544"/>
    <n v="10654656"/>
    <m/>
    <m/>
    <n v="3673968"/>
    <n v="10590400"/>
    <m/>
    <m/>
    <n v="3664608"/>
    <n v="10557680"/>
    <m/>
    <m/>
    <n v="3643984"/>
    <n v="10579392"/>
    <m/>
    <m/>
    <n v="3655024"/>
    <n v="10592080"/>
    <m/>
    <m/>
    <n v="3679120"/>
    <n v="10614736"/>
    <m/>
    <m/>
    <x v="5"/>
    <x v="0"/>
    <s v="FtStJames"/>
    <x v="11"/>
  </r>
  <r>
    <n v="5"/>
    <n v="13"/>
    <n v="9472"/>
    <n v="9568"/>
    <m/>
    <m/>
    <n v="14272"/>
    <n v="14352"/>
    <m/>
    <m/>
    <n v="11488"/>
    <n v="11568"/>
    <m/>
    <m/>
    <n v="12880"/>
    <n v="13088"/>
    <m/>
    <m/>
    <n v="15008"/>
    <n v="15216"/>
    <m/>
    <m/>
    <n v="14496"/>
    <n v="14704"/>
    <m/>
    <m/>
    <n v="11984"/>
    <n v="12192"/>
    <m/>
    <m/>
    <n v="14432"/>
    <n v="14640"/>
    <m/>
    <m/>
    <n v="11856"/>
    <n v="12064"/>
    <m/>
    <m/>
    <n v="11728"/>
    <n v="11936"/>
    <m/>
    <m/>
    <n v="11904"/>
    <n v="12112"/>
    <m/>
    <m/>
    <n v="12400"/>
    <n v="12608"/>
    <m/>
    <m/>
    <x v="5"/>
    <x v="1"/>
    <s v="FtStJohn"/>
    <x v="12"/>
  </r>
  <r>
    <n v="5"/>
    <n v="14"/>
    <n v="18560"/>
    <n v="246976"/>
    <m/>
    <m/>
    <n v="53408"/>
    <n v="323216"/>
    <m/>
    <m/>
    <n v="52864"/>
    <n v="329728"/>
    <m/>
    <m/>
    <n v="55600"/>
    <n v="342064"/>
    <m/>
    <m/>
    <n v="47408"/>
    <n v="324240"/>
    <m/>
    <m/>
    <n v="55584"/>
    <n v="333056"/>
    <m/>
    <m/>
    <n v="49488"/>
    <n v="338528"/>
    <m/>
    <m/>
    <n v="50816"/>
    <n v="327024"/>
    <m/>
    <m/>
    <n v="54672"/>
    <n v="330768"/>
    <m/>
    <m/>
    <n v="50352"/>
    <n v="324096"/>
    <m/>
    <m/>
    <n v="52368"/>
    <n v="339440"/>
    <m/>
    <m/>
    <n v="51840"/>
    <n v="329232"/>
    <m/>
    <m/>
    <x v="5"/>
    <x v="0"/>
    <s v="Golden"/>
    <x v="13"/>
  </r>
  <r>
    <n v="5"/>
    <n v="15"/>
    <n v="86128"/>
    <n v="206400"/>
    <m/>
    <m/>
    <n v="149824"/>
    <n v="376320"/>
    <m/>
    <m/>
    <n v="152032"/>
    <n v="356096"/>
    <m/>
    <m/>
    <n v="147888"/>
    <n v="355376"/>
    <m/>
    <m/>
    <n v="145744"/>
    <n v="357504"/>
    <m/>
    <m/>
    <n v="152400"/>
    <n v="369104"/>
    <m/>
    <m/>
    <n v="154672"/>
    <n v="377184"/>
    <m/>
    <m/>
    <n v="145952"/>
    <n v="373696"/>
    <m/>
    <m/>
    <n v="153824"/>
    <n v="367424"/>
    <m/>
    <m/>
    <n v="139488"/>
    <n v="357440"/>
    <m/>
    <m/>
    <n v="148736"/>
    <n v="363280"/>
    <m/>
    <m/>
    <n v="156128"/>
    <n v="369392"/>
    <m/>
    <m/>
    <x v="5"/>
    <x v="0"/>
    <s v="Invermere"/>
    <x v="14"/>
  </r>
  <r>
    <n v="5"/>
    <n v="16"/>
    <n v="0"/>
    <n v="1632"/>
    <m/>
    <m/>
    <n v="0"/>
    <n v="512"/>
    <m/>
    <m/>
    <n v="0"/>
    <n v="1568"/>
    <m/>
    <m/>
    <n v="0"/>
    <n v="592"/>
    <m/>
    <m/>
    <n v="0"/>
    <n v="384"/>
    <m/>
    <m/>
    <n v="0"/>
    <n v="1376"/>
    <m/>
    <m/>
    <n v="0"/>
    <n v="1952"/>
    <m/>
    <m/>
    <n v="0"/>
    <n v="1712"/>
    <m/>
    <m/>
    <n v="0"/>
    <n v="624"/>
    <m/>
    <m/>
    <n v="0"/>
    <n v="2000"/>
    <m/>
    <m/>
    <n v="0"/>
    <n v="432"/>
    <m/>
    <m/>
    <n v="0"/>
    <n v="1376"/>
    <m/>
    <m/>
    <x v="5"/>
    <x v="1"/>
    <s v="Kalum"/>
    <x v="15"/>
  </r>
  <r>
    <n v="5"/>
    <n v="17"/>
    <n v="2091280"/>
    <n v="3647680"/>
    <m/>
    <m/>
    <n v="2620752"/>
    <n v="4491456"/>
    <m/>
    <m/>
    <n v="2621280"/>
    <n v="4482144"/>
    <m/>
    <m/>
    <n v="2682928"/>
    <n v="4585632"/>
    <m/>
    <m/>
    <n v="2655648"/>
    <n v="4547328"/>
    <m/>
    <m/>
    <n v="2693888"/>
    <n v="4604016"/>
    <m/>
    <m/>
    <n v="2670912"/>
    <n v="4558080"/>
    <m/>
    <m/>
    <n v="2713200"/>
    <n v="4613888"/>
    <m/>
    <m/>
    <n v="2775984"/>
    <n v="4639440"/>
    <m/>
    <m/>
    <n v="2760480"/>
    <n v="4617424"/>
    <m/>
    <m/>
    <n v="2788608"/>
    <n v="4697248"/>
    <m/>
    <m/>
    <n v="2735168"/>
    <n v="4622288"/>
    <m/>
    <m/>
    <x v="5"/>
    <x v="0"/>
    <s v="Kamloops"/>
    <x v="16"/>
  </r>
  <r>
    <n v="5"/>
    <n v="18"/>
    <n v="0"/>
    <n v="0"/>
    <m/>
    <m/>
    <n v="0"/>
    <n v="0"/>
    <m/>
    <m/>
    <n v="0"/>
    <n v="0"/>
    <m/>
    <m/>
    <n v="0"/>
    <n v="0"/>
    <m/>
    <m/>
    <n v="0"/>
    <n v="0"/>
    <m/>
    <m/>
    <n v="0"/>
    <n v="0"/>
    <m/>
    <m/>
    <n v="0"/>
    <n v="0"/>
    <m/>
    <m/>
    <n v="0"/>
    <n v="0"/>
    <m/>
    <m/>
    <n v="0"/>
    <n v="0"/>
    <m/>
    <m/>
    <n v="0"/>
    <n v="0"/>
    <m/>
    <m/>
    <n v="0"/>
    <n v="0"/>
    <m/>
    <m/>
    <n v="0"/>
    <n v="0"/>
    <m/>
    <m/>
    <x v="5"/>
    <x v="1"/>
    <s v="Kingcome"/>
    <x v="17"/>
  </r>
  <r>
    <n v="5"/>
    <n v="19"/>
    <n v="816"/>
    <n v="4448"/>
    <m/>
    <m/>
    <n v="1136"/>
    <n v="5504"/>
    <m/>
    <m/>
    <n v="1824"/>
    <n v="2848"/>
    <m/>
    <m/>
    <n v="1136"/>
    <n v="4768"/>
    <m/>
    <m/>
    <n v="2240"/>
    <n v="6816"/>
    <m/>
    <m/>
    <n v="464"/>
    <n v="3728"/>
    <m/>
    <m/>
    <n v="1824"/>
    <n v="6416"/>
    <m/>
    <m/>
    <n v="1824"/>
    <n v="3344"/>
    <m/>
    <m/>
    <n v="1568"/>
    <n v="4464"/>
    <m/>
    <m/>
    <n v="1136"/>
    <n v="5472"/>
    <m/>
    <m/>
    <n v="1568"/>
    <n v="4080"/>
    <m/>
    <m/>
    <n v="880"/>
    <n v="6032"/>
    <m/>
    <m/>
    <x v="5"/>
    <x v="1"/>
    <s v="Kispiox"/>
    <x v="18"/>
  </r>
  <r>
    <n v="5"/>
    <n v="20"/>
    <n v="108560"/>
    <n v="220784"/>
    <m/>
    <m/>
    <n v="154800"/>
    <n v="351392"/>
    <m/>
    <m/>
    <n v="157008"/>
    <n v="346016"/>
    <m/>
    <m/>
    <n v="164880"/>
    <n v="356544"/>
    <m/>
    <m/>
    <n v="162160"/>
    <n v="352256"/>
    <m/>
    <m/>
    <n v="162304"/>
    <n v="354752"/>
    <m/>
    <m/>
    <n v="162496"/>
    <n v="338656"/>
    <m/>
    <m/>
    <n v="162304"/>
    <n v="351888"/>
    <m/>
    <m/>
    <n v="157152"/>
    <n v="344064"/>
    <m/>
    <m/>
    <n v="152384"/>
    <n v="342624"/>
    <m/>
    <m/>
    <n v="155728"/>
    <n v="335184"/>
    <m/>
    <m/>
    <n v="163872"/>
    <n v="350352"/>
    <m/>
    <m/>
    <x v="5"/>
    <x v="0"/>
    <s v="KootenayLake"/>
    <x v="19"/>
  </r>
  <r>
    <n v="5"/>
    <n v="21"/>
    <n v="3596784"/>
    <n v="19526560"/>
    <m/>
    <m/>
    <n v="4427296"/>
    <n v="20002048"/>
    <m/>
    <m/>
    <n v="4339392"/>
    <n v="19444752"/>
    <m/>
    <m/>
    <n v="4358960"/>
    <n v="19645584"/>
    <m/>
    <m/>
    <n v="4335616"/>
    <n v="19500256"/>
    <m/>
    <m/>
    <n v="4328512"/>
    <n v="19380768"/>
    <m/>
    <m/>
    <n v="4339024"/>
    <n v="19457648"/>
    <m/>
    <m/>
    <n v="4327136"/>
    <n v="19274880"/>
    <m/>
    <m/>
    <n v="4309584"/>
    <n v="19291408"/>
    <m/>
    <m/>
    <n v="4318528"/>
    <n v="19182848"/>
    <m/>
    <m/>
    <n v="4316976"/>
    <n v="19161488"/>
    <m/>
    <m/>
    <n v="4351632"/>
    <n v="19178192"/>
    <m/>
    <m/>
    <x v="5"/>
    <x v="0"/>
    <s v="Lakes"/>
    <x v="20"/>
  </r>
  <r>
    <n v="5"/>
    <n v="22"/>
    <n v="32416"/>
    <n v="126432"/>
    <m/>
    <m/>
    <n v="78672"/>
    <n v="250416"/>
    <m/>
    <m/>
    <n v="92560"/>
    <n v="261296"/>
    <m/>
    <m/>
    <n v="91952"/>
    <n v="252688"/>
    <m/>
    <m/>
    <n v="91008"/>
    <n v="270032"/>
    <m/>
    <m/>
    <n v="101392"/>
    <n v="276960"/>
    <m/>
    <m/>
    <n v="89008"/>
    <n v="259088"/>
    <m/>
    <m/>
    <n v="104848"/>
    <n v="264304"/>
    <m/>
    <m/>
    <n v="98848"/>
    <n v="267472"/>
    <m/>
    <m/>
    <n v="86112"/>
    <n v="256928"/>
    <m/>
    <m/>
    <n v="97328"/>
    <n v="262736"/>
    <m/>
    <m/>
    <n v="92304"/>
    <n v="259424"/>
    <m/>
    <m/>
    <x v="5"/>
    <x v="0"/>
    <s v="Lillooet"/>
    <x v="21"/>
  </r>
  <r>
    <n v="5"/>
    <n v="23"/>
    <n v="49104"/>
    <n v="358976"/>
    <m/>
    <m/>
    <n v="151296"/>
    <n v="680544"/>
    <m/>
    <m/>
    <n v="149168"/>
    <n v="690576"/>
    <m/>
    <m/>
    <n v="142736"/>
    <n v="688480"/>
    <m/>
    <m/>
    <n v="150064"/>
    <n v="695360"/>
    <m/>
    <m/>
    <n v="143696"/>
    <n v="691568"/>
    <m/>
    <m/>
    <n v="140256"/>
    <n v="678432"/>
    <m/>
    <m/>
    <n v="139520"/>
    <n v="678880"/>
    <m/>
    <m/>
    <n v="145216"/>
    <n v="679536"/>
    <m/>
    <m/>
    <n v="137312"/>
    <n v="675744"/>
    <m/>
    <m/>
    <n v="138736"/>
    <n v="666560"/>
    <m/>
    <m/>
    <n v="140800"/>
    <n v="672544"/>
    <m/>
    <m/>
    <x v="5"/>
    <x v="0"/>
    <s v="Mackenzie"/>
    <x v="22"/>
  </r>
  <r>
    <n v="5"/>
    <n v="24"/>
    <n v="551872"/>
    <n v="1758320"/>
    <m/>
    <m/>
    <n v="675824"/>
    <n v="2100000"/>
    <m/>
    <m/>
    <n v="653920"/>
    <n v="2108736"/>
    <m/>
    <m/>
    <n v="649344"/>
    <n v="2096384"/>
    <m/>
    <m/>
    <n v="669648"/>
    <n v="2101936"/>
    <m/>
    <m/>
    <n v="651536"/>
    <n v="2116256"/>
    <m/>
    <m/>
    <n v="633232"/>
    <n v="2075664"/>
    <m/>
    <m/>
    <n v="649568"/>
    <n v="2080736"/>
    <m/>
    <m/>
    <n v="627840"/>
    <n v="2066208"/>
    <m/>
    <m/>
    <n v="649696"/>
    <n v="2061664"/>
    <m/>
    <m/>
    <n v="636176"/>
    <n v="2056656"/>
    <m/>
    <m/>
    <n v="641392"/>
    <n v="2074688"/>
    <m/>
    <m/>
    <x v="5"/>
    <x v="0"/>
    <s v="Merritt"/>
    <x v="23"/>
  </r>
  <r>
    <n v="5"/>
    <n v="25"/>
    <n v="592"/>
    <n v="12128"/>
    <m/>
    <m/>
    <n v="3520"/>
    <n v="15536"/>
    <m/>
    <m/>
    <n v="3280"/>
    <n v="20160"/>
    <m/>
    <m/>
    <n v="2640"/>
    <n v="15472"/>
    <m/>
    <m/>
    <n v="2768"/>
    <n v="22544"/>
    <m/>
    <m/>
    <n v="2592"/>
    <n v="15648"/>
    <m/>
    <m/>
    <n v="3872"/>
    <n v="16944"/>
    <m/>
    <m/>
    <n v="3808"/>
    <n v="24384"/>
    <m/>
    <m/>
    <n v="3472"/>
    <n v="21360"/>
    <m/>
    <m/>
    <n v="3104"/>
    <n v="21696"/>
    <m/>
    <m/>
    <n v="4064"/>
    <n v="22608"/>
    <m/>
    <m/>
    <n v="4656"/>
    <n v="19456"/>
    <m/>
    <m/>
    <x v="5"/>
    <x v="1"/>
    <s v="MidCoast"/>
    <x v="24"/>
  </r>
  <r>
    <n v="5"/>
    <n v="26"/>
    <n v="300560"/>
    <n v="2178272"/>
    <m/>
    <m/>
    <n v="469104"/>
    <n v="2943312"/>
    <m/>
    <m/>
    <n v="438400"/>
    <n v="2870112"/>
    <m/>
    <m/>
    <n v="448800"/>
    <n v="2889872"/>
    <m/>
    <m/>
    <n v="444592"/>
    <n v="2837040"/>
    <m/>
    <m/>
    <n v="445616"/>
    <n v="2827744"/>
    <m/>
    <m/>
    <n v="450368"/>
    <n v="2841552"/>
    <m/>
    <m/>
    <n v="456288"/>
    <n v="2848624"/>
    <m/>
    <m/>
    <n v="459360"/>
    <n v="2825072"/>
    <m/>
    <m/>
    <n v="451504"/>
    <n v="2862016"/>
    <m/>
    <m/>
    <n v="442672"/>
    <n v="2851632"/>
    <m/>
    <m/>
    <n v="447696"/>
    <n v="2826416"/>
    <m/>
    <m/>
    <x v="5"/>
    <x v="0"/>
    <s v="Morice"/>
    <x v="25"/>
  </r>
  <r>
    <n v="5"/>
    <n v="27"/>
    <n v="0"/>
    <n v="1888"/>
    <m/>
    <m/>
    <n v="0"/>
    <n v="2336"/>
    <m/>
    <m/>
    <n v="0"/>
    <n v="2720"/>
    <m/>
    <m/>
    <n v="0"/>
    <n v="2336"/>
    <m/>
    <m/>
    <n v="0"/>
    <n v="2720"/>
    <m/>
    <m/>
    <n v="0"/>
    <n v="2464"/>
    <m/>
    <m/>
    <n v="0"/>
    <n v="2336"/>
    <m/>
    <m/>
    <n v="0"/>
    <n v="2720"/>
    <m/>
    <m/>
    <n v="0"/>
    <n v="2592"/>
    <m/>
    <m/>
    <n v="0"/>
    <n v="2800"/>
    <m/>
    <m/>
    <n v="0"/>
    <n v="2464"/>
    <m/>
    <m/>
    <n v="0"/>
    <n v="2592"/>
    <m/>
    <m/>
    <x v="5"/>
    <x v="1"/>
    <s v="Nass"/>
    <x v="26"/>
  </r>
  <r>
    <n v="5"/>
    <n v="28"/>
    <n v="0"/>
    <n v="0"/>
    <m/>
    <m/>
    <n v="0"/>
    <n v="0"/>
    <m/>
    <m/>
    <n v="0"/>
    <n v="0"/>
    <m/>
    <m/>
    <n v="0"/>
    <n v="0"/>
    <m/>
    <m/>
    <n v="0"/>
    <n v="0"/>
    <m/>
    <m/>
    <n v="0"/>
    <n v="0"/>
    <m/>
    <m/>
    <n v="0"/>
    <n v="0"/>
    <m/>
    <m/>
    <n v="0"/>
    <n v="0"/>
    <m/>
    <m/>
    <n v="0"/>
    <n v="0"/>
    <m/>
    <m/>
    <n v="0"/>
    <n v="0"/>
    <m/>
    <m/>
    <n v="0"/>
    <n v="0"/>
    <m/>
    <m/>
    <n v="0"/>
    <n v="0"/>
    <m/>
    <m/>
    <x v="5"/>
    <x v="1"/>
    <s v="NorthCoast"/>
    <x v="27"/>
  </r>
  <r>
    <n v="5"/>
    <n v="29"/>
    <n v="527872"/>
    <n v="1086048"/>
    <m/>
    <m/>
    <n v="677360"/>
    <n v="1366384"/>
    <m/>
    <m/>
    <n v="679728"/>
    <n v="1364528"/>
    <m/>
    <m/>
    <n v="707328"/>
    <n v="1425152"/>
    <m/>
    <m/>
    <n v="673344"/>
    <n v="1355776"/>
    <m/>
    <m/>
    <n v="680368"/>
    <n v="1369264"/>
    <m/>
    <m/>
    <n v="668128"/>
    <n v="1356096"/>
    <m/>
    <m/>
    <n v="616640"/>
    <n v="1309568"/>
    <m/>
    <m/>
    <n v="647648"/>
    <n v="1330848"/>
    <m/>
    <m/>
    <n v="645616"/>
    <n v="1332912"/>
    <m/>
    <m/>
    <n v="644800"/>
    <n v="1337888"/>
    <m/>
    <m/>
    <n v="647376"/>
    <n v="1344288"/>
    <m/>
    <m/>
    <x v="5"/>
    <x v="0"/>
    <s v="Okanagan"/>
    <x v="28"/>
  </r>
  <r>
    <n v="5"/>
    <n v="30"/>
    <n v="6490480"/>
    <n v="16830016"/>
    <m/>
    <m/>
    <n v="7227232"/>
    <n v="17868848"/>
    <m/>
    <m/>
    <n v="7036672"/>
    <n v="17308848"/>
    <m/>
    <m/>
    <n v="7093296"/>
    <n v="17404880"/>
    <m/>
    <m/>
    <n v="7030800"/>
    <n v="17161456"/>
    <m/>
    <m/>
    <n v="7068032"/>
    <n v="17302800"/>
    <m/>
    <m/>
    <n v="7049040"/>
    <n v="17212720"/>
    <m/>
    <m/>
    <n v="7090624"/>
    <n v="17251632"/>
    <m/>
    <m/>
    <n v="7078960"/>
    <n v="17282592"/>
    <m/>
    <m/>
    <n v="7213904"/>
    <n v="17390576"/>
    <m/>
    <m/>
    <n v="7217232"/>
    <n v="17382768"/>
    <m/>
    <m/>
    <n v="7241904"/>
    <n v="17471312"/>
    <m/>
    <m/>
    <x v="5"/>
    <x v="0"/>
    <s v="PrinceGeorge"/>
    <x v="29"/>
  </r>
  <r>
    <n v="5"/>
    <n v="31"/>
    <n v="0"/>
    <n v="0"/>
    <m/>
    <m/>
    <n v="0"/>
    <n v="0"/>
    <m/>
    <m/>
    <n v="0"/>
    <n v="0"/>
    <m/>
    <m/>
    <n v="0"/>
    <n v="0"/>
    <m/>
    <m/>
    <n v="0"/>
    <n v="0"/>
    <m/>
    <m/>
    <n v="0"/>
    <n v="0"/>
    <m/>
    <m/>
    <n v="0"/>
    <n v="0"/>
    <m/>
    <m/>
    <n v="0"/>
    <n v="0"/>
    <m/>
    <m/>
    <n v="0"/>
    <n v="0"/>
    <m/>
    <m/>
    <n v="0"/>
    <n v="0"/>
    <m/>
    <m/>
    <n v="0"/>
    <n v="0"/>
    <m/>
    <m/>
    <n v="0"/>
    <n v="0"/>
    <m/>
    <m/>
    <x v="5"/>
    <x v="1"/>
    <s v="QueenCharlotte"/>
    <x v="30"/>
  </r>
  <r>
    <n v="5"/>
    <n v="32"/>
    <n v="19466880"/>
    <n v="47121728"/>
    <m/>
    <m/>
    <n v="22127072"/>
    <n v="48654384"/>
    <m/>
    <m/>
    <n v="21706704"/>
    <n v="47927968"/>
    <m/>
    <m/>
    <n v="21903120"/>
    <n v="48010016"/>
    <m/>
    <m/>
    <n v="21828432"/>
    <n v="48044112"/>
    <m/>
    <m/>
    <n v="21773872"/>
    <n v="47932960"/>
    <m/>
    <m/>
    <n v="21877072"/>
    <n v="48025280"/>
    <m/>
    <m/>
    <n v="21886768"/>
    <n v="48012256"/>
    <m/>
    <m/>
    <n v="21830640"/>
    <n v="47977760"/>
    <m/>
    <m/>
    <n v="21896848"/>
    <n v="48077776"/>
    <m/>
    <m/>
    <n v="22000768"/>
    <n v="48207264"/>
    <m/>
    <m/>
    <n v="21801552"/>
    <n v="47972720"/>
    <m/>
    <m/>
    <x v="5"/>
    <x v="0"/>
    <s v="Quesnel"/>
    <x v="31"/>
  </r>
  <r>
    <n v="5"/>
    <n v="33"/>
    <n v="0"/>
    <n v="144"/>
    <m/>
    <m/>
    <n v="192"/>
    <n v="448"/>
    <m/>
    <m/>
    <n v="192"/>
    <n v="448"/>
    <m/>
    <m/>
    <n v="192"/>
    <n v="656"/>
    <m/>
    <m/>
    <n v="192"/>
    <n v="656"/>
    <m/>
    <m/>
    <n v="192"/>
    <n v="448"/>
    <m/>
    <m/>
    <n v="192"/>
    <n v="448"/>
    <m/>
    <m/>
    <n v="192"/>
    <n v="656"/>
    <m/>
    <m/>
    <n v="192"/>
    <n v="448"/>
    <m/>
    <m/>
    <n v="208"/>
    <n v="464"/>
    <m/>
    <m/>
    <n v="192"/>
    <n v="448"/>
    <m/>
    <m/>
    <n v="208"/>
    <n v="928"/>
    <m/>
    <m/>
    <x v="5"/>
    <x v="1"/>
    <s v="Revelstoke"/>
    <x v="32"/>
  </r>
  <r>
    <n v="5"/>
    <n v="34"/>
    <n v="28576"/>
    <n v="216624"/>
    <m/>
    <m/>
    <n v="60576"/>
    <n v="289200"/>
    <m/>
    <m/>
    <n v="60704"/>
    <n v="292208"/>
    <m/>
    <m/>
    <n v="57888"/>
    <n v="294784"/>
    <m/>
    <m/>
    <n v="58960"/>
    <n v="279184"/>
    <m/>
    <m/>
    <n v="58544"/>
    <n v="289920"/>
    <m/>
    <m/>
    <n v="54624"/>
    <n v="277472"/>
    <m/>
    <m/>
    <n v="58336"/>
    <n v="278256"/>
    <m/>
    <m/>
    <n v="59840"/>
    <n v="292464"/>
    <m/>
    <m/>
    <n v="54240"/>
    <n v="296448"/>
    <m/>
    <m/>
    <n v="58288"/>
    <n v="272960"/>
    <m/>
    <m/>
    <n v="59856"/>
    <n v="284112"/>
    <m/>
    <m/>
    <x v="5"/>
    <x v="0"/>
    <s v="RobsonValley"/>
    <x v="33"/>
  </r>
  <r>
    <n v="5"/>
    <n v="35"/>
    <n v="12752"/>
    <n v="102832"/>
    <m/>
    <m/>
    <n v="27680"/>
    <n v="136976"/>
    <m/>
    <m/>
    <n v="30352"/>
    <n v="140464"/>
    <m/>
    <m/>
    <n v="29136"/>
    <n v="136896"/>
    <m/>
    <m/>
    <n v="23632"/>
    <n v="138496"/>
    <m/>
    <m/>
    <n v="29024"/>
    <n v="142336"/>
    <m/>
    <m/>
    <n v="32304"/>
    <n v="137568"/>
    <m/>
    <m/>
    <n v="23776"/>
    <n v="137584"/>
    <m/>
    <m/>
    <n v="26240"/>
    <n v="130192"/>
    <m/>
    <m/>
    <n v="29056"/>
    <n v="138048"/>
    <m/>
    <m/>
    <n v="21072"/>
    <n v="122288"/>
    <m/>
    <m/>
    <n v="29344"/>
    <n v="142416"/>
    <m/>
    <m/>
    <x v="5"/>
    <x v="1"/>
    <s v="Soo"/>
    <x v="34"/>
  </r>
  <r>
    <n v="5"/>
    <n v="36"/>
    <n v="0"/>
    <n v="0"/>
    <m/>
    <m/>
    <n v="0"/>
    <n v="0"/>
    <m/>
    <m/>
    <n v="0"/>
    <n v="0"/>
    <m/>
    <m/>
    <n v="0"/>
    <n v="0"/>
    <m/>
    <m/>
    <n v="0"/>
    <n v="0"/>
    <m/>
    <m/>
    <n v="0"/>
    <n v="0"/>
    <m/>
    <m/>
    <n v="0"/>
    <n v="0"/>
    <m/>
    <m/>
    <n v="0"/>
    <n v="0"/>
    <m/>
    <m/>
    <n v="0"/>
    <n v="0"/>
    <m/>
    <m/>
    <n v="0"/>
    <n v="0"/>
    <m/>
    <m/>
    <n v="0"/>
    <n v="0"/>
    <m/>
    <m/>
    <n v="0"/>
    <n v="0"/>
    <m/>
    <m/>
    <x v="5"/>
    <x v="1"/>
    <s v="Strathcona"/>
    <x v="35"/>
  </r>
  <r>
    <n v="5"/>
    <n v="37"/>
    <n v="0"/>
    <n v="0"/>
    <m/>
    <m/>
    <n v="0"/>
    <n v="0"/>
    <m/>
    <m/>
    <n v="0"/>
    <n v="0"/>
    <m/>
    <m/>
    <n v="0"/>
    <n v="0"/>
    <m/>
    <m/>
    <n v="0"/>
    <n v="0"/>
    <m/>
    <m/>
    <n v="0"/>
    <n v="0"/>
    <m/>
    <m/>
    <n v="0"/>
    <n v="0"/>
    <m/>
    <m/>
    <n v="0"/>
    <n v="0"/>
    <m/>
    <m/>
    <n v="0"/>
    <n v="0"/>
    <m/>
    <m/>
    <n v="0"/>
    <n v="0"/>
    <m/>
    <m/>
    <n v="0"/>
    <n v="0"/>
    <m/>
    <m/>
    <n v="0"/>
    <n v="0"/>
    <m/>
    <m/>
    <x v="5"/>
    <x v="1"/>
    <s v="SunshineCoast"/>
    <x v="36"/>
  </r>
  <r>
    <n v="5"/>
    <n v="38"/>
    <n v="13409456"/>
    <n v="32677280"/>
    <m/>
    <m/>
    <n v="13200448"/>
    <n v="35530496"/>
    <m/>
    <m/>
    <n v="12850384"/>
    <n v="34660672"/>
    <m/>
    <m/>
    <n v="12922080"/>
    <n v="34683792"/>
    <m/>
    <m/>
    <n v="12875568"/>
    <n v="34555712"/>
    <m/>
    <m/>
    <n v="12894000"/>
    <n v="34581568"/>
    <m/>
    <m/>
    <n v="12845360"/>
    <n v="34580592"/>
    <m/>
    <m/>
    <n v="12889296"/>
    <n v="34415680"/>
    <m/>
    <m/>
    <n v="12879312"/>
    <n v="34509984"/>
    <m/>
    <m/>
    <n v="12883280"/>
    <n v="34472464"/>
    <m/>
    <m/>
    <n v="12885040"/>
    <n v="34486432"/>
    <m/>
    <m/>
    <n v="12883872"/>
    <n v="34434944"/>
    <m/>
    <m/>
    <x v="5"/>
    <x v="0"/>
    <s v="Vanderhoof"/>
    <x v="37"/>
  </r>
  <r>
    <n v="5"/>
    <n v="39"/>
    <n v="10946112"/>
    <n v="20576848"/>
    <m/>
    <m/>
    <n v="12239648"/>
    <n v="22117936"/>
    <m/>
    <m/>
    <n v="11974240"/>
    <n v="21632576"/>
    <m/>
    <m/>
    <n v="12184192"/>
    <n v="22126400"/>
    <m/>
    <m/>
    <n v="12199584"/>
    <n v="22114720"/>
    <m/>
    <m/>
    <n v="12155184"/>
    <n v="22131216"/>
    <m/>
    <m/>
    <n v="12220544"/>
    <n v="22114864"/>
    <m/>
    <m/>
    <n v="12179776"/>
    <n v="22091456"/>
    <m/>
    <m/>
    <n v="12228896"/>
    <n v="22114080"/>
    <m/>
    <m/>
    <n v="12142608"/>
    <n v="22012016"/>
    <m/>
    <m/>
    <n v="12169520"/>
    <n v="22031312"/>
    <m/>
    <m/>
    <n v="12179216"/>
    <n v="22005536"/>
    <m/>
    <m/>
    <x v="5"/>
    <x v="0"/>
    <s v="WilliamsLake"/>
    <x v="38"/>
  </r>
  <r>
    <n v="5"/>
    <n v="40"/>
    <n v="0"/>
    <n v="4640"/>
    <m/>
    <m/>
    <n v="0"/>
    <n v="1280"/>
    <m/>
    <m/>
    <n v="0"/>
    <n v="1280"/>
    <m/>
    <m/>
    <n v="0"/>
    <n v="1280"/>
    <m/>
    <m/>
    <n v="0"/>
    <n v="1280"/>
    <m/>
    <m/>
    <n v="0"/>
    <n v="1280"/>
    <m/>
    <m/>
    <n v="0"/>
    <n v="1280"/>
    <m/>
    <m/>
    <n v="0"/>
    <n v="1280"/>
    <m/>
    <m/>
    <n v="0"/>
    <n v="1280"/>
    <m/>
    <m/>
    <n v="0"/>
    <n v="1056"/>
    <m/>
    <m/>
    <n v="0"/>
    <n v="1056"/>
    <m/>
    <m/>
    <n v="0"/>
    <n v="1056"/>
    <m/>
    <m/>
    <x v="5"/>
    <x v="2"/>
    <s v="InteriorTFLs"/>
    <x v="39"/>
  </r>
  <r>
    <n v="5"/>
    <n v="40"/>
    <n v="0"/>
    <n v="0"/>
    <m/>
    <m/>
    <n v="0"/>
    <n v="0"/>
    <m/>
    <m/>
    <n v="0"/>
    <n v="0"/>
    <m/>
    <m/>
    <n v="0"/>
    <n v="0"/>
    <m/>
    <m/>
    <n v="0"/>
    <n v="0"/>
    <m/>
    <m/>
    <n v="0"/>
    <n v="0"/>
    <m/>
    <m/>
    <n v="0"/>
    <n v="0"/>
    <m/>
    <m/>
    <n v="0"/>
    <n v="0"/>
    <m/>
    <m/>
    <n v="0"/>
    <n v="0"/>
    <m/>
    <m/>
    <n v="0"/>
    <n v="0"/>
    <m/>
    <m/>
    <n v="0"/>
    <n v="0"/>
    <m/>
    <m/>
    <n v="0"/>
    <n v="0"/>
    <m/>
    <m/>
    <x v="5"/>
    <x v="2"/>
    <s v="InteriorTFLs"/>
    <x v="39"/>
  </r>
  <r>
    <n v="5"/>
    <n v="40"/>
    <n v="0"/>
    <n v="0"/>
    <m/>
    <m/>
    <n v="0"/>
    <n v="0"/>
    <m/>
    <m/>
    <n v="0"/>
    <n v="0"/>
    <m/>
    <m/>
    <n v="0"/>
    <n v="0"/>
    <m/>
    <m/>
    <n v="0"/>
    <n v="0"/>
    <m/>
    <m/>
    <n v="0"/>
    <n v="0"/>
    <m/>
    <m/>
    <n v="0"/>
    <n v="0"/>
    <m/>
    <m/>
    <n v="0"/>
    <n v="0"/>
    <m/>
    <m/>
    <n v="0"/>
    <n v="0"/>
    <m/>
    <m/>
    <n v="0"/>
    <n v="0"/>
    <m/>
    <m/>
    <n v="0"/>
    <n v="0"/>
    <m/>
    <m/>
    <n v="0"/>
    <n v="0"/>
    <m/>
    <m/>
    <x v="5"/>
    <x v="2"/>
    <s v="InteriorTFLs"/>
    <x v="39"/>
  </r>
  <r>
    <n v="5"/>
    <n v="40"/>
    <n v="0"/>
    <n v="0"/>
    <m/>
    <m/>
    <n v="0"/>
    <n v="0"/>
    <m/>
    <m/>
    <n v="0"/>
    <n v="0"/>
    <m/>
    <m/>
    <n v="0"/>
    <n v="0"/>
    <m/>
    <m/>
    <n v="0"/>
    <n v="0"/>
    <m/>
    <m/>
    <n v="0"/>
    <n v="0"/>
    <m/>
    <m/>
    <n v="0"/>
    <n v="0"/>
    <m/>
    <m/>
    <n v="0"/>
    <n v="0"/>
    <m/>
    <m/>
    <n v="0"/>
    <n v="0"/>
    <m/>
    <m/>
    <n v="0"/>
    <n v="0"/>
    <m/>
    <m/>
    <n v="0"/>
    <n v="0"/>
    <m/>
    <m/>
    <n v="0"/>
    <n v="0"/>
    <m/>
    <m/>
    <x v="5"/>
    <x v="2"/>
    <s v="InteriorTFLs"/>
    <x v="39"/>
  </r>
  <r>
    <n v="5"/>
    <n v="40"/>
    <n v="0"/>
    <n v="0"/>
    <m/>
    <m/>
    <n v="0"/>
    <n v="0"/>
    <m/>
    <m/>
    <n v="0"/>
    <n v="0"/>
    <m/>
    <m/>
    <n v="0"/>
    <n v="0"/>
    <m/>
    <m/>
    <n v="0"/>
    <n v="0"/>
    <m/>
    <m/>
    <n v="0"/>
    <n v="0"/>
    <m/>
    <m/>
    <n v="0"/>
    <n v="0"/>
    <m/>
    <m/>
    <n v="0"/>
    <n v="0"/>
    <m/>
    <m/>
    <n v="0"/>
    <n v="0"/>
    <m/>
    <m/>
    <n v="0"/>
    <n v="0"/>
    <m/>
    <m/>
    <n v="0"/>
    <n v="0"/>
    <m/>
    <m/>
    <n v="0"/>
    <n v="0"/>
    <m/>
    <m/>
    <x v="5"/>
    <x v="2"/>
    <s v="InteriorTFLs"/>
    <x v="39"/>
  </r>
  <r>
    <n v="5"/>
    <n v="40"/>
    <n v="0"/>
    <n v="688"/>
    <m/>
    <m/>
    <n v="176"/>
    <n v="2288"/>
    <m/>
    <m/>
    <n v="336"/>
    <n v="2448"/>
    <m/>
    <m/>
    <n v="224"/>
    <n v="2784"/>
    <m/>
    <m/>
    <n v="2176"/>
    <n v="4736"/>
    <m/>
    <m/>
    <n v="224"/>
    <n v="2784"/>
    <m/>
    <m/>
    <n v="224"/>
    <n v="2784"/>
    <m/>
    <m/>
    <n v="224"/>
    <n v="2784"/>
    <m/>
    <m/>
    <n v="224"/>
    <n v="2784"/>
    <m/>
    <m/>
    <n v="224"/>
    <n v="2768"/>
    <m/>
    <m/>
    <n v="224"/>
    <n v="2768"/>
    <m/>
    <m/>
    <n v="224"/>
    <n v="2768"/>
    <m/>
    <m/>
    <x v="5"/>
    <x v="2"/>
    <s v="InteriorTFLs"/>
    <x v="39"/>
  </r>
  <r>
    <n v="5"/>
    <n v="40"/>
    <n v="2560"/>
    <n v="3136"/>
    <m/>
    <m/>
    <n v="9152"/>
    <n v="10320"/>
    <m/>
    <m/>
    <n v="6752"/>
    <n v="7856"/>
    <m/>
    <m/>
    <n v="8224"/>
    <n v="9552"/>
    <m/>
    <m/>
    <n v="7888"/>
    <n v="9216"/>
    <m/>
    <m/>
    <n v="8080"/>
    <n v="9408"/>
    <m/>
    <m/>
    <n v="6720"/>
    <n v="7984"/>
    <m/>
    <m/>
    <n v="6800"/>
    <n v="8128"/>
    <m/>
    <m/>
    <n v="10816"/>
    <n v="12208"/>
    <m/>
    <m/>
    <n v="7344"/>
    <n v="8800"/>
    <m/>
    <m/>
    <n v="8672"/>
    <n v="10128"/>
    <m/>
    <m/>
    <n v="9952"/>
    <n v="11280"/>
    <m/>
    <m/>
    <x v="5"/>
    <x v="2"/>
    <s v="InteriorTFLs"/>
    <x v="39"/>
  </r>
  <r>
    <n v="5"/>
    <n v="40"/>
    <n v="16176"/>
    <n v="63824"/>
    <m/>
    <m/>
    <n v="34448"/>
    <n v="102944"/>
    <m/>
    <m/>
    <n v="36752"/>
    <n v="108288"/>
    <m/>
    <m/>
    <n v="32528"/>
    <n v="106704"/>
    <m/>
    <m/>
    <n v="42160"/>
    <n v="113984"/>
    <m/>
    <m/>
    <n v="41264"/>
    <n v="110864"/>
    <m/>
    <m/>
    <n v="36320"/>
    <n v="106608"/>
    <m/>
    <m/>
    <n v="32352"/>
    <n v="103904"/>
    <m/>
    <m/>
    <n v="35232"/>
    <n v="103840"/>
    <m/>
    <m/>
    <n v="35280"/>
    <n v="100880"/>
    <m/>
    <m/>
    <n v="34304"/>
    <n v="102832"/>
    <m/>
    <m/>
    <n v="36144"/>
    <n v="108352"/>
    <m/>
    <m/>
    <x v="5"/>
    <x v="2"/>
    <s v="InteriorTFLs"/>
    <x v="39"/>
  </r>
  <r>
    <n v="5"/>
    <n v="40"/>
    <n v="68128"/>
    <n v="74480"/>
    <m/>
    <m/>
    <n v="67696"/>
    <n v="75440"/>
    <m/>
    <m/>
    <n v="48656"/>
    <n v="59024"/>
    <m/>
    <m/>
    <n v="60336"/>
    <n v="72912"/>
    <m/>
    <m/>
    <n v="63456"/>
    <n v="77744"/>
    <m/>
    <m/>
    <n v="57712"/>
    <n v="71600"/>
    <m/>
    <m/>
    <n v="55440"/>
    <n v="70560"/>
    <m/>
    <m/>
    <n v="54688"/>
    <n v="66352"/>
    <m/>
    <m/>
    <n v="60560"/>
    <n v="69392"/>
    <m/>
    <m/>
    <n v="53792"/>
    <n v="66368"/>
    <m/>
    <m/>
    <n v="60912"/>
    <n v="76448"/>
    <m/>
    <m/>
    <n v="61104"/>
    <n v="69936"/>
    <m/>
    <m/>
    <x v="5"/>
    <x v="2"/>
    <s v="InteriorTFLs"/>
    <x v="39"/>
  </r>
  <r>
    <n v="5"/>
    <n v="40"/>
    <n v="38320"/>
    <n v="39600"/>
    <m/>
    <m/>
    <n v="68560"/>
    <n v="71216"/>
    <m/>
    <m/>
    <n v="65968"/>
    <n v="68848"/>
    <m/>
    <m/>
    <n v="70752"/>
    <n v="73632"/>
    <m/>
    <m/>
    <n v="69552"/>
    <n v="72288"/>
    <m/>
    <m/>
    <n v="69648"/>
    <n v="72400"/>
    <m/>
    <m/>
    <n v="70816"/>
    <n v="73712"/>
    <m/>
    <m/>
    <n v="67312"/>
    <n v="70128"/>
    <m/>
    <m/>
    <n v="66560"/>
    <n v="69248"/>
    <m/>
    <m/>
    <n v="67184"/>
    <n v="69920"/>
    <m/>
    <m/>
    <n v="69312"/>
    <n v="72096"/>
    <m/>
    <m/>
    <n v="67824"/>
    <n v="70496"/>
    <m/>
    <m/>
    <x v="5"/>
    <x v="2"/>
    <s v="InteriorTFLs"/>
    <x v="39"/>
  </r>
  <r>
    <n v="5"/>
    <n v="40"/>
    <n v="54640"/>
    <n v="124304"/>
    <m/>
    <m/>
    <n v="117872"/>
    <n v="211136"/>
    <m/>
    <m/>
    <n v="119984"/>
    <n v="211936"/>
    <m/>
    <m/>
    <n v="121488"/>
    <n v="217776"/>
    <m/>
    <m/>
    <n v="116064"/>
    <n v="209680"/>
    <m/>
    <m/>
    <n v="111488"/>
    <n v="205040"/>
    <m/>
    <m/>
    <n v="114544"/>
    <n v="217600"/>
    <m/>
    <m/>
    <n v="115088"/>
    <n v="210624"/>
    <m/>
    <m/>
    <n v="117216"/>
    <n v="204592"/>
    <m/>
    <m/>
    <n v="111488"/>
    <n v="200048"/>
    <m/>
    <m/>
    <n v="112128"/>
    <n v="195456"/>
    <m/>
    <m/>
    <n v="105936"/>
    <n v="187632"/>
    <m/>
    <m/>
    <x v="5"/>
    <x v="2"/>
    <s v="InteriorTFLs"/>
    <x v="39"/>
  </r>
  <r>
    <n v="5"/>
    <n v="40"/>
    <n v="73232"/>
    <n v="165968"/>
    <m/>
    <m/>
    <n v="139312"/>
    <n v="283296"/>
    <m/>
    <m/>
    <n v="146048"/>
    <n v="294624"/>
    <m/>
    <m/>
    <n v="134496"/>
    <n v="285392"/>
    <m/>
    <m/>
    <n v="143904"/>
    <n v="292192"/>
    <m/>
    <m/>
    <n v="136768"/>
    <n v="297024"/>
    <m/>
    <m/>
    <n v="144336"/>
    <n v="285808"/>
    <m/>
    <m/>
    <n v="146512"/>
    <n v="291696"/>
    <m/>
    <m/>
    <n v="141920"/>
    <n v="289472"/>
    <m/>
    <m/>
    <n v="145744"/>
    <n v="297936"/>
    <m/>
    <m/>
    <n v="141456"/>
    <n v="295680"/>
    <m/>
    <m/>
    <n v="137136"/>
    <n v="284256"/>
    <m/>
    <m/>
    <x v="5"/>
    <x v="2"/>
    <s v="InteriorTFLs"/>
    <x v="39"/>
  </r>
  <r>
    <n v="5"/>
    <n v="40"/>
    <n v="128576"/>
    <n v="216672"/>
    <m/>
    <m/>
    <n v="197520"/>
    <n v="334928"/>
    <m/>
    <m/>
    <n v="179072"/>
    <n v="318544"/>
    <m/>
    <m/>
    <n v="181648"/>
    <n v="319296"/>
    <m/>
    <m/>
    <n v="175744"/>
    <n v="311552"/>
    <m/>
    <m/>
    <n v="179808"/>
    <n v="320160"/>
    <m/>
    <m/>
    <n v="183072"/>
    <n v="314304"/>
    <m/>
    <m/>
    <n v="183920"/>
    <n v="310304"/>
    <m/>
    <m/>
    <n v="167568"/>
    <n v="307632"/>
    <m/>
    <m/>
    <n v="171712"/>
    <n v="298368"/>
    <m/>
    <m/>
    <n v="158672"/>
    <n v="280048"/>
    <m/>
    <m/>
    <n v="159968"/>
    <n v="288608"/>
    <m/>
    <m/>
    <x v="5"/>
    <x v="2"/>
    <s v="InteriorTFLs"/>
    <x v="39"/>
  </r>
  <r>
    <n v="5"/>
    <n v="40"/>
    <n v="301008"/>
    <n v="691584"/>
    <m/>
    <m/>
    <n v="470800"/>
    <n v="913472"/>
    <m/>
    <m/>
    <n v="442256"/>
    <n v="874224"/>
    <m/>
    <m/>
    <n v="444752"/>
    <n v="883232"/>
    <m/>
    <m/>
    <n v="361680"/>
    <n v="758576"/>
    <m/>
    <m/>
    <n v="399344"/>
    <n v="821760"/>
    <m/>
    <m/>
    <n v="394064"/>
    <n v="825072"/>
    <m/>
    <m/>
    <n v="359552"/>
    <n v="749968"/>
    <m/>
    <m/>
    <n v="362512"/>
    <n v="752016"/>
    <m/>
    <m/>
    <n v="352112"/>
    <n v="724256"/>
    <m/>
    <m/>
    <n v="374304"/>
    <n v="746592"/>
    <m/>
    <m/>
    <n v="363040"/>
    <n v="739088"/>
    <m/>
    <m/>
    <x v="5"/>
    <x v="2"/>
    <s v="InteriorTFLs"/>
    <x v="39"/>
  </r>
  <r>
    <n v="5"/>
    <n v="40"/>
    <n v="272704"/>
    <n v="963280"/>
    <m/>
    <m/>
    <n v="453120"/>
    <n v="1219632"/>
    <m/>
    <m/>
    <n v="434912"/>
    <n v="1197408"/>
    <m/>
    <m/>
    <n v="418080"/>
    <n v="1226368"/>
    <m/>
    <m/>
    <n v="431840"/>
    <n v="1170016"/>
    <m/>
    <m/>
    <n v="416416"/>
    <n v="1204928"/>
    <m/>
    <m/>
    <n v="417344"/>
    <n v="1213328"/>
    <m/>
    <m/>
    <n v="394016"/>
    <n v="1123632"/>
    <m/>
    <m/>
    <n v="394144"/>
    <n v="1118688"/>
    <m/>
    <m/>
    <n v="378336"/>
    <n v="1091584"/>
    <m/>
    <m/>
    <n v="363232"/>
    <n v="1075792"/>
    <m/>
    <m/>
    <n v="368832"/>
    <n v="1067792"/>
    <m/>
    <m/>
    <x v="5"/>
    <x v="2"/>
    <s v="InteriorTFLs"/>
    <x v="39"/>
  </r>
  <r>
    <n v="5"/>
    <n v="40"/>
    <n v="363792"/>
    <n v="888192"/>
    <m/>
    <m/>
    <n v="432736"/>
    <n v="1053040"/>
    <m/>
    <m/>
    <n v="413904"/>
    <n v="1008144"/>
    <m/>
    <m/>
    <n v="417376"/>
    <n v="1024800"/>
    <m/>
    <m/>
    <n v="413744"/>
    <n v="996352"/>
    <m/>
    <m/>
    <n v="410800"/>
    <n v="1009328"/>
    <m/>
    <m/>
    <n v="415280"/>
    <n v="1002528"/>
    <m/>
    <m/>
    <n v="401472"/>
    <n v="983328"/>
    <m/>
    <m/>
    <n v="409152"/>
    <n v="985472"/>
    <m/>
    <m/>
    <n v="409632"/>
    <n v="980576"/>
    <m/>
    <m/>
    <n v="399728"/>
    <n v="957376"/>
    <m/>
    <m/>
    <n v="400928"/>
    <n v="963408"/>
    <m/>
    <m/>
    <x v="5"/>
    <x v="2"/>
    <s v="InteriorTFLs"/>
    <x v="39"/>
  </r>
  <r>
    <n v="5"/>
    <n v="40"/>
    <n v="248800"/>
    <n v="553296"/>
    <m/>
    <m/>
    <n v="525408"/>
    <n v="1003088"/>
    <m/>
    <m/>
    <n v="502848"/>
    <n v="990672"/>
    <m/>
    <m/>
    <n v="498336"/>
    <n v="976928"/>
    <m/>
    <m/>
    <n v="489264"/>
    <n v="975008"/>
    <m/>
    <m/>
    <n v="512352"/>
    <n v="990896"/>
    <m/>
    <m/>
    <n v="528800"/>
    <n v="1015184"/>
    <m/>
    <m/>
    <n v="501840"/>
    <n v="980560"/>
    <m/>
    <m/>
    <n v="485920"/>
    <n v="963184"/>
    <m/>
    <m/>
    <n v="480912"/>
    <n v="949056"/>
    <m/>
    <m/>
    <n v="500000"/>
    <n v="970464"/>
    <m/>
    <m/>
    <n v="477840"/>
    <n v="949488"/>
    <m/>
    <m/>
    <x v="5"/>
    <x v="2"/>
    <s v="InteriorTFLs"/>
    <x v="39"/>
  </r>
  <r>
    <n v="5"/>
    <n v="40"/>
    <n v="650096"/>
    <n v="970272"/>
    <m/>
    <m/>
    <n v="976736"/>
    <n v="1339584"/>
    <m/>
    <m/>
    <n v="985104"/>
    <n v="1337152"/>
    <m/>
    <m/>
    <n v="978576"/>
    <n v="1322880"/>
    <m/>
    <m/>
    <n v="944912"/>
    <n v="1282640"/>
    <m/>
    <m/>
    <n v="942304"/>
    <n v="1291328"/>
    <m/>
    <m/>
    <n v="954288"/>
    <n v="1303936"/>
    <m/>
    <m/>
    <n v="931088"/>
    <n v="1274528"/>
    <m/>
    <m/>
    <n v="932480"/>
    <n v="1281984"/>
    <m/>
    <m/>
    <n v="923152"/>
    <n v="1269872"/>
    <m/>
    <m/>
    <n v="920784"/>
    <n v="1273504"/>
    <m/>
    <m/>
    <n v="927008"/>
    <n v="1272016"/>
    <m/>
    <m/>
    <x v="5"/>
    <x v="2"/>
    <s v="InteriorTFLs"/>
    <x v="39"/>
  </r>
  <r>
    <n v="5"/>
    <n v="40"/>
    <n v="2985808"/>
    <n v="5644304"/>
    <m/>
    <m/>
    <n v="4039488"/>
    <n v="7548320"/>
    <m/>
    <m/>
    <n v="4035840"/>
    <n v="7535104"/>
    <m/>
    <m/>
    <n v="3908480"/>
    <n v="7420448"/>
    <m/>
    <m/>
    <n v="3740848"/>
    <n v="7182080"/>
    <m/>
    <m/>
    <n v="3840048"/>
    <n v="7286656"/>
    <m/>
    <m/>
    <n v="3813488"/>
    <n v="7277584"/>
    <m/>
    <m/>
    <n v="3692208"/>
    <n v="7089968"/>
    <m/>
    <m/>
    <n v="3722592"/>
    <n v="7132944"/>
    <m/>
    <m/>
    <n v="3690144"/>
    <n v="7054464"/>
    <m/>
    <m/>
    <n v="3691008"/>
    <n v="7042656"/>
    <m/>
    <m/>
    <n v="3673104"/>
    <n v="7086352"/>
    <m/>
    <m/>
    <x v="5"/>
    <x v="2"/>
    <s v="InteriorTFLs"/>
    <x v="39"/>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n v="0"/>
    <n v="0"/>
    <m/>
    <m/>
    <n v="0"/>
    <n v="0"/>
    <m/>
    <m/>
    <x v="5"/>
    <x v="3"/>
    <s v="CoastTFLs"/>
    <x v="40"/>
  </r>
  <r>
    <n v="6"/>
    <n v="1"/>
    <m/>
    <m/>
    <n v="4784032"/>
    <n v="9495296"/>
    <n v="8486464"/>
    <n v="14086592"/>
    <m/>
    <m/>
    <n v="8612000"/>
    <n v="14182912"/>
    <m/>
    <m/>
    <n v="8615424"/>
    <n v="14205840"/>
    <m/>
    <m/>
    <n v="8669472"/>
    <n v="14234848"/>
    <m/>
    <m/>
    <n v="8638048"/>
    <n v="14253440"/>
    <m/>
    <m/>
    <n v="8651488"/>
    <n v="14236368"/>
    <m/>
    <m/>
    <n v="8681072"/>
    <n v="14267840"/>
    <m/>
    <m/>
    <n v="8709200"/>
    <n v="14276832"/>
    <m/>
    <m/>
    <n v="8656848"/>
    <n v="14253280"/>
    <m/>
    <m/>
    <n v="8739312"/>
    <n v="14344304"/>
    <m/>
    <m/>
    <n v="8729680"/>
    <n v="14314864"/>
    <m/>
    <m/>
    <x v="6"/>
    <x v="0"/>
    <s v="100MileHouse"/>
    <x v="0"/>
  </r>
  <r>
    <n v="6"/>
    <n v="2"/>
    <m/>
    <m/>
    <n v="436752"/>
    <n v="945312"/>
    <n v="455904"/>
    <n v="1228704"/>
    <m/>
    <m/>
    <n v="505216"/>
    <n v="1255360"/>
    <m/>
    <m/>
    <n v="511104"/>
    <n v="1260784"/>
    <m/>
    <m/>
    <n v="491664"/>
    <n v="1233616"/>
    <m/>
    <m/>
    <n v="485664"/>
    <n v="1228432"/>
    <m/>
    <m/>
    <n v="493872"/>
    <n v="1277008"/>
    <m/>
    <m/>
    <n v="502960"/>
    <n v="1242720"/>
    <m/>
    <m/>
    <n v="486112"/>
    <n v="1242464"/>
    <m/>
    <m/>
    <n v="495824"/>
    <n v="1258320"/>
    <m/>
    <m/>
    <n v="499328"/>
    <n v="1245920"/>
    <m/>
    <m/>
    <n v="488288"/>
    <n v="1231200"/>
    <m/>
    <m/>
    <x v="6"/>
    <x v="0"/>
    <s v="Arrow"/>
    <x v="1"/>
  </r>
  <r>
    <n v="6"/>
    <n v="3"/>
    <m/>
    <m/>
    <n v="0"/>
    <n v="0"/>
    <n v="0"/>
    <n v="0"/>
    <m/>
    <m/>
    <n v="0"/>
    <n v="0"/>
    <m/>
    <m/>
    <n v="0"/>
    <n v="0"/>
    <m/>
    <m/>
    <n v="0"/>
    <n v="0"/>
    <m/>
    <m/>
    <n v="0"/>
    <n v="0"/>
    <m/>
    <m/>
    <n v="0"/>
    <n v="0"/>
    <m/>
    <m/>
    <n v="0"/>
    <n v="0"/>
    <m/>
    <m/>
    <n v="0"/>
    <n v="0"/>
    <m/>
    <m/>
    <n v="0"/>
    <n v="0"/>
    <m/>
    <m/>
    <n v="0"/>
    <n v="0"/>
    <m/>
    <m/>
    <n v="0"/>
    <n v="0"/>
    <m/>
    <m/>
    <x v="6"/>
    <x v="1"/>
    <s v="Arrowsmith"/>
    <x v="2"/>
  </r>
  <r>
    <n v="6"/>
    <n v="4"/>
    <m/>
    <m/>
    <n v="136128"/>
    <n v="201264"/>
    <n v="114176"/>
    <n v="218304"/>
    <m/>
    <m/>
    <n v="115648"/>
    <n v="214288"/>
    <m/>
    <m/>
    <n v="116976"/>
    <n v="225872"/>
    <m/>
    <m/>
    <n v="121120"/>
    <n v="219648"/>
    <m/>
    <m/>
    <n v="114224"/>
    <n v="210976"/>
    <m/>
    <m/>
    <n v="114512"/>
    <n v="218288"/>
    <m/>
    <m/>
    <n v="111904"/>
    <n v="211136"/>
    <m/>
    <m/>
    <n v="114576"/>
    <n v="216864"/>
    <m/>
    <m/>
    <n v="110528"/>
    <n v="213264"/>
    <m/>
    <m/>
    <n v="118032"/>
    <n v="224000"/>
    <m/>
    <m/>
    <n v="120864"/>
    <n v="224960"/>
    <m/>
    <m/>
    <x v="6"/>
    <x v="0"/>
    <s v="Boundary"/>
    <x v="3"/>
  </r>
  <r>
    <n v="6"/>
    <n v="5"/>
    <m/>
    <m/>
    <n v="162400"/>
    <n v="347056"/>
    <n v="100912"/>
    <n v="394944"/>
    <m/>
    <m/>
    <n v="106096"/>
    <n v="397952"/>
    <m/>
    <m/>
    <n v="108144"/>
    <n v="394192"/>
    <m/>
    <m/>
    <n v="102608"/>
    <n v="395232"/>
    <m/>
    <m/>
    <n v="101168"/>
    <n v="389776"/>
    <m/>
    <m/>
    <n v="103520"/>
    <n v="393040"/>
    <m/>
    <m/>
    <n v="100464"/>
    <n v="387856"/>
    <m/>
    <m/>
    <n v="102496"/>
    <n v="391984"/>
    <m/>
    <m/>
    <n v="101152"/>
    <n v="393040"/>
    <m/>
    <m/>
    <n v="100192"/>
    <n v="394576"/>
    <m/>
    <m/>
    <n v="99440"/>
    <n v="393136"/>
    <m/>
    <m/>
    <x v="6"/>
    <x v="0"/>
    <s v="Bulkley"/>
    <x v="4"/>
  </r>
  <r>
    <n v="6"/>
    <n v="6"/>
    <m/>
    <m/>
    <n v="16"/>
    <n v="16"/>
    <n v="0"/>
    <n v="352"/>
    <m/>
    <m/>
    <n v="0"/>
    <n v="352"/>
    <m/>
    <m/>
    <n v="0"/>
    <n v="352"/>
    <m/>
    <m/>
    <n v="0"/>
    <n v="352"/>
    <m/>
    <m/>
    <n v="0"/>
    <n v="352"/>
    <m/>
    <m/>
    <n v="0"/>
    <n v="352"/>
    <m/>
    <m/>
    <n v="0"/>
    <n v="352"/>
    <m/>
    <m/>
    <n v="0"/>
    <n v="352"/>
    <m/>
    <m/>
    <n v="0"/>
    <n v="352"/>
    <m/>
    <m/>
    <n v="0"/>
    <n v="352"/>
    <m/>
    <m/>
    <n v="0"/>
    <n v="352"/>
    <m/>
    <m/>
    <x v="6"/>
    <x v="1"/>
    <s v="Cassiar"/>
    <x v="5"/>
  </r>
  <r>
    <n v="6"/>
    <n v="7"/>
    <m/>
    <m/>
    <n v="352"/>
    <n v="352"/>
    <n v="0"/>
    <n v="0"/>
    <m/>
    <m/>
    <n v="0"/>
    <n v="0"/>
    <m/>
    <m/>
    <n v="0"/>
    <n v="0"/>
    <m/>
    <m/>
    <n v="0"/>
    <n v="0"/>
    <m/>
    <m/>
    <n v="0"/>
    <n v="0"/>
    <m/>
    <m/>
    <n v="0"/>
    <n v="0"/>
    <m/>
    <m/>
    <n v="0"/>
    <n v="0"/>
    <m/>
    <m/>
    <n v="0"/>
    <n v="0"/>
    <m/>
    <m/>
    <n v="0"/>
    <n v="0"/>
    <m/>
    <m/>
    <n v="0"/>
    <n v="0"/>
    <m/>
    <m/>
    <n v="0"/>
    <n v="0"/>
    <m/>
    <m/>
    <x v="6"/>
    <x v="1"/>
    <s v="Cranberry"/>
    <x v="6"/>
  </r>
  <r>
    <n v="6"/>
    <n v="8"/>
    <m/>
    <m/>
    <n v="615856"/>
    <n v="1070848"/>
    <n v="547872"/>
    <n v="1422416"/>
    <m/>
    <m/>
    <n v="544784"/>
    <n v="1424928"/>
    <m/>
    <m/>
    <n v="591200"/>
    <n v="1449456"/>
    <m/>
    <m/>
    <n v="593136"/>
    <n v="1458864"/>
    <m/>
    <m/>
    <n v="545840"/>
    <n v="1423040"/>
    <m/>
    <m/>
    <n v="549584"/>
    <n v="1428752"/>
    <m/>
    <m/>
    <n v="560880"/>
    <n v="1433856"/>
    <m/>
    <m/>
    <n v="569328"/>
    <n v="1418528"/>
    <m/>
    <m/>
    <n v="583680"/>
    <n v="1465248"/>
    <m/>
    <m/>
    <n v="560592"/>
    <n v="1402768"/>
    <m/>
    <m/>
    <n v="567744"/>
    <n v="1450416"/>
    <m/>
    <m/>
    <x v="6"/>
    <x v="0"/>
    <s v="Cranbrook"/>
    <x v="7"/>
  </r>
  <r>
    <n v="6"/>
    <n v="9"/>
    <m/>
    <m/>
    <n v="49616"/>
    <n v="65312"/>
    <n v="22576"/>
    <n v="52656"/>
    <m/>
    <m/>
    <n v="28560"/>
    <n v="61232"/>
    <m/>
    <m/>
    <n v="29200"/>
    <n v="56672"/>
    <m/>
    <m/>
    <n v="30112"/>
    <n v="59328"/>
    <m/>
    <m/>
    <n v="29488"/>
    <n v="57696"/>
    <m/>
    <m/>
    <n v="29744"/>
    <n v="57328"/>
    <m/>
    <m/>
    <n v="32128"/>
    <n v="60240"/>
    <m/>
    <m/>
    <n v="30240"/>
    <n v="59616"/>
    <m/>
    <m/>
    <n v="30880"/>
    <n v="57536"/>
    <m/>
    <m/>
    <n v="32272"/>
    <n v="61824"/>
    <m/>
    <m/>
    <n v="30512"/>
    <n v="59200"/>
    <m/>
    <m/>
    <x v="6"/>
    <x v="0"/>
    <s v="DawsonCreek"/>
    <x v="8"/>
  </r>
  <r>
    <n v="6"/>
    <n v="10"/>
    <m/>
    <m/>
    <n v="0"/>
    <n v="0"/>
    <n v="0"/>
    <n v="0"/>
    <m/>
    <m/>
    <n v="0"/>
    <n v="0"/>
    <m/>
    <m/>
    <n v="0"/>
    <n v="0"/>
    <m/>
    <m/>
    <n v="0"/>
    <n v="0"/>
    <m/>
    <m/>
    <n v="0"/>
    <n v="0"/>
    <m/>
    <m/>
    <n v="0"/>
    <n v="0"/>
    <m/>
    <m/>
    <n v="0"/>
    <n v="0"/>
    <m/>
    <m/>
    <n v="0"/>
    <n v="0"/>
    <m/>
    <m/>
    <n v="0"/>
    <n v="0"/>
    <m/>
    <m/>
    <n v="0"/>
    <n v="0"/>
    <m/>
    <m/>
    <n v="0"/>
    <n v="0"/>
    <m/>
    <m/>
    <x v="6"/>
    <x v="1"/>
    <s v="FortNelson"/>
    <x v="9"/>
  </r>
  <r>
    <n v="6"/>
    <n v="11"/>
    <m/>
    <m/>
    <n v="2352"/>
    <n v="7824"/>
    <n v="1424"/>
    <n v="13456"/>
    <m/>
    <m/>
    <n v="816"/>
    <n v="13808"/>
    <m/>
    <m/>
    <n v="800"/>
    <n v="15536"/>
    <m/>
    <m/>
    <n v="2128"/>
    <n v="15376"/>
    <m/>
    <m/>
    <n v="400"/>
    <n v="12704"/>
    <m/>
    <m/>
    <n v="1840"/>
    <n v="14800"/>
    <m/>
    <m/>
    <n v="2320"/>
    <n v="15856"/>
    <m/>
    <m/>
    <n v="2160"/>
    <n v="14816"/>
    <m/>
    <m/>
    <n v="2384"/>
    <n v="15488"/>
    <m/>
    <m/>
    <n v="576"/>
    <n v="11632"/>
    <m/>
    <m/>
    <n v="2208"/>
    <n v="16912"/>
    <m/>
    <m/>
    <x v="6"/>
    <x v="1"/>
    <s v="Fraser"/>
    <x v="10"/>
  </r>
  <r>
    <n v="6"/>
    <n v="12"/>
    <m/>
    <m/>
    <n v="6277216"/>
    <n v="15463472"/>
    <n v="10978208"/>
    <n v="21950512"/>
    <m/>
    <m/>
    <n v="10717520"/>
    <n v="21356256"/>
    <m/>
    <m/>
    <n v="10742352"/>
    <n v="21424192"/>
    <m/>
    <m/>
    <n v="10732624"/>
    <n v="21418688"/>
    <m/>
    <m/>
    <n v="10699184"/>
    <n v="21358608"/>
    <m/>
    <m/>
    <n v="10727584"/>
    <n v="21382240"/>
    <m/>
    <m/>
    <n v="10772224"/>
    <n v="21362624"/>
    <m/>
    <m/>
    <n v="10635120"/>
    <n v="21192800"/>
    <m/>
    <m/>
    <n v="10718320"/>
    <n v="21297712"/>
    <m/>
    <m/>
    <n v="10656096"/>
    <n v="21248176"/>
    <m/>
    <m/>
    <n v="10683888"/>
    <n v="21298624"/>
    <m/>
    <m/>
    <x v="6"/>
    <x v="0"/>
    <s v="FtStJames"/>
    <x v="11"/>
  </r>
  <r>
    <n v="6"/>
    <n v="13"/>
    <m/>
    <m/>
    <n v="9248"/>
    <n v="14272"/>
    <n v="112"/>
    <n v="14464"/>
    <m/>
    <m/>
    <n v="112"/>
    <n v="11680"/>
    <m/>
    <m/>
    <n v="112"/>
    <n v="13200"/>
    <m/>
    <m/>
    <n v="112"/>
    <n v="15328"/>
    <m/>
    <m/>
    <n v="112"/>
    <n v="14816"/>
    <m/>
    <m/>
    <n v="112"/>
    <n v="12304"/>
    <m/>
    <m/>
    <n v="112"/>
    <n v="14752"/>
    <m/>
    <m/>
    <n v="112"/>
    <n v="12176"/>
    <m/>
    <m/>
    <n v="112"/>
    <n v="12048"/>
    <m/>
    <m/>
    <n v="112"/>
    <n v="12224"/>
    <m/>
    <m/>
    <n v="112"/>
    <n v="12720"/>
    <m/>
    <m/>
    <x v="6"/>
    <x v="1"/>
    <s v="FtStJohn"/>
    <x v="12"/>
  </r>
  <r>
    <n v="6"/>
    <n v="14"/>
    <m/>
    <m/>
    <n v="140800"/>
    <n v="387776"/>
    <n v="156000"/>
    <n v="479216"/>
    <m/>
    <m/>
    <n v="157344"/>
    <n v="487072"/>
    <m/>
    <m/>
    <n v="159232"/>
    <n v="501296"/>
    <m/>
    <m/>
    <n v="152960"/>
    <n v="477200"/>
    <m/>
    <m/>
    <n v="154016"/>
    <n v="487072"/>
    <m/>
    <m/>
    <n v="156688"/>
    <n v="495216"/>
    <m/>
    <m/>
    <n v="145744"/>
    <n v="472768"/>
    <m/>
    <m/>
    <n v="151872"/>
    <n v="482640"/>
    <m/>
    <m/>
    <n v="150768"/>
    <n v="474864"/>
    <m/>
    <m/>
    <n v="149088"/>
    <n v="488528"/>
    <m/>
    <m/>
    <n v="148768"/>
    <n v="478000"/>
    <m/>
    <m/>
    <x v="6"/>
    <x v="0"/>
    <s v="Golden"/>
    <x v="13"/>
  </r>
  <r>
    <n v="6"/>
    <n v="15"/>
    <m/>
    <m/>
    <n v="266064"/>
    <n v="472816"/>
    <n v="215552"/>
    <n v="591872"/>
    <m/>
    <m/>
    <n v="218704"/>
    <n v="574800"/>
    <m/>
    <m/>
    <n v="212160"/>
    <n v="567536"/>
    <m/>
    <m/>
    <n v="221504"/>
    <n v="579008"/>
    <m/>
    <m/>
    <n v="217472"/>
    <n v="586576"/>
    <m/>
    <m/>
    <n v="212752"/>
    <n v="589936"/>
    <m/>
    <m/>
    <n v="216240"/>
    <n v="589936"/>
    <m/>
    <m/>
    <n v="231824"/>
    <n v="599248"/>
    <m/>
    <m/>
    <n v="204880"/>
    <n v="562320"/>
    <m/>
    <m/>
    <n v="211920"/>
    <n v="575200"/>
    <m/>
    <m/>
    <n v="216192"/>
    <n v="585584"/>
    <m/>
    <m/>
    <x v="6"/>
    <x v="0"/>
    <s v="Invermere"/>
    <x v="14"/>
  </r>
  <r>
    <n v="6"/>
    <n v="16"/>
    <m/>
    <m/>
    <n v="0"/>
    <n v="0"/>
    <n v="0"/>
    <n v="512"/>
    <m/>
    <m/>
    <n v="0"/>
    <n v="1568"/>
    <m/>
    <m/>
    <n v="0"/>
    <n v="592"/>
    <m/>
    <m/>
    <n v="0"/>
    <n v="384"/>
    <m/>
    <m/>
    <n v="0"/>
    <n v="1376"/>
    <m/>
    <m/>
    <n v="0"/>
    <n v="1952"/>
    <m/>
    <m/>
    <n v="0"/>
    <n v="1712"/>
    <m/>
    <m/>
    <n v="0"/>
    <n v="624"/>
    <m/>
    <m/>
    <n v="0"/>
    <n v="2000"/>
    <m/>
    <m/>
    <n v="0"/>
    <n v="432"/>
    <m/>
    <m/>
    <n v="0"/>
    <n v="1376"/>
    <m/>
    <m/>
    <x v="6"/>
    <x v="1"/>
    <s v="Kalum"/>
    <x v="15"/>
  </r>
  <r>
    <n v="6"/>
    <n v="17"/>
    <m/>
    <m/>
    <n v="3094736"/>
    <n v="6742224"/>
    <n v="5773264"/>
    <n v="10264720"/>
    <m/>
    <m/>
    <n v="5926496"/>
    <n v="10408640"/>
    <m/>
    <m/>
    <n v="6049248"/>
    <n v="10634880"/>
    <m/>
    <m/>
    <n v="6125824"/>
    <n v="10673152"/>
    <m/>
    <m/>
    <n v="6101568"/>
    <n v="10705584"/>
    <m/>
    <m/>
    <n v="6072848"/>
    <n v="10630928"/>
    <m/>
    <m/>
    <n v="6207504"/>
    <n v="10821392"/>
    <m/>
    <m/>
    <n v="6248064"/>
    <n v="10887504"/>
    <m/>
    <m/>
    <n v="6183648"/>
    <n v="10801072"/>
    <m/>
    <m/>
    <n v="6176592"/>
    <n v="10873840"/>
    <m/>
    <m/>
    <n v="6171376"/>
    <n v="10793664"/>
    <m/>
    <m/>
    <x v="6"/>
    <x v="0"/>
    <s v="Kamloops"/>
    <x v="16"/>
  </r>
  <r>
    <n v="6"/>
    <n v="18"/>
    <m/>
    <m/>
    <n v="0"/>
    <n v="0"/>
    <n v="0"/>
    <n v="0"/>
    <m/>
    <m/>
    <n v="0"/>
    <n v="0"/>
    <m/>
    <m/>
    <n v="0"/>
    <n v="0"/>
    <m/>
    <m/>
    <n v="0"/>
    <n v="0"/>
    <m/>
    <m/>
    <n v="0"/>
    <n v="0"/>
    <m/>
    <m/>
    <n v="0"/>
    <n v="0"/>
    <m/>
    <m/>
    <n v="0"/>
    <n v="0"/>
    <m/>
    <m/>
    <n v="0"/>
    <n v="0"/>
    <m/>
    <m/>
    <n v="0"/>
    <n v="0"/>
    <m/>
    <m/>
    <n v="0"/>
    <n v="0"/>
    <m/>
    <m/>
    <n v="0"/>
    <n v="0"/>
    <m/>
    <m/>
    <x v="6"/>
    <x v="1"/>
    <s v="Kingcome"/>
    <x v="17"/>
  </r>
  <r>
    <n v="6"/>
    <n v="19"/>
    <m/>
    <m/>
    <n v="3376"/>
    <n v="8192"/>
    <n v="176"/>
    <n v="5680"/>
    <m/>
    <m/>
    <n v="240"/>
    <n v="3088"/>
    <m/>
    <m/>
    <n v="192"/>
    <n v="4960"/>
    <m/>
    <m/>
    <n v="192"/>
    <n v="7008"/>
    <m/>
    <m/>
    <n v="240"/>
    <n v="3968"/>
    <m/>
    <m/>
    <n v="192"/>
    <n v="6608"/>
    <m/>
    <m/>
    <n v="160"/>
    <n v="3504"/>
    <m/>
    <m/>
    <n v="240"/>
    <n v="4704"/>
    <m/>
    <m/>
    <n v="240"/>
    <n v="5712"/>
    <m/>
    <m/>
    <n v="160"/>
    <n v="4240"/>
    <m/>
    <m/>
    <n v="160"/>
    <n v="6192"/>
    <m/>
    <m/>
    <x v="6"/>
    <x v="1"/>
    <s v="Kispiox"/>
    <x v="18"/>
  </r>
  <r>
    <n v="6"/>
    <n v="20"/>
    <m/>
    <m/>
    <n v="260752"/>
    <n v="481536"/>
    <n v="287600"/>
    <n v="638992"/>
    <m/>
    <m/>
    <n v="301232"/>
    <n v="647248"/>
    <m/>
    <m/>
    <n v="293984"/>
    <n v="650528"/>
    <m/>
    <m/>
    <n v="295952"/>
    <n v="648208"/>
    <m/>
    <m/>
    <n v="297280"/>
    <n v="652032"/>
    <m/>
    <m/>
    <n v="312128"/>
    <n v="650784"/>
    <m/>
    <m/>
    <n v="301120"/>
    <n v="653008"/>
    <m/>
    <m/>
    <n v="297232"/>
    <n v="641296"/>
    <m/>
    <m/>
    <n v="304976"/>
    <n v="647600"/>
    <m/>
    <m/>
    <n v="302384"/>
    <n v="637568"/>
    <m/>
    <m/>
    <n v="293216"/>
    <n v="643568"/>
    <m/>
    <m/>
    <x v="6"/>
    <x v="0"/>
    <s v="KootenayLake"/>
    <x v="19"/>
  </r>
  <r>
    <n v="6"/>
    <n v="21"/>
    <m/>
    <m/>
    <n v="5096800"/>
    <n v="24622144"/>
    <n v="14989808"/>
    <n v="34991856"/>
    <m/>
    <m/>
    <n v="15067712"/>
    <n v="34512464"/>
    <m/>
    <m/>
    <n v="15031680"/>
    <n v="34677264"/>
    <m/>
    <m/>
    <n v="15021760"/>
    <n v="34522016"/>
    <m/>
    <m/>
    <n v="15010480"/>
    <n v="34391248"/>
    <m/>
    <m/>
    <n v="14963504"/>
    <n v="34421152"/>
    <m/>
    <m/>
    <n v="14991504"/>
    <n v="34266384"/>
    <m/>
    <m/>
    <n v="14877120"/>
    <n v="34168528"/>
    <m/>
    <m/>
    <n v="14951680"/>
    <n v="34134528"/>
    <m/>
    <m/>
    <n v="14907696"/>
    <n v="34069184"/>
    <m/>
    <m/>
    <n v="14976240"/>
    <n v="34154432"/>
    <m/>
    <m/>
    <x v="6"/>
    <x v="0"/>
    <s v="Lakes"/>
    <x v="20"/>
  </r>
  <r>
    <n v="6"/>
    <n v="22"/>
    <m/>
    <m/>
    <n v="143008"/>
    <n v="267376"/>
    <n v="402464"/>
    <n v="652880"/>
    <m/>
    <m/>
    <n v="408208"/>
    <n v="669504"/>
    <m/>
    <m/>
    <n v="403584"/>
    <n v="656272"/>
    <m/>
    <m/>
    <n v="381344"/>
    <n v="651376"/>
    <m/>
    <m/>
    <n v="420224"/>
    <n v="697184"/>
    <m/>
    <m/>
    <n v="392768"/>
    <n v="651856"/>
    <m/>
    <m/>
    <n v="398480"/>
    <n v="662784"/>
    <m/>
    <m/>
    <n v="407968"/>
    <n v="675440"/>
    <m/>
    <m/>
    <n v="403216"/>
    <n v="660144"/>
    <m/>
    <m/>
    <n v="417312"/>
    <n v="680048"/>
    <m/>
    <m/>
    <n v="407088"/>
    <n v="666512"/>
    <m/>
    <m/>
    <x v="6"/>
    <x v="0"/>
    <s v="Lillooet"/>
    <x v="21"/>
  </r>
  <r>
    <n v="6"/>
    <n v="23"/>
    <m/>
    <m/>
    <n v="380256"/>
    <n v="668928"/>
    <n v="661760"/>
    <n v="1342304"/>
    <m/>
    <m/>
    <n v="682608"/>
    <n v="1373184"/>
    <m/>
    <m/>
    <n v="632992"/>
    <n v="1321472"/>
    <m/>
    <m/>
    <n v="651936"/>
    <n v="1347296"/>
    <m/>
    <m/>
    <n v="631552"/>
    <n v="1323120"/>
    <m/>
    <m/>
    <n v="605008"/>
    <n v="1283440"/>
    <m/>
    <m/>
    <n v="611792"/>
    <n v="1290672"/>
    <m/>
    <m/>
    <n v="624416"/>
    <n v="1303952"/>
    <m/>
    <m/>
    <n v="629568"/>
    <n v="1305312"/>
    <m/>
    <m/>
    <n v="617472"/>
    <n v="1284032"/>
    <m/>
    <m/>
    <n v="609968"/>
    <n v="1282512"/>
    <m/>
    <m/>
    <x v="6"/>
    <x v="0"/>
    <s v="Mackenzie"/>
    <x v="22"/>
  </r>
  <r>
    <n v="6"/>
    <n v="24"/>
    <m/>
    <m/>
    <n v="1864640"/>
    <n v="3622752"/>
    <n v="1250800"/>
    <n v="3350800"/>
    <m/>
    <m/>
    <n v="1252704"/>
    <n v="3361440"/>
    <m/>
    <m/>
    <n v="1261584"/>
    <n v="3357968"/>
    <m/>
    <m/>
    <n v="1266912"/>
    <n v="3368848"/>
    <m/>
    <m/>
    <n v="1249824"/>
    <n v="3366080"/>
    <m/>
    <m/>
    <n v="1250736"/>
    <n v="3326400"/>
    <m/>
    <m/>
    <n v="1300192"/>
    <n v="3380928"/>
    <m/>
    <m/>
    <n v="1243232"/>
    <n v="3309440"/>
    <m/>
    <m/>
    <n v="1255312"/>
    <n v="3316976"/>
    <m/>
    <m/>
    <n v="1275008"/>
    <n v="3331664"/>
    <m/>
    <m/>
    <n v="1248256"/>
    <n v="3322944"/>
    <m/>
    <m/>
    <x v="6"/>
    <x v="0"/>
    <s v="Merritt"/>
    <x v="23"/>
  </r>
  <r>
    <n v="6"/>
    <n v="25"/>
    <m/>
    <m/>
    <n v="0"/>
    <n v="0"/>
    <n v="3040"/>
    <n v="18576"/>
    <m/>
    <m/>
    <n v="1888"/>
    <n v="22048"/>
    <m/>
    <m/>
    <n v="3520"/>
    <n v="18992"/>
    <m/>
    <m/>
    <n v="3168"/>
    <n v="25712"/>
    <m/>
    <m/>
    <n v="2864"/>
    <n v="18512"/>
    <m/>
    <m/>
    <n v="3040"/>
    <n v="19984"/>
    <m/>
    <m/>
    <n v="2672"/>
    <n v="27056"/>
    <m/>
    <m/>
    <n v="3184"/>
    <n v="24544"/>
    <m/>
    <m/>
    <n v="2304"/>
    <n v="24000"/>
    <m/>
    <m/>
    <n v="3232"/>
    <n v="25840"/>
    <m/>
    <m/>
    <n v="3088"/>
    <n v="22544"/>
    <m/>
    <m/>
    <x v="6"/>
    <x v="1"/>
    <s v="MidCoast"/>
    <x v="24"/>
  </r>
  <r>
    <n v="6"/>
    <n v="26"/>
    <m/>
    <m/>
    <n v="1596128"/>
    <n v="3769232"/>
    <n v="3762304"/>
    <n v="6705616"/>
    <m/>
    <m/>
    <n v="3754736"/>
    <n v="6624848"/>
    <m/>
    <m/>
    <n v="3716832"/>
    <n v="6606704"/>
    <m/>
    <m/>
    <n v="3734304"/>
    <n v="6571344"/>
    <m/>
    <m/>
    <n v="3746512"/>
    <n v="6574256"/>
    <m/>
    <m/>
    <n v="3717712"/>
    <n v="6559264"/>
    <m/>
    <m/>
    <n v="3746400"/>
    <n v="6595024"/>
    <m/>
    <m/>
    <n v="3732064"/>
    <n v="6557136"/>
    <m/>
    <m/>
    <n v="3742656"/>
    <n v="6604672"/>
    <m/>
    <m/>
    <n v="3714576"/>
    <n v="6566208"/>
    <m/>
    <m/>
    <n v="3758144"/>
    <n v="6584560"/>
    <m/>
    <m/>
    <x v="6"/>
    <x v="0"/>
    <s v="Morice"/>
    <x v="25"/>
  </r>
  <r>
    <n v="6"/>
    <n v="27"/>
    <m/>
    <m/>
    <n v="336"/>
    <n v="1776"/>
    <n v="2336"/>
    <n v="4672"/>
    <m/>
    <m/>
    <n v="2336"/>
    <n v="5056"/>
    <m/>
    <m/>
    <n v="1616"/>
    <n v="3952"/>
    <m/>
    <m/>
    <n v="1952"/>
    <n v="4672"/>
    <m/>
    <m/>
    <n v="1232"/>
    <n v="3696"/>
    <m/>
    <m/>
    <n v="896"/>
    <n v="3232"/>
    <m/>
    <m/>
    <n v="1232"/>
    <n v="3952"/>
    <m/>
    <m/>
    <n v="2336"/>
    <n v="4928"/>
    <m/>
    <m/>
    <n v="2336"/>
    <n v="5136"/>
    <m/>
    <m/>
    <n v="2336"/>
    <n v="4800"/>
    <m/>
    <m/>
    <n v="1232"/>
    <n v="3824"/>
    <m/>
    <m/>
    <x v="6"/>
    <x v="1"/>
    <s v="Nass"/>
    <x v="26"/>
  </r>
  <r>
    <n v="6"/>
    <n v="28"/>
    <m/>
    <m/>
    <n v="0"/>
    <n v="0"/>
    <n v="0"/>
    <n v="0"/>
    <m/>
    <m/>
    <n v="0"/>
    <n v="0"/>
    <m/>
    <m/>
    <n v="0"/>
    <n v="0"/>
    <m/>
    <m/>
    <n v="0"/>
    <n v="0"/>
    <m/>
    <m/>
    <n v="0"/>
    <n v="0"/>
    <m/>
    <m/>
    <n v="0"/>
    <n v="0"/>
    <m/>
    <m/>
    <n v="0"/>
    <n v="0"/>
    <m/>
    <m/>
    <n v="0"/>
    <n v="0"/>
    <m/>
    <m/>
    <n v="0"/>
    <n v="0"/>
    <m/>
    <m/>
    <n v="0"/>
    <n v="0"/>
    <m/>
    <m/>
    <n v="0"/>
    <n v="0"/>
    <m/>
    <m/>
    <x v="6"/>
    <x v="1"/>
    <s v="NorthCoast"/>
    <x v="27"/>
  </r>
  <r>
    <n v="6"/>
    <n v="29"/>
    <m/>
    <m/>
    <n v="1183696"/>
    <n v="2269744"/>
    <n v="973824"/>
    <n v="2340208"/>
    <m/>
    <m/>
    <n v="1047568"/>
    <n v="2412096"/>
    <m/>
    <m/>
    <n v="1042128"/>
    <n v="2467280"/>
    <m/>
    <m/>
    <n v="1035600"/>
    <n v="2391376"/>
    <m/>
    <m/>
    <n v="1044800"/>
    <n v="2414064"/>
    <m/>
    <m/>
    <n v="1060704"/>
    <n v="2416800"/>
    <m/>
    <m/>
    <n v="1014192"/>
    <n v="2323760"/>
    <m/>
    <m/>
    <n v="1011648"/>
    <n v="2342496"/>
    <m/>
    <m/>
    <n v="1008144"/>
    <n v="2341056"/>
    <m/>
    <m/>
    <n v="1012528"/>
    <n v="2350416"/>
    <m/>
    <m/>
    <n v="1009360"/>
    <n v="2353648"/>
    <m/>
    <m/>
    <x v="6"/>
    <x v="0"/>
    <s v="Okanagan"/>
    <x v="28"/>
  </r>
  <r>
    <n v="6"/>
    <n v="30"/>
    <m/>
    <m/>
    <n v="7306752"/>
    <n v="24136752"/>
    <n v="12300000"/>
    <n v="30168848"/>
    <m/>
    <m/>
    <n v="12525024"/>
    <n v="29833872"/>
    <m/>
    <m/>
    <n v="12546672"/>
    <n v="29951552"/>
    <m/>
    <m/>
    <n v="12683008"/>
    <n v="29844464"/>
    <m/>
    <m/>
    <n v="12713616"/>
    <n v="30016416"/>
    <m/>
    <m/>
    <n v="12767424"/>
    <n v="29980144"/>
    <m/>
    <m/>
    <n v="12693856"/>
    <n v="29945488"/>
    <m/>
    <m/>
    <n v="12771312"/>
    <n v="30053904"/>
    <m/>
    <m/>
    <n v="12811904"/>
    <n v="30202480"/>
    <m/>
    <m/>
    <n v="12815120"/>
    <n v="30197888"/>
    <m/>
    <m/>
    <n v="12806592"/>
    <n v="30277904"/>
    <m/>
    <m/>
    <x v="6"/>
    <x v="0"/>
    <s v="PrinceGeorge"/>
    <x v="29"/>
  </r>
  <r>
    <n v="6"/>
    <n v="31"/>
    <m/>
    <m/>
    <n v="0"/>
    <n v="0"/>
    <n v="0"/>
    <n v="0"/>
    <m/>
    <m/>
    <n v="0"/>
    <n v="0"/>
    <m/>
    <m/>
    <n v="0"/>
    <n v="0"/>
    <m/>
    <m/>
    <n v="0"/>
    <n v="0"/>
    <m/>
    <m/>
    <n v="0"/>
    <n v="0"/>
    <m/>
    <m/>
    <n v="0"/>
    <n v="0"/>
    <m/>
    <m/>
    <n v="0"/>
    <n v="0"/>
    <m/>
    <m/>
    <n v="0"/>
    <n v="0"/>
    <m/>
    <m/>
    <n v="0"/>
    <n v="0"/>
    <m/>
    <m/>
    <n v="0"/>
    <n v="0"/>
    <m/>
    <m/>
    <n v="0"/>
    <n v="0"/>
    <m/>
    <m/>
    <x v="6"/>
    <x v="1"/>
    <s v="QueenCharlotte"/>
    <x v="30"/>
  </r>
  <r>
    <n v="6"/>
    <n v="32"/>
    <m/>
    <m/>
    <n v="16702256"/>
    <n v="63823808"/>
    <n v="23341312"/>
    <n v="71995696"/>
    <m/>
    <m/>
    <n v="23677520"/>
    <n v="71605488"/>
    <m/>
    <m/>
    <n v="23781840"/>
    <n v="71791856"/>
    <m/>
    <m/>
    <n v="23729344"/>
    <n v="71773456"/>
    <m/>
    <m/>
    <n v="23743216"/>
    <n v="71676176"/>
    <m/>
    <m/>
    <n v="23746832"/>
    <n v="71772112"/>
    <m/>
    <m/>
    <n v="23784800"/>
    <n v="71797056"/>
    <m/>
    <m/>
    <n v="23769760"/>
    <n v="71747520"/>
    <m/>
    <m/>
    <n v="23841664"/>
    <n v="71919440"/>
    <m/>
    <m/>
    <n v="23825216"/>
    <n v="72032480"/>
    <m/>
    <m/>
    <n v="23869856"/>
    <n v="71842576"/>
    <m/>
    <m/>
    <x v="6"/>
    <x v="0"/>
    <s v="Quesnel"/>
    <x v="31"/>
  </r>
  <r>
    <n v="6"/>
    <n v="33"/>
    <m/>
    <m/>
    <n v="32"/>
    <n v="176"/>
    <n v="848"/>
    <n v="1296"/>
    <m/>
    <m/>
    <n v="784"/>
    <n v="1232"/>
    <m/>
    <m/>
    <n v="592"/>
    <n v="1248"/>
    <m/>
    <m/>
    <n v="624"/>
    <n v="1280"/>
    <m/>
    <m/>
    <n v="624"/>
    <n v="1072"/>
    <m/>
    <m/>
    <n v="608"/>
    <n v="1056"/>
    <m/>
    <m/>
    <n v="656"/>
    <n v="1312"/>
    <m/>
    <m/>
    <n v="848"/>
    <n v="1296"/>
    <m/>
    <m/>
    <n v="608"/>
    <n v="1072"/>
    <m/>
    <m/>
    <n v="608"/>
    <n v="1056"/>
    <m/>
    <m/>
    <n v="656"/>
    <n v="1584"/>
    <m/>
    <m/>
    <x v="6"/>
    <x v="1"/>
    <s v="Revelstoke"/>
    <x v="32"/>
  </r>
  <r>
    <n v="6"/>
    <n v="34"/>
    <m/>
    <m/>
    <n v="138752"/>
    <n v="356752"/>
    <n v="139872"/>
    <n v="429072"/>
    <m/>
    <m/>
    <n v="141344"/>
    <n v="433552"/>
    <m/>
    <m/>
    <n v="141056"/>
    <n v="435840"/>
    <m/>
    <m/>
    <n v="143568"/>
    <n v="422752"/>
    <m/>
    <m/>
    <n v="147008"/>
    <n v="436928"/>
    <m/>
    <m/>
    <n v="146144"/>
    <n v="423616"/>
    <m/>
    <m/>
    <n v="139296"/>
    <n v="417552"/>
    <m/>
    <m/>
    <n v="131200"/>
    <n v="423664"/>
    <m/>
    <m/>
    <n v="134448"/>
    <n v="430896"/>
    <m/>
    <m/>
    <n v="142016"/>
    <n v="414976"/>
    <m/>
    <m/>
    <n v="143968"/>
    <n v="428080"/>
    <m/>
    <m/>
    <x v="6"/>
    <x v="0"/>
    <s v="RobsonValley"/>
    <x v="33"/>
  </r>
  <r>
    <n v="6"/>
    <n v="35"/>
    <m/>
    <m/>
    <n v="3872"/>
    <n v="10784"/>
    <n v="1984"/>
    <n v="138960"/>
    <m/>
    <m/>
    <n v="8128"/>
    <n v="148592"/>
    <m/>
    <m/>
    <n v="8752"/>
    <n v="145648"/>
    <m/>
    <m/>
    <n v="6640"/>
    <n v="145136"/>
    <m/>
    <m/>
    <n v="9712"/>
    <n v="152048"/>
    <m/>
    <m/>
    <n v="7520"/>
    <n v="145088"/>
    <m/>
    <m/>
    <n v="6512"/>
    <n v="144096"/>
    <m/>
    <m/>
    <n v="7360"/>
    <n v="137552"/>
    <m/>
    <m/>
    <n v="8352"/>
    <n v="146400"/>
    <m/>
    <m/>
    <n v="6208"/>
    <n v="128496"/>
    <m/>
    <m/>
    <n v="8048"/>
    <n v="150464"/>
    <m/>
    <m/>
    <x v="6"/>
    <x v="1"/>
    <s v="Soo"/>
    <x v="34"/>
  </r>
  <r>
    <n v="6"/>
    <n v="36"/>
    <m/>
    <m/>
    <n v="0"/>
    <n v="0"/>
    <n v="0"/>
    <n v="0"/>
    <m/>
    <m/>
    <n v="0"/>
    <n v="0"/>
    <m/>
    <m/>
    <n v="0"/>
    <n v="0"/>
    <m/>
    <m/>
    <n v="0"/>
    <n v="0"/>
    <m/>
    <m/>
    <n v="0"/>
    <n v="0"/>
    <m/>
    <m/>
    <n v="0"/>
    <n v="0"/>
    <m/>
    <m/>
    <n v="0"/>
    <n v="0"/>
    <m/>
    <m/>
    <n v="0"/>
    <n v="0"/>
    <m/>
    <m/>
    <n v="0"/>
    <n v="0"/>
    <m/>
    <m/>
    <n v="0"/>
    <n v="0"/>
    <m/>
    <m/>
    <n v="0"/>
    <n v="0"/>
    <m/>
    <m/>
    <x v="6"/>
    <x v="1"/>
    <s v="Strathcona"/>
    <x v="35"/>
  </r>
  <r>
    <n v="6"/>
    <n v="37"/>
    <m/>
    <m/>
    <n v="0"/>
    <n v="0"/>
    <n v="0"/>
    <n v="0"/>
    <m/>
    <m/>
    <n v="0"/>
    <n v="0"/>
    <m/>
    <m/>
    <n v="0"/>
    <n v="0"/>
    <m/>
    <m/>
    <n v="0"/>
    <n v="0"/>
    <m/>
    <m/>
    <n v="0"/>
    <n v="0"/>
    <m/>
    <m/>
    <n v="0"/>
    <n v="0"/>
    <m/>
    <m/>
    <n v="0"/>
    <n v="0"/>
    <m/>
    <m/>
    <n v="0"/>
    <n v="0"/>
    <m/>
    <m/>
    <n v="0"/>
    <n v="0"/>
    <m/>
    <m/>
    <n v="0"/>
    <n v="0"/>
    <m/>
    <m/>
    <n v="0"/>
    <n v="0"/>
    <m/>
    <m/>
    <x v="6"/>
    <x v="1"/>
    <s v="SunshineCoast"/>
    <x v="36"/>
  </r>
  <r>
    <n v="6"/>
    <n v="38"/>
    <m/>
    <m/>
    <n v="12346912"/>
    <n v="45029312"/>
    <n v="24520496"/>
    <n v="60050992"/>
    <m/>
    <m/>
    <n v="24457600"/>
    <n v="59118272"/>
    <m/>
    <m/>
    <n v="24961392"/>
    <n v="59645184"/>
    <m/>
    <m/>
    <n v="24502880"/>
    <n v="59058592"/>
    <m/>
    <m/>
    <n v="24764544"/>
    <n v="59346112"/>
    <m/>
    <m/>
    <n v="24641360"/>
    <n v="59221952"/>
    <m/>
    <m/>
    <n v="24568624"/>
    <n v="58984304"/>
    <m/>
    <m/>
    <n v="24603232"/>
    <n v="59113216"/>
    <m/>
    <m/>
    <n v="24611936"/>
    <n v="59084400"/>
    <m/>
    <m/>
    <n v="24567792"/>
    <n v="59054224"/>
    <m/>
    <m/>
    <n v="24520464"/>
    <n v="58955408"/>
    <m/>
    <m/>
    <x v="6"/>
    <x v="0"/>
    <s v="Vanderhoof"/>
    <x v="37"/>
  </r>
  <r>
    <n v="6"/>
    <n v="39"/>
    <m/>
    <m/>
    <n v="14251232"/>
    <n v="34827456"/>
    <n v="19102784"/>
    <n v="41220720"/>
    <m/>
    <m/>
    <n v="19219888"/>
    <n v="40852464"/>
    <m/>
    <m/>
    <n v="19369280"/>
    <n v="41495680"/>
    <m/>
    <m/>
    <n v="19324112"/>
    <n v="41438832"/>
    <m/>
    <m/>
    <n v="19348736"/>
    <n v="41479952"/>
    <m/>
    <m/>
    <n v="19399008"/>
    <n v="41513872"/>
    <m/>
    <m/>
    <n v="19328880"/>
    <n v="41420336"/>
    <m/>
    <m/>
    <n v="19343664"/>
    <n v="41457744"/>
    <m/>
    <m/>
    <n v="19259376"/>
    <n v="41271392"/>
    <m/>
    <m/>
    <n v="19258320"/>
    <n v="41289632"/>
    <m/>
    <m/>
    <n v="19327312"/>
    <n v="41332848"/>
    <m/>
    <m/>
    <x v="6"/>
    <x v="0"/>
    <s v="WilliamsLake"/>
    <x v="38"/>
  </r>
  <r>
    <n v="6"/>
    <n v="40"/>
    <m/>
    <m/>
    <n v="160"/>
    <n v="4800"/>
    <n v="0"/>
    <n v="1280"/>
    <m/>
    <m/>
    <n v="0"/>
    <n v="1280"/>
    <m/>
    <m/>
    <n v="0"/>
    <n v="1280"/>
    <m/>
    <m/>
    <n v="0"/>
    <n v="1280"/>
    <m/>
    <m/>
    <n v="0"/>
    <n v="1280"/>
    <m/>
    <m/>
    <n v="0"/>
    <n v="1280"/>
    <m/>
    <m/>
    <n v="0"/>
    <n v="1280"/>
    <m/>
    <m/>
    <n v="0"/>
    <n v="1280"/>
    <m/>
    <m/>
    <n v="0"/>
    <n v="1056"/>
    <m/>
    <m/>
    <n v="0"/>
    <n v="1056"/>
    <m/>
    <m/>
    <n v="0"/>
    <n v="1056"/>
    <m/>
    <m/>
    <x v="6"/>
    <x v="2"/>
    <s v="InteriorTFLs"/>
    <x v="39"/>
  </r>
  <r>
    <n v="6"/>
    <n v="40"/>
    <m/>
    <m/>
    <n v="0"/>
    <n v="0"/>
    <n v="0"/>
    <n v="0"/>
    <m/>
    <m/>
    <n v="0"/>
    <n v="0"/>
    <m/>
    <m/>
    <n v="0"/>
    <n v="0"/>
    <m/>
    <m/>
    <n v="0"/>
    <n v="0"/>
    <m/>
    <m/>
    <n v="0"/>
    <n v="0"/>
    <m/>
    <m/>
    <n v="0"/>
    <n v="0"/>
    <m/>
    <m/>
    <n v="0"/>
    <n v="0"/>
    <m/>
    <m/>
    <n v="0"/>
    <n v="0"/>
    <m/>
    <m/>
    <n v="0"/>
    <n v="0"/>
    <m/>
    <m/>
    <n v="0"/>
    <n v="0"/>
    <m/>
    <m/>
    <n v="0"/>
    <n v="0"/>
    <m/>
    <m/>
    <x v="6"/>
    <x v="2"/>
    <s v="InteriorTFLs"/>
    <x v="39"/>
  </r>
  <r>
    <n v="6"/>
    <n v="40"/>
    <m/>
    <m/>
    <n v="0"/>
    <n v="0"/>
    <n v="0"/>
    <n v="0"/>
    <m/>
    <m/>
    <n v="0"/>
    <n v="0"/>
    <m/>
    <m/>
    <n v="0"/>
    <n v="0"/>
    <m/>
    <m/>
    <n v="0"/>
    <n v="0"/>
    <m/>
    <m/>
    <n v="0"/>
    <n v="0"/>
    <m/>
    <m/>
    <n v="0"/>
    <n v="0"/>
    <m/>
    <m/>
    <n v="0"/>
    <n v="0"/>
    <m/>
    <m/>
    <n v="0"/>
    <n v="0"/>
    <m/>
    <m/>
    <n v="0"/>
    <n v="0"/>
    <m/>
    <m/>
    <n v="0"/>
    <n v="0"/>
    <m/>
    <m/>
    <n v="0"/>
    <n v="0"/>
    <m/>
    <m/>
    <x v="6"/>
    <x v="2"/>
    <s v="InteriorTFLs"/>
    <x v="39"/>
  </r>
  <r>
    <n v="6"/>
    <n v="40"/>
    <m/>
    <m/>
    <n v="0"/>
    <n v="0"/>
    <n v="0"/>
    <n v="0"/>
    <m/>
    <m/>
    <n v="0"/>
    <n v="0"/>
    <m/>
    <m/>
    <n v="0"/>
    <n v="0"/>
    <m/>
    <m/>
    <n v="0"/>
    <n v="0"/>
    <m/>
    <m/>
    <n v="0"/>
    <n v="0"/>
    <m/>
    <m/>
    <n v="0"/>
    <n v="0"/>
    <m/>
    <m/>
    <n v="0"/>
    <n v="0"/>
    <m/>
    <m/>
    <n v="0"/>
    <n v="0"/>
    <m/>
    <m/>
    <n v="0"/>
    <n v="0"/>
    <m/>
    <m/>
    <n v="0"/>
    <n v="0"/>
    <m/>
    <m/>
    <n v="0"/>
    <n v="0"/>
    <m/>
    <m/>
    <x v="6"/>
    <x v="2"/>
    <s v="InteriorTFLs"/>
    <x v="39"/>
  </r>
  <r>
    <n v="6"/>
    <n v="40"/>
    <m/>
    <m/>
    <n v="5328"/>
    <n v="6016"/>
    <n v="1200"/>
    <n v="3488"/>
    <m/>
    <m/>
    <n v="3296"/>
    <n v="5744"/>
    <m/>
    <m/>
    <n v="1424"/>
    <n v="4208"/>
    <m/>
    <m/>
    <n v="1152"/>
    <n v="5888"/>
    <m/>
    <m/>
    <n v="1184"/>
    <n v="3968"/>
    <m/>
    <m/>
    <n v="1168"/>
    <n v="3952"/>
    <m/>
    <m/>
    <n v="1120"/>
    <n v="3904"/>
    <m/>
    <m/>
    <n v="1760"/>
    <n v="4544"/>
    <m/>
    <m/>
    <n v="1760"/>
    <n v="4528"/>
    <m/>
    <m/>
    <n v="1104"/>
    <n v="3872"/>
    <m/>
    <m/>
    <n v="1104"/>
    <n v="3872"/>
    <m/>
    <m/>
    <x v="6"/>
    <x v="2"/>
    <s v="InteriorTFLs"/>
    <x v="39"/>
  </r>
  <r>
    <n v="6"/>
    <n v="40"/>
    <m/>
    <m/>
    <n v="304"/>
    <n v="304"/>
    <n v="3648"/>
    <n v="3648"/>
    <m/>
    <m/>
    <n v="1344"/>
    <n v="1344"/>
    <m/>
    <m/>
    <n v="3360"/>
    <n v="3360"/>
    <m/>
    <m/>
    <n v="3424"/>
    <n v="3424"/>
    <m/>
    <m/>
    <n v="2528"/>
    <n v="2528"/>
    <m/>
    <m/>
    <n v="3360"/>
    <n v="3360"/>
    <m/>
    <m/>
    <n v="3360"/>
    <n v="3360"/>
    <m/>
    <m/>
    <n v="1424"/>
    <n v="1424"/>
    <m/>
    <m/>
    <n v="528"/>
    <n v="528"/>
    <m/>
    <m/>
    <n v="3360"/>
    <n v="3360"/>
    <m/>
    <m/>
    <n v="3360"/>
    <n v="3360"/>
    <m/>
    <m/>
    <x v="6"/>
    <x v="2"/>
    <s v="InteriorTFLs"/>
    <x v="39"/>
  </r>
  <r>
    <n v="6"/>
    <n v="40"/>
    <m/>
    <m/>
    <n v="19344"/>
    <n v="22480"/>
    <n v="11728"/>
    <n v="22048"/>
    <m/>
    <m/>
    <n v="13680"/>
    <n v="21536"/>
    <m/>
    <m/>
    <n v="9504"/>
    <n v="19056"/>
    <m/>
    <m/>
    <n v="11424"/>
    <n v="20640"/>
    <m/>
    <m/>
    <n v="8960"/>
    <n v="18368"/>
    <m/>
    <m/>
    <n v="13312"/>
    <n v="21296"/>
    <m/>
    <m/>
    <n v="12528"/>
    <n v="20656"/>
    <m/>
    <m/>
    <n v="12192"/>
    <n v="24400"/>
    <m/>
    <m/>
    <n v="16256"/>
    <n v="25056"/>
    <m/>
    <m/>
    <n v="13216"/>
    <n v="23344"/>
    <m/>
    <m/>
    <n v="12160"/>
    <n v="23440"/>
    <m/>
    <m/>
    <x v="6"/>
    <x v="2"/>
    <s v="InteriorTFLs"/>
    <x v="39"/>
  </r>
  <r>
    <n v="6"/>
    <n v="40"/>
    <m/>
    <m/>
    <n v="83776"/>
    <n v="147600"/>
    <n v="38768"/>
    <n v="141712"/>
    <m/>
    <m/>
    <n v="39008"/>
    <n v="147296"/>
    <m/>
    <m/>
    <n v="40000"/>
    <n v="146704"/>
    <m/>
    <m/>
    <n v="37024"/>
    <n v="151008"/>
    <m/>
    <m/>
    <n v="37696"/>
    <n v="148560"/>
    <m/>
    <m/>
    <n v="34176"/>
    <n v="140784"/>
    <m/>
    <m/>
    <n v="37824"/>
    <n v="141728"/>
    <m/>
    <m/>
    <n v="37600"/>
    <n v="141440"/>
    <m/>
    <m/>
    <n v="40592"/>
    <n v="141472"/>
    <m/>
    <m/>
    <n v="36192"/>
    <n v="139024"/>
    <m/>
    <m/>
    <n v="37248"/>
    <n v="145600"/>
    <m/>
    <m/>
    <x v="6"/>
    <x v="2"/>
    <s v="InteriorTFLs"/>
    <x v="39"/>
  </r>
  <r>
    <n v="6"/>
    <n v="40"/>
    <m/>
    <m/>
    <n v="110144"/>
    <n v="149744"/>
    <n v="87552"/>
    <n v="158768"/>
    <m/>
    <m/>
    <n v="88464"/>
    <n v="157312"/>
    <m/>
    <m/>
    <n v="91136"/>
    <n v="164768"/>
    <m/>
    <m/>
    <n v="88128"/>
    <n v="160416"/>
    <m/>
    <m/>
    <n v="86896"/>
    <n v="159296"/>
    <m/>
    <m/>
    <n v="90480"/>
    <n v="164192"/>
    <m/>
    <m/>
    <n v="86784"/>
    <n v="156912"/>
    <m/>
    <m/>
    <n v="86704"/>
    <n v="155952"/>
    <m/>
    <m/>
    <n v="87296"/>
    <n v="157216"/>
    <m/>
    <m/>
    <n v="87600"/>
    <n v="159696"/>
    <m/>
    <m/>
    <n v="85504"/>
    <n v="156000"/>
    <m/>
    <m/>
    <x v="6"/>
    <x v="2"/>
    <s v="InteriorTFLs"/>
    <x v="39"/>
  </r>
  <r>
    <n v="6"/>
    <n v="40"/>
    <m/>
    <m/>
    <n v="62368"/>
    <n v="187072"/>
    <n v="112768"/>
    <n v="323904"/>
    <m/>
    <m/>
    <n v="110288"/>
    <n v="322224"/>
    <m/>
    <m/>
    <n v="122224"/>
    <n v="340000"/>
    <m/>
    <m/>
    <n v="116448"/>
    <n v="326128"/>
    <m/>
    <m/>
    <n v="118592"/>
    <n v="323632"/>
    <m/>
    <m/>
    <n v="108528"/>
    <n v="326128"/>
    <m/>
    <m/>
    <n v="114128"/>
    <n v="324752"/>
    <m/>
    <m/>
    <n v="114752"/>
    <n v="319344"/>
    <m/>
    <m/>
    <n v="111392"/>
    <n v="311440"/>
    <m/>
    <m/>
    <n v="115488"/>
    <n v="310944"/>
    <m/>
    <m/>
    <n v="105424"/>
    <n v="293056"/>
    <m/>
    <m/>
    <x v="6"/>
    <x v="2"/>
    <s v="InteriorTFLs"/>
    <x v="39"/>
  </r>
  <r>
    <n v="6"/>
    <n v="40"/>
    <m/>
    <m/>
    <n v="225760"/>
    <n v="1189040"/>
    <n v="248592"/>
    <n v="1468224"/>
    <m/>
    <m/>
    <n v="252064"/>
    <n v="1449472"/>
    <m/>
    <m/>
    <n v="232432"/>
    <n v="1458800"/>
    <m/>
    <m/>
    <n v="234800"/>
    <n v="1404816"/>
    <m/>
    <m/>
    <n v="236160"/>
    <n v="1441088"/>
    <m/>
    <m/>
    <n v="236496"/>
    <n v="1449824"/>
    <m/>
    <m/>
    <n v="216640"/>
    <n v="1340272"/>
    <m/>
    <m/>
    <n v="216512"/>
    <n v="1335200"/>
    <m/>
    <m/>
    <n v="193232"/>
    <n v="1284816"/>
    <m/>
    <m/>
    <n v="187776"/>
    <n v="1263568"/>
    <m/>
    <m/>
    <n v="193056"/>
    <n v="1260848"/>
    <m/>
    <m/>
    <x v="6"/>
    <x v="2"/>
    <s v="InteriorTFLs"/>
    <x v="39"/>
  </r>
  <r>
    <n v="6"/>
    <n v="40"/>
    <m/>
    <m/>
    <n v="110464"/>
    <n v="276432"/>
    <n v="235568"/>
    <n v="518864"/>
    <m/>
    <m/>
    <n v="240416"/>
    <n v="535040"/>
    <m/>
    <m/>
    <n v="245184"/>
    <n v="530576"/>
    <m/>
    <m/>
    <n v="252064"/>
    <n v="544256"/>
    <m/>
    <m/>
    <n v="232320"/>
    <n v="529344"/>
    <m/>
    <m/>
    <n v="237600"/>
    <n v="523408"/>
    <m/>
    <m/>
    <n v="214000"/>
    <n v="505696"/>
    <m/>
    <m/>
    <n v="220272"/>
    <n v="509744"/>
    <m/>
    <m/>
    <n v="206384"/>
    <n v="504320"/>
    <m/>
    <m/>
    <n v="203808"/>
    <n v="499488"/>
    <m/>
    <m/>
    <n v="215168"/>
    <n v="499424"/>
    <m/>
    <m/>
    <x v="6"/>
    <x v="2"/>
    <s v="InteriorTFLs"/>
    <x v="39"/>
  </r>
  <r>
    <n v="6"/>
    <n v="40"/>
    <m/>
    <m/>
    <n v="187568"/>
    <n v="404240"/>
    <n v="480640"/>
    <n v="815568"/>
    <m/>
    <m/>
    <n v="464496"/>
    <n v="783040"/>
    <m/>
    <m/>
    <n v="474720"/>
    <n v="794016"/>
    <m/>
    <m/>
    <n v="443360"/>
    <n v="754912"/>
    <m/>
    <m/>
    <n v="455200"/>
    <n v="775360"/>
    <m/>
    <m/>
    <n v="465920"/>
    <n v="780224"/>
    <m/>
    <m/>
    <n v="426400"/>
    <n v="736704"/>
    <m/>
    <m/>
    <n v="425328"/>
    <n v="732960"/>
    <m/>
    <m/>
    <n v="442464"/>
    <n v="740832"/>
    <m/>
    <m/>
    <n v="430880"/>
    <n v="710928"/>
    <m/>
    <m/>
    <n v="428096"/>
    <n v="716704"/>
    <m/>
    <m/>
    <x v="6"/>
    <x v="2"/>
    <s v="InteriorTFLs"/>
    <x v="39"/>
  </r>
  <r>
    <n v="6"/>
    <n v="40"/>
    <m/>
    <m/>
    <n v="152720"/>
    <n v="227200"/>
    <n v="484784"/>
    <n v="560224"/>
    <m/>
    <m/>
    <n v="483488"/>
    <n v="542512"/>
    <m/>
    <m/>
    <n v="453760"/>
    <n v="526672"/>
    <m/>
    <m/>
    <n v="455136"/>
    <n v="532880"/>
    <m/>
    <m/>
    <n v="446592"/>
    <n v="518192"/>
    <m/>
    <m/>
    <n v="449008"/>
    <n v="519568"/>
    <m/>
    <m/>
    <n v="455696"/>
    <n v="522048"/>
    <m/>
    <m/>
    <n v="451712"/>
    <n v="521104"/>
    <m/>
    <m/>
    <n v="467616"/>
    <n v="533984"/>
    <m/>
    <m/>
    <n v="441104"/>
    <n v="517552"/>
    <m/>
    <m/>
    <n v="456560"/>
    <n v="526496"/>
    <m/>
    <m/>
    <x v="6"/>
    <x v="2"/>
    <s v="InteriorTFLs"/>
    <x v="39"/>
  </r>
  <r>
    <n v="6"/>
    <n v="40"/>
    <m/>
    <m/>
    <n v="526864"/>
    <n v="1218448"/>
    <n v="510848"/>
    <n v="1424320"/>
    <m/>
    <m/>
    <n v="548880"/>
    <n v="1423104"/>
    <m/>
    <m/>
    <n v="537840"/>
    <n v="1421072"/>
    <m/>
    <m/>
    <n v="516304"/>
    <n v="1274880"/>
    <m/>
    <m/>
    <n v="530864"/>
    <n v="1352624"/>
    <m/>
    <m/>
    <n v="524976"/>
    <n v="1350048"/>
    <m/>
    <m/>
    <n v="502512"/>
    <n v="1252480"/>
    <m/>
    <m/>
    <n v="499696"/>
    <n v="1251712"/>
    <m/>
    <m/>
    <n v="502704"/>
    <n v="1226960"/>
    <m/>
    <m/>
    <n v="497440"/>
    <n v="1244032"/>
    <m/>
    <m/>
    <n v="497360"/>
    <n v="1236448"/>
    <m/>
    <m/>
    <x v="6"/>
    <x v="2"/>
    <s v="InteriorTFLs"/>
    <x v="39"/>
  </r>
  <r>
    <n v="6"/>
    <n v="40"/>
    <m/>
    <m/>
    <n v="396592"/>
    <n v="951264"/>
    <n v="649312"/>
    <n v="1652400"/>
    <m/>
    <m/>
    <n v="677696"/>
    <n v="1668368"/>
    <m/>
    <m/>
    <n v="649968"/>
    <n v="1626896"/>
    <m/>
    <m/>
    <n v="659872"/>
    <n v="1634880"/>
    <m/>
    <m/>
    <n v="694096"/>
    <n v="1684992"/>
    <m/>
    <m/>
    <n v="663872"/>
    <n v="1679056"/>
    <m/>
    <m/>
    <n v="655824"/>
    <n v="1636384"/>
    <m/>
    <m/>
    <n v="648656"/>
    <n v="1611840"/>
    <m/>
    <m/>
    <n v="638176"/>
    <n v="1587232"/>
    <m/>
    <m/>
    <n v="642336"/>
    <n v="1612800"/>
    <m/>
    <m/>
    <n v="658208"/>
    <n v="1607696"/>
    <m/>
    <m/>
    <x v="6"/>
    <x v="2"/>
    <s v="InteriorTFLs"/>
    <x v="39"/>
  </r>
  <r>
    <n v="6"/>
    <n v="40"/>
    <m/>
    <m/>
    <n v="399120"/>
    <n v="1287312"/>
    <n v="669664"/>
    <n v="1722704"/>
    <m/>
    <m/>
    <n v="698128"/>
    <n v="1706272"/>
    <m/>
    <m/>
    <n v="672368"/>
    <n v="1697168"/>
    <m/>
    <m/>
    <n v="682256"/>
    <n v="1678608"/>
    <m/>
    <m/>
    <n v="704624"/>
    <n v="1713952"/>
    <m/>
    <m/>
    <n v="697792"/>
    <n v="1700320"/>
    <m/>
    <m/>
    <n v="672176"/>
    <n v="1655504"/>
    <m/>
    <m/>
    <n v="659104"/>
    <n v="1644576"/>
    <m/>
    <m/>
    <n v="660320"/>
    <n v="1640896"/>
    <m/>
    <m/>
    <n v="661296"/>
    <n v="1618672"/>
    <m/>
    <m/>
    <n v="667264"/>
    <n v="1630672"/>
    <m/>
    <m/>
    <x v="6"/>
    <x v="2"/>
    <s v="InteriorTFLs"/>
    <x v="39"/>
  </r>
  <r>
    <n v="6"/>
    <n v="40"/>
    <m/>
    <m/>
    <n v="579008"/>
    <n v="1549280"/>
    <n v="1665920"/>
    <n v="3005504"/>
    <m/>
    <m/>
    <n v="1658688"/>
    <n v="2995840"/>
    <m/>
    <m/>
    <n v="1618256"/>
    <n v="2941136"/>
    <m/>
    <m/>
    <n v="1372192"/>
    <n v="2654832"/>
    <m/>
    <m/>
    <n v="1460176"/>
    <n v="2751504"/>
    <m/>
    <m/>
    <n v="1460016"/>
    <n v="2763952"/>
    <m/>
    <m/>
    <n v="1421344"/>
    <n v="2695872"/>
    <m/>
    <m/>
    <n v="1391488"/>
    <n v="2673472"/>
    <m/>
    <m/>
    <n v="1343648"/>
    <n v="2613520"/>
    <m/>
    <m/>
    <n v="1348080"/>
    <n v="2621584"/>
    <m/>
    <m/>
    <n v="1360736"/>
    <n v="2632752"/>
    <m/>
    <m/>
    <x v="6"/>
    <x v="2"/>
    <s v="InteriorTFLs"/>
    <x v="39"/>
  </r>
  <r>
    <n v="6"/>
    <n v="40"/>
    <m/>
    <m/>
    <n v="2497408"/>
    <n v="8141088"/>
    <n v="5269824"/>
    <n v="12818144"/>
    <m/>
    <m/>
    <n v="5223264"/>
    <n v="12758368"/>
    <m/>
    <m/>
    <n v="5130512"/>
    <n v="12550960"/>
    <m/>
    <m/>
    <n v="4834288"/>
    <n v="12016368"/>
    <m/>
    <m/>
    <n v="4940912"/>
    <n v="12227568"/>
    <m/>
    <m/>
    <n v="4877424"/>
    <n v="12155008"/>
    <m/>
    <m/>
    <n v="4767280"/>
    <n v="11857248"/>
    <m/>
    <m/>
    <n v="4734608"/>
    <n v="11867552"/>
    <m/>
    <m/>
    <n v="4707808"/>
    <n v="11762272"/>
    <m/>
    <m/>
    <n v="4725648"/>
    <n v="11768304"/>
    <m/>
    <m/>
    <n v="4732752"/>
    <n v="11819104"/>
    <m/>
    <m/>
    <x v="6"/>
    <x v="2"/>
    <s v="InteriorTFLs"/>
    <x v="39"/>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n v="0"/>
    <n v="0"/>
    <m/>
    <m/>
    <n v="0"/>
    <n v="0"/>
    <m/>
    <m/>
    <x v="6"/>
    <x v="3"/>
    <s v="CoastTFLs"/>
    <x v="40"/>
  </r>
  <r>
    <n v="7"/>
    <n v="1"/>
    <m/>
    <m/>
    <n v="6573792"/>
    <n v="16069088"/>
    <m/>
    <m/>
    <n v="12183248"/>
    <n v="26269840"/>
    <n v="17538400"/>
    <n v="31721312"/>
    <m/>
    <m/>
    <n v="17960608"/>
    <n v="32166448"/>
    <m/>
    <m/>
    <n v="17840560"/>
    <n v="32075408"/>
    <m/>
    <m/>
    <n v="17946336"/>
    <n v="32199776"/>
    <m/>
    <m/>
    <n v="17961856"/>
    <n v="32198224"/>
    <m/>
    <m/>
    <n v="17794768"/>
    <n v="32062608"/>
    <m/>
    <m/>
    <n v="17853008"/>
    <n v="32129840"/>
    <m/>
    <m/>
    <n v="17713952"/>
    <n v="31967232"/>
    <m/>
    <m/>
    <n v="17759840"/>
    <n v="32104144"/>
    <m/>
    <m/>
    <n v="17805760"/>
    <n v="32120624"/>
    <m/>
    <m/>
    <x v="7"/>
    <x v="0"/>
    <s v="100MileHouse"/>
    <x v="0"/>
  </r>
  <r>
    <n v="7"/>
    <n v="2"/>
    <m/>
    <m/>
    <n v="623904"/>
    <n v="1569216"/>
    <m/>
    <m/>
    <n v="968576"/>
    <n v="2197280"/>
    <n v="552816"/>
    <n v="1808176"/>
    <m/>
    <m/>
    <n v="565440"/>
    <n v="1826224"/>
    <m/>
    <m/>
    <n v="541504"/>
    <n v="1775120"/>
    <m/>
    <m/>
    <n v="550528"/>
    <n v="1778960"/>
    <m/>
    <m/>
    <n v="552416"/>
    <n v="1829424"/>
    <m/>
    <m/>
    <n v="554176"/>
    <n v="1796896"/>
    <m/>
    <m/>
    <n v="543248"/>
    <n v="1785712"/>
    <m/>
    <m/>
    <n v="543904"/>
    <n v="1802224"/>
    <m/>
    <m/>
    <n v="519168"/>
    <n v="1765088"/>
    <m/>
    <m/>
    <n v="542016"/>
    <n v="1773216"/>
    <m/>
    <m/>
    <x v="7"/>
    <x v="0"/>
    <s v="Arrow"/>
    <x v="1"/>
  </r>
  <r>
    <n v="7"/>
    <n v="3"/>
    <m/>
    <m/>
    <n v="0"/>
    <n v="0"/>
    <m/>
    <m/>
    <n v="0"/>
    <n v="0"/>
    <n v="0"/>
    <n v="0"/>
    <m/>
    <m/>
    <n v="0"/>
    <n v="0"/>
    <m/>
    <m/>
    <n v="0"/>
    <n v="0"/>
    <m/>
    <m/>
    <n v="0"/>
    <n v="0"/>
    <m/>
    <m/>
    <n v="0"/>
    <n v="0"/>
    <m/>
    <m/>
    <n v="0"/>
    <n v="0"/>
    <m/>
    <m/>
    <n v="0"/>
    <n v="0"/>
    <m/>
    <m/>
    <n v="0"/>
    <n v="0"/>
    <m/>
    <m/>
    <n v="0"/>
    <n v="0"/>
    <m/>
    <m/>
    <n v="0"/>
    <n v="0"/>
    <m/>
    <m/>
    <x v="7"/>
    <x v="1"/>
    <s v="Arrowsmith"/>
    <x v="2"/>
  </r>
  <r>
    <n v="7"/>
    <n v="4"/>
    <m/>
    <m/>
    <n v="337888"/>
    <n v="539152"/>
    <m/>
    <m/>
    <n v="336400"/>
    <n v="554704"/>
    <n v="164864"/>
    <n v="379152"/>
    <m/>
    <m/>
    <n v="177024"/>
    <n v="402896"/>
    <m/>
    <m/>
    <n v="179984"/>
    <n v="399632"/>
    <m/>
    <m/>
    <n v="170720"/>
    <n v="381696"/>
    <m/>
    <m/>
    <n v="173920"/>
    <n v="392208"/>
    <m/>
    <m/>
    <n v="183072"/>
    <n v="394208"/>
    <m/>
    <m/>
    <n v="189504"/>
    <n v="406368"/>
    <m/>
    <m/>
    <n v="164640"/>
    <n v="377904"/>
    <m/>
    <m/>
    <n v="182256"/>
    <n v="406256"/>
    <m/>
    <m/>
    <n v="170336"/>
    <n v="395296"/>
    <m/>
    <m/>
    <x v="7"/>
    <x v="0"/>
    <s v="Boundary"/>
    <x v="3"/>
  </r>
  <r>
    <n v="7"/>
    <n v="5"/>
    <m/>
    <m/>
    <n v="448800"/>
    <n v="795856"/>
    <m/>
    <m/>
    <n v="339456"/>
    <n v="734400"/>
    <n v="44688"/>
    <n v="442640"/>
    <m/>
    <m/>
    <n v="62352"/>
    <n v="456544"/>
    <m/>
    <m/>
    <n v="64576"/>
    <n v="459808"/>
    <m/>
    <m/>
    <n v="57728"/>
    <n v="447504"/>
    <m/>
    <m/>
    <n v="64480"/>
    <n v="457520"/>
    <m/>
    <m/>
    <n v="64128"/>
    <n v="451984"/>
    <m/>
    <m/>
    <n v="61312"/>
    <n v="453296"/>
    <m/>
    <m/>
    <n v="65232"/>
    <n v="458272"/>
    <m/>
    <m/>
    <n v="61584"/>
    <n v="456160"/>
    <m/>
    <m/>
    <n v="65152"/>
    <n v="458288"/>
    <m/>
    <m/>
    <x v="7"/>
    <x v="0"/>
    <s v="Bulkley"/>
    <x v="4"/>
  </r>
  <r>
    <n v="7"/>
    <n v="6"/>
    <m/>
    <m/>
    <n v="2048"/>
    <n v="2064"/>
    <m/>
    <m/>
    <n v="0"/>
    <n v="352"/>
    <n v="0"/>
    <n v="352"/>
    <m/>
    <m/>
    <n v="0"/>
    <n v="352"/>
    <m/>
    <m/>
    <n v="0"/>
    <n v="352"/>
    <m/>
    <m/>
    <n v="0"/>
    <n v="352"/>
    <m/>
    <m/>
    <n v="0"/>
    <n v="352"/>
    <m/>
    <m/>
    <n v="0"/>
    <n v="352"/>
    <m/>
    <m/>
    <n v="0"/>
    <n v="352"/>
    <m/>
    <m/>
    <n v="0"/>
    <n v="352"/>
    <m/>
    <m/>
    <n v="0"/>
    <n v="352"/>
    <m/>
    <m/>
    <n v="0"/>
    <n v="352"/>
    <m/>
    <m/>
    <x v="7"/>
    <x v="1"/>
    <s v="Cassiar"/>
    <x v="5"/>
  </r>
  <r>
    <n v="7"/>
    <n v="7"/>
    <m/>
    <m/>
    <n v="912"/>
    <n v="1264"/>
    <m/>
    <m/>
    <n v="48"/>
    <n v="48"/>
    <n v="0"/>
    <n v="0"/>
    <m/>
    <m/>
    <n v="0"/>
    <n v="0"/>
    <m/>
    <m/>
    <n v="0"/>
    <n v="0"/>
    <m/>
    <m/>
    <n v="0"/>
    <n v="0"/>
    <m/>
    <m/>
    <n v="0"/>
    <n v="0"/>
    <m/>
    <m/>
    <n v="0"/>
    <n v="0"/>
    <m/>
    <m/>
    <n v="0"/>
    <n v="0"/>
    <m/>
    <m/>
    <n v="0"/>
    <n v="0"/>
    <m/>
    <m/>
    <n v="0"/>
    <n v="0"/>
    <m/>
    <m/>
    <n v="0"/>
    <n v="0"/>
    <m/>
    <m/>
    <x v="7"/>
    <x v="1"/>
    <s v="Cranberry"/>
    <x v="6"/>
  </r>
  <r>
    <n v="7"/>
    <n v="8"/>
    <m/>
    <m/>
    <n v="1235168"/>
    <n v="2306016"/>
    <m/>
    <m/>
    <n v="995648"/>
    <n v="2418064"/>
    <n v="493248"/>
    <n v="1918176"/>
    <m/>
    <m/>
    <n v="513856"/>
    <n v="1963312"/>
    <m/>
    <m/>
    <n v="505024"/>
    <n v="1963888"/>
    <m/>
    <m/>
    <n v="517504"/>
    <n v="1940544"/>
    <m/>
    <m/>
    <n v="484768"/>
    <n v="1913520"/>
    <m/>
    <m/>
    <n v="505104"/>
    <n v="1938960"/>
    <m/>
    <m/>
    <n v="509552"/>
    <n v="1928080"/>
    <m/>
    <m/>
    <n v="497552"/>
    <n v="1962800"/>
    <m/>
    <m/>
    <n v="518288"/>
    <n v="1921056"/>
    <m/>
    <m/>
    <n v="501552"/>
    <n v="1951968"/>
    <m/>
    <m/>
    <x v="7"/>
    <x v="0"/>
    <s v="Cranbrook"/>
    <x v="7"/>
  </r>
  <r>
    <n v="7"/>
    <n v="9"/>
    <m/>
    <m/>
    <n v="142896"/>
    <n v="208208"/>
    <m/>
    <m/>
    <n v="95152"/>
    <n v="147808"/>
    <n v="111296"/>
    <n v="172528"/>
    <m/>
    <m/>
    <n v="110384"/>
    <n v="167056"/>
    <m/>
    <m/>
    <n v="117872"/>
    <n v="177200"/>
    <m/>
    <m/>
    <n v="116128"/>
    <n v="173824"/>
    <m/>
    <m/>
    <n v="113664"/>
    <n v="170992"/>
    <m/>
    <m/>
    <n v="114416"/>
    <n v="174656"/>
    <m/>
    <m/>
    <n v="120016"/>
    <n v="179632"/>
    <m/>
    <m/>
    <n v="121696"/>
    <n v="179232"/>
    <m/>
    <m/>
    <n v="120336"/>
    <n v="182160"/>
    <m/>
    <m/>
    <n v="114160"/>
    <n v="173360"/>
    <m/>
    <m/>
    <x v="7"/>
    <x v="0"/>
    <s v="DawsonCreek"/>
    <x v="8"/>
  </r>
  <r>
    <n v="7"/>
    <n v="10"/>
    <m/>
    <m/>
    <n v="0"/>
    <n v="0"/>
    <m/>
    <m/>
    <n v="0"/>
    <n v="0"/>
    <n v="0"/>
    <n v="0"/>
    <m/>
    <m/>
    <n v="0"/>
    <n v="0"/>
    <m/>
    <m/>
    <n v="0"/>
    <n v="0"/>
    <m/>
    <m/>
    <n v="0"/>
    <n v="0"/>
    <m/>
    <m/>
    <n v="0"/>
    <n v="0"/>
    <m/>
    <m/>
    <n v="0"/>
    <n v="0"/>
    <m/>
    <m/>
    <n v="0"/>
    <n v="0"/>
    <m/>
    <m/>
    <n v="0"/>
    <n v="0"/>
    <m/>
    <m/>
    <n v="0"/>
    <n v="0"/>
    <m/>
    <m/>
    <n v="0"/>
    <n v="0"/>
    <m/>
    <m/>
    <x v="7"/>
    <x v="1"/>
    <s v="FortNelson"/>
    <x v="9"/>
  </r>
  <r>
    <n v="7"/>
    <n v="11"/>
    <m/>
    <m/>
    <n v="4752"/>
    <n v="12576"/>
    <m/>
    <m/>
    <n v="6576"/>
    <n v="20032"/>
    <n v="22144"/>
    <n v="35952"/>
    <m/>
    <m/>
    <n v="26528"/>
    <n v="42064"/>
    <m/>
    <m/>
    <n v="20928"/>
    <n v="36304"/>
    <m/>
    <m/>
    <n v="25312"/>
    <n v="38016"/>
    <m/>
    <m/>
    <n v="20368"/>
    <n v="35168"/>
    <m/>
    <m/>
    <n v="21408"/>
    <n v="37264"/>
    <m/>
    <m/>
    <n v="25856"/>
    <n v="40672"/>
    <m/>
    <m/>
    <n v="26880"/>
    <n v="42368"/>
    <m/>
    <m/>
    <n v="23632"/>
    <n v="35264"/>
    <m/>
    <m/>
    <n v="24736"/>
    <n v="41648"/>
    <m/>
    <m/>
    <x v="7"/>
    <x v="1"/>
    <s v="Fraser"/>
    <x v="10"/>
  </r>
  <r>
    <n v="7"/>
    <n v="12"/>
    <m/>
    <m/>
    <n v="9108448"/>
    <n v="24571920"/>
    <m/>
    <m/>
    <n v="16157664"/>
    <n v="38108176"/>
    <n v="7157648"/>
    <n v="28513904"/>
    <m/>
    <m/>
    <n v="8892544"/>
    <n v="30316736"/>
    <m/>
    <m/>
    <n v="8882816"/>
    <n v="30301504"/>
    <m/>
    <m/>
    <n v="8872944"/>
    <n v="30231552"/>
    <m/>
    <m/>
    <n v="8873904"/>
    <n v="30256144"/>
    <m/>
    <m/>
    <n v="8860384"/>
    <n v="30223008"/>
    <m/>
    <m/>
    <n v="8823840"/>
    <n v="30016640"/>
    <m/>
    <m/>
    <n v="8842928"/>
    <n v="30140640"/>
    <m/>
    <m/>
    <n v="8841568"/>
    <n v="30089744"/>
    <m/>
    <m/>
    <n v="8864432"/>
    <n v="30163056"/>
    <m/>
    <m/>
    <x v="7"/>
    <x v="0"/>
    <s v="FtStJames"/>
    <x v="11"/>
  </r>
  <r>
    <n v="7"/>
    <n v="13"/>
    <m/>
    <m/>
    <n v="23104"/>
    <n v="37376"/>
    <m/>
    <m/>
    <n v="3520"/>
    <n v="17984"/>
    <n v="0"/>
    <n v="11680"/>
    <m/>
    <m/>
    <n v="0"/>
    <n v="13200"/>
    <m/>
    <m/>
    <n v="0"/>
    <n v="15328"/>
    <m/>
    <m/>
    <n v="0"/>
    <n v="14816"/>
    <m/>
    <m/>
    <n v="0"/>
    <n v="12304"/>
    <m/>
    <m/>
    <n v="0"/>
    <n v="14752"/>
    <m/>
    <m/>
    <n v="0"/>
    <n v="12176"/>
    <m/>
    <m/>
    <n v="0"/>
    <n v="12048"/>
    <m/>
    <m/>
    <n v="0"/>
    <n v="12224"/>
    <m/>
    <m/>
    <n v="0"/>
    <n v="12720"/>
    <m/>
    <m/>
    <x v="7"/>
    <x v="1"/>
    <s v="FtStJohn"/>
    <x v="12"/>
  </r>
  <r>
    <n v="7"/>
    <n v="14"/>
    <m/>
    <m/>
    <n v="267296"/>
    <n v="655072"/>
    <m/>
    <m/>
    <n v="381312"/>
    <n v="860528"/>
    <n v="258592"/>
    <n v="745664"/>
    <m/>
    <m/>
    <n v="251920"/>
    <n v="753216"/>
    <m/>
    <m/>
    <n v="255120"/>
    <n v="732320"/>
    <m/>
    <m/>
    <n v="267008"/>
    <n v="754080"/>
    <m/>
    <m/>
    <n v="256208"/>
    <n v="751424"/>
    <m/>
    <m/>
    <n v="239664"/>
    <n v="712432"/>
    <m/>
    <m/>
    <n v="265520"/>
    <n v="748160"/>
    <m/>
    <m/>
    <n v="245056"/>
    <n v="719920"/>
    <m/>
    <m/>
    <n v="236160"/>
    <n v="724688"/>
    <m/>
    <m/>
    <n v="249360"/>
    <n v="727360"/>
    <m/>
    <m/>
    <x v="7"/>
    <x v="0"/>
    <s v="Golden"/>
    <x v="13"/>
  </r>
  <r>
    <n v="7"/>
    <n v="15"/>
    <m/>
    <m/>
    <n v="520784"/>
    <n v="993600"/>
    <m/>
    <m/>
    <n v="429824"/>
    <n v="1021696"/>
    <n v="269200"/>
    <n v="844000"/>
    <m/>
    <m/>
    <n v="276256"/>
    <n v="843792"/>
    <m/>
    <m/>
    <n v="300256"/>
    <n v="879264"/>
    <m/>
    <m/>
    <n v="283712"/>
    <n v="870288"/>
    <m/>
    <m/>
    <n v="278336"/>
    <n v="868272"/>
    <m/>
    <m/>
    <n v="266944"/>
    <n v="856880"/>
    <m/>
    <m/>
    <n v="277056"/>
    <n v="876304"/>
    <m/>
    <m/>
    <n v="267280"/>
    <n v="829600"/>
    <m/>
    <m/>
    <n v="290128"/>
    <n v="865328"/>
    <m/>
    <m/>
    <n v="300336"/>
    <n v="885920"/>
    <m/>
    <m/>
    <x v="7"/>
    <x v="0"/>
    <s v="Invermere"/>
    <x v="14"/>
  </r>
  <r>
    <n v="7"/>
    <n v="16"/>
    <m/>
    <m/>
    <n v="64"/>
    <n v="64"/>
    <m/>
    <m/>
    <n v="1136"/>
    <n v="1648"/>
    <n v="0"/>
    <n v="1568"/>
    <m/>
    <m/>
    <n v="0"/>
    <n v="592"/>
    <m/>
    <m/>
    <n v="0"/>
    <n v="384"/>
    <m/>
    <m/>
    <n v="0"/>
    <n v="1376"/>
    <m/>
    <m/>
    <n v="0"/>
    <n v="1952"/>
    <m/>
    <m/>
    <n v="0"/>
    <n v="1712"/>
    <m/>
    <m/>
    <n v="0"/>
    <n v="624"/>
    <m/>
    <m/>
    <n v="0"/>
    <n v="2000"/>
    <m/>
    <m/>
    <n v="0"/>
    <n v="432"/>
    <m/>
    <m/>
    <n v="0"/>
    <n v="1376"/>
    <m/>
    <m/>
    <x v="7"/>
    <x v="1"/>
    <s v="Kalum"/>
    <x v="15"/>
  </r>
  <r>
    <n v="7"/>
    <n v="17"/>
    <m/>
    <m/>
    <n v="4375872"/>
    <n v="11118096"/>
    <m/>
    <m/>
    <n v="7414880"/>
    <n v="17679600"/>
    <n v="8645760"/>
    <n v="19054400"/>
    <m/>
    <m/>
    <n v="9071168"/>
    <n v="19706048"/>
    <m/>
    <m/>
    <n v="9059008"/>
    <n v="19732160"/>
    <m/>
    <m/>
    <n v="8850896"/>
    <n v="19556480"/>
    <m/>
    <m/>
    <n v="8821472"/>
    <n v="19452400"/>
    <m/>
    <m/>
    <n v="8805024"/>
    <n v="19626416"/>
    <m/>
    <m/>
    <n v="8747040"/>
    <n v="19634544"/>
    <m/>
    <m/>
    <n v="8816896"/>
    <n v="19617968"/>
    <m/>
    <m/>
    <n v="8820816"/>
    <n v="19694656"/>
    <m/>
    <m/>
    <n v="8803632"/>
    <n v="19597296"/>
    <m/>
    <m/>
    <x v="7"/>
    <x v="0"/>
    <s v="Kamloops"/>
    <x v="16"/>
  </r>
  <r>
    <n v="7"/>
    <n v="18"/>
    <m/>
    <m/>
    <n v="0"/>
    <n v="0"/>
    <m/>
    <m/>
    <n v="0"/>
    <n v="0"/>
    <n v="0"/>
    <n v="0"/>
    <m/>
    <m/>
    <n v="0"/>
    <n v="0"/>
    <m/>
    <m/>
    <n v="0"/>
    <n v="0"/>
    <m/>
    <m/>
    <n v="0"/>
    <n v="0"/>
    <m/>
    <m/>
    <n v="0"/>
    <n v="0"/>
    <m/>
    <m/>
    <n v="0"/>
    <n v="0"/>
    <m/>
    <m/>
    <n v="0"/>
    <n v="0"/>
    <m/>
    <m/>
    <n v="0"/>
    <n v="0"/>
    <m/>
    <m/>
    <n v="0"/>
    <n v="0"/>
    <m/>
    <m/>
    <n v="0"/>
    <n v="0"/>
    <m/>
    <m/>
    <x v="7"/>
    <x v="1"/>
    <s v="Kingcome"/>
    <x v="17"/>
  </r>
  <r>
    <n v="7"/>
    <n v="19"/>
    <m/>
    <m/>
    <n v="10464"/>
    <n v="18656"/>
    <m/>
    <m/>
    <n v="10224"/>
    <n v="15904"/>
    <n v="144"/>
    <n v="3232"/>
    <m/>
    <m/>
    <n v="144"/>
    <n v="5104"/>
    <m/>
    <m/>
    <n v="144"/>
    <n v="7152"/>
    <m/>
    <m/>
    <n v="144"/>
    <n v="4112"/>
    <m/>
    <m/>
    <n v="144"/>
    <n v="6752"/>
    <m/>
    <m/>
    <n v="144"/>
    <n v="3648"/>
    <m/>
    <m/>
    <n v="144"/>
    <n v="4848"/>
    <m/>
    <m/>
    <n v="144"/>
    <n v="5856"/>
    <m/>
    <m/>
    <n v="144"/>
    <n v="4384"/>
    <m/>
    <m/>
    <n v="144"/>
    <n v="6336"/>
    <m/>
    <m/>
    <x v="7"/>
    <x v="1"/>
    <s v="Kispiox"/>
    <x v="18"/>
  </r>
  <r>
    <n v="7"/>
    <n v="20"/>
    <m/>
    <m/>
    <n v="529520"/>
    <n v="1011056"/>
    <m/>
    <m/>
    <n v="625184"/>
    <n v="1264176"/>
    <n v="437280"/>
    <n v="1084528"/>
    <m/>
    <m/>
    <n v="441056"/>
    <n v="1091584"/>
    <m/>
    <m/>
    <n v="437664"/>
    <n v="1085872"/>
    <m/>
    <m/>
    <n v="448784"/>
    <n v="1100816"/>
    <m/>
    <m/>
    <n v="435776"/>
    <n v="1086560"/>
    <m/>
    <m/>
    <n v="462992"/>
    <n v="1116000"/>
    <m/>
    <m/>
    <n v="423472"/>
    <n v="1064768"/>
    <m/>
    <m/>
    <n v="428976"/>
    <n v="1076576"/>
    <m/>
    <m/>
    <n v="430304"/>
    <n v="1067872"/>
    <m/>
    <m/>
    <n v="419872"/>
    <n v="1063440"/>
    <m/>
    <m/>
    <x v="7"/>
    <x v="0"/>
    <s v="KootenayLake"/>
    <x v="19"/>
  </r>
  <r>
    <n v="7"/>
    <n v="21"/>
    <m/>
    <m/>
    <n v="5768336"/>
    <n v="30390480"/>
    <m/>
    <m/>
    <n v="10197328"/>
    <n v="45189184"/>
    <n v="9500832"/>
    <n v="44013296"/>
    <m/>
    <m/>
    <n v="9922784"/>
    <n v="44600048"/>
    <m/>
    <m/>
    <n v="9777104"/>
    <n v="44299120"/>
    <m/>
    <m/>
    <n v="9823680"/>
    <n v="44214928"/>
    <m/>
    <m/>
    <n v="9821856"/>
    <n v="44243008"/>
    <m/>
    <m/>
    <n v="9756064"/>
    <n v="44022448"/>
    <m/>
    <m/>
    <n v="9762032"/>
    <n v="43930560"/>
    <m/>
    <m/>
    <n v="9752160"/>
    <n v="43886688"/>
    <m/>
    <m/>
    <n v="9694320"/>
    <n v="43763504"/>
    <m/>
    <m/>
    <n v="9711408"/>
    <n v="43865840"/>
    <m/>
    <m/>
    <x v="7"/>
    <x v="0"/>
    <s v="Lakes"/>
    <x v="20"/>
  </r>
  <r>
    <n v="7"/>
    <n v="22"/>
    <m/>
    <m/>
    <n v="392000"/>
    <n v="659376"/>
    <m/>
    <m/>
    <n v="878800"/>
    <n v="1531680"/>
    <n v="855104"/>
    <n v="1524608"/>
    <m/>
    <m/>
    <n v="903648"/>
    <n v="1559920"/>
    <m/>
    <m/>
    <n v="904256"/>
    <n v="1555632"/>
    <m/>
    <m/>
    <n v="873552"/>
    <n v="1570736"/>
    <m/>
    <m/>
    <n v="880000"/>
    <n v="1531856"/>
    <m/>
    <m/>
    <n v="874640"/>
    <n v="1537424"/>
    <m/>
    <m/>
    <n v="854176"/>
    <n v="1529616"/>
    <m/>
    <m/>
    <n v="860192"/>
    <n v="1520336"/>
    <m/>
    <m/>
    <n v="868752"/>
    <n v="1548800"/>
    <m/>
    <m/>
    <n v="852496"/>
    <n v="1519008"/>
    <m/>
    <m/>
    <x v="7"/>
    <x v="0"/>
    <s v="Lillooet"/>
    <x v="21"/>
  </r>
  <r>
    <n v="7"/>
    <n v="23"/>
    <m/>
    <m/>
    <n v="1353568"/>
    <n v="2022496"/>
    <m/>
    <m/>
    <n v="1970560"/>
    <n v="3312864"/>
    <n v="2086304"/>
    <n v="3459488"/>
    <m/>
    <m/>
    <n v="2083376"/>
    <n v="3404848"/>
    <m/>
    <m/>
    <n v="2150720"/>
    <n v="3498016"/>
    <m/>
    <m/>
    <n v="2061184"/>
    <n v="3384304"/>
    <m/>
    <m/>
    <n v="2083920"/>
    <n v="3367360"/>
    <m/>
    <m/>
    <n v="2089200"/>
    <n v="3379872"/>
    <m/>
    <m/>
    <n v="2080512"/>
    <n v="3384464"/>
    <m/>
    <m/>
    <n v="2116160"/>
    <n v="3421472"/>
    <m/>
    <m/>
    <n v="2149504"/>
    <n v="3433536"/>
    <m/>
    <m/>
    <n v="2117040"/>
    <n v="3399552"/>
    <m/>
    <m/>
    <x v="7"/>
    <x v="0"/>
    <s v="Mackenzie"/>
    <x v="22"/>
  </r>
  <r>
    <n v="7"/>
    <n v="24"/>
    <m/>
    <m/>
    <n v="3826496"/>
    <n v="7449248"/>
    <m/>
    <m/>
    <n v="3379792"/>
    <n v="6730592"/>
    <n v="2335936"/>
    <n v="5697376"/>
    <m/>
    <m/>
    <n v="2496512"/>
    <n v="5854480"/>
    <m/>
    <m/>
    <n v="2485984"/>
    <n v="5854832"/>
    <m/>
    <m/>
    <n v="2427584"/>
    <n v="5793664"/>
    <m/>
    <m/>
    <n v="2424960"/>
    <n v="5751360"/>
    <m/>
    <m/>
    <n v="2415328"/>
    <n v="5796256"/>
    <m/>
    <m/>
    <n v="2415344"/>
    <n v="5724784"/>
    <m/>
    <m/>
    <n v="2441296"/>
    <n v="5758272"/>
    <m/>
    <m/>
    <n v="2402368"/>
    <n v="5734032"/>
    <m/>
    <m/>
    <n v="2440464"/>
    <n v="5763408"/>
    <m/>
    <m/>
    <x v="7"/>
    <x v="0"/>
    <s v="Merritt"/>
    <x v="23"/>
  </r>
  <r>
    <n v="7"/>
    <n v="25"/>
    <m/>
    <m/>
    <n v="0"/>
    <n v="0"/>
    <m/>
    <m/>
    <n v="2544"/>
    <n v="21120"/>
    <n v="1632"/>
    <n v="23680"/>
    <m/>
    <m/>
    <n v="1296"/>
    <n v="20288"/>
    <m/>
    <m/>
    <n v="960"/>
    <n v="26672"/>
    <m/>
    <m/>
    <n v="2176"/>
    <n v="20688"/>
    <m/>
    <m/>
    <n v="1344"/>
    <n v="21328"/>
    <m/>
    <m/>
    <n v="1568"/>
    <n v="28624"/>
    <m/>
    <m/>
    <n v="2016"/>
    <n v="26560"/>
    <m/>
    <m/>
    <n v="1104"/>
    <n v="25104"/>
    <m/>
    <m/>
    <n v="1280"/>
    <n v="27120"/>
    <m/>
    <m/>
    <n v="1120"/>
    <n v="23664"/>
    <m/>
    <m/>
    <x v="7"/>
    <x v="1"/>
    <s v="MidCoast"/>
    <x v="24"/>
  </r>
  <r>
    <n v="7"/>
    <n v="26"/>
    <m/>
    <m/>
    <n v="3372576"/>
    <n v="7141808"/>
    <m/>
    <m/>
    <n v="7395776"/>
    <n v="14101392"/>
    <n v="6081984"/>
    <n v="12706832"/>
    <m/>
    <m/>
    <n v="6411344"/>
    <n v="13018048"/>
    <m/>
    <m/>
    <n v="6313472"/>
    <n v="12884816"/>
    <m/>
    <m/>
    <n v="6319408"/>
    <n v="12893664"/>
    <m/>
    <m/>
    <n v="6336720"/>
    <n v="12895984"/>
    <m/>
    <m/>
    <n v="6285632"/>
    <n v="12880656"/>
    <m/>
    <m/>
    <n v="6280560"/>
    <n v="12837696"/>
    <m/>
    <m/>
    <n v="6258816"/>
    <n v="12863488"/>
    <m/>
    <m/>
    <n v="6280576"/>
    <n v="12846784"/>
    <m/>
    <m/>
    <n v="6263872"/>
    <n v="12848432"/>
    <m/>
    <m/>
    <x v="7"/>
    <x v="0"/>
    <s v="Morice"/>
    <x v="25"/>
  </r>
  <r>
    <n v="7"/>
    <n v="27"/>
    <m/>
    <m/>
    <n v="2640"/>
    <n v="4416"/>
    <m/>
    <m/>
    <n v="512"/>
    <n v="5184"/>
    <n v="0"/>
    <n v="5056"/>
    <m/>
    <m/>
    <n v="0"/>
    <n v="3952"/>
    <m/>
    <m/>
    <n v="0"/>
    <n v="4672"/>
    <m/>
    <m/>
    <n v="0"/>
    <n v="3696"/>
    <m/>
    <m/>
    <n v="0"/>
    <n v="3232"/>
    <m/>
    <m/>
    <n v="0"/>
    <n v="3952"/>
    <m/>
    <m/>
    <n v="0"/>
    <n v="4928"/>
    <m/>
    <m/>
    <n v="0"/>
    <n v="5136"/>
    <m/>
    <m/>
    <n v="0"/>
    <n v="4800"/>
    <m/>
    <m/>
    <n v="0"/>
    <n v="3824"/>
    <m/>
    <m/>
    <x v="7"/>
    <x v="1"/>
    <s v="Nass"/>
    <x v="26"/>
  </r>
  <r>
    <n v="7"/>
    <n v="28"/>
    <m/>
    <m/>
    <n v="0"/>
    <n v="0"/>
    <m/>
    <m/>
    <n v="0"/>
    <n v="0"/>
    <n v="0"/>
    <n v="0"/>
    <m/>
    <m/>
    <n v="0"/>
    <n v="0"/>
    <m/>
    <m/>
    <n v="0"/>
    <n v="0"/>
    <m/>
    <m/>
    <n v="0"/>
    <n v="0"/>
    <m/>
    <m/>
    <n v="0"/>
    <n v="0"/>
    <m/>
    <m/>
    <n v="0"/>
    <n v="0"/>
    <m/>
    <m/>
    <n v="0"/>
    <n v="0"/>
    <m/>
    <m/>
    <n v="0"/>
    <n v="0"/>
    <m/>
    <m/>
    <n v="0"/>
    <n v="0"/>
    <m/>
    <m/>
    <n v="0"/>
    <n v="0"/>
    <m/>
    <m/>
    <x v="7"/>
    <x v="1"/>
    <s v="NorthCoast"/>
    <x v="27"/>
  </r>
  <r>
    <n v="7"/>
    <n v="29"/>
    <m/>
    <m/>
    <n v="2189168"/>
    <n v="4458912"/>
    <m/>
    <m/>
    <n v="2007296"/>
    <n v="4347504"/>
    <n v="1313488"/>
    <n v="3725584"/>
    <m/>
    <m/>
    <n v="1392176"/>
    <n v="3859456"/>
    <m/>
    <m/>
    <n v="1344880"/>
    <n v="3736256"/>
    <m/>
    <m/>
    <n v="1342512"/>
    <n v="3756576"/>
    <m/>
    <m/>
    <n v="1332960"/>
    <n v="3749760"/>
    <m/>
    <m/>
    <n v="1298816"/>
    <n v="3622576"/>
    <m/>
    <m/>
    <n v="1293968"/>
    <n v="3636464"/>
    <m/>
    <m/>
    <n v="1300704"/>
    <n v="3641760"/>
    <m/>
    <m/>
    <n v="1314224"/>
    <n v="3664640"/>
    <m/>
    <m/>
    <n v="1322400"/>
    <n v="3676048"/>
    <m/>
    <m/>
    <x v="7"/>
    <x v="0"/>
    <s v="Okanagan"/>
    <x v="28"/>
  </r>
  <r>
    <n v="7"/>
    <n v="30"/>
    <m/>
    <m/>
    <n v="7660016"/>
    <n v="31796768"/>
    <m/>
    <m/>
    <n v="10232368"/>
    <n v="40401216"/>
    <n v="7664192"/>
    <n v="37498064"/>
    <m/>
    <m/>
    <n v="8314160"/>
    <n v="38265712"/>
    <m/>
    <m/>
    <n v="8203152"/>
    <n v="38047616"/>
    <m/>
    <m/>
    <n v="8241552"/>
    <n v="38257968"/>
    <m/>
    <m/>
    <n v="8266960"/>
    <n v="38247104"/>
    <m/>
    <m/>
    <n v="8163264"/>
    <n v="38108752"/>
    <m/>
    <m/>
    <n v="8193600"/>
    <n v="38247504"/>
    <m/>
    <m/>
    <n v="8211440"/>
    <n v="38413920"/>
    <m/>
    <m/>
    <n v="8176960"/>
    <n v="38374848"/>
    <m/>
    <m/>
    <n v="8162416"/>
    <n v="38440320"/>
    <m/>
    <m/>
    <x v="7"/>
    <x v="0"/>
    <s v="PrinceGeorge"/>
    <x v="29"/>
  </r>
  <r>
    <n v="7"/>
    <n v="31"/>
    <m/>
    <m/>
    <n v="0"/>
    <n v="0"/>
    <m/>
    <m/>
    <n v="0"/>
    <n v="0"/>
    <n v="0"/>
    <n v="0"/>
    <m/>
    <m/>
    <n v="0"/>
    <n v="0"/>
    <m/>
    <m/>
    <n v="0"/>
    <n v="0"/>
    <m/>
    <m/>
    <n v="0"/>
    <n v="0"/>
    <m/>
    <m/>
    <n v="0"/>
    <n v="0"/>
    <m/>
    <m/>
    <n v="0"/>
    <n v="0"/>
    <m/>
    <m/>
    <n v="0"/>
    <n v="0"/>
    <m/>
    <m/>
    <n v="0"/>
    <n v="0"/>
    <m/>
    <m/>
    <n v="0"/>
    <n v="0"/>
    <m/>
    <m/>
    <n v="0"/>
    <n v="0"/>
    <m/>
    <m/>
    <x v="7"/>
    <x v="1"/>
    <s v="QueenCharlotte"/>
    <x v="30"/>
  </r>
  <r>
    <n v="7"/>
    <n v="32"/>
    <m/>
    <m/>
    <n v="12601104"/>
    <n v="76424912"/>
    <m/>
    <m/>
    <n v="12437536"/>
    <n v="84433232"/>
    <n v="11286736"/>
    <n v="82892224"/>
    <m/>
    <m/>
    <n v="11745808"/>
    <n v="83537664"/>
    <m/>
    <m/>
    <n v="11821776"/>
    <n v="83595232"/>
    <m/>
    <m/>
    <n v="11858592"/>
    <n v="83534768"/>
    <m/>
    <m/>
    <n v="11827776"/>
    <n v="83599888"/>
    <m/>
    <m/>
    <n v="11795584"/>
    <n v="83592640"/>
    <m/>
    <m/>
    <n v="11830704"/>
    <n v="83578224"/>
    <m/>
    <m/>
    <n v="11849376"/>
    <n v="83768816"/>
    <m/>
    <m/>
    <n v="11826896"/>
    <n v="83859376"/>
    <m/>
    <m/>
    <n v="11874240"/>
    <n v="83716816"/>
    <m/>
    <m/>
    <x v="7"/>
    <x v="0"/>
    <s v="Quesnel"/>
    <x v="31"/>
  </r>
  <r>
    <n v="7"/>
    <n v="33"/>
    <m/>
    <m/>
    <n v="656"/>
    <n v="832"/>
    <m/>
    <m/>
    <n v="1536"/>
    <n v="2832"/>
    <n v="1712"/>
    <n v="2944"/>
    <m/>
    <m/>
    <n v="1728"/>
    <n v="2976"/>
    <m/>
    <m/>
    <n v="1472"/>
    <n v="2752"/>
    <m/>
    <m/>
    <n v="1488"/>
    <n v="2560"/>
    <m/>
    <m/>
    <n v="1664"/>
    <n v="2720"/>
    <m/>
    <m/>
    <n v="1392"/>
    <n v="2704"/>
    <m/>
    <m/>
    <n v="1344"/>
    <n v="2640"/>
    <m/>
    <m/>
    <n v="1936"/>
    <n v="3008"/>
    <m/>
    <m/>
    <n v="1696"/>
    <n v="2752"/>
    <m/>
    <m/>
    <n v="1920"/>
    <n v="3504"/>
    <m/>
    <m/>
    <x v="7"/>
    <x v="1"/>
    <s v="Revelstoke"/>
    <x v="32"/>
  </r>
  <r>
    <n v="7"/>
    <n v="34"/>
    <m/>
    <m/>
    <n v="298944"/>
    <n v="655696"/>
    <m/>
    <m/>
    <n v="257808"/>
    <n v="686880"/>
    <n v="182592"/>
    <n v="616144"/>
    <m/>
    <m/>
    <n v="209072"/>
    <n v="644912"/>
    <m/>
    <m/>
    <n v="195264"/>
    <n v="618016"/>
    <m/>
    <m/>
    <n v="197184"/>
    <n v="634112"/>
    <m/>
    <m/>
    <n v="200288"/>
    <n v="623904"/>
    <m/>
    <m/>
    <n v="197488"/>
    <n v="615040"/>
    <m/>
    <m/>
    <n v="192480"/>
    <n v="616144"/>
    <m/>
    <m/>
    <n v="198048"/>
    <n v="628944"/>
    <m/>
    <m/>
    <n v="197216"/>
    <n v="612192"/>
    <m/>
    <m/>
    <n v="200720"/>
    <n v="628800"/>
    <m/>
    <m/>
    <x v="7"/>
    <x v="0"/>
    <s v="RobsonValley"/>
    <x v="33"/>
  </r>
  <r>
    <n v="7"/>
    <n v="35"/>
    <m/>
    <m/>
    <n v="4448"/>
    <n v="15232"/>
    <m/>
    <m/>
    <n v="8304"/>
    <n v="147264"/>
    <n v="49808"/>
    <n v="198400"/>
    <m/>
    <m/>
    <n v="59456"/>
    <n v="205104"/>
    <m/>
    <m/>
    <n v="64544"/>
    <n v="209680"/>
    <m/>
    <m/>
    <n v="59264"/>
    <n v="211312"/>
    <m/>
    <m/>
    <n v="53824"/>
    <n v="198912"/>
    <m/>
    <m/>
    <n v="55600"/>
    <n v="199696"/>
    <m/>
    <m/>
    <n v="52784"/>
    <n v="190336"/>
    <m/>
    <m/>
    <n v="56304"/>
    <n v="202704"/>
    <m/>
    <m/>
    <n v="66288"/>
    <n v="194784"/>
    <m/>
    <m/>
    <n v="56288"/>
    <n v="206752"/>
    <m/>
    <m/>
    <x v="7"/>
    <x v="1"/>
    <s v="Soo"/>
    <x v="34"/>
  </r>
  <r>
    <n v="7"/>
    <n v="36"/>
    <m/>
    <m/>
    <n v="0"/>
    <n v="0"/>
    <m/>
    <m/>
    <n v="0"/>
    <n v="0"/>
    <n v="0"/>
    <n v="0"/>
    <m/>
    <m/>
    <n v="0"/>
    <n v="0"/>
    <m/>
    <m/>
    <n v="0"/>
    <n v="0"/>
    <m/>
    <m/>
    <n v="0"/>
    <n v="0"/>
    <m/>
    <m/>
    <n v="0"/>
    <n v="0"/>
    <m/>
    <m/>
    <n v="0"/>
    <n v="0"/>
    <m/>
    <m/>
    <n v="0"/>
    <n v="0"/>
    <m/>
    <m/>
    <n v="0"/>
    <n v="0"/>
    <m/>
    <m/>
    <n v="0"/>
    <n v="0"/>
    <m/>
    <m/>
    <n v="0"/>
    <n v="0"/>
    <m/>
    <m/>
    <x v="7"/>
    <x v="1"/>
    <s v="Strathcona"/>
    <x v="35"/>
  </r>
  <r>
    <n v="7"/>
    <n v="37"/>
    <m/>
    <m/>
    <n v="0"/>
    <n v="0"/>
    <m/>
    <m/>
    <n v="0"/>
    <n v="0"/>
    <n v="0"/>
    <n v="0"/>
    <m/>
    <m/>
    <n v="0"/>
    <n v="0"/>
    <m/>
    <m/>
    <n v="0"/>
    <n v="0"/>
    <m/>
    <m/>
    <n v="0"/>
    <n v="0"/>
    <m/>
    <m/>
    <n v="0"/>
    <n v="0"/>
    <m/>
    <m/>
    <n v="0"/>
    <n v="0"/>
    <m/>
    <m/>
    <n v="0"/>
    <n v="0"/>
    <m/>
    <m/>
    <n v="0"/>
    <n v="0"/>
    <m/>
    <m/>
    <n v="0"/>
    <n v="0"/>
    <m/>
    <m/>
    <n v="0"/>
    <n v="0"/>
    <m/>
    <m/>
    <x v="7"/>
    <x v="1"/>
    <s v="SunshineCoast"/>
    <x v="36"/>
  </r>
  <r>
    <n v="7"/>
    <n v="38"/>
    <m/>
    <m/>
    <n v="10765840"/>
    <n v="55795152"/>
    <m/>
    <m/>
    <n v="9457632"/>
    <n v="69508624"/>
    <n v="6608544"/>
    <n v="65726816"/>
    <m/>
    <m/>
    <n v="7169440"/>
    <n v="66814624"/>
    <m/>
    <m/>
    <n v="7085776"/>
    <n v="66144368"/>
    <m/>
    <m/>
    <n v="7114336"/>
    <n v="66460448"/>
    <m/>
    <m/>
    <n v="7127648"/>
    <n v="66349600"/>
    <m/>
    <m/>
    <n v="7100416"/>
    <n v="66084720"/>
    <m/>
    <m/>
    <n v="7064192"/>
    <n v="66177408"/>
    <m/>
    <m/>
    <n v="7002384"/>
    <n v="66086784"/>
    <m/>
    <m/>
    <n v="7027824"/>
    <n v="66082048"/>
    <m/>
    <m/>
    <n v="7013920"/>
    <n v="65969328"/>
    <m/>
    <m/>
    <x v="7"/>
    <x v="0"/>
    <s v="Vanderhoof"/>
    <x v="37"/>
  </r>
  <r>
    <n v="7"/>
    <n v="39"/>
    <m/>
    <m/>
    <n v="15926864"/>
    <n v="50754320"/>
    <m/>
    <m/>
    <n v="18646144"/>
    <n v="59866864"/>
    <n v="19549776"/>
    <n v="60402240"/>
    <m/>
    <m/>
    <n v="20781024"/>
    <n v="62276704"/>
    <m/>
    <m/>
    <n v="20509856"/>
    <n v="61948688"/>
    <m/>
    <m/>
    <n v="20549216"/>
    <n v="62029168"/>
    <m/>
    <m/>
    <n v="20577488"/>
    <n v="62091360"/>
    <m/>
    <m/>
    <n v="20420416"/>
    <n v="61840752"/>
    <m/>
    <m/>
    <n v="20397264"/>
    <n v="61855008"/>
    <m/>
    <m/>
    <n v="20313888"/>
    <n v="61585280"/>
    <m/>
    <m/>
    <n v="20389632"/>
    <n v="61679264"/>
    <m/>
    <m/>
    <n v="20326784"/>
    <n v="61659632"/>
    <m/>
    <m/>
    <x v="7"/>
    <x v="0"/>
    <s v="WilliamsLake"/>
    <x v="38"/>
  </r>
  <r>
    <n v="7"/>
    <n v="40"/>
    <m/>
    <m/>
    <n v="2688"/>
    <n v="7488"/>
    <m/>
    <m/>
    <n v="240"/>
    <n v="1520"/>
    <n v="0"/>
    <n v="1280"/>
    <m/>
    <m/>
    <n v="0"/>
    <n v="1280"/>
    <m/>
    <m/>
    <n v="0"/>
    <n v="1280"/>
    <m/>
    <m/>
    <n v="0"/>
    <n v="1280"/>
    <m/>
    <m/>
    <n v="0"/>
    <n v="1280"/>
    <m/>
    <m/>
    <n v="0"/>
    <n v="1280"/>
    <m/>
    <m/>
    <n v="0"/>
    <n v="1280"/>
    <m/>
    <m/>
    <n v="0"/>
    <n v="1056"/>
    <m/>
    <m/>
    <n v="0"/>
    <n v="1056"/>
    <m/>
    <m/>
    <n v="0"/>
    <n v="1056"/>
    <m/>
    <m/>
    <x v="7"/>
    <x v="2"/>
    <s v="InteriorTFLs"/>
    <x v="39"/>
  </r>
  <r>
    <n v="7"/>
    <n v="40"/>
    <m/>
    <m/>
    <n v="0"/>
    <n v="0"/>
    <m/>
    <m/>
    <n v="400"/>
    <n v="400"/>
    <n v="0"/>
    <n v="0"/>
    <m/>
    <m/>
    <n v="0"/>
    <n v="0"/>
    <m/>
    <m/>
    <n v="0"/>
    <n v="0"/>
    <m/>
    <m/>
    <n v="0"/>
    <n v="0"/>
    <m/>
    <m/>
    <n v="0"/>
    <n v="0"/>
    <m/>
    <m/>
    <n v="0"/>
    <n v="0"/>
    <m/>
    <m/>
    <n v="0"/>
    <n v="0"/>
    <m/>
    <m/>
    <n v="0"/>
    <n v="0"/>
    <m/>
    <m/>
    <n v="0"/>
    <n v="0"/>
    <m/>
    <m/>
    <n v="0"/>
    <n v="0"/>
    <m/>
    <m/>
    <x v="7"/>
    <x v="2"/>
    <s v="InteriorTFLs"/>
    <x v="39"/>
  </r>
  <r>
    <n v="7"/>
    <n v="40"/>
    <m/>
    <m/>
    <n v="0"/>
    <n v="0"/>
    <m/>
    <m/>
    <n v="0"/>
    <n v="0"/>
    <n v="0"/>
    <n v="0"/>
    <m/>
    <m/>
    <n v="0"/>
    <n v="0"/>
    <m/>
    <m/>
    <n v="0"/>
    <n v="0"/>
    <m/>
    <m/>
    <n v="0"/>
    <n v="0"/>
    <m/>
    <m/>
    <n v="0"/>
    <n v="0"/>
    <m/>
    <m/>
    <n v="0"/>
    <n v="0"/>
    <m/>
    <m/>
    <n v="0"/>
    <n v="0"/>
    <m/>
    <m/>
    <n v="0"/>
    <n v="0"/>
    <m/>
    <m/>
    <n v="0"/>
    <n v="0"/>
    <m/>
    <m/>
    <n v="0"/>
    <n v="0"/>
    <m/>
    <m/>
    <x v="7"/>
    <x v="2"/>
    <s v="InteriorTFLs"/>
    <x v="39"/>
  </r>
  <r>
    <n v="7"/>
    <n v="40"/>
    <m/>
    <m/>
    <n v="0"/>
    <n v="0"/>
    <m/>
    <m/>
    <n v="48"/>
    <n v="48"/>
    <n v="0"/>
    <n v="0"/>
    <m/>
    <m/>
    <n v="0"/>
    <n v="0"/>
    <m/>
    <m/>
    <n v="0"/>
    <n v="0"/>
    <m/>
    <m/>
    <n v="0"/>
    <n v="0"/>
    <m/>
    <m/>
    <n v="0"/>
    <n v="0"/>
    <m/>
    <m/>
    <n v="0"/>
    <n v="0"/>
    <m/>
    <m/>
    <n v="0"/>
    <n v="0"/>
    <m/>
    <m/>
    <n v="0"/>
    <n v="0"/>
    <m/>
    <m/>
    <n v="0"/>
    <n v="0"/>
    <m/>
    <m/>
    <n v="0"/>
    <n v="0"/>
    <m/>
    <m/>
    <x v="7"/>
    <x v="2"/>
    <s v="InteriorTFLs"/>
    <x v="39"/>
  </r>
  <r>
    <n v="7"/>
    <n v="40"/>
    <m/>
    <m/>
    <n v="25760"/>
    <n v="31776"/>
    <m/>
    <m/>
    <n v="2208"/>
    <n v="5696"/>
    <n v="2592"/>
    <n v="8336"/>
    <m/>
    <m/>
    <n v="3216"/>
    <n v="7424"/>
    <m/>
    <m/>
    <n v="1792"/>
    <n v="7680"/>
    <m/>
    <m/>
    <n v="1792"/>
    <n v="5760"/>
    <m/>
    <m/>
    <n v="4672"/>
    <n v="8624"/>
    <m/>
    <m/>
    <n v="3200"/>
    <n v="7104"/>
    <m/>
    <m/>
    <n v="4304"/>
    <n v="8848"/>
    <m/>
    <m/>
    <n v="3344"/>
    <n v="7872"/>
    <m/>
    <m/>
    <n v="4672"/>
    <n v="8544"/>
    <m/>
    <m/>
    <n v="3424"/>
    <n v="7296"/>
    <m/>
    <m/>
    <x v="7"/>
    <x v="2"/>
    <s v="InteriorTFLs"/>
    <x v="39"/>
  </r>
  <r>
    <n v="7"/>
    <n v="40"/>
    <m/>
    <m/>
    <n v="864"/>
    <n v="1168"/>
    <m/>
    <m/>
    <n v="4224"/>
    <n v="7872"/>
    <n v="6096"/>
    <n v="7440"/>
    <m/>
    <m/>
    <n v="4320"/>
    <n v="7680"/>
    <m/>
    <m/>
    <n v="4288"/>
    <n v="7712"/>
    <m/>
    <m/>
    <n v="5984"/>
    <n v="8512"/>
    <m/>
    <m/>
    <n v="4624"/>
    <n v="7984"/>
    <m/>
    <m/>
    <n v="4064"/>
    <n v="7424"/>
    <m/>
    <m/>
    <n v="5904"/>
    <n v="7328"/>
    <m/>
    <m/>
    <n v="7472"/>
    <n v="8000"/>
    <m/>
    <m/>
    <n v="4240"/>
    <n v="7600"/>
    <m/>
    <m/>
    <n v="6832"/>
    <n v="10192"/>
    <m/>
    <m/>
    <x v="7"/>
    <x v="2"/>
    <s v="InteriorTFLs"/>
    <x v="39"/>
  </r>
  <r>
    <n v="7"/>
    <n v="40"/>
    <m/>
    <m/>
    <n v="50400"/>
    <n v="72880"/>
    <m/>
    <m/>
    <n v="51408"/>
    <n v="73456"/>
    <n v="17968"/>
    <n v="39504"/>
    <m/>
    <m/>
    <n v="19360"/>
    <n v="38416"/>
    <m/>
    <m/>
    <n v="20656"/>
    <n v="41296"/>
    <m/>
    <m/>
    <n v="18576"/>
    <n v="36944"/>
    <m/>
    <m/>
    <n v="18912"/>
    <n v="40208"/>
    <m/>
    <m/>
    <n v="17280"/>
    <n v="37936"/>
    <m/>
    <m/>
    <n v="18112"/>
    <n v="42512"/>
    <m/>
    <m/>
    <n v="16848"/>
    <n v="41904"/>
    <m/>
    <m/>
    <n v="21312"/>
    <n v="44656"/>
    <m/>
    <m/>
    <n v="17248"/>
    <n v="40688"/>
    <m/>
    <m/>
    <x v="7"/>
    <x v="2"/>
    <s v="InteriorTFLs"/>
    <x v="39"/>
  </r>
  <r>
    <n v="7"/>
    <n v="40"/>
    <m/>
    <m/>
    <n v="175648"/>
    <n v="1364688"/>
    <m/>
    <m/>
    <n v="102416"/>
    <n v="1570640"/>
    <n v="60560"/>
    <n v="1510032"/>
    <m/>
    <m/>
    <n v="57888"/>
    <n v="1516688"/>
    <m/>
    <m/>
    <n v="67216"/>
    <n v="1472032"/>
    <m/>
    <m/>
    <n v="79184"/>
    <n v="1520272"/>
    <m/>
    <m/>
    <n v="74160"/>
    <n v="1523984"/>
    <m/>
    <m/>
    <n v="77232"/>
    <n v="1417504"/>
    <m/>
    <m/>
    <n v="73744"/>
    <n v="1408944"/>
    <m/>
    <m/>
    <n v="47024"/>
    <n v="1331840"/>
    <m/>
    <m/>
    <n v="47392"/>
    <n v="1310960"/>
    <m/>
    <m/>
    <n v="47200"/>
    <n v="1308048"/>
    <m/>
    <m/>
    <x v="7"/>
    <x v="2"/>
    <s v="InteriorTFLs"/>
    <x v="39"/>
  </r>
  <r>
    <n v="7"/>
    <n v="40"/>
    <m/>
    <m/>
    <n v="197616"/>
    <n v="345216"/>
    <m/>
    <m/>
    <n v="115872"/>
    <n v="257584"/>
    <n v="70400"/>
    <n v="217696"/>
    <m/>
    <m/>
    <n v="75024"/>
    <n v="221728"/>
    <m/>
    <m/>
    <n v="70448"/>
    <n v="221456"/>
    <m/>
    <m/>
    <n v="69792"/>
    <n v="218352"/>
    <m/>
    <m/>
    <n v="82992"/>
    <n v="223776"/>
    <m/>
    <m/>
    <n v="69424"/>
    <n v="211152"/>
    <m/>
    <m/>
    <n v="72912"/>
    <n v="214352"/>
    <m/>
    <m/>
    <n v="67776"/>
    <n v="209248"/>
    <m/>
    <m/>
    <n v="68096"/>
    <n v="207120"/>
    <m/>
    <m/>
    <n v="63072"/>
    <n v="208672"/>
    <m/>
    <m/>
    <x v="7"/>
    <x v="2"/>
    <s v="InteriorTFLs"/>
    <x v="39"/>
  </r>
  <r>
    <n v="7"/>
    <n v="40"/>
    <m/>
    <m/>
    <n v="563952"/>
    <n v="2113232"/>
    <m/>
    <m/>
    <n v="264368"/>
    <n v="3269872"/>
    <n v="91248"/>
    <n v="3087088"/>
    <m/>
    <m/>
    <n v="114784"/>
    <n v="3055920"/>
    <m/>
    <m/>
    <n v="90128"/>
    <n v="2744960"/>
    <m/>
    <m/>
    <n v="92240"/>
    <n v="2843744"/>
    <m/>
    <m/>
    <n v="91536"/>
    <n v="2855488"/>
    <m/>
    <m/>
    <n v="89936"/>
    <n v="2785808"/>
    <m/>
    <m/>
    <n v="83088"/>
    <n v="2756560"/>
    <m/>
    <m/>
    <n v="81296"/>
    <n v="2694816"/>
    <m/>
    <m/>
    <n v="80624"/>
    <n v="2702208"/>
    <m/>
    <m/>
    <n v="81536"/>
    <n v="2714288"/>
    <m/>
    <m/>
    <x v="7"/>
    <x v="2"/>
    <s v="InteriorTFLs"/>
    <x v="39"/>
  </r>
  <r>
    <n v="7"/>
    <n v="40"/>
    <m/>
    <m/>
    <n v="151520"/>
    <n v="427952"/>
    <m/>
    <m/>
    <n v="142816"/>
    <n v="661680"/>
    <n v="94384"/>
    <n v="629424"/>
    <m/>
    <m/>
    <n v="101024"/>
    <n v="631600"/>
    <m/>
    <m/>
    <n v="110000"/>
    <n v="654256"/>
    <m/>
    <m/>
    <n v="104224"/>
    <n v="633568"/>
    <m/>
    <m/>
    <n v="102544"/>
    <n v="625952"/>
    <m/>
    <m/>
    <n v="93088"/>
    <n v="598784"/>
    <m/>
    <m/>
    <n v="94112"/>
    <n v="603856"/>
    <m/>
    <m/>
    <n v="88480"/>
    <n v="592800"/>
    <m/>
    <m/>
    <n v="88256"/>
    <n v="587744"/>
    <m/>
    <m/>
    <n v="102240"/>
    <n v="601664"/>
    <m/>
    <m/>
    <x v="7"/>
    <x v="2"/>
    <s v="InteriorTFLs"/>
    <x v="39"/>
  </r>
  <r>
    <n v="7"/>
    <n v="40"/>
    <m/>
    <m/>
    <n v="94240"/>
    <n v="281312"/>
    <m/>
    <m/>
    <n v="117040"/>
    <n v="440944"/>
    <n v="121584"/>
    <n v="443808"/>
    <m/>
    <m/>
    <n v="138752"/>
    <n v="478752"/>
    <m/>
    <m/>
    <n v="144288"/>
    <n v="470416"/>
    <m/>
    <m/>
    <n v="150208"/>
    <n v="473840"/>
    <m/>
    <m/>
    <n v="144528"/>
    <n v="470656"/>
    <m/>
    <m/>
    <n v="139872"/>
    <n v="464624"/>
    <m/>
    <m/>
    <n v="137920"/>
    <n v="457264"/>
    <m/>
    <m/>
    <n v="139344"/>
    <n v="450784"/>
    <m/>
    <m/>
    <n v="133360"/>
    <n v="444304"/>
    <m/>
    <m/>
    <n v="139040"/>
    <n v="432096"/>
    <m/>
    <m/>
    <x v="7"/>
    <x v="2"/>
    <s v="InteriorTFLs"/>
    <x v="39"/>
  </r>
  <r>
    <n v="7"/>
    <n v="40"/>
    <m/>
    <m/>
    <n v="303584"/>
    <n v="453328"/>
    <m/>
    <m/>
    <n v="269152"/>
    <n v="427920"/>
    <n v="135888"/>
    <n v="293200"/>
    <m/>
    <m/>
    <n v="172720"/>
    <n v="337488"/>
    <m/>
    <m/>
    <n v="172496"/>
    <n v="332912"/>
    <m/>
    <m/>
    <n v="170928"/>
    <n v="330224"/>
    <m/>
    <m/>
    <n v="170416"/>
    <n v="334608"/>
    <m/>
    <m/>
    <n v="169536"/>
    <n v="326448"/>
    <m/>
    <m/>
    <n v="169584"/>
    <n v="325536"/>
    <m/>
    <m/>
    <n v="167296"/>
    <n v="324512"/>
    <m/>
    <m/>
    <n v="168528"/>
    <n v="328224"/>
    <m/>
    <m/>
    <n v="162000"/>
    <n v="318000"/>
    <m/>
    <m/>
    <x v="7"/>
    <x v="2"/>
    <s v="InteriorTFLs"/>
    <x v="39"/>
  </r>
  <r>
    <n v="7"/>
    <n v="40"/>
    <m/>
    <m/>
    <n v="450272"/>
    <n v="1737584"/>
    <m/>
    <m/>
    <n v="495088"/>
    <n v="2217792"/>
    <n v="363552"/>
    <n v="2069824"/>
    <m/>
    <m/>
    <n v="390880"/>
    <n v="2088048"/>
    <m/>
    <m/>
    <n v="370080"/>
    <n v="2048688"/>
    <m/>
    <m/>
    <n v="377824"/>
    <n v="2091776"/>
    <m/>
    <m/>
    <n v="377312"/>
    <n v="2077632"/>
    <m/>
    <m/>
    <n v="367856"/>
    <n v="2023360"/>
    <m/>
    <m/>
    <n v="363936"/>
    <n v="2008512"/>
    <m/>
    <m/>
    <n v="358336"/>
    <n v="1999232"/>
    <m/>
    <m/>
    <n v="362160"/>
    <n v="1980832"/>
    <m/>
    <m/>
    <n v="358048"/>
    <n v="1988720"/>
    <m/>
    <m/>
    <x v="7"/>
    <x v="2"/>
    <s v="InteriorTFLs"/>
    <x v="39"/>
  </r>
  <r>
    <n v="7"/>
    <n v="40"/>
    <m/>
    <m/>
    <n v="578784"/>
    <n v="1530048"/>
    <m/>
    <m/>
    <n v="816336"/>
    <n v="2468736"/>
    <n v="356416"/>
    <n v="2024784"/>
    <m/>
    <m/>
    <n v="386608"/>
    <n v="2013504"/>
    <m/>
    <m/>
    <n v="371488"/>
    <n v="2006368"/>
    <m/>
    <m/>
    <n v="377424"/>
    <n v="2062416"/>
    <m/>
    <m/>
    <n v="381168"/>
    <n v="2060224"/>
    <m/>
    <m/>
    <n v="386464"/>
    <n v="2022848"/>
    <m/>
    <m/>
    <n v="364848"/>
    <n v="1976688"/>
    <m/>
    <m/>
    <n v="351776"/>
    <n v="1939008"/>
    <m/>
    <m/>
    <n v="368368"/>
    <n v="1981168"/>
    <m/>
    <m/>
    <n v="364192"/>
    <n v="1971888"/>
    <m/>
    <m/>
    <x v="7"/>
    <x v="2"/>
    <s v="InteriorTFLs"/>
    <x v="39"/>
  </r>
  <r>
    <n v="7"/>
    <n v="40"/>
    <m/>
    <m/>
    <n v="263456"/>
    <n v="667696"/>
    <m/>
    <m/>
    <n v="447488"/>
    <n v="1263056"/>
    <n v="384592"/>
    <n v="1167632"/>
    <m/>
    <m/>
    <n v="387168"/>
    <n v="1181184"/>
    <m/>
    <m/>
    <n v="377440"/>
    <n v="1132352"/>
    <m/>
    <m/>
    <n v="382352"/>
    <n v="1157712"/>
    <m/>
    <m/>
    <n v="381568"/>
    <n v="1161792"/>
    <m/>
    <m/>
    <n v="359504"/>
    <n v="1096208"/>
    <m/>
    <m/>
    <n v="363680"/>
    <n v="1096640"/>
    <m/>
    <m/>
    <n v="369280"/>
    <n v="1110112"/>
    <m/>
    <m/>
    <n v="382528"/>
    <n v="1093456"/>
    <m/>
    <m/>
    <n v="372288"/>
    <n v="1088992"/>
    <m/>
    <m/>
    <x v="7"/>
    <x v="2"/>
    <s v="InteriorTFLs"/>
    <x v="39"/>
  </r>
  <r>
    <n v="7"/>
    <n v="40"/>
    <m/>
    <m/>
    <n v="723744"/>
    <n v="1942192"/>
    <m/>
    <m/>
    <n v="1015600"/>
    <n v="2439920"/>
    <n v="745824"/>
    <n v="2168928"/>
    <m/>
    <m/>
    <n v="790416"/>
    <n v="2211488"/>
    <m/>
    <m/>
    <n v="739680"/>
    <n v="2014560"/>
    <m/>
    <m/>
    <n v="754480"/>
    <n v="2107104"/>
    <m/>
    <m/>
    <n v="770592"/>
    <n v="2120640"/>
    <m/>
    <m/>
    <n v="772480"/>
    <n v="2024960"/>
    <m/>
    <m/>
    <n v="753520"/>
    <n v="2005232"/>
    <m/>
    <m/>
    <n v="760704"/>
    <n v="1987664"/>
    <m/>
    <m/>
    <n v="761856"/>
    <n v="2005888"/>
    <m/>
    <m/>
    <n v="760160"/>
    <n v="1996608"/>
    <m/>
    <m/>
    <x v="7"/>
    <x v="2"/>
    <s v="InteriorTFLs"/>
    <x v="39"/>
  </r>
  <r>
    <n v="7"/>
    <n v="40"/>
    <m/>
    <m/>
    <n v="1964416"/>
    <n v="10105504"/>
    <m/>
    <m/>
    <n v="1430144"/>
    <n v="14248288"/>
    <n v="1025824"/>
    <n v="13784192"/>
    <m/>
    <m/>
    <n v="1015952"/>
    <n v="13566912"/>
    <m/>
    <m/>
    <n v="993168"/>
    <n v="13009536"/>
    <m/>
    <m/>
    <n v="999152"/>
    <n v="13226720"/>
    <m/>
    <m/>
    <n v="993248"/>
    <n v="13148256"/>
    <m/>
    <m/>
    <n v="970288"/>
    <n v="12827536"/>
    <m/>
    <m/>
    <n v="982448"/>
    <n v="12850000"/>
    <m/>
    <m/>
    <n v="973728"/>
    <n v="12736000"/>
    <m/>
    <m/>
    <n v="965824"/>
    <n v="12734128"/>
    <m/>
    <m/>
    <n v="950032"/>
    <n v="12769136"/>
    <m/>
    <m/>
    <x v="7"/>
    <x v="2"/>
    <s v="InteriorTFLs"/>
    <x v="39"/>
  </r>
  <r>
    <n v="7"/>
    <n v="40"/>
    <m/>
    <m/>
    <n v="306032"/>
    <n v="533232"/>
    <m/>
    <m/>
    <n v="990336"/>
    <n v="1550560"/>
    <n v="1027024"/>
    <n v="1569536"/>
    <m/>
    <m/>
    <n v="1058304"/>
    <n v="1584976"/>
    <m/>
    <m/>
    <n v="1064464"/>
    <n v="1597344"/>
    <m/>
    <m/>
    <n v="1070512"/>
    <n v="1588704"/>
    <m/>
    <m/>
    <n v="1067504"/>
    <n v="1587072"/>
    <m/>
    <m/>
    <n v="1035280"/>
    <n v="1557328"/>
    <m/>
    <m/>
    <n v="1014288"/>
    <n v="1535392"/>
    <m/>
    <m/>
    <n v="1006960"/>
    <n v="1540944"/>
    <m/>
    <m/>
    <n v="1033024"/>
    <n v="1550576"/>
    <m/>
    <m/>
    <n v="1040944"/>
    <n v="1567440"/>
    <m/>
    <m/>
    <x v="7"/>
    <x v="2"/>
    <s v="InteriorTFLs"/>
    <x v="39"/>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48"/>
    <n v="48"/>
    <m/>
    <m/>
    <n v="48"/>
    <n v="48"/>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n v="0"/>
    <n v="0"/>
    <m/>
    <m/>
    <n v="0"/>
    <n v="0"/>
    <m/>
    <m/>
    <x v="7"/>
    <x v="3"/>
    <s v="CoastTFLs"/>
    <x v="40"/>
  </r>
  <r>
    <n v="8"/>
    <n v="1"/>
    <m/>
    <m/>
    <n v="7229568"/>
    <n v="23298656"/>
    <m/>
    <m/>
    <n v="9863120"/>
    <n v="36132960"/>
    <m/>
    <m/>
    <n v="6513984"/>
    <n v="38235296"/>
    <n v="7141232"/>
    <n v="39307680"/>
    <m/>
    <m/>
    <n v="7511616"/>
    <n v="39587024"/>
    <m/>
    <m/>
    <n v="7560416"/>
    <n v="39760192"/>
    <m/>
    <m/>
    <n v="7524176"/>
    <n v="39722400"/>
    <m/>
    <m/>
    <n v="7537568"/>
    <n v="39600176"/>
    <m/>
    <m/>
    <n v="7460064"/>
    <n v="39589904"/>
    <m/>
    <m/>
    <n v="7591984"/>
    <n v="39559216"/>
    <m/>
    <m/>
    <n v="7459584"/>
    <n v="39563728"/>
    <m/>
    <m/>
    <n v="7584976"/>
    <n v="39705600"/>
    <m/>
    <m/>
    <x v="8"/>
    <x v="0"/>
    <s v="100MileHouse"/>
    <x v="0"/>
  </r>
  <r>
    <n v="8"/>
    <n v="2"/>
    <m/>
    <m/>
    <n v="751856"/>
    <n v="2321072"/>
    <m/>
    <m/>
    <n v="1368096"/>
    <n v="3565376"/>
    <m/>
    <m/>
    <n v="654304"/>
    <n v="2462480"/>
    <n v="153952"/>
    <n v="1980176"/>
    <m/>
    <m/>
    <n v="189968"/>
    <n v="1965088"/>
    <m/>
    <m/>
    <n v="197536"/>
    <n v="1976496"/>
    <m/>
    <m/>
    <n v="200128"/>
    <n v="2029552"/>
    <m/>
    <m/>
    <n v="188016"/>
    <n v="1984912"/>
    <m/>
    <m/>
    <n v="193936"/>
    <n v="1979648"/>
    <m/>
    <m/>
    <n v="187040"/>
    <n v="1989264"/>
    <m/>
    <m/>
    <n v="191520"/>
    <n v="1956608"/>
    <m/>
    <m/>
    <n v="197536"/>
    <n v="1970752"/>
    <m/>
    <m/>
    <x v="8"/>
    <x v="0"/>
    <s v="Arrow"/>
    <x v="1"/>
  </r>
  <r>
    <n v="8"/>
    <n v="3"/>
    <m/>
    <m/>
    <n v="0"/>
    <n v="0"/>
    <m/>
    <m/>
    <n v="0"/>
    <n v="0"/>
    <m/>
    <m/>
    <n v="0"/>
    <n v="0"/>
    <n v="0"/>
    <n v="0"/>
    <m/>
    <m/>
    <n v="0"/>
    <n v="0"/>
    <m/>
    <m/>
    <n v="0"/>
    <n v="0"/>
    <m/>
    <m/>
    <n v="0"/>
    <n v="0"/>
    <m/>
    <m/>
    <n v="0"/>
    <n v="0"/>
    <m/>
    <m/>
    <n v="0"/>
    <n v="0"/>
    <m/>
    <m/>
    <n v="0"/>
    <n v="0"/>
    <m/>
    <m/>
    <n v="0"/>
    <n v="0"/>
    <m/>
    <m/>
    <n v="0"/>
    <n v="0"/>
    <m/>
    <m/>
    <x v="8"/>
    <x v="1"/>
    <s v="Arrowsmith"/>
    <x v="2"/>
  </r>
  <r>
    <n v="8"/>
    <n v="4"/>
    <m/>
    <m/>
    <n v="713808"/>
    <n v="1252960"/>
    <m/>
    <m/>
    <n v="1006688"/>
    <n v="1561392"/>
    <m/>
    <m/>
    <n v="322304"/>
    <n v="701456"/>
    <n v="80448"/>
    <n v="483344"/>
    <m/>
    <m/>
    <n v="96624"/>
    <n v="496256"/>
    <m/>
    <m/>
    <n v="102496"/>
    <n v="484192"/>
    <m/>
    <m/>
    <n v="96320"/>
    <n v="488528"/>
    <m/>
    <m/>
    <n v="93184"/>
    <n v="487392"/>
    <m/>
    <m/>
    <n v="94720"/>
    <n v="501088"/>
    <m/>
    <m/>
    <n v="95824"/>
    <n v="473728"/>
    <m/>
    <m/>
    <n v="97184"/>
    <n v="503440"/>
    <m/>
    <m/>
    <n v="94016"/>
    <n v="489312"/>
    <m/>
    <m/>
    <x v="8"/>
    <x v="0"/>
    <s v="Boundary"/>
    <x v="3"/>
  </r>
  <r>
    <n v="8"/>
    <n v="5"/>
    <m/>
    <m/>
    <n v="775296"/>
    <n v="1571152"/>
    <m/>
    <m/>
    <n v="1160368"/>
    <n v="1894768"/>
    <m/>
    <m/>
    <n v="265536"/>
    <n v="708176"/>
    <n v="183696"/>
    <n v="640240"/>
    <m/>
    <m/>
    <n v="194512"/>
    <n v="654320"/>
    <m/>
    <m/>
    <n v="196176"/>
    <n v="643680"/>
    <m/>
    <m/>
    <n v="238336"/>
    <n v="695856"/>
    <m/>
    <m/>
    <n v="244192"/>
    <n v="696176"/>
    <m/>
    <m/>
    <n v="233776"/>
    <n v="687072"/>
    <m/>
    <m/>
    <n v="237808"/>
    <n v="696080"/>
    <m/>
    <m/>
    <n v="242448"/>
    <n v="698608"/>
    <m/>
    <m/>
    <n v="233552"/>
    <n v="691840"/>
    <m/>
    <m/>
    <x v="8"/>
    <x v="0"/>
    <s v="Bulkley"/>
    <x v="4"/>
  </r>
  <r>
    <n v="8"/>
    <n v="6"/>
    <m/>
    <m/>
    <n v="5728"/>
    <n v="7792"/>
    <m/>
    <m/>
    <n v="0"/>
    <n v="352"/>
    <m/>
    <m/>
    <n v="0"/>
    <n v="352"/>
    <n v="0"/>
    <n v="352"/>
    <m/>
    <m/>
    <n v="0"/>
    <n v="352"/>
    <m/>
    <m/>
    <n v="0"/>
    <n v="352"/>
    <m/>
    <m/>
    <n v="0"/>
    <n v="352"/>
    <m/>
    <m/>
    <n v="0"/>
    <n v="352"/>
    <m/>
    <m/>
    <n v="0"/>
    <n v="352"/>
    <m/>
    <m/>
    <n v="0"/>
    <n v="352"/>
    <m/>
    <m/>
    <n v="0"/>
    <n v="352"/>
    <m/>
    <m/>
    <n v="0"/>
    <n v="352"/>
    <m/>
    <m/>
    <x v="8"/>
    <x v="1"/>
    <s v="Cassiar"/>
    <x v="5"/>
  </r>
  <r>
    <n v="8"/>
    <n v="7"/>
    <m/>
    <m/>
    <n v="2896"/>
    <n v="4160"/>
    <m/>
    <m/>
    <n v="432"/>
    <n v="480"/>
    <m/>
    <m/>
    <n v="16"/>
    <n v="16"/>
    <n v="0"/>
    <n v="0"/>
    <m/>
    <m/>
    <n v="0"/>
    <n v="0"/>
    <m/>
    <m/>
    <n v="0"/>
    <n v="0"/>
    <m/>
    <m/>
    <n v="0"/>
    <n v="0"/>
    <m/>
    <m/>
    <n v="0"/>
    <n v="0"/>
    <m/>
    <m/>
    <n v="0"/>
    <n v="0"/>
    <m/>
    <m/>
    <n v="0"/>
    <n v="0"/>
    <m/>
    <m/>
    <n v="0"/>
    <n v="0"/>
    <m/>
    <m/>
    <n v="0"/>
    <n v="0"/>
    <m/>
    <m/>
    <x v="8"/>
    <x v="1"/>
    <s v="Cranberry"/>
    <x v="6"/>
  </r>
  <r>
    <n v="8"/>
    <n v="8"/>
    <m/>
    <m/>
    <n v="1941808"/>
    <n v="4247824"/>
    <m/>
    <m/>
    <n v="2300688"/>
    <n v="4718752"/>
    <m/>
    <m/>
    <n v="748880"/>
    <n v="2667056"/>
    <n v="195232"/>
    <n v="2158544"/>
    <m/>
    <m/>
    <n v="281600"/>
    <n v="2245488"/>
    <m/>
    <m/>
    <n v="264400"/>
    <n v="2204944"/>
    <m/>
    <m/>
    <n v="269200"/>
    <n v="2182720"/>
    <m/>
    <m/>
    <n v="269040"/>
    <n v="2208000"/>
    <m/>
    <m/>
    <n v="269056"/>
    <n v="2197136"/>
    <m/>
    <m/>
    <n v="276592"/>
    <n v="2239392"/>
    <m/>
    <m/>
    <n v="271824"/>
    <n v="2192880"/>
    <m/>
    <m/>
    <n v="269136"/>
    <n v="2221104"/>
    <m/>
    <m/>
    <x v="8"/>
    <x v="0"/>
    <s v="Cranbrook"/>
    <x v="7"/>
  </r>
  <r>
    <n v="8"/>
    <n v="9"/>
    <m/>
    <m/>
    <n v="330080"/>
    <n v="538288"/>
    <m/>
    <m/>
    <n v="319392"/>
    <n v="467200"/>
    <m/>
    <m/>
    <n v="264064"/>
    <n v="436592"/>
    <n v="2702128"/>
    <n v="2869184"/>
    <m/>
    <m/>
    <n v="2673328"/>
    <n v="2850528"/>
    <m/>
    <m/>
    <n v="2694176"/>
    <n v="2868000"/>
    <m/>
    <m/>
    <n v="2679504"/>
    <n v="2850496"/>
    <m/>
    <m/>
    <n v="2690544"/>
    <n v="2865200"/>
    <m/>
    <m/>
    <n v="2672032"/>
    <n v="2851664"/>
    <m/>
    <m/>
    <n v="2678592"/>
    <n v="2857824"/>
    <m/>
    <m/>
    <n v="2675168"/>
    <n v="2857328"/>
    <m/>
    <m/>
    <n v="2701664"/>
    <n v="2875024"/>
    <m/>
    <m/>
    <x v="8"/>
    <x v="0"/>
    <s v="DawsonCreek"/>
    <x v="8"/>
  </r>
  <r>
    <n v="8"/>
    <n v="10"/>
    <m/>
    <m/>
    <n v="0"/>
    <n v="0"/>
    <m/>
    <m/>
    <n v="0"/>
    <n v="0"/>
    <m/>
    <m/>
    <n v="0"/>
    <n v="0"/>
    <n v="0"/>
    <n v="0"/>
    <m/>
    <m/>
    <n v="0"/>
    <n v="0"/>
    <m/>
    <m/>
    <n v="0"/>
    <n v="0"/>
    <m/>
    <m/>
    <n v="0"/>
    <n v="0"/>
    <m/>
    <m/>
    <n v="0"/>
    <n v="0"/>
    <m/>
    <m/>
    <n v="0"/>
    <n v="0"/>
    <m/>
    <m/>
    <n v="0"/>
    <n v="0"/>
    <m/>
    <m/>
    <n v="0"/>
    <n v="0"/>
    <m/>
    <m/>
    <n v="0"/>
    <n v="0"/>
    <m/>
    <m/>
    <x v="8"/>
    <x v="1"/>
    <s v="FortNelson"/>
    <x v="9"/>
  </r>
  <r>
    <n v="8"/>
    <n v="11"/>
    <m/>
    <m/>
    <n v="8592"/>
    <n v="21168"/>
    <m/>
    <m/>
    <n v="25184"/>
    <n v="45216"/>
    <m/>
    <m/>
    <n v="27792"/>
    <n v="63744"/>
    <n v="57296"/>
    <n v="99360"/>
    <m/>
    <m/>
    <n v="58304"/>
    <n v="94608"/>
    <m/>
    <m/>
    <n v="58016"/>
    <n v="96032"/>
    <m/>
    <m/>
    <n v="58704"/>
    <n v="93872"/>
    <m/>
    <m/>
    <n v="58432"/>
    <n v="95696"/>
    <m/>
    <m/>
    <n v="54080"/>
    <n v="94752"/>
    <m/>
    <m/>
    <n v="55888"/>
    <n v="98256"/>
    <m/>
    <m/>
    <n v="57840"/>
    <n v="93104"/>
    <m/>
    <m/>
    <n v="55968"/>
    <n v="97616"/>
    <m/>
    <m/>
    <x v="8"/>
    <x v="1"/>
    <s v="Fraser"/>
    <x v="10"/>
  </r>
  <r>
    <n v="8"/>
    <n v="12"/>
    <m/>
    <m/>
    <n v="10725424"/>
    <n v="35297344"/>
    <m/>
    <m/>
    <n v="16848736"/>
    <n v="54956912"/>
    <m/>
    <m/>
    <n v="11423280"/>
    <n v="39937184"/>
    <n v="14684752"/>
    <n v="45001488"/>
    <m/>
    <m/>
    <n v="14962768"/>
    <n v="45264272"/>
    <m/>
    <m/>
    <n v="14899888"/>
    <n v="45131440"/>
    <m/>
    <m/>
    <n v="15366256"/>
    <n v="45622400"/>
    <m/>
    <m/>
    <n v="15233984"/>
    <n v="45456992"/>
    <m/>
    <m/>
    <n v="15321168"/>
    <n v="45337808"/>
    <m/>
    <m/>
    <n v="15367696"/>
    <n v="45508336"/>
    <m/>
    <m/>
    <n v="15220128"/>
    <n v="45309872"/>
    <m/>
    <m/>
    <n v="15363296"/>
    <n v="45526352"/>
    <m/>
    <m/>
    <x v="8"/>
    <x v="0"/>
    <s v="FtStJames"/>
    <x v="11"/>
  </r>
  <r>
    <n v="8"/>
    <n v="13"/>
    <m/>
    <m/>
    <n v="53408"/>
    <n v="90784"/>
    <m/>
    <m/>
    <n v="41872"/>
    <n v="59856"/>
    <m/>
    <m/>
    <n v="4944"/>
    <n v="16624"/>
    <n v="32464"/>
    <n v="45664"/>
    <m/>
    <m/>
    <n v="33056"/>
    <n v="48384"/>
    <m/>
    <m/>
    <n v="31488"/>
    <n v="46304"/>
    <m/>
    <m/>
    <n v="30464"/>
    <n v="42768"/>
    <m/>
    <m/>
    <n v="32784"/>
    <n v="47536"/>
    <m/>
    <m/>
    <n v="31696"/>
    <n v="43872"/>
    <m/>
    <m/>
    <n v="32944"/>
    <n v="44992"/>
    <m/>
    <m/>
    <n v="31392"/>
    <n v="43616"/>
    <m/>
    <m/>
    <n v="30848"/>
    <n v="43568"/>
    <m/>
    <m/>
    <x v="8"/>
    <x v="1"/>
    <s v="FtStJohn"/>
    <x v="12"/>
  </r>
  <r>
    <n v="8"/>
    <n v="14"/>
    <m/>
    <m/>
    <n v="387200"/>
    <n v="1042272"/>
    <m/>
    <m/>
    <n v="670272"/>
    <n v="1530800"/>
    <m/>
    <m/>
    <n v="293008"/>
    <n v="1038672"/>
    <n v="70064"/>
    <n v="823280"/>
    <m/>
    <m/>
    <n v="96032"/>
    <n v="828352"/>
    <m/>
    <m/>
    <n v="93520"/>
    <n v="847600"/>
    <m/>
    <m/>
    <n v="97200"/>
    <n v="848624"/>
    <m/>
    <m/>
    <n v="94624"/>
    <n v="807056"/>
    <m/>
    <m/>
    <n v="96320"/>
    <n v="844480"/>
    <m/>
    <m/>
    <n v="97328"/>
    <n v="817248"/>
    <m/>
    <m/>
    <n v="87520"/>
    <n v="812208"/>
    <m/>
    <m/>
    <n v="91168"/>
    <n v="818528"/>
    <m/>
    <m/>
    <x v="8"/>
    <x v="0"/>
    <s v="Golden"/>
    <x v="13"/>
  </r>
  <r>
    <n v="8"/>
    <n v="15"/>
    <m/>
    <m/>
    <n v="757680"/>
    <n v="1751280"/>
    <m/>
    <m/>
    <n v="1112384"/>
    <n v="2134080"/>
    <m/>
    <m/>
    <n v="418416"/>
    <n v="1262416"/>
    <n v="173008"/>
    <n v="1016800"/>
    <m/>
    <m/>
    <n v="240624"/>
    <n v="1119888"/>
    <m/>
    <m/>
    <n v="230384"/>
    <n v="1100672"/>
    <m/>
    <m/>
    <n v="236976"/>
    <n v="1105248"/>
    <m/>
    <m/>
    <n v="220384"/>
    <n v="1077264"/>
    <m/>
    <m/>
    <n v="225456"/>
    <n v="1101760"/>
    <m/>
    <m/>
    <n v="222784"/>
    <n v="1052384"/>
    <m/>
    <m/>
    <n v="219280"/>
    <n v="1084608"/>
    <m/>
    <m/>
    <n v="214784"/>
    <n v="1100704"/>
    <m/>
    <m/>
    <x v="8"/>
    <x v="0"/>
    <s v="Invermere"/>
    <x v="14"/>
  </r>
  <r>
    <n v="8"/>
    <n v="16"/>
    <m/>
    <m/>
    <n v="416"/>
    <n v="480"/>
    <m/>
    <m/>
    <n v="304"/>
    <n v="1952"/>
    <m/>
    <m/>
    <n v="128"/>
    <n v="1696"/>
    <n v="0"/>
    <n v="592"/>
    <m/>
    <m/>
    <n v="0"/>
    <n v="384"/>
    <m/>
    <m/>
    <n v="0"/>
    <n v="1376"/>
    <m/>
    <m/>
    <n v="0"/>
    <n v="1952"/>
    <m/>
    <m/>
    <n v="0"/>
    <n v="1712"/>
    <m/>
    <m/>
    <n v="0"/>
    <n v="624"/>
    <m/>
    <m/>
    <n v="0"/>
    <n v="2000"/>
    <m/>
    <m/>
    <n v="0"/>
    <n v="432"/>
    <m/>
    <m/>
    <n v="0"/>
    <n v="1376"/>
    <m/>
    <m/>
    <x v="8"/>
    <x v="1"/>
    <s v="Kalum"/>
    <x v="15"/>
  </r>
  <r>
    <n v="8"/>
    <n v="17"/>
    <m/>
    <m/>
    <n v="5137904"/>
    <n v="16256000"/>
    <m/>
    <m/>
    <n v="8657600"/>
    <n v="26337200"/>
    <m/>
    <m/>
    <n v="7102688"/>
    <n v="26157088"/>
    <n v="6804160"/>
    <n v="26510208"/>
    <m/>
    <m/>
    <n v="7056768"/>
    <n v="26788928"/>
    <m/>
    <m/>
    <n v="6902736"/>
    <n v="26459216"/>
    <m/>
    <m/>
    <n v="6862784"/>
    <n v="26315184"/>
    <m/>
    <m/>
    <n v="6753392"/>
    <n v="26379808"/>
    <m/>
    <m/>
    <n v="6809152"/>
    <n v="26443696"/>
    <m/>
    <m/>
    <n v="6757584"/>
    <n v="26375552"/>
    <m/>
    <m/>
    <n v="6714720"/>
    <n v="26409376"/>
    <m/>
    <m/>
    <n v="6844368"/>
    <n v="26441664"/>
    <m/>
    <m/>
    <x v="8"/>
    <x v="0"/>
    <s v="Kamloops"/>
    <x v="16"/>
  </r>
  <r>
    <n v="8"/>
    <n v="18"/>
    <m/>
    <m/>
    <n v="0"/>
    <n v="0"/>
    <m/>
    <m/>
    <n v="0"/>
    <n v="0"/>
    <m/>
    <m/>
    <n v="0"/>
    <n v="0"/>
    <n v="0"/>
    <n v="0"/>
    <m/>
    <m/>
    <n v="0"/>
    <n v="0"/>
    <m/>
    <m/>
    <n v="0"/>
    <n v="0"/>
    <m/>
    <m/>
    <n v="0"/>
    <n v="0"/>
    <m/>
    <m/>
    <n v="0"/>
    <n v="0"/>
    <m/>
    <m/>
    <n v="0"/>
    <n v="0"/>
    <m/>
    <m/>
    <n v="0"/>
    <n v="0"/>
    <m/>
    <m/>
    <n v="0"/>
    <n v="0"/>
    <m/>
    <m/>
    <n v="0"/>
    <n v="0"/>
    <m/>
    <m/>
    <x v="8"/>
    <x v="1"/>
    <s v="Kingcome"/>
    <x v="17"/>
  </r>
  <r>
    <n v="8"/>
    <n v="19"/>
    <m/>
    <m/>
    <n v="18992"/>
    <n v="37648"/>
    <m/>
    <m/>
    <n v="54016"/>
    <n v="69920"/>
    <m/>
    <m/>
    <n v="4992"/>
    <n v="8224"/>
    <n v="224"/>
    <n v="5328"/>
    <m/>
    <m/>
    <n v="192"/>
    <n v="7344"/>
    <m/>
    <m/>
    <n v="224"/>
    <n v="4336"/>
    <m/>
    <m/>
    <n v="11280"/>
    <n v="18032"/>
    <m/>
    <m/>
    <n v="7248"/>
    <n v="10896"/>
    <m/>
    <m/>
    <n v="8912"/>
    <n v="13760"/>
    <m/>
    <m/>
    <n v="7216"/>
    <n v="13072"/>
    <m/>
    <m/>
    <n v="7680"/>
    <n v="12064"/>
    <m/>
    <m/>
    <n v="6672"/>
    <n v="13008"/>
    <m/>
    <m/>
    <x v="8"/>
    <x v="1"/>
    <s v="Kispiox"/>
    <x v="18"/>
  </r>
  <r>
    <n v="8"/>
    <n v="20"/>
    <m/>
    <m/>
    <n v="809136"/>
    <n v="1820192"/>
    <m/>
    <m/>
    <n v="1265696"/>
    <n v="2529872"/>
    <m/>
    <m/>
    <n v="597184"/>
    <n v="1681712"/>
    <n v="224624"/>
    <n v="1316208"/>
    <m/>
    <m/>
    <n v="300368"/>
    <n v="1386240"/>
    <m/>
    <m/>
    <n v="292352"/>
    <n v="1393168"/>
    <m/>
    <m/>
    <n v="287568"/>
    <n v="1374128"/>
    <m/>
    <m/>
    <n v="286384"/>
    <n v="1402384"/>
    <m/>
    <m/>
    <n v="290272"/>
    <n v="1355040"/>
    <m/>
    <m/>
    <n v="290832"/>
    <n v="1367408"/>
    <m/>
    <m/>
    <n v="285472"/>
    <n v="1353344"/>
    <m/>
    <m/>
    <n v="292832"/>
    <n v="1356272"/>
    <m/>
    <m/>
    <x v="8"/>
    <x v="0"/>
    <s v="KootenayLake"/>
    <x v="19"/>
  </r>
  <r>
    <n v="8"/>
    <n v="21"/>
    <m/>
    <m/>
    <n v="5797360"/>
    <n v="36187840"/>
    <m/>
    <m/>
    <n v="7032352"/>
    <n v="52221536"/>
    <m/>
    <m/>
    <n v="6852000"/>
    <n v="50865296"/>
    <n v="6168336"/>
    <n v="50768384"/>
    <m/>
    <m/>
    <n v="6360208"/>
    <n v="50659328"/>
    <m/>
    <m/>
    <n v="6377712"/>
    <n v="50592640"/>
    <m/>
    <m/>
    <n v="6470048"/>
    <n v="50713056"/>
    <m/>
    <m/>
    <n v="6427984"/>
    <n v="50450432"/>
    <m/>
    <m/>
    <n v="6429568"/>
    <n v="50360128"/>
    <m/>
    <m/>
    <n v="6354912"/>
    <n v="50241600"/>
    <m/>
    <m/>
    <n v="6375840"/>
    <n v="50139344"/>
    <m/>
    <m/>
    <n v="6407024"/>
    <n v="50272864"/>
    <m/>
    <m/>
    <x v="8"/>
    <x v="0"/>
    <s v="Lakes"/>
    <x v="20"/>
  </r>
  <r>
    <n v="8"/>
    <n v="22"/>
    <m/>
    <m/>
    <n v="760736"/>
    <n v="1420112"/>
    <m/>
    <m/>
    <n v="1906016"/>
    <n v="3437696"/>
    <m/>
    <m/>
    <n v="1623040"/>
    <n v="3147648"/>
    <n v="1248688"/>
    <n v="2808608"/>
    <m/>
    <m/>
    <n v="1310032"/>
    <n v="2865664"/>
    <m/>
    <m/>
    <n v="1290176"/>
    <n v="2860912"/>
    <m/>
    <m/>
    <n v="1276656"/>
    <n v="2808512"/>
    <m/>
    <m/>
    <n v="1251280"/>
    <n v="2788704"/>
    <m/>
    <m/>
    <n v="1270976"/>
    <n v="2800592"/>
    <m/>
    <m/>
    <n v="1279680"/>
    <n v="2800016"/>
    <m/>
    <m/>
    <n v="1264208"/>
    <n v="2813008"/>
    <m/>
    <m/>
    <n v="1249424"/>
    <n v="2768432"/>
    <m/>
    <m/>
    <x v="8"/>
    <x v="0"/>
    <s v="Lillooet"/>
    <x v="21"/>
  </r>
  <r>
    <n v="8"/>
    <n v="23"/>
    <m/>
    <m/>
    <n v="2919968"/>
    <n v="4942464"/>
    <m/>
    <m/>
    <n v="5593056"/>
    <n v="8905920"/>
    <m/>
    <m/>
    <n v="4744112"/>
    <n v="8203600"/>
    <n v="4837744"/>
    <n v="8242592"/>
    <m/>
    <m/>
    <n v="5093984"/>
    <n v="8592000"/>
    <m/>
    <m/>
    <n v="5099616"/>
    <n v="8483920"/>
    <m/>
    <m/>
    <n v="6396032"/>
    <n v="9763392"/>
    <m/>
    <m/>
    <n v="6435856"/>
    <n v="9815728"/>
    <m/>
    <m/>
    <n v="6368832"/>
    <n v="9753296"/>
    <m/>
    <m/>
    <n v="6357008"/>
    <n v="9778480"/>
    <m/>
    <m/>
    <n v="6460832"/>
    <n v="9894368"/>
    <m/>
    <m/>
    <n v="6461168"/>
    <n v="9860720"/>
    <m/>
    <m/>
    <x v="8"/>
    <x v="0"/>
    <s v="Mackenzie"/>
    <x v="22"/>
  </r>
  <r>
    <n v="8"/>
    <n v="24"/>
    <m/>
    <m/>
    <n v="5437200"/>
    <n v="12886448"/>
    <m/>
    <m/>
    <n v="7333072"/>
    <n v="14063664"/>
    <m/>
    <m/>
    <n v="4640048"/>
    <n v="10337424"/>
    <n v="3901344"/>
    <n v="9755824"/>
    <m/>
    <m/>
    <n v="4080448"/>
    <n v="9935280"/>
    <m/>
    <m/>
    <n v="3846400"/>
    <n v="9640064"/>
    <m/>
    <m/>
    <n v="3856080"/>
    <n v="9607440"/>
    <m/>
    <m/>
    <n v="3779712"/>
    <n v="9575968"/>
    <m/>
    <m/>
    <n v="3760880"/>
    <n v="9485664"/>
    <m/>
    <m/>
    <n v="3779968"/>
    <n v="9538240"/>
    <m/>
    <m/>
    <n v="3780368"/>
    <n v="9514400"/>
    <m/>
    <m/>
    <n v="3755904"/>
    <n v="9519312"/>
    <m/>
    <m/>
    <x v="8"/>
    <x v="0"/>
    <s v="Merritt"/>
    <x v="23"/>
  </r>
  <r>
    <n v="8"/>
    <n v="25"/>
    <m/>
    <m/>
    <n v="0"/>
    <n v="0"/>
    <m/>
    <m/>
    <n v="1264"/>
    <n v="22384"/>
    <m/>
    <m/>
    <n v="848"/>
    <n v="24528"/>
    <n v="224"/>
    <n v="20512"/>
    <m/>
    <m/>
    <n v="1136"/>
    <n v="27808"/>
    <m/>
    <m/>
    <n v="1136"/>
    <n v="21824"/>
    <m/>
    <m/>
    <n v="480"/>
    <n v="21808"/>
    <m/>
    <m/>
    <n v="720"/>
    <n v="29344"/>
    <m/>
    <m/>
    <n v="864"/>
    <n v="27424"/>
    <m/>
    <m/>
    <n v="112"/>
    <n v="25216"/>
    <m/>
    <m/>
    <n v="608"/>
    <n v="27728"/>
    <m/>
    <m/>
    <n v="64"/>
    <n v="23728"/>
    <m/>
    <m/>
    <x v="8"/>
    <x v="1"/>
    <s v="MidCoast"/>
    <x v="24"/>
  </r>
  <r>
    <n v="8"/>
    <n v="26"/>
    <m/>
    <m/>
    <n v="4734656"/>
    <n v="11876464"/>
    <m/>
    <m/>
    <n v="10876096"/>
    <n v="24977488"/>
    <m/>
    <m/>
    <n v="8448768"/>
    <n v="21155600"/>
    <n v="5776576"/>
    <n v="18794624"/>
    <m/>
    <m/>
    <n v="7115952"/>
    <n v="20000768"/>
    <m/>
    <m/>
    <n v="7122784"/>
    <n v="20016448"/>
    <m/>
    <m/>
    <n v="7132736"/>
    <n v="20028720"/>
    <m/>
    <m/>
    <n v="7125328"/>
    <n v="20005984"/>
    <m/>
    <m/>
    <n v="7060384"/>
    <n v="19898080"/>
    <m/>
    <m/>
    <n v="7081328"/>
    <n v="19944816"/>
    <m/>
    <m/>
    <n v="7093232"/>
    <n v="19940016"/>
    <m/>
    <m/>
    <n v="7037296"/>
    <n v="19885728"/>
    <m/>
    <m/>
    <x v="8"/>
    <x v="0"/>
    <s v="Morice"/>
    <x v="25"/>
  </r>
  <r>
    <n v="8"/>
    <n v="27"/>
    <m/>
    <m/>
    <n v="5776"/>
    <n v="10192"/>
    <m/>
    <m/>
    <n v="6384"/>
    <n v="11568"/>
    <m/>
    <m/>
    <n v="0"/>
    <n v="5056"/>
    <n v="304"/>
    <n v="4256"/>
    <m/>
    <m/>
    <n v="304"/>
    <n v="4976"/>
    <m/>
    <m/>
    <n v="304"/>
    <n v="4000"/>
    <m/>
    <m/>
    <n v="304"/>
    <n v="3536"/>
    <m/>
    <m/>
    <n v="304"/>
    <n v="4256"/>
    <m/>
    <m/>
    <n v="304"/>
    <n v="5232"/>
    <m/>
    <m/>
    <n v="304"/>
    <n v="5440"/>
    <m/>
    <m/>
    <n v="304"/>
    <n v="5104"/>
    <m/>
    <m/>
    <n v="304"/>
    <n v="4128"/>
    <m/>
    <m/>
    <x v="8"/>
    <x v="1"/>
    <s v="Nass"/>
    <x v="26"/>
  </r>
  <r>
    <n v="8"/>
    <n v="28"/>
    <m/>
    <m/>
    <n v="0"/>
    <n v="0"/>
    <m/>
    <m/>
    <n v="0"/>
    <n v="0"/>
    <m/>
    <m/>
    <n v="0"/>
    <n v="0"/>
    <n v="0"/>
    <n v="0"/>
    <m/>
    <m/>
    <n v="0"/>
    <n v="0"/>
    <m/>
    <m/>
    <n v="0"/>
    <n v="0"/>
    <m/>
    <m/>
    <n v="0"/>
    <n v="0"/>
    <m/>
    <m/>
    <n v="0"/>
    <n v="0"/>
    <m/>
    <m/>
    <n v="0"/>
    <n v="0"/>
    <m/>
    <m/>
    <n v="0"/>
    <n v="0"/>
    <m/>
    <m/>
    <n v="0"/>
    <n v="0"/>
    <m/>
    <m/>
    <n v="0"/>
    <n v="0"/>
    <m/>
    <m/>
    <x v="8"/>
    <x v="1"/>
    <s v="NorthCoast"/>
    <x v="27"/>
  </r>
  <r>
    <n v="8"/>
    <n v="29"/>
    <m/>
    <m/>
    <n v="3547584"/>
    <n v="8006496"/>
    <m/>
    <m/>
    <n v="4151520"/>
    <n v="8499024"/>
    <m/>
    <m/>
    <n v="2172992"/>
    <n v="5898576"/>
    <n v="1680448"/>
    <n v="5539904"/>
    <m/>
    <m/>
    <n v="1714672"/>
    <n v="5450928"/>
    <m/>
    <m/>
    <n v="1699472"/>
    <n v="5456048"/>
    <m/>
    <m/>
    <n v="1676432"/>
    <n v="5426192"/>
    <m/>
    <m/>
    <n v="1625872"/>
    <n v="5248448"/>
    <m/>
    <m/>
    <n v="1638368"/>
    <n v="5274832"/>
    <m/>
    <m/>
    <n v="1613216"/>
    <n v="5254976"/>
    <m/>
    <m/>
    <n v="1594064"/>
    <n v="5258704"/>
    <m/>
    <m/>
    <n v="1604976"/>
    <n v="5281024"/>
    <m/>
    <m/>
    <x v="8"/>
    <x v="0"/>
    <s v="Okanagan"/>
    <x v="28"/>
  </r>
  <r>
    <n v="8"/>
    <n v="30"/>
    <m/>
    <m/>
    <n v="7463952"/>
    <n v="39260720"/>
    <m/>
    <m/>
    <n v="8527872"/>
    <n v="48929088"/>
    <m/>
    <m/>
    <n v="7631248"/>
    <n v="45129312"/>
    <n v="7715568"/>
    <n v="45981280"/>
    <m/>
    <m/>
    <n v="8045888"/>
    <n v="46093504"/>
    <m/>
    <m/>
    <n v="8021808"/>
    <n v="46279776"/>
    <m/>
    <m/>
    <n v="8233152"/>
    <n v="46480256"/>
    <m/>
    <m/>
    <n v="8220096"/>
    <n v="46328848"/>
    <m/>
    <m/>
    <n v="8199888"/>
    <n v="46447392"/>
    <m/>
    <m/>
    <n v="8172080"/>
    <n v="46586000"/>
    <m/>
    <m/>
    <n v="8246368"/>
    <n v="46621216"/>
    <m/>
    <m/>
    <n v="8091568"/>
    <n v="46531888"/>
    <m/>
    <m/>
    <x v="8"/>
    <x v="0"/>
    <s v="PrinceGeorge"/>
    <x v="29"/>
  </r>
  <r>
    <n v="8"/>
    <n v="31"/>
    <m/>
    <m/>
    <n v="0"/>
    <n v="0"/>
    <m/>
    <m/>
    <n v="0"/>
    <n v="0"/>
    <m/>
    <m/>
    <n v="0"/>
    <n v="0"/>
    <n v="0"/>
    <n v="0"/>
    <m/>
    <m/>
    <n v="0"/>
    <n v="0"/>
    <m/>
    <m/>
    <n v="0"/>
    <n v="0"/>
    <m/>
    <m/>
    <n v="0"/>
    <n v="0"/>
    <m/>
    <m/>
    <n v="0"/>
    <n v="0"/>
    <m/>
    <m/>
    <n v="0"/>
    <n v="0"/>
    <m/>
    <m/>
    <n v="0"/>
    <n v="0"/>
    <m/>
    <m/>
    <n v="0"/>
    <n v="0"/>
    <m/>
    <m/>
    <n v="0"/>
    <n v="0"/>
    <m/>
    <m/>
    <x v="8"/>
    <x v="1"/>
    <s v="QueenCharlotte"/>
    <x v="30"/>
  </r>
  <r>
    <n v="8"/>
    <n v="32"/>
    <m/>
    <m/>
    <n v="8194608"/>
    <n v="84619520"/>
    <m/>
    <m/>
    <n v="4796864"/>
    <n v="89230096"/>
    <m/>
    <m/>
    <n v="5403744"/>
    <n v="88295968"/>
    <n v="5050336"/>
    <n v="88588000"/>
    <m/>
    <m/>
    <n v="5060944"/>
    <n v="88656176"/>
    <m/>
    <m/>
    <n v="5115200"/>
    <n v="88649968"/>
    <m/>
    <m/>
    <n v="5118000"/>
    <n v="88717888"/>
    <m/>
    <m/>
    <n v="5059104"/>
    <n v="88651744"/>
    <m/>
    <m/>
    <n v="5086608"/>
    <n v="88664832"/>
    <m/>
    <m/>
    <n v="5055872"/>
    <n v="88824688"/>
    <m/>
    <m/>
    <n v="5054256"/>
    <n v="88913632"/>
    <m/>
    <m/>
    <n v="5050784"/>
    <n v="88767600"/>
    <m/>
    <m/>
    <x v="8"/>
    <x v="0"/>
    <s v="Quesnel"/>
    <x v="31"/>
  </r>
  <r>
    <n v="8"/>
    <n v="33"/>
    <m/>
    <m/>
    <n v="1280"/>
    <n v="2112"/>
    <m/>
    <m/>
    <n v="4848"/>
    <n v="7680"/>
    <m/>
    <m/>
    <n v="3360"/>
    <n v="6304"/>
    <n v="464"/>
    <n v="3440"/>
    <m/>
    <m/>
    <n v="464"/>
    <n v="3216"/>
    <m/>
    <m/>
    <n v="464"/>
    <n v="3024"/>
    <m/>
    <m/>
    <n v="768"/>
    <n v="3488"/>
    <m/>
    <m/>
    <n v="464"/>
    <n v="3168"/>
    <m/>
    <m/>
    <n v="464"/>
    <n v="3104"/>
    <m/>
    <m/>
    <n v="768"/>
    <n v="3776"/>
    <m/>
    <m/>
    <n v="464"/>
    <n v="3216"/>
    <m/>
    <m/>
    <n v="464"/>
    <n v="3968"/>
    <m/>
    <m/>
    <x v="8"/>
    <x v="1"/>
    <s v="Revelstoke"/>
    <x v="32"/>
  </r>
  <r>
    <n v="8"/>
    <n v="34"/>
    <m/>
    <m/>
    <n v="457664"/>
    <n v="1113360"/>
    <m/>
    <m/>
    <n v="529952"/>
    <n v="1216832"/>
    <m/>
    <m/>
    <n v="328576"/>
    <n v="944720"/>
    <n v="299760"/>
    <n v="944672"/>
    <m/>
    <m/>
    <n v="328160"/>
    <n v="946176"/>
    <m/>
    <m/>
    <n v="316976"/>
    <n v="951088"/>
    <m/>
    <m/>
    <n v="319840"/>
    <n v="943744"/>
    <m/>
    <m/>
    <n v="313584"/>
    <n v="928624"/>
    <m/>
    <m/>
    <n v="313232"/>
    <n v="929376"/>
    <m/>
    <m/>
    <n v="316096"/>
    <n v="945040"/>
    <m/>
    <m/>
    <n v="320240"/>
    <n v="932432"/>
    <m/>
    <m/>
    <n v="324400"/>
    <n v="953200"/>
    <m/>
    <m/>
    <x v="8"/>
    <x v="0"/>
    <s v="RobsonValley"/>
    <x v="33"/>
  </r>
  <r>
    <n v="8"/>
    <n v="35"/>
    <m/>
    <m/>
    <n v="3792"/>
    <n v="19024"/>
    <m/>
    <m/>
    <n v="20432"/>
    <n v="167696"/>
    <m/>
    <m/>
    <n v="44720"/>
    <n v="243120"/>
    <n v="39648"/>
    <n v="244752"/>
    <m/>
    <m/>
    <n v="40864"/>
    <n v="250544"/>
    <m/>
    <m/>
    <n v="49264"/>
    <n v="260576"/>
    <m/>
    <m/>
    <n v="42352"/>
    <n v="241264"/>
    <m/>
    <m/>
    <n v="45984"/>
    <n v="245680"/>
    <m/>
    <m/>
    <n v="49504"/>
    <n v="239840"/>
    <m/>
    <m/>
    <n v="46256"/>
    <n v="248960"/>
    <m/>
    <m/>
    <n v="44144"/>
    <n v="238928"/>
    <m/>
    <m/>
    <n v="42544"/>
    <n v="249296"/>
    <m/>
    <m/>
    <x v="8"/>
    <x v="1"/>
    <s v="Soo"/>
    <x v="34"/>
  </r>
  <r>
    <n v="8"/>
    <n v="36"/>
    <m/>
    <m/>
    <n v="0"/>
    <n v="0"/>
    <m/>
    <m/>
    <n v="0"/>
    <n v="0"/>
    <m/>
    <m/>
    <n v="0"/>
    <n v="0"/>
    <n v="0"/>
    <n v="0"/>
    <m/>
    <m/>
    <n v="0"/>
    <n v="0"/>
    <m/>
    <m/>
    <n v="0"/>
    <n v="0"/>
    <m/>
    <m/>
    <n v="0"/>
    <n v="0"/>
    <m/>
    <m/>
    <n v="0"/>
    <n v="0"/>
    <m/>
    <m/>
    <n v="0"/>
    <n v="0"/>
    <m/>
    <m/>
    <n v="0"/>
    <n v="0"/>
    <m/>
    <m/>
    <n v="0"/>
    <n v="0"/>
    <m/>
    <m/>
    <n v="0"/>
    <n v="0"/>
    <m/>
    <m/>
    <x v="8"/>
    <x v="1"/>
    <s v="Strathcona"/>
    <x v="35"/>
  </r>
  <r>
    <n v="8"/>
    <n v="37"/>
    <m/>
    <m/>
    <n v="0"/>
    <n v="0"/>
    <m/>
    <m/>
    <n v="0"/>
    <n v="0"/>
    <m/>
    <m/>
    <n v="112"/>
    <n v="112"/>
    <n v="176"/>
    <n v="176"/>
    <m/>
    <m/>
    <n v="192"/>
    <n v="192"/>
    <m/>
    <m/>
    <n v="176"/>
    <n v="176"/>
    <m/>
    <m/>
    <n v="192"/>
    <n v="192"/>
    <m/>
    <m/>
    <n v="176"/>
    <n v="176"/>
    <m/>
    <m/>
    <n v="176"/>
    <n v="176"/>
    <m/>
    <m/>
    <n v="176"/>
    <n v="176"/>
    <m/>
    <m/>
    <n v="176"/>
    <n v="176"/>
    <m/>
    <m/>
    <n v="192"/>
    <n v="192"/>
    <m/>
    <m/>
    <x v="8"/>
    <x v="1"/>
    <s v="SunshineCoast"/>
    <x v="36"/>
  </r>
  <r>
    <n v="8"/>
    <n v="38"/>
    <m/>
    <m/>
    <n v="8368032"/>
    <n v="64163184"/>
    <m/>
    <m/>
    <n v="4916800"/>
    <n v="74425424"/>
    <m/>
    <m/>
    <n v="4540016"/>
    <n v="70266832"/>
    <n v="3899664"/>
    <n v="70714288"/>
    <m/>
    <m/>
    <n v="3932144"/>
    <n v="70076512"/>
    <m/>
    <m/>
    <n v="3869216"/>
    <n v="70329664"/>
    <m/>
    <m/>
    <n v="3952064"/>
    <n v="70301664"/>
    <m/>
    <m/>
    <n v="3931536"/>
    <n v="70016256"/>
    <m/>
    <m/>
    <n v="3901600"/>
    <n v="70079008"/>
    <m/>
    <m/>
    <n v="3879440"/>
    <n v="69966224"/>
    <m/>
    <m/>
    <n v="3867680"/>
    <n v="69949728"/>
    <m/>
    <m/>
    <n v="3918064"/>
    <n v="69887392"/>
    <m/>
    <m/>
    <x v="8"/>
    <x v="0"/>
    <s v="Vanderhoof"/>
    <x v="37"/>
  </r>
  <r>
    <n v="8"/>
    <n v="39"/>
    <m/>
    <m/>
    <n v="15511440"/>
    <n v="66265760"/>
    <m/>
    <m/>
    <n v="15772800"/>
    <n v="75639664"/>
    <m/>
    <m/>
    <n v="15928384"/>
    <n v="76330624"/>
    <n v="17521808"/>
    <n v="79798512"/>
    <m/>
    <m/>
    <n v="17730656"/>
    <n v="79679344"/>
    <m/>
    <m/>
    <n v="17771888"/>
    <n v="79801056"/>
    <m/>
    <m/>
    <n v="17730672"/>
    <n v="79822032"/>
    <m/>
    <m/>
    <n v="17602272"/>
    <n v="79443024"/>
    <m/>
    <m/>
    <n v="17597056"/>
    <n v="79452064"/>
    <m/>
    <m/>
    <n v="17578880"/>
    <n v="79164160"/>
    <m/>
    <m/>
    <n v="17570320"/>
    <n v="79249584"/>
    <m/>
    <m/>
    <n v="17524128"/>
    <n v="79183760"/>
    <m/>
    <m/>
    <x v="8"/>
    <x v="0"/>
    <s v="WilliamsLake"/>
    <x v="38"/>
  </r>
  <r>
    <n v="8"/>
    <n v="40"/>
    <m/>
    <m/>
    <n v="0"/>
    <n v="0"/>
    <m/>
    <m/>
    <n v="2240"/>
    <n v="2240"/>
    <m/>
    <m/>
    <n v="0"/>
    <n v="0"/>
    <n v="0"/>
    <n v="0"/>
    <m/>
    <m/>
    <n v="0"/>
    <n v="0"/>
    <m/>
    <m/>
    <n v="0"/>
    <n v="0"/>
    <m/>
    <m/>
    <n v="0"/>
    <n v="0"/>
    <m/>
    <m/>
    <n v="0"/>
    <n v="0"/>
    <m/>
    <m/>
    <n v="0"/>
    <n v="0"/>
    <m/>
    <m/>
    <n v="0"/>
    <n v="0"/>
    <m/>
    <m/>
    <n v="0"/>
    <n v="0"/>
    <m/>
    <m/>
    <n v="0"/>
    <n v="0"/>
    <m/>
    <m/>
    <x v="8"/>
    <x v="2"/>
    <s v="InteriorTFLs"/>
    <x v="39"/>
  </r>
  <r>
    <n v="8"/>
    <n v="40"/>
    <m/>
    <m/>
    <n v="0"/>
    <n v="0"/>
    <m/>
    <m/>
    <n v="0"/>
    <n v="48"/>
    <m/>
    <m/>
    <n v="0"/>
    <n v="0"/>
    <n v="0"/>
    <n v="0"/>
    <m/>
    <m/>
    <n v="0"/>
    <n v="0"/>
    <m/>
    <m/>
    <n v="0"/>
    <n v="0"/>
    <m/>
    <m/>
    <n v="0"/>
    <n v="0"/>
    <m/>
    <m/>
    <n v="0"/>
    <n v="0"/>
    <m/>
    <m/>
    <n v="0"/>
    <n v="0"/>
    <m/>
    <m/>
    <n v="0"/>
    <n v="0"/>
    <m/>
    <m/>
    <n v="0"/>
    <n v="0"/>
    <m/>
    <m/>
    <n v="0"/>
    <n v="0"/>
    <m/>
    <m/>
    <x v="8"/>
    <x v="2"/>
    <s v="InteriorTFLs"/>
    <x v="39"/>
  </r>
  <r>
    <n v="8"/>
    <n v="40"/>
    <m/>
    <m/>
    <n v="0"/>
    <n v="0"/>
    <m/>
    <m/>
    <n v="1824"/>
    <n v="2224"/>
    <m/>
    <m/>
    <n v="560"/>
    <n v="560"/>
    <n v="192"/>
    <n v="192"/>
    <m/>
    <m/>
    <n v="192"/>
    <n v="192"/>
    <m/>
    <m/>
    <n v="192"/>
    <n v="192"/>
    <m/>
    <m/>
    <n v="192"/>
    <n v="192"/>
    <m/>
    <m/>
    <n v="192"/>
    <n v="192"/>
    <m/>
    <m/>
    <n v="192"/>
    <n v="192"/>
    <m/>
    <m/>
    <n v="192"/>
    <n v="192"/>
    <m/>
    <m/>
    <n v="192"/>
    <n v="192"/>
    <m/>
    <m/>
    <n v="192"/>
    <n v="192"/>
    <m/>
    <m/>
    <x v="8"/>
    <x v="2"/>
    <s v="InteriorTFLs"/>
    <x v="39"/>
  </r>
  <r>
    <n v="8"/>
    <n v="40"/>
    <m/>
    <m/>
    <n v="91536"/>
    <n v="123312"/>
    <m/>
    <m/>
    <n v="18416"/>
    <n v="24112"/>
    <m/>
    <m/>
    <n v="2784"/>
    <n v="11120"/>
    <n v="512"/>
    <n v="7936"/>
    <m/>
    <m/>
    <n v="512"/>
    <n v="8192"/>
    <m/>
    <m/>
    <n v="512"/>
    <n v="6272"/>
    <m/>
    <m/>
    <n v="560"/>
    <n v="9184"/>
    <m/>
    <m/>
    <n v="512"/>
    <n v="7616"/>
    <m/>
    <m/>
    <n v="560"/>
    <n v="9408"/>
    <m/>
    <m/>
    <n v="560"/>
    <n v="8432"/>
    <m/>
    <m/>
    <n v="512"/>
    <n v="9056"/>
    <m/>
    <m/>
    <n v="528"/>
    <n v="7824"/>
    <m/>
    <m/>
    <x v="8"/>
    <x v="2"/>
    <s v="InteriorTFLs"/>
    <x v="39"/>
  </r>
  <r>
    <n v="8"/>
    <n v="40"/>
    <m/>
    <m/>
    <n v="6272"/>
    <n v="13760"/>
    <m/>
    <m/>
    <n v="3008"/>
    <n v="4528"/>
    <m/>
    <m/>
    <n v="320"/>
    <n v="1600"/>
    <n v="784"/>
    <n v="2064"/>
    <m/>
    <m/>
    <n v="784"/>
    <n v="2064"/>
    <m/>
    <m/>
    <n v="784"/>
    <n v="2064"/>
    <m/>
    <m/>
    <n v="784"/>
    <n v="2064"/>
    <m/>
    <m/>
    <n v="784"/>
    <n v="2064"/>
    <m/>
    <m/>
    <n v="784"/>
    <n v="2064"/>
    <m/>
    <m/>
    <n v="784"/>
    <n v="1840"/>
    <m/>
    <m/>
    <n v="784"/>
    <n v="1840"/>
    <m/>
    <m/>
    <n v="784"/>
    <n v="1840"/>
    <m/>
    <m/>
    <x v="8"/>
    <x v="2"/>
    <s v="InteriorTFLs"/>
    <x v="39"/>
  </r>
  <r>
    <n v="8"/>
    <n v="40"/>
    <m/>
    <m/>
    <n v="116272"/>
    <n v="189152"/>
    <m/>
    <m/>
    <n v="139968"/>
    <n v="213424"/>
    <m/>
    <m/>
    <n v="22704"/>
    <n v="62208"/>
    <n v="6624"/>
    <n v="45040"/>
    <m/>
    <m/>
    <n v="10432"/>
    <n v="51728"/>
    <m/>
    <m/>
    <n v="7696"/>
    <n v="44640"/>
    <m/>
    <m/>
    <n v="6096"/>
    <n v="46304"/>
    <m/>
    <m/>
    <n v="13104"/>
    <n v="51040"/>
    <m/>
    <m/>
    <n v="8848"/>
    <n v="51360"/>
    <m/>
    <m/>
    <n v="7456"/>
    <n v="49360"/>
    <m/>
    <m/>
    <n v="10704"/>
    <n v="55360"/>
    <m/>
    <m/>
    <n v="7856"/>
    <n v="48544"/>
    <m/>
    <m/>
    <x v="8"/>
    <x v="2"/>
    <s v="InteriorTFLs"/>
    <x v="39"/>
  </r>
  <r>
    <n v="8"/>
    <n v="40"/>
    <m/>
    <m/>
    <n v="2192"/>
    <n v="3360"/>
    <m/>
    <m/>
    <n v="11792"/>
    <n v="19664"/>
    <m/>
    <m/>
    <n v="5712"/>
    <n v="13152"/>
    <n v="18800"/>
    <n v="26480"/>
    <m/>
    <m/>
    <n v="16576"/>
    <n v="24288"/>
    <m/>
    <m/>
    <n v="18208"/>
    <n v="26720"/>
    <m/>
    <m/>
    <n v="16144"/>
    <n v="24128"/>
    <m/>
    <m/>
    <n v="26224"/>
    <n v="33648"/>
    <m/>
    <m/>
    <n v="21376"/>
    <n v="28704"/>
    <m/>
    <m/>
    <n v="18512"/>
    <n v="26512"/>
    <m/>
    <m/>
    <n v="18864"/>
    <n v="26464"/>
    <m/>
    <m/>
    <n v="17440"/>
    <n v="27632"/>
    <m/>
    <m/>
    <x v="8"/>
    <x v="2"/>
    <s v="InteriorTFLs"/>
    <x v="39"/>
  </r>
  <r>
    <n v="8"/>
    <n v="40"/>
    <m/>
    <m/>
    <n v="126992"/>
    <n v="1491680"/>
    <m/>
    <m/>
    <n v="58512"/>
    <n v="1629152"/>
    <m/>
    <m/>
    <n v="30992"/>
    <n v="1541024"/>
    <n v="20736"/>
    <n v="1537424"/>
    <m/>
    <m/>
    <n v="26400"/>
    <n v="1498432"/>
    <m/>
    <m/>
    <n v="28240"/>
    <n v="1548512"/>
    <m/>
    <m/>
    <n v="26096"/>
    <n v="1550080"/>
    <m/>
    <m/>
    <n v="23968"/>
    <n v="1441472"/>
    <m/>
    <m/>
    <n v="24320"/>
    <n v="1433264"/>
    <m/>
    <m/>
    <n v="19216"/>
    <n v="1351056"/>
    <m/>
    <m/>
    <n v="19584"/>
    <n v="1330544"/>
    <m/>
    <m/>
    <n v="20496"/>
    <n v="1328544"/>
    <m/>
    <m/>
    <x v="8"/>
    <x v="2"/>
    <s v="InteriorTFLs"/>
    <x v="39"/>
  </r>
  <r>
    <n v="8"/>
    <n v="40"/>
    <m/>
    <m/>
    <n v="422688"/>
    <n v="2535920"/>
    <m/>
    <m/>
    <n v="88192"/>
    <n v="3358064"/>
    <m/>
    <m/>
    <n v="26528"/>
    <n v="3113616"/>
    <n v="34560"/>
    <n v="3090480"/>
    <m/>
    <m/>
    <n v="31216"/>
    <n v="2776176"/>
    <m/>
    <m/>
    <n v="37744"/>
    <n v="2881488"/>
    <m/>
    <m/>
    <n v="36304"/>
    <n v="2891792"/>
    <m/>
    <m/>
    <n v="27776"/>
    <n v="2813584"/>
    <m/>
    <m/>
    <n v="31984"/>
    <n v="2788544"/>
    <m/>
    <m/>
    <n v="27984"/>
    <n v="2722800"/>
    <m/>
    <m/>
    <n v="27568"/>
    <n v="2729776"/>
    <m/>
    <m/>
    <n v="24432"/>
    <n v="2738720"/>
    <m/>
    <m/>
    <x v="8"/>
    <x v="2"/>
    <s v="InteriorTFLs"/>
    <x v="39"/>
  </r>
  <r>
    <n v="8"/>
    <n v="40"/>
    <m/>
    <m/>
    <n v="105936"/>
    <n v="387248"/>
    <m/>
    <m/>
    <n v="120464"/>
    <n v="561408"/>
    <m/>
    <m/>
    <n v="58576"/>
    <n v="502384"/>
    <n v="34416"/>
    <n v="513168"/>
    <m/>
    <m/>
    <n v="45392"/>
    <n v="515808"/>
    <m/>
    <m/>
    <n v="43920"/>
    <n v="517760"/>
    <m/>
    <m/>
    <n v="44512"/>
    <n v="515168"/>
    <m/>
    <m/>
    <n v="38880"/>
    <n v="503504"/>
    <m/>
    <m/>
    <n v="43296"/>
    <n v="500560"/>
    <m/>
    <m/>
    <n v="36864"/>
    <n v="487648"/>
    <m/>
    <m/>
    <n v="36944"/>
    <n v="481248"/>
    <m/>
    <m/>
    <n v="42592"/>
    <n v="474688"/>
    <m/>
    <m/>
    <x v="8"/>
    <x v="2"/>
    <s v="InteriorTFLs"/>
    <x v="39"/>
  </r>
  <r>
    <n v="8"/>
    <n v="40"/>
    <m/>
    <m/>
    <n v="291504"/>
    <n v="636720"/>
    <m/>
    <m/>
    <n v="339360"/>
    <n v="596944"/>
    <m/>
    <m/>
    <n v="131984"/>
    <n v="349680"/>
    <n v="51536"/>
    <n v="273264"/>
    <m/>
    <m/>
    <n v="50464"/>
    <n v="271920"/>
    <m/>
    <m/>
    <n v="55024"/>
    <n v="273376"/>
    <m/>
    <m/>
    <n v="55568"/>
    <n v="279344"/>
    <m/>
    <m/>
    <n v="49056"/>
    <n v="260208"/>
    <m/>
    <m/>
    <n v="54768"/>
    <n v="269120"/>
    <m/>
    <m/>
    <n v="44992"/>
    <n v="254240"/>
    <m/>
    <m/>
    <n v="49040"/>
    <n v="256160"/>
    <m/>
    <m/>
    <n v="46320"/>
    <n v="254992"/>
    <m/>
    <m/>
    <x v="8"/>
    <x v="2"/>
    <s v="InteriorTFLs"/>
    <x v="39"/>
  </r>
  <r>
    <n v="8"/>
    <n v="40"/>
    <m/>
    <m/>
    <n v="147296"/>
    <n v="575248"/>
    <m/>
    <m/>
    <n v="108048"/>
    <n v="769728"/>
    <m/>
    <m/>
    <n v="99760"/>
    <n v="729184"/>
    <n v="102832"/>
    <n v="734432"/>
    <m/>
    <m/>
    <n v="93792"/>
    <n v="748048"/>
    <m/>
    <m/>
    <n v="99360"/>
    <n v="732928"/>
    <m/>
    <m/>
    <n v="100272"/>
    <n v="726224"/>
    <m/>
    <m/>
    <n v="87920"/>
    <n v="686704"/>
    <m/>
    <m/>
    <n v="91600"/>
    <n v="695456"/>
    <m/>
    <m/>
    <n v="59728"/>
    <n v="652528"/>
    <m/>
    <m/>
    <n v="69728"/>
    <n v="657472"/>
    <m/>
    <m/>
    <n v="69056"/>
    <n v="670720"/>
    <m/>
    <m/>
    <x v="8"/>
    <x v="2"/>
    <s v="InteriorTFLs"/>
    <x v="39"/>
  </r>
  <r>
    <n v="8"/>
    <n v="40"/>
    <m/>
    <m/>
    <n v="1436576"/>
    <n v="11542080"/>
    <m/>
    <m/>
    <n v="592992"/>
    <n v="14841280"/>
    <m/>
    <m/>
    <n v="319392"/>
    <n v="14103584"/>
    <n v="139568"/>
    <n v="13706480"/>
    <m/>
    <m/>
    <n v="122224"/>
    <n v="13131760"/>
    <m/>
    <m/>
    <n v="132576"/>
    <n v="13359296"/>
    <m/>
    <m/>
    <n v="131792"/>
    <n v="13280048"/>
    <m/>
    <m/>
    <n v="130960"/>
    <n v="12958496"/>
    <m/>
    <m/>
    <n v="125920"/>
    <n v="12975920"/>
    <m/>
    <m/>
    <n v="119120"/>
    <n v="12855120"/>
    <m/>
    <m/>
    <n v="126192"/>
    <n v="12860320"/>
    <m/>
    <m/>
    <n v="117728"/>
    <n v="12886864"/>
    <m/>
    <m/>
    <x v="8"/>
    <x v="2"/>
    <s v="InteriorTFLs"/>
    <x v="39"/>
  </r>
  <r>
    <n v="8"/>
    <n v="40"/>
    <m/>
    <m/>
    <n v="693632"/>
    <n v="2223680"/>
    <m/>
    <m/>
    <n v="1014416"/>
    <n v="3483152"/>
    <m/>
    <m/>
    <n v="406848"/>
    <n v="2431632"/>
    <n v="135712"/>
    <n v="2149216"/>
    <m/>
    <m/>
    <n v="178192"/>
    <n v="2184560"/>
    <m/>
    <m/>
    <n v="179280"/>
    <n v="2241696"/>
    <m/>
    <m/>
    <n v="180672"/>
    <n v="2240896"/>
    <m/>
    <m/>
    <n v="176608"/>
    <n v="2199456"/>
    <m/>
    <m/>
    <n v="165872"/>
    <n v="2142560"/>
    <m/>
    <m/>
    <n v="164368"/>
    <n v="2103376"/>
    <m/>
    <m/>
    <n v="160080"/>
    <n v="2141248"/>
    <m/>
    <m/>
    <n v="170096"/>
    <n v="2141984"/>
    <m/>
    <m/>
    <x v="8"/>
    <x v="2"/>
    <s v="InteriorTFLs"/>
    <x v="39"/>
  </r>
  <r>
    <n v="8"/>
    <n v="40"/>
    <m/>
    <m/>
    <n v="300368"/>
    <n v="968064"/>
    <m/>
    <m/>
    <n v="443424"/>
    <n v="1706480"/>
    <m/>
    <m/>
    <n v="338032"/>
    <n v="1505664"/>
    <n v="258592"/>
    <n v="1439776"/>
    <m/>
    <m/>
    <n v="251776"/>
    <n v="1384128"/>
    <m/>
    <m/>
    <n v="272944"/>
    <n v="1430656"/>
    <m/>
    <m/>
    <n v="252528"/>
    <n v="1414320"/>
    <m/>
    <m/>
    <n v="254320"/>
    <n v="1350528"/>
    <m/>
    <m/>
    <n v="257168"/>
    <n v="1353808"/>
    <m/>
    <m/>
    <n v="226608"/>
    <n v="1336720"/>
    <m/>
    <m/>
    <n v="240768"/>
    <n v="1334224"/>
    <m/>
    <m/>
    <n v="235216"/>
    <n v="1324208"/>
    <m/>
    <m/>
    <x v="8"/>
    <x v="2"/>
    <s v="InteriorTFLs"/>
    <x v="39"/>
  </r>
  <r>
    <n v="8"/>
    <n v="40"/>
    <m/>
    <m/>
    <n v="394208"/>
    <n v="2131792"/>
    <m/>
    <m/>
    <n v="395200"/>
    <n v="2612992"/>
    <m/>
    <m/>
    <n v="301232"/>
    <n v="2371056"/>
    <n v="261856"/>
    <n v="2349904"/>
    <m/>
    <m/>
    <n v="254560"/>
    <n v="2303248"/>
    <m/>
    <m/>
    <n v="256704"/>
    <n v="2348480"/>
    <m/>
    <m/>
    <n v="260624"/>
    <n v="2338256"/>
    <m/>
    <m/>
    <n v="262496"/>
    <n v="2285856"/>
    <m/>
    <m/>
    <n v="270352"/>
    <n v="2278864"/>
    <m/>
    <m/>
    <n v="248432"/>
    <n v="2247664"/>
    <m/>
    <m/>
    <n v="253776"/>
    <n v="2234608"/>
    <m/>
    <m/>
    <n v="256704"/>
    <n v="2245424"/>
    <m/>
    <m/>
    <x v="8"/>
    <x v="2"/>
    <s v="InteriorTFLs"/>
    <x v="39"/>
  </r>
  <r>
    <n v="8"/>
    <n v="40"/>
    <m/>
    <m/>
    <n v="819760"/>
    <n v="2761952"/>
    <m/>
    <m/>
    <n v="1425232"/>
    <n v="3865152"/>
    <m/>
    <m/>
    <n v="970352"/>
    <n v="3139280"/>
    <n v="897472"/>
    <n v="3108960"/>
    <m/>
    <m/>
    <n v="905408"/>
    <n v="2919968"/>
    <m/>
    <m/>
    <n v="893824"/>
    <n v="3000928"/>
    <m/>
    <m/>
    <n v="903488"/>
    <n v="3024128"/>
    <m/>
    <m/>
    <n v="897136"/>
    <n v="2922096"/>
    <m/>
    <m/>
    <n v="893840"/>
    <n v="2899072"/>
    <m/>
    <m/>
    <n v="883392"/>
    <n v="2871056"/>
    <m/>
    <m/>
    <n v="900720"/>
    <n v="2906608"/>
    <m/>
    <m/>
    <n v="874464"/>
    <n v="2871072"/>
    <m/>
    <m/>
    <x v="8"/>
    <x v="2"/>
    <s v="InteriorTFLs"/>
    <x v="39"/>
  </r>
  <r>
    <n v="8"/>
    <n v="40"/>
    <m/>
    <m/>
    <n v="439280"/>
    <n v="972512"/>
    <m/>
    <m/>
    <n v="1165536"/>
    <n v="2716096"/>
    <m/>
    <m/>
    <n v="939088"/>
    <n v="2508624"/>
    <n v="964352"/>
    <n v="2549328"/>
    <m/>
    <m/>
    <n v="1004272"/>
    <n v="2601616"/>
    <m/>
    <m/>
    <n v="1014192"/>
    <n v="2602896"/>
    <m/>
    <m/>
    <n v="1000720"/>
    <n v="2587792"/>
    <m/>
    <m/>
    <n v="1003680"/>
    <n v="2561008"/>
    <m/>
    <m/>
    <n v="997424"/>
    <n v="2532816"/>
    <m/>
    <m/>
    <n v="977904"/>
    <n v="2518848"/>
    <m/>
    <m/>
    <n v="974768"/>
    <n v="2525344"/>
    <m/>
    <m/>
    <n v="944352"/>
    <n v="2511792"/>
    <m/>
    <m/>
    <x v="8"/>
    <x v="2"/>
    <s v="InteriorTFLs"/>
    <x v="39"/>
  </r>
  <r>
    <n v="8"/>
    <n v="40"/>
    <m/>
    <m/>
    <n v="726464"/>
    <n v="1179792"/>
    <m/>
    <m/>
    <n v="745376"/>
    <n v="1173296"/>
    <m/>
    <m/>
    <n v="403920"/>
    <n v="697120"/>
    <n v="5455632"/>
    <n v="5793120"/>
    <m/>
    <m/>
    <n v="5401664"/>
    <n v="5734576"/>
    <m/>
    <m/>
    <n v="5452928"/>
    <n v="5783152"/>
    <m/>
    <m/>
    <n v="5439136"/>
    <n v="5773744"/>
    <m/>
    <m/>
    <n v="5369648"/>
    <n v="5696096"/>
    <m/>
    <m/>
    <n v="5386608"/>
    <n v="5712144"/>
    <m/>
    <m/>
    <n v="5273200"/>
    <n v="5597712"/>
    <m/>
    <m/>
    <n v="5242496"/>
    <n v="5570720"/>
    <m/>
    <m/>
    <n v="5286864"/>
    <n v="5604864"/>
    <m/>
    <m/>
    <x v="8"/>
    <x v="2"/>
    <s v="InteriorTFLs"/>
    <x v="39"/>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128"/>
    <n v="128"/>
    <n v="0"/>
    <n v="0"/>
    <m/>
    <m/>
    <n v="0"/>
    <n v="0"/>
    <m/>
    <m/>
    <n v="48"/>
    <n v="96"/>
    <m/>
    <m/>
    <n v="48"/>
    <n v="96"/>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n v="0"/>
    <n v="0"/>
    <m/>
    <m/>
    <n v="0"/>
    <n v="0"/>
    <m/>
    <m/>
    <x v="8"/>
    <x v="3"/>
    <s v="CoastTFLs"/>
    <x v="40"/>
  </r>
  <r>
    <n v="9"/>
    <n v="1"/>
    <m/>
    <m/>
    <n v="6848272"/>
    <n v="30146928"/>
    <m/>
    <m/>
    <n v="5729968"/>
    <n v="41862928"/>
    <m/>
    <m/>
    <n v="3673200"/>
    <n v="41908496"/>
    <m/>
    <m/>
    <n v="2691456"/>
    <n v="41999136"/>
    <n v="1864224"/>
    <n v="41451248"/>
    <m/>
    <m/>
    <n v="1855408"/>
    <n v="41615600"/>
    <m/>
    <m/>
    <n v="1830064"/>
    <n v="41552464"/>
    <m/>
    <m/>
    <n v="1846288"/>
    <n v="41446464"/>
    <m/>
    <m/>
    <n v="1811472"/>
    <n v="41401376"/>
    <m/>
    <m/>
    <n v="1838032"/>
    <n v="41397248"/>
    <m/>
    <m/>
    <n v="1799424"/>
    <n v="41363152"/>
    <m/>
    <m/>
    <n v="1803376"/>
    <n v="41508976"/>
    <m/>
    <m/>
    <x v="9"/>
    <x v="0"/>
    <s v="100MileHouse"/>
    <x v="0"/>
  </r>
  <r>
    <n v="9"/>
    <n v="2"/>
    <m/>
    <m/>
    <n v="770096"/>
    <n v="3091168"/>
    <m/>
    <m/>
    <n v="1228576"/>
    <n v="4793952"/>
    <m/>
    <m/>
    <n v="910768"/>
    <n v="3373248"/>
    <m/>
    <m/>
    <n v="281424"/>
    <n v="2261600"/>
    <n v="220176"/>
    <n v="2185264"/>
    <m/>
    <m/>
    <n v="236128"/>
    <n v="2212624"/>
    <m/>
    <m/>
    <n v="241888"/>
    <n v="2271440"/>
    <m/>
    <m/>
    <n v="224432"/>
    <n v="2209344"/>
    <m/>
    <m/>
    <n v="224928"/>
    <n v="2204576"/>
    <m/>
    <m/>
    <n v="219776"/>
    <n v="2209040"/>
    <m/>
    <m/>
    <n v="222288"/>
    <n v="2178896"/>
    <m/>
    <m/>
    <n v="218304"/>
    <n v="2189056"/>
    <m/>
    <m/>
    <x v="9"/>
    <x v="0"/>
    <s v="Arrow"/>
    <x v="1"/>
  </r>
  <r>
    <n v="9"/>
    <n v="3"/>
    <m/>
    <m/>
    <n v="0"/>
    <n v="0"/>
    <m/>
    <m/>
    <n v="0"/>
    <n v="0"/>
    <m/>
    <m/>
    <n v="0"/>
    <n v="0"/>
    <m/>
    <m/>
    <n v="0"/>
    <n v="0"/>
    <n v="0"/>
    <n v="0"/>
    <m/>
    <m/>
    <n v="0"/>
    <n v="0"/>
    <m/>
    <m/>
    <n v="0"/>
    <n v="0"/>
    <m/>
    <m/>
    <n v="0"/>
    <n v="0"/>
    <m/>
    <m/>
    <n v="0"/>
    <n v="0"/>
    <m/>
    <m/>
    <n v="0"/>
    <n v="0"/>
    <m/>
    <m/>
    <n v="0"/>
    <n v="0"/>
    <m/>
    <m/>
    <n v="0"/>
    <n v="0"/>
    <m/>
    <m/>
    <x v="9"/>
    <x v="1"/>
    <s v="Arrowsmith"/>
    <x v="2"/>
  </r>
  <r>
    <n v="9"/>
    <n v="4"/>
    <m/>
    <m/>
    <n v="1075792"/>
    <n v="2328752"/>
    <m/>
    <m/>
    <n v="1929648"/>
    <n v="3491040"/>
    <m/>
    <m/>
    <n v="805088"/>
    <n v="1506544"/>
    <m/>
    <m/>
    <n v="208272"/>
    <n v="691616"/>
    <n v="88080"/>
    <n v="584336"/>
    <m/>
    <m/>
    <n v="95728"/>
    <n v="579920"/>
    <m/>
    <m/>
    <n v="98272"/>
    <n v="586800"/>
    <m/>
    <m/>
    <n v="97200"/>
    <n v="584592"/>
    <m/>
    <m/>
    <n v="94464"/>
    <n v="595552"/>
    <m/>
    <m/>
    <n v="97472"/>
    <n v="571200"/>
    <m/>
    <m/>
    <n v="95296"/>
    <n v="598736"/>
    <m/>
    <m/>
    <n v="91120"/>
    <n v="580432"/>
    <m/>
    <m/>
    <x v="9"/>
    <x v="0"/>
    <s v="Boundary"/>
    <x v="3"/>
  </r>
  <r>
    <n v="9"/>
    <n v="5"/>
    <m/>
    <m/>
    <n v="1072160"/>
    <n v="2643312"/>
    <m/>
    <m/>
    <n v="2367408"/>
    <n v="4262176"/>
    <m/>
    <m/>
    <n v="914848"/>
    <n v="1623024"/>
    <m/>
    <m/>
    <n v="641200"/>
    <n v="1281440"/>
    <n v="376256"/>
    <n v="1030576"/>
    <m/>
    <m/>
    <n v="425488"/>
    <n v="1069168"/>
    <m/>
    <m/>
    <n v="572144"/>
    <n v="1268000"/>
    <m/>
    <m/>
    <n v="563968"/>
    <n v="1260144"/>
    <m/>
    <m/>
    <n v="559200"/>
    <n v="1246272"/>
    <m/>
    <m/>
    <n v="557456"/>
    <n v="1253536"/>
    <m/>
    <m/>
    <n v="536224"/>
    <n v="1234832"/>
    <m/>
    <m/>
    <n v="576304"/>
    <n v="1268144"/>
    <m/>
    <m/>
    <x v="9"/>
    <x v="0"/>
    <s v="Bulkley"/>
    <x v="4"/>
  </r>
  <r>
    <n v="9"/>
    <n v="6"/>
    <m/>
    <m/>
    <n v="16976"/>
    <n v="24768"/>
    <m/>
    <m/>
    <n v="0"/>
    <n v="352"/>
    <m/>
    <m/>
    <n v="0"/>
    <n v="352"/>
    <m/>
    <m/>
    <n v="0"/>
    <n v="352"/>
    <n v="0"/>
    <n v="352"/>
    <m/>
    <m/>
    <n v="0"/>
    <n v="352"/>
    <m/>
    <m/>
    <n v="0"/>
    <n v="352"/>
    <m/>
    <m/>
    <n v="0"/>
    <n v="352"/>
    <m/>
    <m/>
    <n v="0"/>
    <n v="352"/>
    <m/>
    <m/>
    <n v="0"/>
    <n v="352"/>
    <m/>
    <m/>
    <n v="0"/>
    <n v="352"/>
    <m/>
    <m/>
    <n v="0"/>
    <n v="352"/>
    <m/>
    <m/>
    <x v="9"/>
    <x v="1"/>
    <s v="Cassiar"/>
    <x v="5"/>
  </r>
  <r>
    <n v="9"/>
    <n v="7"/>
    <m/>
    <m/>
    <n v="6128"/>
    <n v="10288"/>
    <m/>
    <m/>
    <n v="4128"/>
    <n v="4608"/>
    <m/>
    <m/>
    <n v="1056"/>
    <n v="1072"/>
    <m/>
    <m/>
    <n v="144"/>
    <n v="144"/>
    <n v="0"/>
    <n v="0"/>
    <m/>
    <m/>
    <n v="0"/>
    <n v="0"/>
    <m/>
    <m/>
    <n v="1856"/>
    <n v="1856"/>
    <m/>
    <m/>
    <n v="1664"/>
    <n v="1664"/>
    <m/>
    <m/>
    <n v="1472"/>
    <n v="1472"/>
    <m/>
    <m/>
    <n v="2288"/>
    <n v="2288"/>
    <m/>
    <m/>
    <n v="1456"/>
    <n v="1456"/>
    <m/>
    <m/>
    <n v="3552"/>
    <n v="3552"/>
    <m/>
    <m/>
    <x v="9"/>
    <x v="1"/>
    <s v="Cranberry"/>
    <x v="6"/>
  </r>
  <r>
    <n v="9"/>
    <n v="8"/>
    <m/>
    <m/>
    <n v="2524992"/>
    <n v="6772816"/>
    <m/>
    <m/>
    <n v="3609008"/>
    <n v="8327760"/>
    <m/>
    <m/>
    <n v="1548080"/>
    <n v="4215136"/>
    <m/>
    <m/>
    <n v="356160"/>
    <n v="2514704"/>
    <n v="573296"/>
    <n v="2818784"/>
    <m/>
    <m/>
    <n v="587424"/>
    <n v="2792368"/>
    <m/>
    <m/>
    <n v="592752"/>
    <n v="2775472"/>
    <m/>
    <m/>
    <n v="590960"/>
    <n v="2798960"/>
    <m/>
    <m/>
    <n v="600336"/>
    <n v="2797472"/>
    <m/>
    <m/>
    <n v="594096"/>
    <n v="2833488"/>
    <m/>
    <m/>
    <n v="611344"/>
    <n v="2804224"/>
    <m/>
    <m/>
    <n v="591056"/>
    <n v="2812160"/>
    <m/>
    <m/>
    <x v="9"/>
    <x v="0"/>
    <s v="Cranbrook"/>
    <x v="7"/>
  </r>
  <r>
    <n v="9"/>
    <n v="9"/>
    <m/>
    <m/>
    <n v="619440"/>
    <n v="1157728"/>
    <m/>
    <m/>
    <n v="1078352"/>
    <n v="1545552"/>
    <m/>
    <m/>
    <n v="676720"/>
    <n v="1113312"/>
    <m/>
    <m/>
    <n v="3388800"/>
    <n v="6257984"/>
    <n v="985056"/>
    <n v="3835584"/>
    <m/>
    <m/>
    <n v="1549568"/>
    <n v="4417568"/>
    <m/>
    <m/>
    <n v="3265104"/>
    <n v="6115600"/>
    <m/>
    <m/>
    <n v="3281920"/>
    <n v="6147120"/>
    <m/>
    <m/>
    <n v="3270256"/>
    <n v="6121920"/>
    <m/>
    <m/>
    <n v="3310368"/>
    <n v="6168192"/>
    <m/>
    <m/>
    <n v="3301600"/>
    <n v="6158928"/>
    <m/>
    <m/>
    <n v="3317728"/>
    <n v="6192752"/>
    <m/>
    <m/>
    <x v="9"/>
    <x v="0"/>
    <s v="DawsonCreek"/>
    <x v="8"/>
  </r>
  <r>
    <n v="9"/>
    <n v="10"/>
    <m/>
    <m/>
    <n v="0"/>
    <n v="0"/>
    <m/>
    <m/>
    <n v="0"/>
    <n v="0"/>
    <m/>
    <m/>
    <n v="0"/>
    <n v="0"/>
    <m/>
    <m/>
    <n v="0"/>
    <n v="0"/>
    <n v="0"/>
    <n v="0"/>
    <m/>
    <m/>
    <n v="0"/>
    <n v="0"/>
    <m/>
    <m/>
    <n v="160"/>
    <n v="160"/>
    <m/>
    <m/>
    <n v="144"/>
    <n v="144"/>
    <m/>
    <m/>
    <n v="416"/>
    <n v="416"/>
    <m/>
    <m/>
    <n v="240"/>
    <n v="240"/>
    <m/>
    <m/>
    <n v="176"/>
    <n v="176"/>
    <m/>
    <m/>
    <n v="208"/>
    <n v="208"/>
    <m/>
    <m/>
    <x v="9"/>
    <x v="1"/>
    <s v="FortNelson"/>
    <x v="9"/>
  </r>
  <r>
    <n v="9"/>
    <n v="11"/>
    <m/>
    <m/>
    <n v="14112"/>
    <n v="35280"/>
    <m/>
    <m/>
    <n v="67824"/>
    <n v="113040"/>
    <m/>
    <m/>
    <n v="66224"/>
    <n v="129968"/>
    <m/>
    <m/>
    <n v="58688"/>
    <n v="158048"/>
    <n v="63664"/>
    <n v="158272"/>
    <m/>
    <m/>
    <n v="64640"/>
    <n v="160672"/>
    <m/>
    <m/>
    <n v="64528"/>
    <n v="158400"/>
    <m/>
    <m/>
    <n v="63904"/>
    <n v="159600"/>
    <m/>
    <m/>
    <n v="67264"/>
    <n v="162016"/>
    <m/>
    <m/>
    <n v="58096"/>
    <n v="156352"/>
    <m/>
    <m/>
    <n v="63104"/>
    <n v="156208"/>
    <m/>
    <m/>
    <n v="63840"/>
    <n v="161456"/>
    <m/>
    <m/>
    <x v="9"/>
    <x v="1"/>
    <s v="Fraser"/>
    <x v="10"/>
  </r>
  <r>
    <n v="9"/>
    <n v="12"/>
    <m/>
    <m/>
    <n v="11117024"/>
    <n v="46414368"/>
    <m/>
    <m/>
    <n v="14733600"/>
    <n v="69690512"/>
    <m/>
    <m/>
    <n v="12057008"/>
    <n v="51994192"/>
    <m/>
    <m/>
    <n v="10770672"/>
    <n v="55772160"/>
    <n v="3918672"/>
    <n v="49182944"/>
    <m/>
    <m/>
    <n v="5103120"/>
    <n v="50234560"/>
    <m/>
    <m/>
    <n v="9609376"/>
    <n v="55231776"/>
    <m/>
    <m/>
    <n v="9664896"/>
    <n v="55121888"/>
    <m/>
    <m/>
    <n v="9582256"/>
    <n v="54920064"/>
    <m/>
    <m/>
    <n v="9617136"/>
    <n v="55125472"/>
    <m/>
    <m/>
    <n v="9631840"/>
    <n v="54941712"/>
    <m/>
    <m/>
    <n v="9608944"/>
    <n v="55135296"/>
    <m/>
    <m/>
    <x v="9"/>
    <x v="0"/>
    <s v="FtStJames"/>
    <x v="11"/>
  </r>
  <r>
    <n v="9"/>
    <n v="13"/>
    <m/>
    <m/>
    <n v="105824"/>
    <n v="196608"/>
    <m/>
    <m/>
    <n v="182960"/>
    <n v="242816"/>
    <m/>
    <m/>
    <n v="54224"/>
    <n v="70848"/>
    <m/>
    <m/>
    <n v="141952"/>
    <n v="187616"/>
    <n v="183216"/>
    <n v="231600"/>
    <m/>
    <m/>
    <n v="184736"/>
    <n v="231040"/>
    <m/>
    <m/>
    <n v="428160"/>
    <n v="470928"/>
    <m/>
    <m/>
    <n v="420880"/>
    <n v="468416"/>
    <m/>
    <m/>
    <n v="448112"/>
    <n v="491984"/>
    <m/>
    <m/>
    <n v="436160"/>
    <n v="481152"/>
    <m/>
    <m/>
    <n v="418176"/>
    <n v="461792"/>
    <m/>
    <m/>
    <n v="426960"/>
    <n v="470528"/>
    <m/>
    <m/>
    <x v="9"/>
    <x v="1"/>
    <s v="FtStJohn"/>
    <x v="12"/>
  </r>
  <r>
    <n v="9"/>
    <n v="14"/>
    <m/>
    <m/>
    <n v="420976"/>
    <n v="1463248"/>
    <m/>
    <m/>
    <n v="764448"/>
    <n v="2295248"/>
    <m/>
    <m/>
    <n v="470832"/>
    <n v="1509504"/>
    <m/>
    <m/>
    <n v="109696"/>
    <n v="932976"/>
    <n v="132368"/>
    <n v="960720"/>
    <m/>
    <m/>
    <n v="142784"/>
    <n v="990384"/>
    <m/>
    <m/>
    <n v="136704"/>
    <n v="985328"/>
    <m/>
    <m/>
    <n v="140432"/>
    <n v="947488"/>
    <m/>
    <m/>
    <n v="133136"/>
    <n v="977616"/>
    <m/>
    <m/>
    <n v="142192"/>
    <n v="959440"/>
    <m/>
    <m/>
    <n v="126960"/>
    <n v="939168"/>
    <m/>
    <m/>
    <n v="135616"/>
    <n v="954144"/>
    <m/>
    <m/>
    <x v="9"/>
    <x v="0"/>
    <s v="Golden"/>
    <x v="13"/>
  </r>
  <r>
    <n v="9"/>
    <n v="15"/>
    <m/>
    <m/>
    <n v="983584"/>
    <n v="2734864"/>
    <m/>
    <m/>
    <n v="1775040"/>
    <n v="3909120"/>
    <m/>
    <m/>
    <n v="907120"/>
    <n v="2169536"/>
    <m/>
    <m/>
    <n v="317488"/>
    <n v="1334288"/>
    <n v="281824"/>
    <n v="1401712"/>
    <m/>
    <m/>
    <n v="303136"/>
    <n v="1403808"/>
    <m/>
    <m/>
    <n v="304128"/>
    <n v="1409376"/>
    <m/>
    <m/>
    <n v="303456"/>
    <n v="1380720"/>
    <m/>
    <m/>
    <n v="300528"/>
    <n v="1402288"/>
    <m/>
    <m/>
    <n v="297424"/>
    <n v="1349808"/>
    <m/>
    <m/>
    <n v="300416"/>
    <n v="1385024"/>
    <m/>
    <m/>
    <n v="291696"/>
    <n v="1392400"/>
    <m/>
    <m/>
    <x v="9"/>
    <x v="0"/>
    <s v="Invermere"/>
    <x v="14"/>
  </r>
  <r>
    <n v="9"/>
    <n v="16"/>
    <m/>
    <m/>
    <n v="352"/>
    <n v="832"/>
    <m/>
    <m/>
    <n v="1120"/>
    <n v="3072"/>
    <m/>
    <m/>
    <n v="2560"/>
    <n v="4256"/>
    <m/>
    <m/>
    <n v="496"/>
    <n v="1088"/>
    <n v="17088"/>
    <n v="17472"/>
    <m/>
    <m/>
    <n v="14976"/>
    <n v="16352"/>
    <m/>
    <m/>
    <n v="17152"/>
    <n v="19104"/>
    <m/>
    <m/>
    <n v="15952"/>
    <n v="17664"/>
    <m/>
    <m/>
    <n v="15120"/>
    <n v="15744"/>
    <m/>
    <m/>
    <n v="16432"/>
    <n v="18432"/>
    <m/>
    <m/>
    <n v="16336"/>
    <n v="16768"/>
    <m/>
    <m/>
    <n v="17184"/>
    <n v="18560"/>
    <m/>
    <m/>
    <x v="9"/>
    <x v="1"/>
    <s v="Kalum"/>
    <x v="15"/>
  </r>
  <r>
    <n v="9"/>
    <n v="17"/>
    <m/>
    <m/>
    <n v="5484416"/>
    <n v="21740416"/>
    <m/>
    <m/>
    <n v="7537296"/>
    <n v="33874496"/>
    <m/>
    <m/>
    <n v="6151248"/>
    <n v="32308336"/>
    <m/>
    <m/>
    <n v="5125968"/>
    <n v="31636176"/>
    <n v="1983616"/>
    <n v="28772544"/>
    <m/>
    <m/>
    <n v="2077120"/>
    <n v="28536336"/>
    <m/>
    <m/>
    <n v="2084512"/>
    <n v="28399696"/>
    <m/>
    <m/>
    <n v="2001808"/>
    <n v="28381616"/>
    <m/>
    <m/>
    <n v="2010816"/>
    <n v="28454512"/>
    <m/>
    <m/>
    <n v="2007472"/>
    <n v="28383024"/>
    <m/>
    <m/>
    <n v="1994128"/>
    <n v="28403504"/>
    <m/>
    <m/>
    <n v="2021200"/>
    <n v="28462864"/>
    <m/>
    <m/>
    <x v="9"/>
    <x v="0"/>
    <s v="Kamloops"/>
    <x v="16"/>
  </r>
  <r>
    <n v="9"/>
    <n v="18"/>
    <m/>
    <m/>
    <n v="0"/>
    <n v="0"/>
    <m/>
    <m/>
    <n v="0"/>
    <n v="0"/>
    <m/>
    <m/>
    <n v="0"/>
    <n v="0"/>
    <m/>
    <m/>
    <n v="0"/>
    <n v="0"/>
    <n v="0"/>
    <n v="0"/>
    <m/>
    <m/>
    <n v="0"/>
    <n v="0"/>
    <m/>
    <m/>
    <n v="0"/>
    <n v="0"/>
    <m/>
    <m/>
    <n v="0"/>
    <n v="0"/>
    <m/>
    <m/>
    <n v="0"/>
    <n v="0"/>
    <m/>
    <m/>
    <n v="0"/>
    <n v="0"/>
    <m/>
    <m/>
    <n v="0"/>
    <n v="0"/>
    <m/>
    <m/>
    <n v="0"/>
    <n v="0"/>
    <m/>
    <m/>
    <x v="9"/>
    <x v="1"/>
    <s v="Kingcome"/>
    <x v="17"/>
  </r>
  <r>
    <n v="9"/>
    <n v="19"/>
    <m/>
    <m/>
    <n v="36688"/>
    <n v="74336"/>
    <m/>
    <m/>
    <n v="185120"/>
    <n v="255040"/>
    <m/>
    <m/>
    <n v="33792"/>
    <n v="42016"/>
    <m/>
    <m/>
    <n v="13328"/>
    <n v="18656"/>
    <n v="2864"/>
    <n v="10208"/>
    <m/>
    <m/>
    <n v="3920"/>
    <n v="8256"/>
    <m/>
    <m/>
    <n v="87680"/>
    <n v="105712"/>
    <m/>
    <m/>
    <n v="82432"/>
    <n v="93328"/>
    <m/>
    <m/>
    <n v="77424"/>
    <n v="91184"/>
    <m/>
    <m/>
    <n v="80480"/>
    <n v="93552"/>
    <m/>
    <m/>
    <n v="82880"/>
    <n v="94944"/>
    <m/>
    <m/>
    <n v="86384"/>
    <n v="99392"/>
    <m/>
    <m/>
    <x v="9"/>
    <x v="1"/>
    <s v="Kispiox"/>
    <x v="18"/>
  </r>
  <r>
    <n v="9"/>
    <n v="20"/>
    <m/>
    <m/>
    <n v="1052912"/>
    <n v="2873104"/>
    <m/>
    <m/>
    <n v="1891920"/>
    <n v="4421792"/>
    <m/>
    <m/>
    <n v="996000"/>
    <n v="2677712"/>
    <m/>
    <m/>
    <n v="388048"/>
    <n v="1704256"/>
    <n v="469008"/>
    <n v="1855248"/>
    <m/>
    <m/>
    <n v="483312"/>
    <n v="1876480"/>
    <m/>
    <m/>
    <n v="500192"/>
    <n v="1874320"/>
    <m/>
    <m/>
    <n v="475632"/>
    <n v="1878016"/>
    <m/>
    <m/>
    <n v="489824"/>
    <n v="1844864"/>
    <m/>
    <m/>
    <n v="501920"/>
    <n v="1869328"/>
    <m/>
    <m/>
    <n v="487904"/>
    <n v="1841248"/>
    <m/>
    <m/>
    <n v="481264"/>
    <n v="1837536"/>
    <m/>
    <m/>
    <x v="9"/>
    <x v="0"/>
    <s v="KootenayLake"/>
    <x v="19"/>
  </r>
  <r>
    <n v="9"/>
    <n v="21"/>
    <m/>
    <m/>
    <n v="5513952"/>
    <n v="41701792"/>
    <m/>
    <m/>
    <n v="3874672"/>
    <n v="56096208"/>
    <m/>
    <m/>
    <n v="3536720"/>
    <n v="54402016"/>
    <m/>
    <m/>
    <n v="3416448"/>
    <n v="54184832"/>
    <n v="1267008"/>
    <n v="51926336"/>
    <m/>
    <m/>
    <n v="1787344"/>
    <n v="52379984"/>
    <m/>
    <m/>
    <n v="2767168"/>
    <n v="53480224"/>
    <m/>
    <m/>
    <n v="2727600"/>
    <n v="53178032"/>
    <m/>
    <m/>
    <n v="2749504"/>
    <n v="53109632"/>
    <m/>
    <m/>
    <n v="2715472"/>
    <n v="52957072"/>
    <m/>
    <m/>
    <n v="2699984"/>
    <n v="52839328"/>
    <m/>
    <m/>
    <n v="2731040"/>
    <n v="53003904"/>
    <m/>
    <m/>
    <x v="9"/>
    <x v="0"/>
    <s v="Lakes"/>
    <x v="20"/>
  </r>
  <r>
    <n v="9"/>
    <n v="22"/>
    <m/>
    <m/>
    <n v="1151856"/>
    <n v="2571968"/>
    <m/>
    <m/>
    <n v="2648880"/>
    <n v="6086576"/>
    <m/>
    <m/>
    <n v="2557392"/>
    <n v="5705040"/>
    <m/>
    <m/>
    <n v="2154192"/>
    <n v="4962800"/>
    <n v="984256"/>
    <n v="3849920"/>
    <m/>
    <m/>
    <n v="1067152"/>
    <n v="3928064"/>
    <m/>
    <m/>
    <n v="1081504"/>
    <n v="3890016"/>
    <m/>
    <m/>
    <n v="1071968"/>
    <n v="3860672"/>
    <m/>
    <m/>
    <n v="1078976"/>
    <n v="3879568"/>
    <m/>
    <m/>
    <n v="1090384"/>
    <n v="3890400"/>
    <m/>
    <m/>
    <n v="1049296"/>
    <n v="3862304"/>
    <m/>
    <m/>
    <n v="1079808"/>
    <n v="3848240"/>
    <m/>
    <m/>
    <x v="9"/>
    <x v="0"/>
    <s v="Lillooet"/>
    <x v="21"/>
  </r>
  <r>
    <n v="9"/>
    <n v="23"/>
    <m/>
    <m/>
    <n v="4785568"/>
    <n v="9728032"/>
    <m/>
    <m/>
    <n v="10278000"/>
    <n v="19183920"/>
    <m/>
    <m/>
    <n v="8633968"/>
    <n v="16837568"/>
    <m/>
    <m/>
    <n v="5463040"/>
    <n v="13705632"/>
    <n v="2218432"/>
    <n v="10810432"/>
    <m/>
    <m/>
    <n v="3462352"/>
    <n v="11946272"/>
    <m/>
    <m/>
    <n v="9033680"/>
    <n v="18797072"/>
    <m/>
    <m/>
    <n v="9132976"/>
    <n v="18948704"/>
    <m/>
    <m/>
    <n v="9185504"/>
    <n v="18938800"/>
    <m/>
    <m/>
    <n v="9173088"/>
    <n v="18951568"/>
    <m/>
    <m/>
    <n v="9099952"/>
    <n v="18994320"/>
    <m/>
    <m/>
    <n v="9098384"/>
    <n v="18959104"/>
    <m/>
    <m/>
    <x v="9"/>
    <x v="0"/>
    <s v="Mackenzie"/>
    <x v="22"/>
  </r>
  <r>
    <n v="9"/>
    <n v="24"/>
    <m/>
    <m/>
    <n v="6526224"/>
    <n v="19412672"/>
    <m/>
    <m/>
    <n v="9822064"/>
    <n v="23885728"/>
    <m/>
    <m/>
    <n v="7601920"/>
    <n v="17939344"/>
    <m/>
    <m/>
    <n v="6088064"/>
    <n v="15843888"/>
    <n v="3533280"/>
    <n v="13468560"/>
    <m/>
    <m/>
    <n v="3717616"/>
    <n v="13357680"/>
    <m/>
    <m/>
    <n v="3732800"/>
    <n v="13340240"/>
    <m/>
    <m/>
    <n v="3645104"/>
    <n v="13221072"/>
    <m/>
    <m/>
    <n v="3682288"/>
    <n v="13167952"/>
    <m/>
    <m/>
    <n v="3680368"/>
    <n v="13218608"/>
    <m/>
    <m/>
    <n v="3685696"/>
    <n v="13200096"/>
    <m/>
    <m/>
    <n v="3657232"/>
    <n v="13176544"/>
    <m/>
    <m/>
    <x v="9"/>
    <x v="0"/>
    <s v="Merritt"/>
    <x v="23"/>
  </r>
  <r>
    <n v="9"/>
    <n v="25"/>
    <m/>
    <m/>
    <n v="0"/>
    <n v="0"/>
    <m/>
    <m/>
    <n v="2128"/>
    <n v="24512"/>
    <m/>
    <m/>
    <n v="2064"/>
    <n v="26592"/>
    <m/>
    <m/>
    <n v="752"/>
    <n v="21264"/>
    <n v="64"/>
    <n v="27872"/>
    <m/>
    <m/>
    <n v="0"/>
    <n v="21824"/>
    <m/>
    <m/>
    <n v="0"/>
    <n v="21808"/>
    <m/>
    <m/>
    <n v="0"/>
    <n v="29344"/>
    <m/>
    <m/>
    <n v="0"/>
    <n v="27424"/>
    <m/>
    <m/>
    <n v="0"/>
    <n v="25216"/>
    <m/>
    <m/>
    <n v="0"/>
    <n v="27728"/>
    <m/>
    <m/>
    <n v="0"/>
    <n v="23728"/>
    <m/>
    <m/>
    <x v="9"/>
    <x v="1"/>
    <s v="MidCoast"/>
    <x v="24"/>
  </r>
  <r>
    <n v="9"/>
    <n v="26"/>
    <m/>
    <m/>
    <n v="5485808"/>
    <n v="17362272"/>
    <m/>
    <m/>
    <n v="9314576"/>
    <n v="34292064"/>
    <m/>
    <m/>
    <n v="7754304"/>
    <n v="28909904"/>
    <m/>
    <m/>
    <n v="6458768"/>
    <n v="25253392"/>
    <n v="6199792"/>
    <n v="26200560"/>
    <m/>
    <m/>
    <n v="6521568"/>
    <n v="26538016"/>
    <m/>
    <m/>
    <n v="6922432"/>
    <n v="26951152"/>
    <m/>
    <m/>
    <n v="6913872"/>
    <n v="26919856"/>
    <m/>
    <m/>
    <n v="6881936"/>
    <n v="26780016"/>
    <m/>
    <m/>
    <n v="6892256"/>
    <n v="26837072"/>
    <m/>
    <m/>
    <n v="6883712"/>
    <n v="26823728"/>
    <m/>
    <m/>
    <n v="6862800"/>
    <n v="26748528"/>
    <m/>
    <m/>
    <x v="9"/>
    <x v="0"/>
    <s v="Morice"/>
    <x v="25"/>
  </r>
  <r>
    <n v="9"/>
    <n v="27"/>
    <m/>
    <m/>
    <n v="10768"/>
    <n v="20960"/>
    <m/>
    <m/>
    <n v="12304"/>
    <n v="23872"/>
    <m/>
    <m/>
    <n v="272"/>
    <n v="5328"/>
    <m/>
    <m/>
    <n v="192"/>
    <n v="4448"/>
    <n v="0"/>
    <n v="4976"/>
    <m/>
    <m/>
    <n v="0"/>
    <n v="4000"/>
    <m/>
    <m/>
    <n v="1472"/>
    <n v="5008"/>
    <m/>
    <m/>
    <n v="752"/>
    <n v="5008"/>
    <m/>
    <m/>
    <n v="448"/>
    <n v="5680"/>
    <m/>
    <m/>
    <n v="2576"/>
    <n v="8016"/>
    <m/>
    <m/>
    <n v="2704"/>
    <n v="7808"/>
    <m/>
    <m/>
    <n v="3024"/>
    <n v="7152"/>
    <m/>
    <m/>
    <x v="9"/>
    <x v="1"/>
    <s v="Nass"/>
    <x v="26"/>
  </r>
  <r>
    <n v="9"/>
    <n v="28"/>
    <m/>
    <m/>
    <n v="0"/>
    <n v="0"/>
    <m/>
    <m/>
    <n v="0"/>
    <n v="0"/>
    <m/>
    <m/>
    <n v="0"/>
    <n v="0"/>
    <m/>
    <m/>
    <n v="0"/>
    <n v="0"/>
    <n v="0"/>
    <n v="0"/>
    <m/>
    <m/>
    <n v="0"/>
    <n v="0"/>
    <m/>
    <m/>
    <n v="0"/>
    <n v="0"/>
    <m/>
    <m/>
    <n v="0"/>
    <n v="0"/>
    <m/>
    <m/>
    <n v="0"/>
    <n v="0"/>
    <m/>
    <m/>
    <n v="0"/>
    <n v="0"/>
    <m/>
    <m/>
    <n v="0"/>
    <n v="0"/>
    <m/>
    <m/>
    <n v="0"/>
    <n v="0"/>
    <m/>
    <m/>
    <x v="9"/>
    <x v="1"/>
    <s v="NorthCoast"/>
    <x v="27"/>
  </r>
  <r>
    <n v="9"/>
    <n v="29"/>
    <m/>
    <m/>
    <n v="4697952"/>
    <n v="12704448"/>
    <m/>
    <m/>
    <n v="6763392"/>
    <n v="15262416"/>
    <m/>
    <m/>
    <n v="4181536"/>
    <n v="10080112"/>
    <m/>
    <m/>
    <n v="2581904"/>
    <n v="8121808"/>
    <n v="1572480"/>
    <n v="7023408"/>
    <m/>
    <m/>
    <n v="1638528"/>
    <n v="7094576"/>
    <m/>
    <m/>
    <n v="1630720"/>
    <n v="7056912"/>
    <m/>
    <m/>
    <n v="1596288"/>
    <n v="6844736"/>
    <m/>
    <m/>
    <n v="1579936"/>
    <n v="6854768"/>
    <m/>
    <m/>
    <n v="1569952"/>
    <n v="6824928"/>
    <m/>
    <m/>
    <n v="1583504"/>
    <n v="6842208"/>
    <m/>
    <m/>
    <n v="1587008"/>
    <n v="6868032"/>
    <m/>
    <m/>
    <x v="9"/>
    <x v="0"/>
    <s v="Okanagan"/>
    <x v="28"/>
  </r>
  <r>
    <n v="9"/>
    <n v="30"/>
    <m/>
    <m/>
    <n v="6679344"/>
    <n v="45940064"/>
    <m/>
    <m/>
    <n v="5310112"/>
    <n v="54239200"/>
    <m/>
    <m/>
    <n v="4955744"/>
    <n v="50085056"/>
    <m/>
    <m/>
    <n v="3260272"/>
    <n v="49241552"/>
    <n v="274192"/>
    <n v="46367696"/>
    <m/>
    <m/>
    <n v="358288"/>
    <n v="46638064"/>
    <m/>
    <m/>
    <n v="2385040"/>
    <n v="48865296"/>
    <m/>
    <m/>
    <n v="2446608"/>
    <n v="48775456"/>
    <m/>
    <m/>
    <n v="2388416"/>
    <n v="48835808"/>
    <m/>
    <m/>
    <n v="2384992"/>
    <n v="48970992"/>
    <m/>
    <m/>
    <n v="2402160"/>
    <n v="49023376"/>
    <m/>
    <m/>
    <n v="2443232"/>
    <n v="48975120"/>
    <m/>
    <m/>
    <x v="9"/>
    <x v="0"/>
    <s v="PrinceGeorge"/>
    <x v="29"/>
  </r>
  <r>
    <n v="9"/>
    <n v="31"/>
    <m/>
    <m/>
    <n v="0"/>
    <n v="0"/>
    <m/>
    <m/>
    <n v="0"/>
    <n v="0"/>
    <m/>
    <m/>
    <n v="0"/>
    <n v="0"/>
    <m/>
    <m/>
    <n v="0"/>
    <n v="0"/>
    <n v="0"/>
    <n v="0"/>
    <m/>
    <m/>
    <n v="0"/>
    <n v="0"/>
    <m/>
    <m/>
    <n v="0"/>
    <n v="0"/>
    <m/>
    <m/>
    <n v="0"/>
    <n v="0"/>
    <m/>
    <m/>
    <n v="0"/>
    <n v="0"/>
    <m/>
    <m/>
    <n v="0"/>
    <n v="0"/>
    <m/>
    <m/>
    <n v="0"/>
    <n v="0"/>
    <m/>
    <m/>
    <n v="0"/>
    <n v="0"/>
    <m/>
    <m/>
    <x v="9"/>
    <x v="1"/>
    <s v="QueenCharlotte"/>
    <x v="30"/>
  </r>
  <r>
    <n v="9"/>
    <n v="32"/>
    <m/>
    <m/>
    <n v="5174672"/>
    <n v="89794192"/>
    <m/>
    <m/>
    <n v="1769504"/>
    <n v="90999600"/>
    <m/>
    <m/>
    <n v="1963904"/>
    <n v="90259872"/>
    <m/>
    <m/>
    <n v="1712560"/>
    <n v="90300560"/>
    <n v="871424"/>
    <n v="89527600"/>
    <m/>
    <m/>
    <n v="881232"/>
    <n v="89531200"/>
    <m/>
    <m/>
    <n v="901632"/>
    <n v="89619520"/>
    <m/>
    <m/>
    <n v="896432"/>
    <n v="89548176"/>
    <m/>
    <m/>
    <n v="894608"/>
    <n v="89559440"/>
    <m/>
    <m/>
    <n v="900544"/>
    <n v="89725232"/>
    <m/>
    <m/>
    <n v="895808"/>
    <n v="89809440"/>
    <m/>
    <m/>
    <n v="896880"/>
    <n v="89664480"/>
    <m/>
    <m/>
    <x v="9"/>
    <x v="0"/>
    <s v="Quesnel"/>
    <x v="31"/>
  </r>
  <r>
    <n v="9"/>
    <n v="33"/>
    <m/>
    <m/>
    <n v="1584"/>
    <n v="3696"/>
    <m/>
    <m/>
    <n v="11328"/>
    <n v="19008"/>
    <m/>
    <m/>
    <n v="5760"/>
    <n v="12064"/>
    <m/>
    <m/>
    <n v="2256"/>
    <n v="5696"/>
    <n v="2272"/>
    <n v="5488"/>
    <m/>
    <m/>
    <n v="3168"/>
    <n v="6192"/>
    <m/>
    <m/>
    <n v="2336"/>
    <n v="5824"/>
    <m/>
    <m/>
    <n v="2912"/>
    <n v="6080"/>
    <m/>
    <m/>
    <n v="1888"/>
    <n v="4992"/>
    <m/>
    <m/>
    <n v="2512"/>
    <n v="6288"/>
    <m/>
    <m/>
    <n v="2368"/>
    <n v="5584"/>
    <m/>
    <m/>
    <n v="1360"/>
    <n v="5328"/>
    <m/>
    <m/>
    <x v="9"/>
    <x v="1"/>
    <s v="Revelstoke"/>
    <x v="32"/>
  </r>
  <r>
    <n v="9"/>
    <n v="34"/>
    <m/>
    <m/>
    <n v="575872"/>
    <n v="1689232"/>
    <m/>
    <m/>
    <n v="863808"/>
    <n v="2080640"/>
    <m/>
    <m/>
    <n v="591840"/>
    <n v="1536560"/>
    <m/>
    <m/>
    <n v="446720"/>
    <n v="1391392"/>
    <n v="388608"/>
    <n v="1334784"/>
    <m/>
    <m/>
    <n v="394592"/>
    <n v="1345680"/>
    <m/>
    <m/>
    <n v="412768"/>
    <n v="1356512"/>
    <m/>
    <m/>
    <n v="416192"/>
    <n v="1344816"/>
    <m/>
    <m/>
    <n v="410448"/>
    <n v="1339824"/>
    <m/>
    <m/>
    <n v="415120"/>
    <n v="1360160"/>
    <m/>
    <m/>
    <n v="400128"/>
    <n v="1332560"/>
    <m/>
    <m/>
    <n v="404672"/>
    <n v="1357872"/>
    <m/>
    <m/>
    <x v="9"/>
    <x v="0"/>
    <s v="RobsonValley"/>
    <x v="33"/>
  </r>
  <r>
    <n v="9"/>
    <n v="35"/>
    <m/>
    <m/>
    <n v="5456"/>
    <n v="24480"/>
    <m/>
    <m/>
    <n v="36400"/>
    <n v="204096"/>
    <m/>
    <m/>
    <n v="52800"/>
    <n v="295920"/>
    <m/>
    <m/>
    <n v="33136"/>
    <n v="277888"/>
    <n v="19488"/>
    <n v="270032"/>
    <m/>
    <m/>
    <n v="19456"/>
    <n v="280032"/>
    <m/>
    <m/>
    <n v="18736"/>
    <n v="260000"/>
    <m/>
    <m/>
    <n v="17984"/>
    <n v="263664"/>
    <m/>
    <m/>
    <n v="15200"/>
    <n v="255040"/>
    <m/>
    <m/>
    <n v="15968"/>
    <n v="264928"/>
    <m/>
    <m/>
    <n v="21792"/>
    <n v="260720"/>
    <m/>
    <m/>
    <n v="17344"/>
    <n v="266640"/>
    <m/>
    <m/>
    <x v="9"/>
    <x v="1"/>
    <s v="Soo"/>
    <x v="34"/>
  </r>
  <r>
    <n v="9"/>
    <n v="36"/>
    <m/>
    <m/>
    <n v="0"/>
    <n v="0"/>
    <m/>
    <m/>
    <n v="0"/>
    <n v="0"/>
    <m/>
    <m/>
    <n v="0"/>
    <n v="0"/>
    <m/>
    <m/>
    <n v="0"/>
    <n v="0"/>
    <n v="0"/>
    <n v="0"/>
    <m/>
    <m/>
    <n v="0"/>
    <n v="0"/>
    <m/>
    <m/>
    <n v="0"/>
    <n v="0"/>
    <m/>
    <m/>
    <n v="0"/>
    <n v="0"/>
    <m/>
    <m/>
    <n v="0"/>
    <n v="0"/>
    <m/>
    <m/>
    <n v="0"/>
    <n v="0"/>
    <m/>
    <m/>
    <n v="0"/>
    <n v="0"/>
    <m/>
    <m/>
    <n v="0"/>
    <n v="0"/>
    <m/>
    <m/>
    <x v="9"/>
    <x v="1"/>
    <s v="Strathcona"/>
    <x v="35"/>
  </r>
  <r>
    <n v="9"/>
    <n v="37"/>
    <m/>
    <m/>
    <n v="0"/>
    <n v="0"/>
    <m/>
    <m/>
    <n v="160"/>
    <n v="160"/>
    <m/>
    <m/>
    <n v="128"/>
    <n v="240"/>
    <m/>
    <m/>
    <n v="176"/>
    <n v="352"/>
    <n v="0"/>
    <n v="192"/>
    <m/>
    <m/>
    <n v="0"/>
    <n v="176"/>
    <m/>
    <m/>
    <n v="0"/>
    <n v="192"/>
    <m/>
    <m/>
    <n v="0"/>
    <n v="176"/>
    <m/>
    <m/>
    <n v="0"/>
    <n v="176"/>
    <m/>
    <m/>
    <n v="0"/>
    <n v="176"/>
    <m/>
    <m/>
    <n v="0"/>
    <n v="176"/>
    <m/>
    <m/>
    <n v="0"/>
    <n v="192"/>
    <m/>
    <m/>
    <x v="9"/>
    <x v="1"/>
    <s v="SunshineCoast"/>
    <x v="36"/>
  </r>
  <r>
    <n v="9"/>
    <n v="38"/>
    <m/>
    <m/>
    <n v="6442176"/>
    <n v="70605360"/>
    <m/>
    <m/>
    <n v="2611952"/>
    <n v="77037376"/>
    <m/>
    <m/>
    <n v="2579664"/>
    <n v="72846496"/>
    <m/>
    <m/>
    <n v="1997744"/>
    <n v="72712032"/>
    <n v="140608"/>
    <n v="70217120"/>
    <m/>
    <m/>
    <n v="283296"/>
    <n v="70612960"/>
    <m/>
    <m/>
    <n v="1112528"/>
    <n v="71414192"/>
    <m/>
    <m/>
    <n v="1111136"/>
    <n v="71127392"/>
    <m/>
    <m/>
    <n v="1084656"/>
    <n v="71163664"/>
    <m/>
    <m/>
    <n v="1094336"/>
    <n v="71060560"/>
    <m/>
    <m/>
    <n v="1106944"/>
    <n v="71056672"/>
    <m/>
    <m/>
    <n v="1143360"/>
    <n v="71030752"/>
    <m/>
    <m/>
    <x v="9"/>
    <x v="0"/>
    <s v="Vanderhoof"/>
    <x v="37"/>
  </r>
  <r>
    <n v="9"/>
    <n v="39"/>
    <m/>
    <m/>
    <n v="13348016"/>
    <n v="79613776"/>
    <m/>
    <m/>
    <n v="12609584"/>
    <n v="88249248"/>
    <m/>
    <m/>
    <n v="12892336"/>
    <n v="89222960"/>
    <m/>
    <m/>
    <n v="12924304"/>
    <n v="92722816"/>
    <n v="4499520"/>
    <n v="84178864"/>
    <m/>
    <m/>
    <n v="4781616"/>
    <n v="84582672"/>
    <m/>
    <m/>
    <n v="4781040"/>
    <n v="84603072"/>
    <m/>
    <m/>
    <n v="4753856"/>
    <n v="84196880"/>
    <m/>
    <m/>
    <n v="4737872"/>
    <n v="84189936"/>
    <m/>
    <m/>
    <n v="4731712"/>
    <n v="83895872"/>
    <m/>
    <m/>
    <n v="4703424"/>
    <n v="83953008"/>
    <m/>
    <m/>
    <n v="4739488"/>
    <n v="83923248"/>
    <m/>
    <m/>
    <x v="9"/>
    <x v="0"/>
    <s v="WilliamsLake"/>
    <x v="38"/>
  </r>
  <r>
    <n v="9"/>
    <n v="40"/>
    <m/>
    <m/>
    <n v="0"/>
    <n v="0"/>
    <m/>
    <m/>
    <n v="0"/>
    <n v="48"/>
    <m/>
    <m/>
    <n v="0"/>
    <n v="0"/>
    <m/>
    <m/>
    <n v="0"/>
    <n v="0"/>
    <n v="48"/>
    <n v="48"/>
    <m/>
    <m/>
    <n v="48"/>
    <n v="48"/>
    <m/>
    <m/>
    <n v="48"/>
    <n v="48"/>
    <m/>
    <m/>
    <n v="48"/>
    <n v="48"/>
    <m/>
    <m/>
    <n v="0"/>
    <n v="0"/>
    <m/>
    <m/>
    <n v="0"/>
    <n v="0"/>
    <m/>
    <m/>
    <n v="48"/>
    <n v="48"/>
    <m/>
    <m/>
    <n v="48"/>
    <n v="48"/>
    <m/>
    <m/>
    <x v="9"/>
    <x v="2"/>
    <s v="InteriorTFLs"/>
    <x v="39"/>
  </r>
  <r>
    <n v="9"/>
    <n v="40"/>
    <m/>
    <m/>
    <n v="149632"/>
    <n v="272944"/>
    <m/>
    <m/>
    <n v="60048"/>
    <n v="84160"/>
    <m/>
    <m/>
    <n v="14384"/>
    <n v="25504"/>
    <m/>
    <m/>
    <n v="6688"/>
    <n v="14624"/>
    <n v="800"/>
    <n v="8992"/>
    <m/>
    <m/>
    <n v="800"/>
    <n v="7072"/>
    <m/>
    <m/>
    <n v="800"/>
    <n v="9984"/>
    <m/>
    <m/>
    <n v="768"/>
    <n v="8384"/>
    <m/>
    <m/>
    <n v="768"/>
    <n v="10176"/>
    <m/>
    <m/>
    <n v="768"/>
    <n v="9200"/>
    <m/>
    <m/>
    <n v="752"/>
    <n v="9808"/>
    <m/>
    <m/>
    <n v="768"/>
    <n v="8592"/>
    <m/>
    <m/>
    <x v="9"/>
    <x v="2"/>
    <s v="InteriorTFLs"/>
    <x v="39"/>
  </r>
  <r>
    <n v="9"/>
    <n v="40"/>
    <m/>
    <m/>
    <n v="285280"/>
    <n v="2821200"/>
    <m/>
    <m/>
    <n v="32208"/>
    <n v="3390272"/>
    <m/>
    <m/>
    <n v="22400"/>
    <n v="3136016"/>
    <m/>
    <m/>
    <n v="15168"/>
    <n v="3105648"/>
    <n v="2720"/>
    <n v="2778896"/>
    <m/>
    <m/>
    <n v="3056"/>
    <n v="2884544"/>
    <m/>
    <m/>
    <n v="4192"/>
    <n v="2895984"/>
    <m/>
    <m/>
    <n v="2528"/>
    <n v="2816112"/>
    <m/>
    <m/>
    <n v="1520"/>
    <n v="2790064"/>
    <m/>
    <m/>
    <n v="1904"/>
    <n v="2724704"/>
    <m/>
    <m/>
    <n v="1680"/>
    <n v="2731456"/>
    <m/>
    <m/>
    <n v="1952"/>
    <n v="2740672"/>
    <m/>
    <m/>
    <x v="9"/>
    <x v="2"/>
    <s v="InteriorTFLs"/>
    <x v="39"/>
  </r>
  <r>
    <n v="9"/>
    <n v="40"/>
    <m/>
    <m/>
    <n v="72816"/>
    <n v="1564496"/>
    <m/>
    <m/>
    <n v="19104"/>
    <n v="1648256"/>
    <m/>
    <m/>
    <n v="18592"/>
    <n v="1559616"/>
    <m/>
    <m/>
    <n v="5664"/>
    <n v="1543088"/>
    <n v="6768"/>
    <n v="1505200"/>
    <m/>
    <m/>
    <n v="5632"/>
    <n v="1554144"/>
    <m/>
    <m/>
    <n v="3920"/>
    <n v="1554000"/>
    <m/>
    <m/>
    <n v="7136"/>
    <n v="1448608"/>
    <m/>
    <m/>
    <n v="4880"/>
    <n v="1438144"/>
    <m/>
    <m/>
    <n v="6064"/>
    <n v="1357120"/>
    <m/>
    <m/>
    <n v="3728"/>
    <n v="1334272"/>
    <m/>
    <m/>
    <n v="2784"/>
    <n v="1331328"/>
    <m/>
    <m/>
    <x v="9"/>
    <x v="2"/>
    <s v="InteriorTFLs"/>
    <x v="39"/>
  </r>
  <r>
    <n v="9"/>
    <n v="40"/>
    <m/>
    <m/>
    <n v="0"/>
    <n v="0"/>
    <m/>
    <m/>
    <n v="160"/>
    <n v="2400"/>
    <m/>
    <m/>
    <n v="160"/>
    <n v="160"/>
    <m/>
    <m/>
    <n v="0"/>
    <n v="0"/>
    <n v="3424"/>
    <n v="3424"/>
    <m/>
    <m/>
    <n v="3424"/>
    <n v="3424"/>
    <m/>
    <m/>
    <n v="5680"/>
    <n v="5680"/>
    <m/>
    <m/>
    <n v="3424"/>
    <n v="3424"/>
    <m/>
    <m/>
    <n v="3472"/>
    <n v="3472"/>
    <m/>
    <m/>
    <n v="3216"/>
    <n v="3216"/>
    <m/>
    <m/>
    <n v="5856"/>
    <n v="5856"/>
    <m/>
    <m/>
    <n v="5472"/>
    <n v="5472"/>
    <m/>
    <m/>
    <x v="9"/>
    <x v="2"/>
    <s v="InteriorTFLs"/>
    <x v="39"/>
  </r>
  <r>
    <n v="9"/>
    <n v="40"/>
    <m/>
    <m/>
    <n v="0"/>
    <n v="0"/>
    <m/>
    <m/>
    <n v="3920"/>
    <n v="6144"/>
    <m/>
    <m/>
    <n v="1856"/>
    <n v="2416"/>
    <m/>
    <m/>
    <n v="944"/>
    <n v="1136"/>
    <n v="4800"/>
    <n v="4992"/>
    <m/>
    <m/>
    <n v="4800"/>
    <n v="4992"/>
    <m/>
    <m/>
    <n v="7008"/>
    <n v="7200"/>
    <m/>
    <m/>
    <n v="7008"/>
    <n v="7200"/>
    <m/>
    <m/>
    <n v="7008"/>
    <n v="7200"/>
    <m/>
    <m/>
    <n v="7008"/>
    <n v="7200"/>
    <m/>
    <m/>
    <n v="7008"/>
    <n v="7200"/>
    <m/>
    <m/>
    <n v="7008"/>
    <n v="7200"/>
    <m/>
    <m/>
    <x v="9"/>
    <x v="2"/>
    <s v="InteriorTFLs"/>
    <x v="39"/>
  </r>
  <r>
    <n v="9"/>
    <n v="40"/>
    <m/>
    <m/>
    <n v="188704"/>
    <n v="377856"/>
    <m/>
    <m/>
    <n v="399744"/>
    <n v="613168"/>
    <m/>
    <m/>
    <n v="85392"/>
    <n v="147600"/>
    <m/>
    <m/>
    <n v="32016"/>
    <n v="77056"/>
    <n v="9120"/>
    <n v="60848"/>
    <m/>
    <m/>
    <n v="9136"/>
    <n v="53776"/>
    <m/>
    <m/>
    <n v="6752"/>
    <n v="53056"/>
    <m/>
    <m/>
    <n v="8960"/>
    <n v="60000"/>
    <m/>
    <m/>
    <n v="7072"/>
    <n v="58432"/>
    <m/>
    <m/>
    <n v="12032"/>
    <n v="61392"/>
    <m/>
    <m/>
    <n v="9792"/>
    <n v="65152"/>
    <m/>
    <m/>
    <n v="8144"/>
    <n v="56688"/>
    <m/>
    <m/>
    <x v="9"/>
    <x v="2"/>
    <s v="InteriorTFLs"/>
    <x v="39"/>
  </r>
  <r>
    <n v="9"/>
    <n v="40"/>
    <m/>
    <m/>
    <n v="1038624"/>
    <n v="12580704"/>
    <m/>
    <m/>
    <n v="210528"/>
    <n v="15051808"/>
    <m/>
    <m/>
    <n v="155872"/>
    <n v="14259456"/>
    <m/>
    <m/>
    <n v="83760"/>
    <n v="13790240"/>
    <n v="12448"/>
    <n v="13144208"/>
    <m/>
    <m/>
    <n v="12080"/>
    <n v="13371376"/>
    <m/>
    <m/>
    <n v="11712"/>
    <n v="13291760"/>
    <m/>
    <m/>
    <n v="10912"/>
    <n v="12969408"/>
    <m/>
    <m/>
    <n v="10592"/>
    <n v="12986512"/>
    <m/>
    <m/>
    <n v="11648"/>
    <n v="12866768"/>
    <m/>
    <m/>
    <n v="10992"/>
    <n v="12871312"/>
    <m/>
    <m/>
    <n v="12240"/>
    <n v="12899104"/>
    <m/>
    <m/>
    <x v="9"/>
    <x v="2"/>
    <s v="InteriorTFLs"/>
    <x v="39"/>
  </r>
  <r>
    <n v="9"/>
    <n v="40"/>
    <m/>
    <m/>
    <n v="2704"/>
    <n v="6064"/>
    <m/>
    <m/>
    <n v="32656"/>
    <n v="52320"/>
    <m/>
    <m/>
    <n v="11088"/>
    <n v="24240"/>
    <m/>
    <m/>
    <n v="11088"/>
    <n v="37568"/>
    <n v="12240"/>
    <n v="36528"/>
    <m/>
    <m/>
    <n v="14160"/>
    <n v="40880"/>
    <m/>
    <m/>
    <n v="13488"/>
    <n v="37616"/>
    <m/>
    <m/>
    <n v="10432"/>
    <n v="44080"/>
    <m/>
    <m/>
    <n v="10992"/>
    <n v="39696"/>
    <m/>
    <m/>
    <n v="13904"/>
    <n v="40416"/>
    <m/>
    <m/>
    <n v="15904"/>
    <n v="42368"/>
    <m/>
    <m/>
    <n v="13520"/>
    <n v="41152"/>
    <m/>
    <m/>
    <x v="9"/>
    <x v="2"/>
    <s v="InteriorTFLs"/>
    <x v="39"/>
  </r>
  <r>
    <n v="9"/>
    <n v="40"/>
    <m/>
    <m/>
    <n v="140224"/>
    <n v="715472"/>
    <m/>
    <m/>
    <n v="71840"/>
    <n v="841568"/>
    <m/>
    <m/>
    <n v="85376"/>
    <n v="814560"/>
    <m/>
    <m/>
    <n v="31904"/>
    <n v="766336"/>
    <n v="4368"/>
    <n v="752416"/>
    <m/>
    <m/>
    <n v="4688"/>
    <n v="737616"/>
    <m/>
    <m/>
    <n v="48032"/>
    <n v="774256"/>
    <m/>
    <m/>
    <n v="46576"/>
    <n v="733280"/>
    <m/>
    <m/>
    <n v="41680"/>
    <n v="737136"/>
    <m/>
    <m/>
    <n v="38544"/>
    <n v="691072"/>
    <m/>
    <m/>
    <n v="40848"/>
    <n v="698320"/>
    <m/>
    <m/>
    <n v="22912"/>
    <n v="693632"/>
    <m/>
    <m/>
    <x v="9"/>
    <x v="2"/>
    <s v="InteriorTFLs"/>
    <x v="39"/>
  </r>
  <r>
    <n v="9"/>
    <n v="40"/>
    <m/>
    <m/>
    <n v="104384"/>
    <n v="491632"/>
    <m/>
    <m/>
    <n v="114464"/>
    <n v="675872"/>
    <m/>
    <m/>
    <n v="62976"/>
    <n v="565360"/>
    <m/>
    <m/>
    <n v="22848"/>
    <n v="536016"/>
    <n v="20560"/>
    <n v="536368"/>
    <m/>
    <m/>
    <n v="24304"/>
    <n v="542064"/>
    <m/>
    <m/>
    <n v="24288"/>
    <n v="539456"/>
    <m/>
    <m/>
    <n v="26112"/>
    <n v="529616"/>
    <m/>
    <m/>
    <n v="26352"/>
    <n v="526912"/>
    <m/>
    <m/>
    <n v="27072"/>
    <n v="514720"/>
    <m/>
    <m/>
    <n v="23264"/>
    <n v="504512"/>
    <m/>
    <m/>
    <n v="24336"/>
    <n v="499024"/>
    <m/>
    <m/>
    <x v="9"/>
    <x v="2"/>
    <s v="InteriorTFLs"/>
    <x v="39"/>
  </r>
  <r>
    <n v="9"/>
    <n v="40"/>
    <m/>
    <m/>
    <n v="10880"/>
    <n v="24640"/>
    <m/>
    <m/>
    <n v="9408"/>
    <n v="13936"/>
    <m/>
    <m/>
    <n v="2064"/>
    <n v="3664"/>
    <m/>
    <m/>
    <n v="672"/>
    <n v="2736"/>
    <n v="26752"/>
    <n v="28816"/>
    <m/>
    <m/>
    <n v="25136"/>
    <n v="27200"/>
    <m/>
    <m/>
    <n v="26400"/>
    <n v="28464"/>
    <m/>
    <m/>
    <n v="27296"/>
    <n v="29360"/>
    <m/>
    <m/>
    <n v="30448"/>
    <n v="32512"/>
    <m/>
    <m/>
    <n v="28384"/>
    <n v="30224"/>
    <m/>
    <m/>
    <n v="26064"/>
    <n v="27904"/>
    <m/>
    <m/>
    <n v="27168"/>
    <n v="29008"/>
    <m/>
    <m/>
    <x v="9"/>
    <x v="2"/>
    <s v="InteriorTFLs"/>
    <x v="39"/>
  </r>
  <r>
    <n v="9"/>
    <n v="40"/>
    <m/>
    <m/>
    <n v="355936"/>
    <n v="992656"/>
    <m/>
    <m/>
    <n v="547920"/>
    <n v="1144864"/>
    <m/>
    <m/>
    <n v="299280"/>
    <n v="648960"/>
    <m/>
    <m/>
    <n v="68848"/>
    <n v="342112"/>
    <n v="28400"/>
    <n v="300320"/>
    <m/>
    <m/>
    <n v="33408"/>
    <n v="306784"/>
    <m/>
    <m/>
    <n v="34864"/>
    <n v="314208"/>
    <m/>
    <m/>
    <n v="31424"/>
    <n v="291632"/>
    <m/>
    <m/>
    <n v="31744"/>
    <n v="300864"/>
    <m/>
    <m/>
    <n v="29264"/>
    <n v="283504"/>
    <m/>
    <m/>
    <n v="29824"/>
    <n v="285984"/>
    <m/>
    <m/>
    <n v="31184"/>
    <n v="286176"/>
    <m/>
    <m/>
    <x v="9"/>
    <x v="2"/>
    <s v="InteriorTFLs"/>
    <x v="39"/>
  </r>
  <r>
    <n v="9"/>
    <n v="40"/>
    <m/>
    <m/>
    <n v="277776"/>
    <n v="1245840"/>
    <m/>
    <m/>
    <n v="310672"/>
    <n v="2017152"/>
    <m/>
    <m/>
    <n v="240144"/>
    <n v="1745808"/>
    <m/>
    <m/>
    <n v="163040"/>
    <n v="1602816"/>
    <n v="93632"/>
    <n v="1477760"/>
    <m/>
    <m/>
    <n v="97264"/>
    <n v="1527920"/>
    <m/>
    <m/>
    <n v="92656"/>
    <n v="1506976"/>
    <m/>
    <m/>
    <n v="82912"/>
    <n v="1433440"/>
    <m/>
    <m/>
    <n v="81648"/>
    <n v="1435456"/>
    <m/>
    <m/>
    <n v="84832"/>
    <n v="1421552"/>
    <m/>
    <m/>
    <n v="82000"/>
    <n v="1416224"/>
    <m/>
    <m/>
    <n v="76384"/>
    <n v="1400592"/>
    <m/>
    <m/>
    <x v="9"/>
    <x v="2"/>
    <s v="InteriorTFLs"/>
    <x v="39"/>
  </r>
  <r>
    <n v="9"/>
    <n v="40"/>
    <m/>
    <m/>
    <n v="307104"/>
    <n v="2438896"/>
    <m/>
    <m/>
    <n v="231584"/>
    <n v="2844576"/>
    <m/>
    <m/>
    <n v="212384"/>
    <n v="2583440"/>
    <m/>
    <m/>
    <n v="232176"/>
    <n v="2582080"/>
    <n v="140624"/>
    <n v="2443872"/>
    <m/>
    <m/>
    <n v="145872"/>
    <n v="2494352"/>
    <m/>
    <m/>
    <n v="156288"/>
    <n v="2494544"/>
    <m/>
    <m/>
    <n v="153856"/>
    <n v="2439712"/>
    <m/>
    <m/>
    <n v="165840"/>
    <n v="2444704"/>
    <m/>
    <m/>
    <n v="156016"/>
    <n v="2403680"/>
    <m/>
    <m/>
    <n v="156048"/>
    <n v="2390656"/>
    <m/>
    <m/>
    <n v="149168"/>
    <n v="2394592"/>
    <m/>
    <m/>
    <x v="9"/>
    <x v="2"/>
    <s v="InteriorTFLs"/>
    <x v="39"/>
  </r>
  <r>
    <n v="9"/>
    <n v="40"/>
    <m/>
    <m/>
    <n v="742816"/>
    <n v="2966496"/>
    <m/>
    <m/>
    <n v="1172672"/>
    <n v="4655824"/>
    <m/>
    <m/>
    <n v="759232"/>
    <n v="3190864"/>
    <m/>
    <m/>
    <n v="214448"/>
    <n v="2363664"/>
    <n v="182400"/>
    <n v="2366960"/>
    <m/>
    <m/>
    <n v="195552"/>
    <n v="2437248"/>
    <m/>
    <m/>
    <n v="194544"/>
    <n v="2435440"/>
    <m/>
    <m/>
    <n v="202208"/>
    <n v="2401664"/>
    <m/>
    <m/>
    <n v="182320"/>
    <n v="2324880"/>
    <m/>
    <m/>
    <n v="181712"/>
    <n v="2285088"/>
    <m/>
    <m/>
    <n v="185984"/>
    <n v="2327232"/>
    <m/>
    <m/>
    <n v="195312"/>
    <n v="2337296"/>
    <m/>
    <m/>
    <x v="9"/>
    <x v="2"/>
    <s v="InteriorTFLs"/>
    <x v="39"/>
  </r>
  <r>
    <n v="9"/>
    <n v="40"/>
    <m/>
    <m/>
    <n v="520992"/>
    <n v="1493504"/>
    <m/>
    <m/>
    <n v="916976"/>
    <n v="3633072"/>
    <m/>
    <m/>
    <n v="652928"/>
    <n v="3161552"/>
    <m/>
    <m/>
    <n v="553216"/>
    <n v="3102544"/>
    <n v="229024"/>
    <n v="2830640"/>
    <m/>
    <m/>
    <n v="221424"/>
    <n v="2824320"/>
    <m/>
    <m/>
    <n v="214992"/>
    <n v="2802784"/>
    <m/>
    <m/>
    <n v="214976"/>
    <n v="2775984"/>
    <m/>
    <m/>
    <n v="212656"/>
    <n v="2745472"/>
    <m/>
    <m/>
    <n v="213232"/>
    <n v="2732080"/>
    <m/>
    <m/>
    <n v="215376"/>
    <n v="2740720"/>
    <m/>
    <m/>
    <n v="197328"/>
    <n v="2709120"/>
    <m/>
    <m/>
    <x v="9"/>
    <x v="2"/>
    <s v="InteriorTFLs"/>
    <x v="39"/>
  </r>
  <r>
    <n v="9"/>
    <n v="40"/>
    <m/>
    <m/>
    <n v="862448"/>
    <n v="3624400"/>
    <m/>
    <m/>
    <n v="1367504"/>
    <n v="5232656"/>
    <m/>
    <m/>
    <n v="1136240"/>
    <n v="4275520"/>
    <m/>
    <m/>
    <n v="941072"/>
    <n v="4050032"/>
    <n v="522336"/>
    <n v="3442304"/>
    <m/>
    <m/>
    <n v="546528"/>
    <n v="3547456"/>
    <m/>
    <m/>
    <n v="550320"/>
    <n v="3574448"/>
    <m/>
    <m/>
    <n v="536656"/>
    <n v="3458752"/>
    <m/>
    <m/>
    <n v="555072"/>
    <n v="3454144"/>
    <m/>
    <m/>
    <n v="547856"/>
    <n v="3418912"/>
    <m/>
    <m/>
    <n v="543296"/>
    <n v="3449904"/>
    <m/>
    <m/>
    <n v="544272"/>
    <n v="3415344"/>
    <m/>
    <m/>
    <x v="9"/>
    <x v="2"/>
    <s v="InteriorTFLs"/>
    <x v="39"/>
  </r>
  <r>
    <n v="9"/>
    <n v="40"/>
    <m/>
    <m/>
    <n v="1192544"/>
    <n v="2372336"/>
    <m/>
    <m/>
    <n v="2147072"/>
    <n v="3320368"/>
    <m/>
    <m/>
    <n v="1190128"/>
    <n v="1887248"/>
    <m/>
    <m/>
    <n v="4551760"/>
    <n v="10344880"/>
    <n v="1102000"/>
    <n v="6836576"/>
    <m/>
    <m/>
    <n v="2045968"/>
    <n v="7829120"/>
    <m/>
    <m/>
    <n v="4666144"/>
    <n v="10439888"/>
    <m/>
    <m/>
    <n v="4623120"/>
    <n v="10319216"/>
    <m/>
    <m/>
    <n v="4639504"/>
    <n v="10351648"/>
    <m/>
    <m/>
    <n v="4546864"/>
    <n v="10144576"/>
    <m/>
    <m/>
    <n v="4613264"/>
    <n v="10183984"/>
    <m/>
    <m/>
    <n v="4622336"/>
    <n v="10227200"/>
    <m/>
    <m/>
    <x v="9"/>
    <x v="2"/>
    <s v="InteriorTFLs"/>
    <x v="39"/>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208"/>
    <n v="208"/>
    <m/>
    <m/>
    <n v="128"/>
    <n v="256"/>
    <m/>
    <m/>
    <n v="0"/>
    <n v="0"/>
    <n v="0"/>
    <n v="0"/>
    <m/>
    <m/>
    <n v="0"/>
    <n v="96"/>
    <m/>
    <m/>
    <n v="0"/>
    <n v="96"/>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9"/>
    <n v="41"/>
    <m/>
    <m/>
    <n v="0"/>
    <n v="0"/>
    <m/>
    <m/>
    <n v="0"/>
    <n v="0"/>
    <m/>
    <m/>
    <n v="0"/>
    <n v="0"/>
    <m/>
    <m/>
    <n v="0"/>
    <n v="0"/>
    <n v="0"/>
    <n v="0"/>
    <m/>
    <m/>
    <n v="0"/>
    <n v="0"/>
    <m/>
    <m/>
    <n v="0"/>
    <n v="0"/>
    <m/>
    <m/>
    <n v="0"/>
    <n v="0"/>
    <m/>
    <m/>
    <n v="0"/>
    <n v="0"/>
    <m/>
    <m/>
    <n v="0"/>
    <n v="0"/>
    <m/>
    <m/>
    <n v="0"/>
    <n v="0"/>
    <m/>
    <m/>
    <n v="0"/>
    <n v="0"/>
    <m/>
    <m/>
    <x v="9"/>
    <x v="3"/>
    <s v="CoastTFLs"/>
    <x v="40"/>
  </r>
  <r>
    <n v="10"/>
    <n v="1"/>
    <m/>
    <m/>
    <n v="5802528"/>
    <n v="35949456"/>
    <m/>
    <m/>
    <n v="2888240"/>
    <n v="44751168"/>
    <m/>
    <m/>
    <n v="2010608"/>
    <n v="43919104"/>
    <m/>
    <m/>
    <n v="1334480"/>
    <n v="43333616"/>
    <m/>
    <m/>
    <n v="753280"/>
    <n v="42204528"/>
    <n v="68976"/>
    <n v="41684576"/>
    <m/>
    <m/>
    <n v="72160"/>
    <n v="41624624"/>
    <m/>
    <m/>
    <n v="72768"/>
    <n v="41519232"/>
    <m/>
    <m/>
    <n v="68160"/>
    <n v="41469536"/>
    <m/>
    <m/>
    <n v="75520"/>
    <n v="41472768"/>
    <m/>
    <m/>
    <n v="70912"/>
    <n v="41434064"/>
    <m/>
    <m/>
    <n v="73952"/>
    <n v="41582928"/>
    <m/>
    <m/>
    <x v="10"/>
    <x v="0"/>
    <s v="100MileHouse"/>
    <x v="0"/>
  </r>
  <r>
    <n v="10"/>
    <n v="2"/>
    <m/>
    <m/>
    <n v="741936"/>
    <n v="3833104"/>
    <m/>
    <m/>
    <n v="858336"/>
    <n v="5652288"/>
    <m/>
    <m/>
    <n v="999312"/>
    <n v="4372560"/>
    <m/>
    <m/>
    <n v="584080"/>
    <n v="2845680"/>
    <m/>
    <m/>
    <n v="369216"/>
    <n v="2554480"/>
    <n v="112464"/>
    <n v="2325088"/>
    <m/>
    <m/>
    <n v="126528"/>
    <n v="2397968"/>
    <m/>
    <m/>
    <n v="126336"/>
    <n v="2335680"/>
    <m/>
    <m/>
    <n v="120176"/>
    <n v="2324752"/>
    <m/>
    <m/>
    <n v="120400"/>
    <n v="2329440"/>
    <m/>
    <m/>
    <n v="131648"/>
    <n v="2310544"/>
    <m/>
    <m/>
    <n v="122688"/>
    <n v="2311744"/>
    <m/>
    <m/>
    <x v="10"/>
    <x v="0"/>
    <s v="Arrow"/>
    <x v="1"/>
  </r>
  <r>
    <n v="10"/>
    <n v="3"/>
    <m/>
    <m/>
    <n v="0"/>
    <n v="0"/>
    <m/>
    <m/>
    <n v="0"/>
    <n v="0"/>
    <m/>
    <m/>
    <n v="0"/>
    <n v="0"/>
    <m/>
    <m/>
    <n v="0"/>
    <n v="0"/>
    <m/>
    <m/>
    <n v="0"/>
    <n v="0"/>
    <n v="0"/>
    <n v="0"/>
    <m/>
    <m/>
    <n v="0"/>
    <n v="0"/>
    <m/>
    <m/>
    <n v="0"/>
    <n v="0"/>
    <m/>
    <m/>
    <n v="0"/>
    <n v="0"/>
    <m/>
    <m/>
    <n v="0"/>
    <n v="0"/>
    <m/>
    <m/>
    <n v="0"/>
    <n v="0"/>
    <m/>
    <m/>
    <n v="0"/>
    <n v="0"/>
    <m/>
    <m/>
    <x v="10"/>
    <x v="1"/>
    <s v="Arrowsmith"/>
    <x v="2"/>
  </r>
  <r>
    <n v="10"/>
    <n v="4"/>
    <m/>
    <m/>
    <n v="1353680"/>
    <n v="3682432"/>
    <m/>
    <m/>
    <n v="2452032"/>
    <n v="5943072"/>
    <m/>
    <m/>
    <n v="1597872"/>
    <n v="3104416"/>
    <m/>
    <m/>
    <n v="556304"/>
    <n v="1247920"/>
    <m/>
    <m/>
    <n v="304432"/>
    <n v="888768"/>
    <n v="98032"/>
    <n v="677952"/>
    <m/>
    <m/>
    <n v="101264"/>
    <n v="688064"/>
    <m/>
    <m/>
    <n v="99696"/>
    <n v="684288"/>
    <m/>
    <m/>
    <n v="103200"/>
    <n v="698752"/>
    <m/>
    <m/>
    <n v="98672"/>
    <n v="669872"/>
    <m/>
    <m/>
    <n v="103088"/>
    <n v="701824"/>
    <m/>
    <m/>
    <n v="105280"/>
    <n v="685712"/>
    <m/>
    <m/>
    <x v="10"/>
    <x v="0"/>
    <s v="Boundary"/>
    <x v="3"/>
  </r>
  <r>
    <n v="10"/>
    <n v="5"/>
    <m/>
    <m/>
    <n v="1222352"/>
    <n v="3865664"/>
    <m/>
    <m/>
    <n v="2725888"/>
    <n v="6988064"/>
    <m/>
    <m/>
    <n v="1925136"/>
    <n v="3548160"/>
    <m/>
    <m/>
    <n v="1483232"/>
    <n v="2764672"/>
    <m/>
    <m/>
    <n v="783952"/>
    <n v="1814528"/>
    <n v="463120"/>
    <n v="1532288"/>
    <m/>
    <m/>
    <n v="563456"/>
    <n v="1831456"/>
    <m/>
    <m/>
    <n v="550592"/>
    <n v="1810736"/>
    <m/>
    <m/>
    <n v="553840"/>
    <n v="1800112"/>
    <m/>
    <m/>
    <n v="553184"/>
    <n v="1806720"/>
    <m/>
    <m/>
    <n v="549248"/>
    <n v="1784080"/>
    <m/>
    <m/>
    <n v="545072"/>
    <n v="1813216"/>
    <m/>
    <m/>
    <x v="10"/>
    <x v="0"/>
    <s v="Bulkley"/>
    <x v="4"/>
  </r>
  <r>
    <n v="10"/>
    <n v="6"/>
    <m/>
    <m/>
    <n v="37776"/>
    <n v="62544"/>
    <m/>
    <m/>
    <n v="0"/>
    <n v="352"/>
    <m/>
    <m/>
    <n v="0"/>
    <n v="352"/>
    <m/>
    <m/>
    <n v="0"/>
    <n v="352"/>
    <m/>
    <m/>
    <n v="0"/>
    <n v="352"/>
    <n v="1424"/>
    <n v="1776"/>
    <m/>
    <m/>
    <n v="1360"/>
    <n v="1712"/>
    <m/>
    <m/>
    <n v="1376"/>
    <n v="1728"/>
    <m/>
    <m/>
    <n v="1088"/>
    <n v="1440"/>
    <m/>
    <m/>
    <n v="1216"/>
    <n v="1568"/>
    <m/>
    <m/>
    <n v="1520"/>
    <n v="1872"/>
    <m/>
    <m/>
    <n v="1376"/>
    <n v="1728"/>
    <m/>
    <m/>
    <x v="10"/>
    <x v="1"/>
    <s v="Cassiar"/>
    <x v="5"/>
  </r>
  <r>
    <n v="10"/>
    <n v="7"/>
    <m/>
    <m/>
    <n v="14016"/>
    <n v="24304"/>
    <m/>
    <m/>
    <n v="6800"/>
    <n v="11408"/>
    <m/>
    <m/>
    <n v="4080"/>
    <n v="5152"/>
    <m/>
    <m/>
    <n v="1504"/>
    <n v="1648"/>
    <m/>
    <m/>
    <n v="336"/>
    <n v="336"/>
    <n v="0"/>
    <n v="0"/>
    <m/>
    <m/>
    <n v="0"/>
    <n v="1856"/>
    <m/>
    <m/>
    <n v="0"/>
    <n v="1664"/>
    <m/>
    <m/>
    <n v="0"/>
    <n v="1472"/>
    <m/>
    <m/>
    <n v="0"/>
    <n v="2288"/>
    <m/>
    <m/>
    <n v="0"/>
    <n v="1456"/>
    <m/>
    <m/>
    <n v="0"/>
    <n v="3552"/>
    <m/>
    <m/>
    <x v="10"/>
    <x v="1"/>
    <s v="Cranberry"/>
    <x v="6"/>
  </r>
  <r>
    <n v="10"/>
    <n v="8"/>
    <m/>
    <m/>
    <n v="2867600"/>
    <n v="9640416"/>
    <m/>
    <m/>
    <n v="4137376"/>
    <n v="12465136"/>
    <m/>
    <m/>
    <n v="2601168"/>
    <n v="6816304"/>
    <m/>
    <m/>
    <n v="813392"/>
    <n v="3328096"/>
    <m/>
    <m/>
    <n v="743936"/>
    <n v="3562720"/>
    <n v="287664"/>
    <n v="3080032"/>
    <m/>
    <m/>
    <n v="348336"/>
    <n v="3123808"/>
    <m/>
    <m/>
    <n v="342224"/>
    <n v="3141184"/>
    <m/>
    <m/>
    <n v="338528"/>
    <n v="3136000"/>
    <m/>
    <m/>
    <n v="342592"/>
    <n v="3176080"/>
    <m/>
    <m/>
    <n v="340736"/>
    <n v="3144960"/>
    <m/>
    <m/>
    <n v="345168"/>
    <n v="3157328"/>
    <m/>
    <m/>
    <x v="10"/>
    <x v="0"/>
    <s v="Cranbrook"/>
    <x v="7"/>
  </r>
  <r>
    <n v="10"/>
    <n v="9"/>
    <m/>
    <m/>
    <n v="904576"/>
    <n v="2062304"/>
    <m/>
    <m/>
    <n v="2923840"/>
    <n v="4469392"/>
    <m/>
    <m/>
    <n v="1644688"/>
    <n v="2758000"/>
    <m/>
    <m/>
    <n v="4307072"/>
    <n v="10565056"/>
    <m/>
    <m/>
    <n v="1893952"/>
    <n v="5729536"/>
    <n v="1608112"/>
    <n v="6025680"/>
    <m/>
    <m/>
    <n v="1892016"/>
    <n v="8007616"/>
    <m/>
    <m/>
    <n v="1862192"/>
    <n v="8009312"/>
    <m/>
    <m/>
    <n v="1871376"/>
    <n v="7993296"/>
    <m/>
    <m/>
    <n v="1869696"/>
    <n v="8037888"/>
    <m/>
    <m/>
    <n v="1863984"/>
    <n v="8022912"/>
    <m/>
    <m/>
    <n v="1867792"/>
    <n v="8060544"/>
    <m/>
    <m/>
    <x v="10"/>
    <x v="0"/>
    <s v="DawsonCreek"/>
    <x v="8"/>
  </r>
  <r>
    <n v="10"/>
    <n v="10"/>
    <m/>
    <m/>
    <n v="0"/>
    <n v="0"/>
    <m/>
    <m/>
    <n v="0"/>
    <n v="0"/>
    <m/>
    <m/>
    <n v="0"/>
    <n v="0"/>
    <m/>
    <m/>
    <n v="0"/>
    <n v="0"/>
    <m/>
    <m/>
    <n v="0"/>
    <n v="0"/>
    <n v="0"/>
    <n v="0"/>
    <m/>
    <m/>
    <n v="4832"/>
    <n v="4992"/>
    <m/>
    <m/>
    <n v="5344"/>
    <n v="5488"/>
    <m/>
    <m/>
    <n v="5216"/>
    <n v="5632"/>
    <m/>
    <m/>
    <n v="4128"/>
    <n v="4368"/>
    <m/>
    <m/>
    <n v="5040"/>
    <n v="5216"/>
    <m/>
    <m/>
    <n v="5040"/>
    <n v="5248"/>
    <m/>
    <m/>
    <x v="10"/>
    <x v="1"/>
    <s v="FortNelson"/>
    <x v="9"/>
  </r>
  <r>
    <n v="10"/>
    <n v="11"/>
    <m/>
    <m/>
    <n v="12992"/>
    <n v="48272"/>
    <m/>
    <m/>
    <n v="109408"/>
    <n v="222448"/>
    <m/>
    <m/>
    <n v="76752"/>
    <n v="206720"/>
    <m/>
    <m/>
    <n v="83616"/>
    <n v="241664"/>
    <m/>
    <m/>
    <n v="57856"/>
    <n v="216128"/>
    <n v="23824"/>
    <n v="184496"/>
    <m/>
    <m/>
    <n v="30992"/>
    <n v="189392"/>
    <m/>
    <m/>
    <n v="27296"/>
    <n v="186896"/>
    <m/>
    <m/>
    <n v="29552"/>
    <n v="191568"/>
    <m/>
    <m/>
    <n v="26784"/>
    <n v="183136"/>
    <m/>
    <m/>
    <n v="28256"/>
    <n v="184464"/>
    <m/>
    <m/>
    <n v="28512"/>
    <n v="189968"/>
    <m/>
    <m/>
    <x v="10"/>
    <x v="1"/>
    <s v="Fraser"/>
    <x v="10"/>
  </r>
  <r>
    <n v="10"/>
    <n v="12"/>
    <m/>
    <m/>
    <n v="10419872"/>
    <n v="56834240"/>
    <m/>
    <m/>
    <n v="11385968"/>
    <n v="81076480"/>
    <m/>
    <m/>
    <n v="10874816"/>
    <n v="62869008"/>
    <m/>
    <m/>
    <n v="9257232"/>
    <n v="65029392"/>
    <m/>
    <m/>
    <n v="4513728"/>
    <n v="53696672"/>
    <n v="4785120"/>
    <n v="55019680"/>
    <m/>
    <m/>
    <n v="6162128"/>
    <n v="61393904"/>
    <m/>
    <m/>
    <n v="6181584"/>
    <n v="61303472"/>
    <m/>
    <m/>
    <n v="6176192"/>
    <n v="61096256"/>
    <m/>
    <m/>
    <n v="6154256"/>
    <n v="61279728"/>
    <m/>
    <m/>
    <n v="6165792"/>
    <n v="61107504"/>
    <m/>
    <m/>
    <n v="6158672"/>
    <n v="61293968"/>
    <m/>
    <m/>
    <x v="10"/>
    <x v="0"/>
    <s v="FtStJames"/>
    <x v="11"/>
  </r>
  <r>
    <n v="10"/>
    <n v="13"/>
    <m/>
    <m/>
    <n v="184464"/>
    <n v="381072"/>
    <m/>
    <m/>
    <n v="654000"/>
    <n v="896816"/>
    <m/>
    <m/>
    <n v="224304"/>
    <n v="295152"/>
    <m/>
    <m/>
    <n v="556512"/>
    <n v="744128"/>
    <m/>
    <m/>
    <n v="475360"/>
    <n v="706960"/>
    <n v="1050816"/>
    <n v="1281856"/>
    <m/>
    <m/>
    <n v="1208224"/>
    <n v="1679152"/>
    <m/>
    <m/>
    <n v="1223840"/>
    <n v="1692256"/>
    <m/>
    <m/>
    <n v="1209872"/>
    <n v="1701856"/>
    <m/>
    <m/>
    <n v="1207616"/>
    <n v="1688768"/>
    <m/>
    <m/>
    <n v="1214400"/>
    <n v="1676192"/>
    <m/>
    <m/>
    <n v="1219696"/>
    <n v="1690224"/>
    <m/>
    <m/>
    <x v="10"/>
    <x v="1"/>
    <s v="FtStJohn"/>
    <x v="12"/>
  </r>
  <r>
    <n v="10"/>
    <n v="14"/>
    <m/>
    <m/>
    <n v="450832"/>
    <n v="1914080"/>
    <m/>
    <m/>
    <n v="668992"/>
    <n v="2964240"/>
    <m/>
    <m/>
    <n v="582016"/>
    <n v="2091520"/>
    <m/>
    <m/>
    <n v="208944"/>
    <n v="1141920"/>
    <m/>
    <m/>
    <n v="133632"/>
    <n v="1094352"/>
    <n v="43312"/>
    <n v="1033696"/>
    <m/>
    <m/>
    <n v="48736"/>
    <n v="1034064"/>
    <m/>
    <m/>
    <n v="41280"/>
    <n v="988768"/>
    <m/>
    <m/>
    <n v="49536"/>
    <n v="1027152"/>
    <m/>
    <m/>
    <n v="46672"/>
    <n v="1006112"/>
    <m/>
    <m/>
    <n v="43536"/>
    <n v="982704"/>
    <m/>
    <m/>
    <n v="42912"/>
    <n v="997056"/>
    <m/>
    <m/>
    <x v="10"/>
    <x v="0"/>
    <s v="Golden"/>
    <x v="13"/>
  </r>
  <r>
    <n v="10"/>
    <n v="15"/>
    <m/>
    <m/>
    <n v="1047408"/>
    <n v="3782272"/>
    <m/>
    <m/>
    <n v="1630016"/>
    <n v="5539136"/>
    <m/>
    <m/>
    <n v="1282880"/>
    <n v="3452416"/>
    <m/>
    <m/>
    <n v="704448"/>
    <n v="2038736"/>
    <m/>
    <m/>
    <n v="342720"/>
    <n v="1744432"/>
    <n v="209584"/>
    <n v="1613392"/>
    <m/>
    <m/>
    <n v="211088"/>
    <n v="1620464"/>
    <m/>
    <m/>
    <n v="220192"/>
    <n v="1600912"/>
    <m/>
    <m/>
    <n v="222976"/>
    <n v="1625264"/>
    <m/>
    <m/>
    <n v="226032"/>
    <n v="1575840"/>
    <m/>
    <m/>
    <n v="213344"/>
    <n v="1598368"/>
    <m/>
    <m/>
    <n v="211280"/>
    <n v="1603680"/>
    <m/>
    <m/>
    <x v="10"/>
    <x v="0"/>
    <s v="Invermere"/>
    <x v="14"/>
  </r>
  <r>
    <n v="10"/>
    <n v="16"/>
    <m/>
    <m/>
    <n v="1808"/>
    <n v="2640"/>
    <m/>
    <m/>
    <n v="1664"/>
    <n v="4736"/>
    <m/>
    <m/>
    <n v="6928"/>
    <n v="11184"/>
    <m/>
    <m/>
    <n v="2704"/>
    <n v="3792"/>
    <m/>
    <m/>
    <n v="16864"/>
    <n v="34336"/>
    <n v="4256"/>
    <n v="20608"/>
    <m/>
    <m/>
    <n v="6576"/>
    <n v="25680"/>
    <m/>
    <m/>
    <n v="6080"/>
    <n v="23744"/>
    <m/>
    <m/>
    <n v="6672"/>
    <n v="22416"/>
    <m/>
    <m/>
    <n v="5824"/>
    <n v="24256"/>
    <m/>
    <m/>
    <n v="6640"/>
    <n v="23408"/>
    <m/>
    <m/>
    <n v="6304"/>
    <n v="24864"/>
    <m/>
    <m/>
    <x v="10"/>
    <x v="1"/>
    <s v="Kalum"/>
    <x v="15"/>
  </r>
  <r>
    <n v="10"/>
    <n v="17"/>
    <m/>
    <m/>
    <n v="5475024"/>
    <n v="27215440"/>
    <m/>
    <m/>
    <n v="5468480"/>
    <n v="39342976"/>
    <m/>
    <m/>
    <n v="4705040"/>
    <n v="37013376"/>
    <m/>
    <m/>
    <n v="3903184"/>
    <n v="35539360"/>
    <m/>
    <m/>
    <n v="1989504"/>
    <n v="30762048"/>
    <n v="395824"/>
    <n v="28932160"/>
    <m/>
    <m/>
    <n v="425024"/>
    <n v="28824720"/>
    <m/>
    <m/>
    <n v="393312"/>
    <n v="28774928"/>
    <m/>
    <m/>
    <n v="397072"/>
    <n v="28851584"/>
    <m/>
    <m/>
    <n v="397088"/>
    <n v="28780112"/>
    <m/>
    <m/>
    <n v="409264"/>
    <n v="28812768"/>
    <m/>
    <m/>
    <n v="388448"/>
    <n v="28851312"/>
    <m/>
    <m/>
    <x v="10"/>
    <x v="0"/>
    <s v="Kamloops"/>
    <x v="16"/>
  </r>
  <r>
    <n v="10"/>
    <n v="18"/>
    <m/>
    <m/>
    <n v="0"/>
    <n v="0"/>
    <m/>
    <m/>
    <n v="0"/>
    <n v="0"/>
    <m/>
    <m/>
    <n v="0"/>
    <n v="0"/>
    <m/>
    <m/>
    <n v="0"/>
    <n v="0"/>
    <m/>
    <m/>
    <n v="0"/>
    <n v="0"/>
    <n v="0"/>
    <n v="0"/>
    <m/>
    <m/>
    <n v="0"/>
    <n v="0"/>
    <m/>
    <m/>
    <n v="0"/>
    <n v="0"/>
    <m/>
    <m/>
    <n v="0"/>
    <n v="0"/>
    <m/>
    <m/>
    <n v="0"/>
    <n v="0"/>
    <m/>
    <m/>
    <n v="0"/>
    <n v="0"/>
    <m/>
    <m/>
    <n v="0"/>
    <n v="0"/>
    <m/>
    <m/>
    <x v="10"/>
    <x v="1"/>
    <s v="Kingcome"/>
    <x v="17"/>
  </r>
  <r>
    <n v="10"/>
    <n v="19"/>
    <m/>
    <m/>
    <n v="62128"/>
    <n v="136464"/>
    <m/>
    <m/>
    <n v="305552"/>
    <n v="560592"/>
    <m/>
    <m/>
    <n v="129728"/>
    <n v="171744"/>
    <m/>
    <m/>
    <n v="50768"/>
    <n v="69424"/>
    <m/>
    <m/>
    <n v="21792"/>
    <n v="32000"/>
    <n v="18160"/>
    <n v="26416"/>
    <m/>
    <m/>
    <n v="26352"/>
    <n v="132064"/>
    <m/>
    <m/>
    <n v="29344"/>
    <n v="122672"/>
    <m/>
    <m/>
    <n v="32480"/>
    <n v="123664"/>
    <m/>
    <m/>
    <n v="28304"/>
    <n v="121856"/>
    <m/>
    <m/>
    <n v="27072"/>
    <n v="122016"/>
    <m/>
    <m/>
    <n v="30208"/>
    <n v="129600"/>
    <m/>
    <m/>
    <x v="10"/>
    <x v="1"/>
    <s v="Kispiox"/>
    <x v="18"/>
  </r>
  <r>
    <n v="10"/>
    <n v="20"/>
    <m/>
    <m/>
    <n v="1196752"/>
    <n v="4069856"/>
    <m/>
    <m/>
    <n v="2009792"/>
    <n v="6431584"/>
    <m/>
    <m/>
    <n v="1428560"/>
    <n v="4106272"/>
    <m/>
    <m/>
    <n v="709632"/>
    <n v="2413888"/>
    <m/>
    <m/>
    <n v="467168"/>
    <n v="2322416"/>
    <n v="229632"/>
    <n v="2106112"/>
    <m/>
    <m/>
    <n v="248960"/>
    <n v="2123280"/>
    <m/>
    <m/>
    <n v="247200"/>
    <n v="2125216"/>
    <m/>
    <m/>
    <n v="238336"/>
    <n v="2083200"/>
    <m/>
    <m/>
    <n v="245664"/>
    <n v="2114992"/>
    <m/>
    <m/>
    <n v="249312"/>
    <n v="2090560"/>
    <m/>
    <m/>
    <n v="242208"/>
    <n v="2079744"/>
    <m/>
    <m/>
    <x v="10"/>
    <x v="0"/>
    <s v="KootenayLake"/>
    <x v="19"/>
  </r>
  <r>
    <n v="10"/>
    <n v="21"/>
    <m/>
    <m/>
    <n v="4700976"/>
    <n v="46402768"/>
    <m/>
    <m/>
    <n v="1972976"/>
    <n v="58069184"/>
    <m/>
    <m/>
    <n v="1775168"/>
    <n v="56177184"/>
    <m/>
    <m/>
    <n v="1418576"/>
    <n v="55603408"/>
    <m/>
    <m/>
    <n v="512256"/>
    <n v="52438592"/>
    <n v="744896"/>
    <n v="53124880"/>
    <m/>
    <m/>
    <n v="643664"/>
    <n v="54123888"/>
    <m/>
    <m/>
    <n v="637008"/>
    <n v="53815040"/>
    <m/>
    <m/>
    <n v="628880"/>
    <n v="53738512"/>
    <m/>
    <m/>
    <n v="633696"/>
    <n v="53590768"/>
    <m/>
    <m/>
    <n v="627232"/>
    <n v="53466560"/>
    <m/>
    <m/>
    <n v="626176"/>
    <n v="53630080"/>
    <m/>
    <m/>
    <x v="10"/>
    <x v="0"/>
    <s v="Lakes"/>
    <x v="20"/>
  </r>
  <r>
    <n v="10"/>
    <n v="22"/>
    <m/>
    <m/>
    <n v="1416016"/>
    <n v="3987984"/>
    <m/>
    <m/>
    <n v="2934448"/>
    <n v="9021024"/>
    <m/>
    <m/>
    <n v="2947632"/>
    <n v="8652672"/>
    <m/>
    <m/>
    <n v="2860064"/>
    <n v="7822864"/>
    <m/>
    <m/>
    <n v="1556912"/>
    <n v="5406832"/>
    <n v="705696"/>
    <n v="4633760"/>
    <m/>
    <m/>
    <n v="770416"/>
    <n v="4660432"/>
    <m/>
    <m/>
    <n v="763328"/>
    <n v="4624000"/>
    <m/>
    <m/>
    <n v="773728"/>
    <n v="4653296"/>
    <m/>
    <m/>
    <n v="765344"/>
    <n v="4655744"/>
    <m/>
    <m/>
    <n v="751792"/>
    <n v="4614096"/>
    <m/>
    <m/>
    <n v="776272"/>
    <n v="4624512"/>
    <m/>
    <m/>
    <x v="10"/>
    <x v="0"/>
    <s v="Lillooet"/>
    <x v="21"/>
  </r>
  <r>
    <n v="10"/>
    <n v="23"/>
    <m/>
    <m/>
    <n v="6663360"/>
    <n v="16391392"/>
    <m/>
    <m/>
    <n v="13736976"/>
    <n v="32920896"/>
    <m/>
    <m/>
    <n v="10542464"/>
    <n v="27380032"/>
    <m/>
    <m/>
    <n v="7919664"/>
    <n v="21625296"/>
    <m/>
    <m/>
    <n v="4836480"/>
    <n v="15646912"/>
    <n v="21396688"/>
    <n v="33342960"/>
    <m/>
    <m/>
    <n v="21213136"/>
    <n v="40010208"/>
    <m/>
    <m/>
    <n v="21203376"/>
    <n v="40152080"/>
    <m/>
    <m/>
    <n v="21201680"/>
    <n v="40140480"/>
    <m/>
    <m/>
    <n v="21194176"/>
    <n v="40145744"/>
    <m/>
    <m/>
    <n v="21204704"/>
    <n v="40199024"/>
    <m/>
    <m/>
    <n v="21233728"/>
    <n v="40192832"/>
    <m/>
    <m/>
    <x v="10"/>
    <x v="0"/>
    <s v="Mackenzie"/>
    <x v="22"/>
  </r>
  <r>
    <n v="10"/>
    <n v="24"/>
    <m/>
    <m/>
    <n v="6878064"/>
    <n v="26290736"/>
    <m/>
    <m/>
    <n v="9850016"/>
    <n v="33735744"/>
    <m/>
    <m/>
    <n v="9058208"/>
    <n v="26997552"/>
    <m/>
    <m/>
    <n v="7752048"/>
    <n v="23595936"/>
    <m/>
    <m/>
    <n v="4822272"/>
    <n v="18290832"/>
    <n v="3313488"/>
    <n v="16671168"/>
    <m/>
    <m/>
    <n v="3437088"/>
    <n v="16777328"/>
    <m/>
    <m/>
    <n v="3379968"/>
    <n v="16601040"/>
    <m/>
    <m/>
    <n v="3365008"/>
    <n v="16532960"/>
    <m/>
    <m/>
    <n v="3369024"/>
    <n v="16587632"/>
    <m/>
    <m/>
    <n v="3355840"/>
    <n v="16555936"/>
    <m/>
    <m/>
    <n v="3426448"/>
    <n v="16602992"/>
    <m/>
    <m/>
    <x v="10"/>
    <x v="0"/>
    <s v="Merritt"/>
    <x v="23"/>
  </r>
  <r>
    <n v="10"/>
    <n v="25"/>
    <m/>
    <m/>
    <n v="0"/>
    <n v="0"/>
    <m/>
    <m/>
    <n v="4464"/>
    <n v="28976"/>
    <m/>
    <m/>
    <n v="6864"/>
    <n v="33456"/>
    <m/>
    <m/>
    <n v="736"/>
    <n v="22000"/>
    <m/>
    <m/>
    <n v="32"/>
    <n v="27904"/>
    <n v="0"/>
    <n v="21824"/>
    <m/>
    <m/>
    <n v="0"/>
    <n v="21808"/>
    <m/>
    <m/>
    <n v="0"/>
    <n v="29344"/>
    <m/>
    <m/>
    <n v="0"/>
    <n v="27424"/>
    <m/>
    <m/>
    <n v="0"/>
    <n v="25216"/>
    <m/>
    <m/>
    <n v="0"/>
    <n v="27728"/>
    <m/>
    <m/>
    <n v="0"/>
    <n v="23728"/>
    <m/>
    <m/>
    <x v="10"/>
    <x v="1"/>
    <s v="MidCoast"/>
    <x v="24"/>
  </r>
  <r>
    <n v="10"/>
    <n v="26"/>
    <m/>
    <m/>
    <n v="5700768"/>
    <n v="23063040"/>
    <m/>
    <m/>
    <n v="6034720"/>
    <n v="40326784"/>
    <m/>
    <m/>
    <n v="5959168"/>
    <n v="34869072"/>
    <m/>
    <m/>
    <n v="5954960"/>
    <n v="31208352"/>
    <m/>
    <m/>
    <n v="4812912"/>
    <n v="31013472"/>
    <n v="2102672"/>
    <n v="28640688"/>
    <m/>
    <m/>
    <n v="2259824"/>
    <n v="29210976"/>
    <m/>
    <m/>
    <n v="2205392"/>
    <n v="29125248"/>
    <m/>
    <m/>
    <n v="2221168"/>
    <n v="29001184"/>
    <m/>
    <m/>
    <n v="2213552"/>
    <n v="29050624"/>
    <m/>
    <m/>
    <n v="2200192"/>
    <n v="29023920"/>
    <m/>
    <m/>
    <n v="2212560"/>
    <n v="28961088"/>
    <m/>
    <m/>
    <x v="10"/>
    <x v="0"/>
    <s v="Morice"/>
    <x v="25"/>
  </r>
  <r>
    <n v="10"/>
    <n v="27"/>
    <m/>
    <m/>
    <n v="17280"/>
    <n v="38240"/>
    <m/>
    <m/>
    <n v="23344"/>
    <n v="47216"/>
    <m/>
    <m/>
    <n v="3584"/>
    <n v="8912"/>
    <m/>
    <m/>
    <n v="1568"/>
    <n v="6016"/>
    <m/>
    <m/>
    <n v="144"/>
    <n v="5120"/>
    <n v="0"/>
    <n v="4000"/>
    <m/>
    <m/>
    <n v="0"/>
    <n v="5008"/>
    <m/>
    <m/>
    <n v="0"/>
    <n v="5008"/>
    <m/>
    <m/>
    <n v="0"/>
    <n v="5680"/>
    <m/>
    <m/>
    <n v="0"/>
    <n v="8016"/>
    <m/>
    <m/>
    <n v="0"/>
    <n v="7808"/>
    <m/>
    <m/>
    <n v="0"/>
    <n v="7152"/>
    <m/>
    <m/>
    <x v="10"/>
    <x v="1"/>
    <s v="Nass"/>
    <x v="26"/>
  </r>
  <r>
    <n v="10"/>
    <n v="28"/>
    <m/>
    <m/>
    <n v="0"/>
    <n v="0"/>
    <m/>
    <m/>
    <n v="0"/>
    <n v="0"/>
    <m/>
    <m/>
    <n v="0"/>
    <n v="0"/>
    <m/>
    <m/>
    <n v="0"/>
    <n v="0"/>
    <m/>
    <m/>
    <n v="0"/>
    <n v="0"/>
    <n v="0"/>
    <n v="0"/>
    <m/>
    <m/>
    <n v="0"/>
    <n v="0"/>
    <m/>
    <m/>
    <n v="0"/>
    <n v="0"/>
    <m/>
    <m/>
    <n v="0"/>
    <n v="0"/>
    <m/>
    <m/>
    <n v="0"/>
    <n v="0"/>
    <m/>
    <m/>
    <n v="0"/>
    <n v="0"/>
    <m/>
    <m/>
    <n v="0"/>
    <n v="0"/>
    <m/>
    <m/>
    <x v="10"/>
    <x v="1"/>
    <s v="NorthCoast"/>
    <x v="27"/>
  </r>
  <r>
    <n v="10"/>
    <n v="29"/>
    <m/>
    <m/>
    <n v="5396000"/>
    <n v="18100448"/>
    <m/>
    <m/>
    <n v="8176784"/>
    <n v="23439200"/>
    <m/>
    <m/>
    <n v="6572400"/>
    <n v="16652512"/>
    <m/>
    <m/>
    <n v="4525456"/>
    <n v="12647264"/>
    <m/>
    <m/>
    <n v="2400864"/>
    <n v="9424272"/>
    <n v="1196048"/>
    <n v="8290624"/>
    <m/>
    <m/>
    <n v="1310624"/>
    <n v="8367536"/>
    <m/>
    <m/>
    <n v="1269744"/>
    <n v="8114480"/>
    <m/>
    <m/>
    <n v="1254560"/>
    <n v="8109328"/>
    <m/>
    <m/>
    <n v="1259568"/>
    <n v="8084496"/>
    <m/>
    <m/>
    <n v="1246912"/>
    <n v="8089120"/>
    <m/>
    <m/>
    <n v="1249632"/>
    <n v="8117664"/>
    <m/>
    <m/>
    <x v="10"/>
    <x v="0"/>
    <s v="Okanagan"/>
    <x v="28"/>
  </r>
  <r>
    <n v="10"/>
    <n v="30"/>
    <m/>
    <m/>
    <n v="5729072"/>
    <n v="51669136"/>
    <m/>
    <m/>
    <n v="2924128"/>
    <n v="57163328"/>
    <m/>
    <m/>
    <n v="2795216"/>
    <n v="52880272"/>
    <m/>
    <m/>
    <n v="1821440"/>
    <n v="51062992"/>
    <m/>
    <m/>
    <n v="214864"/>
    <n v="46582560"/>
    <n v="197520"/>
    <n v="46835584"/>
    <m/>
    <m/>
    <n v="191536"/>
    <n v="49056832"/>
    <m/>
    <m/>
    <n v="172608"/>
    <n v="48948064"/>
    <m/>
    <m/>
    <n v="183680"/>
    <n v="49019488"/>
    <m/>
    <m/>
    <n v="171456"/>
    <n v="49142448"/>
    <m/>
    <m/>
    <n v="173632"/>
    <n v="49197008"/>
    <m/>
    <m/>
    <n v="177312"/>
    <n v="49152432"/>
    <m/>
    <m/>
    <x v="10"/>
    <x v="0"/>
    <s v="PrinceGeorge"/>
    <x v="29"/>
  </r>
  <r>
    <n v="10"/>
    <n v="31"/>
    <m/>
    <m/>
    <n v="0"/>
    <n v="0"/>
    <m/>
    <m/>
    <n v="0"/>
    <n v="0"/>
    <m/>
    <m/>
    <n v="0"/>
    <n v="0"/>
    <m/>
    <m/>
    <n v="0"/>
    <n v="0"/>
    <m/>
    <m/>
    <n v="0"/>
    <n v="0"/>
    <n v="0"/>
    <n v="0"/>
    <m/>
    <m/>
    <n v="0"/>
    <n v="0"/>
    <m/>
    <m/>
    <n v="0"/>
    <n v="0"/>
    <m/>
    <m/>
    <n v="0"/>
    <n v="0"/>
    <m/>
    <m/>
    <n v="0"/>
    <n v="0"/>
    <m/>
    <m/>
    <n v="0"/>
    <n v="0"/>
    <m/>
    <m/>
    <n v="0"/>
    <n v="0"/>
    <m/>
    <m/>
    <x v="10"/>
    <x v="1"/>
    <s v="QueenCharlotte"/>
    <x v="30"/>
  </r>
  <r>
    <n v="10"/>
    <n v="32"/>
    <m/>
    <m/>
    <n v="3417648"/>
    <n v="93211840"/>
    <m/>
    <m/>
    <n v="648880"/>
    <n v="91648480"/>
    <m/>
    <m/>
    <n v="628416"/>
    <n v="90888288"/>
    <m/>
    <m/>
    <n v="538912"/>
    <n v="90839472"/>
    <m/>
    <m/>
    <n v="102784"/>
    <n v="89630384"/>
    <n v="125296"/>
    <n v="89656496"/>
    <m/>
    <m/>
    <n v="126448"/>
    <n v="89745968"/>
    <m/>
    <m/>
    <n v="126368"/>
    <n v="89674544"/>
    <m/>
    <m/>
    <n v="127344"/>
    <n v="89686784"/>
    <m/>
    <m/>
    <n v="125024"/>
    <n v="89850256"/>
    <m/>
    <m/>
    <n v="128848"/>
    <n v="89938288"/>
    <m/>
    <m/>
    <n v="124160"/>
    <n v="89788640"/>
    <m/>
    <m/>
    <x v="10"/>
    <x v="0"/>
    <s v="Quesnel"/>
    <x v="31"/>
  </r>
  <r>
    <n v="10"/>
    <n v="33"/>
    <m/>
    <m/>
    <n v="1552"/>
    <n v="5248"/>
    <m/>
    <m/>
    <n v="19088"/>
    <n v="38096"/>
    <m/>
    <m/>
    <n v="9216"/>
    <n v="21280"/>
    <m/>
    <m/>
    <n v="7136"/>
    <n v="12832"/>
    <m/>
    <m/>
    <n v="5072"/>
    <n v="10560"/>
    <n v="1184"/>
    <n v="7376"/>
    <m/>
    <m/>
    <n v="1920"/>
    <n v="7744"/>
    <m/>
    <m/>
    <n v="1616"/>
    <n v="7696"/>
    <m/>
    <m/>
    <n v="1968"/>
    <n v="6960"/>
    <m/>
    <m/>
    <n v="2192"/>
    <n v="8480"/>
    <m/>
    <m/>
    <n v="2368"/>
    <n v="7952"/>
    <m/>
    <m/>
    <n v="1936"/>
    <n v="7264"/>
    <m/>
    <m/>
    <x v="10"/>
    <x v="1"/>
    <s v="Revelstoke"/>
    <x v="32"/>
  </r>
  <r>
    <n v="10"/>
    <n v="34"/>
    <m/>
    <m/>
    <n v="599392"/>
    <n v="2288624"/>
    <m/>
    <m/>
    <n v="1009248"/>
    <n v="3089888"/>
    <m/>
    <m/>
    <n v="724464"/>
    <n v="2261024"/>
    <m/>
    <m/>
    <n v="641792"/>
    <n v="2033184"/>
    <m/>
    <m/>
    <n v="446368"/>
    <n v="1781152"/>
    <n v="342576"/>
    <n v="1688256"/>
    <m/>
    <m/>
    <n v="371920"/>
    <n v="1728432"/>
    <m/>
    <m/>
    <n v="356080"/>
    <n v="1700896"/>
    <m/>
    <m/>
    <n v="342144"/>
    <n v="1681968"/>
    <m/>
    <m/>
    <n v="340192"/>
    <n v="1700352"/>
    <m/>
    <m/>
    <n v="355200"/>
    <n v="1687760"/>
    <m/>
    <m/>
    <n v="343184"/>
    <n v="1701056"/>
    <m/>
    <m/>
    <x v="10"/>
    <x v="0"/>
    <s v="RobsonValley"/>
    <x v="33"/>
  </r>
  <r>
    <n v="10"/>
    <n v="35"/>
    <m/>
    <m/>
    <n v="4368"/>
    <n v="28848"/>
    <m/>
    <m/>
    <n v="51408"/>
    <n v="255504"/>
    <m/>
    <m/>
    <n v="53328"/>
    <n v="349248"/>
    <m/>
    <m/>
    <n v="35824"/>
    <n v="313712"/>
    <m/>
    <m/>
    <n v="19968"/>
    <n v="290000"/>
    <n v="4736"/>
    <n v="284768"/>
    <m/>
    <m/>
    <n v="5968"/>
    <n v="265968"/>
    <m/>
    <m/>
    <n v="7616"/>
    <n v="271280"/>
    <m/>
    <m/>
    <n v="6720"/>
    <n v="261760"/>
    <m/>
    <m/>
    <n v="4896"/>
    <n v="269824"/>
    <m/>
    <m/>
    <n v="5968"/>
    <n v="266688"/>
    <m/>
    <m/>
    <n v="5280"/>
    <n v="271920"/>
    <m/>
    <m/>
    <x v="10"/>
    <x v="1"/>
    <s v="Soo"/>
    <x v="34"/>
  </r>
  <r>
    <n v="10"/>
    <n v="36"/>
    <m/>
    <m/>
    <n v="0"/>
    <n v="0"/>
    <m/>
    <m/>
    <n v="0"/>
    <n v="0"/>
    <m/>
    <m/>
    <n v="0"/>
    <n v="0"/>
    <m/>
    <m/>
    <n v="0"/>
    <n v="0"/>
    <m/>
    <m/>
    <n v="0"/>
    <n v="0"/>
    <n v="0"/>
    <n v="0"/>
    <m/>
    <m/>
    <n v="0"/>
    <n v="0"/>
    <m/>
    <m/>
    <n v="0"/>
    <n v="0"/>
    <m/>
    <m/>
    <n v="0"/>
    <n v="0"/>
    <m/>
    <m/>
    <n v="0"/>
    <n v="0"/>
    <m/>
    <m/>
    <n v="0"/>
    <n v="0"/>
    <m/>
    <m/>
    <n v="0"/>
    <n v="0"/>
    <m/>
    <m/>
    <x v="10"/>
    <x v="1"/>
    <s v="Strathcona"/>
    <x v="35"/>
  </r>
  <r>
    <n v="10"/>
    <n v="37"/>
    <m/>
    <m/>
    <n v="0"/>
    <n v="0"/>
    <m/>
    <m/>
    <n v="208"/>
    <n v="368"/>
    <m/>
    <m/>
    <n v="2336"/>
    <n v="2576"/>
    <m/>
    <m/>
    <n v="944"/>
    <n v="1296"/>
    <m/>
    <m/>
    <n v="32"/>
    <n v="224"/>
    <n v="0"/>
    <n v="176"/>
    <m/>
    <m/>
    <n v="0"/>
    <n v="192"/>
    <m/>
    <m/>
    <n v="0"/>
    <n v="176"/>
    <m/>
    <m/>
    <n v="0"/>
    <n v="176"/>
    <m/>
    <m/>
    <n v="0"/>
    <n v="176"/>
    <m/>
    <m/>
    <n v="0"/>
    <n v="176"/>
    <m/>
    <m/>
    <n v="0"/>
    <n v="192"/>
    <m/>
    <m/>
    <x v="10"/>
    <x v="1"/>
    <s v="SunshineCoast"/>
    <x v="36"/>
  </r>
  <r>
    <n v="10"/>
    <n v="38"/>
    <m/>
    <m/>
    <n v="4907056"/>
    <n v="75512416"/>
    <m/>
    <m/>
    <n v="1288624"/>
    <n v="78326000"/>
    <m/>
    <m/>
    <n v="1302592"/>
    <n v="74149088"/>
    <m/>
    <m/>
    <n v="884464"/>
    <n v="73596496"/>
    <m/>
    <m/>
    <n v="58928"/>
    <n v="70276048"/>
    <n v="198784"/>
    <n v="70811744"/>
    <m/>
    <m/>
    <n v="169904"/>
    <n v="71584096"/>
    <m/>
    <m/>
    <n v="175456"/>
    <n v="71302848"/>
    <m/>
    <m/>
    <n v="171344"/>
    <n v="71335008"/>
    <m/>
    <m/>
    <n v="177472"/>
    <n v="71238032"/>
    <m/>
    <m/>
    <n v="170064"/>
    <n v="71226736"/>
    <m/>
    <m/>
    <n v="175664"/>
    <n v="71206416"/>
    <m/>
    <m/>
    <x v="10"/>
    <x v="0"/>
    <s v="Vanderhoof"/>
    <x v="37"/>
  </r>
  <r>
    <n v="10"/>
    <n v="39"/>
    <m/>
    <m/>
    <n v="11289520"/>
    <n v="90903296"/>
    <m/>
    <m/>
    <n v="9766240"/>
    <n v="98015488"/>
    <m/>
    <m/>
    <n v="9292000"/>
    <n v="98514960"/>
    <m/>
    <m/>
    <n v="8559568"/>
    <n v="101282384"/>
    <m/>
    <m/>
    <n v="2964160"/>
    <n v="87143024"/>
    <n v="1993808"/>
    <n v="86576480"/>
    <m/>
    <m/>
    <n v="1996496"/>
    <n v="86599568"/>
    <m/>
    <m/>
    <n v="1998336"/>
    <n v="86195216"/>
    <m/>
    <m/>
    <n v="2003280"/>
    <n v="86193216"/>
    <m/>
    <m/>
    <n v="1999712"/>
    <n v="85895584"/>
    <m/>
    <m/>
    <n v="1990768"/>
    <n v="85943776"/>
    <m/>
    <m/>
    <n v="1992160"/>
    <n v="85915408"/>
    <m/>
    <m/>
    <x v="10"/>
    <x v="0"/>
    <s v="WilliamsLake"/>
    <x v="38"/>
  </r>
  <r>
    <n v="10"/>
    <n v="40"/>
    <m/>
    <m/>
    <n v="51808"/>
    <n v="1616304"/>
    <m/>
    <m/>
    <n v="10944"/>
    <n v="1659200"/>
    <m/>
    <m/>
    <n v="9888"/>
    <n v="1569504"/>
    <m/>
    <m/>
    <n v="5888"/>
    <n v="1548976"/>
    <m/>
    <m/>
    <n v="768"/>
    <n v="1505968"/>
    <n v="0"/>
    <n v="1554144"/>
    <m/>
    <m/>
    <n v="0"/>
    <n v="1554000"/>
    <m/>
    <m/>
    <n v="0"/>
    <n v="1448608"/>
    <m/>
    <m/>
    <n v="0"/>
    <n v="1438144"/>
    <m/>
    <m/>
    <n v="0"/>
    <n v="1357120"/>
    <m/>
    <m/>
    <n v="0"/>
    <n v="1334272"/>
    <m/>
    <m/>
    <n v="0"/>
    <n v="1331328"/>
    <m/>
    <m/>
    <x v="10"/>
    <x v="2"/>
    <s v="InteriorTFLs"/>
    <x v="39"/>
  </r>
  <r>
    <n v="10"/>
    <n v="40"/>
    <m/>
    <m/>
    <n v="785056"/>
    <n v="13365760"/>
    <m/>
    <m/>
    <n v="77600"/>
    <n v="15129408"/>
    <m/>
    <m/>
    <n v="75680"/>
    <n v="14335136"/>
    <m/>
    <m/>
    <n v="57808"/>
    <n v="13848048"/>
    <m/>
    <m/>
    <n v="19408"/>
    <n v="13163616"/>
    <n v="0"/>
    <n v="13371376"/>
    <m/>
    <m/>
    <n v="0"/>
    <n v="13291760"/>
    <m/>
    <m/>
    <n v="0"/>
    <n v="12969408"/>
    <m/>
    <m/>
    <n v="0"/>
    <n v="12986512"/>
    <m/>
    <m/>
    <n v="0"/>
    <n v="12866768"/>
    <m/>
    <m/>
    <n v="0"/>
    <n v="12871312"/>
    <m/>
    <m/>
    <n v="0"/>
    <n v="12899104"/>
    <m/>
    <m/>
    <x v="10"/>
    <x v="2"/>
    <s v="InteriorTFLs"/>
    <x v="39"/>
  </r>
  <r>
    <n v="10"/>
    <n v="40"/>
    <m/>
    <m/>
    <n v="206160"/>
    <n v="3027360"/>
    <m/>
    <m/>
    <n v="16816"/>
    <n v="3407088"/>
    <m/>
    <m/>
    <n v="18288"/>
    <n v="3154304"/>
    <m/>
    <m/>
    <n v="11344"/>
    <n v="3116992"/>
    <m/>
    <m/>
    <n v="2912"/>
    <n v="2781808"/>
    <n v="0"/>
    <n v="2884544"/>
    <m/>
    <m/>
    <n v="0"/>
    <n v="2895984"/>
    <m/>
    <m/>
    <n v="0"/>
    <n v="2816112"/>
    <m/>
    <m/>
    <n v="0"/>
    <n v="2790064"/>
    <m/>
    <m/>
    <n v="0"/>
    <n v="2724704"/>
    <m/>
    <m/>
    <n v="0"/>
    <n v="2731456"/>
    <m/>
    <m/>
    <n v="0"/>
    <n v="2740672"/>
    <m/>
    <m/>
    <x v="10"/>
    <x v="2"/>
    <s v="InteriorTFLs"/>
    <x v="39"/>
  </r>
  <r>
    <n v="10"/>
    <n v="40"/>
    <m/>
    <m/>
    <n v="160"/>
    <n v="160"/>
    <m/>
    <m/>
    <n v="208"/>
    <n v="2608"/>
    <m/>
    <m/>
    <n v="4112"/>
    <n v="4272"/>
    <m/>
    <m/>
    <n v="0"/>
    <n v="0"/>
    <m/>
    <m/>
    <n v="352"/>
    <n v="3776"/>
    <n v="0"/>
    <n v="3424"/>
    <m/>
    <m/>
    <n v="0"/>
    <n v="5680"/>
    <m/>
    <m/>
    <n v="0"/>
    <n v="3424"/>
    <m/>
    <m/>
    <n v="0"/>
    <n v="3472"/>
    <m/>
    <m/>
    <n v="0"/>
    <n v="3216"/>
    <m/>
    <m/>
    <n v="0"/>
    <n v="5856"/>
    <m/>
    <m/>
    <n v="0"/>
    <n v="5472"/>
    <m/>
    <m/>
    <x v="10"/>
    <x v="2"/>
    <s v="InteriorTFLs"/>
    <x v="39"/>
  </r>
  <r>
    <n v="10"/>
    <n v="40"/>
    <m/>
    <m/>
    <n v="5840"/>
    <n v="11904"/>
    <m/>
    <m/>
    <n v="24432"/>
    <n v="76752"/>
    <m/>
    <m/>
    <n v="12880"/>
    <n v="37120"/>
    <m/>
    <m/>
    <n v="12368"/>
    <n v="49936"/>
    <m/>
    <m/>
    <n v="10000"/>
    <n v="46528"/>
    <n v="16"/>
    <n v="40896"/>
    <m/>
    <m/>
    <n v="16"/>
    <n v="37632"/>
    <m/>
    <m/>
    <n v="16"/>
    <n v="44096"/>
    <m/>
    <m/>
    <n v="16"/>
    <n v="39712"/>
    <m/>
    <m/>
    <n v="16"/>
    <n v="40432"/>
    <m/>
    <m/>
    <n v="16"/>
    <n v="42384"/>
    <m/>
    <m/>
    <n v="16"/>
    <n v="41168"/>
    <m/>
    <m/>
    <x v="10"/>
    <x v="2"/>
    <s v="InteriorTFLs"/>
    <x v="39"/>
  </r>
  <r>
    <n v="10"/>
    <n v="40"/>
    <m/>
    <m/>
    <n v="0"/>
    <n v="0"/>
    <m/>
    <m/>
    <n v="64"/>
    <n v="112"/>
    <m/>
    <m/>
    <n v="0"/>
    <n v="0"/>
    <m/>
    <m/>
    <n v="64"/>
    <n v="64"/>
    <m/>
    <m/>
    <n v="48"/>
    <n v="96"/>
    <n v="128"/>
    <n v="176"/>
    <m/>
    <m/>
    <n v="128"/>
    <n v="176"/>
    <m/>
    <m/>
    <n v="128"/>
    <n v="176"/>
    <m/>
    <m/>
    <n v="128"/>
    <n v="128"/>
    <m/>
    <m/>
    <n v="128"/>
    <n v="128"/>
    <m/>
    <m/>
    <n v="128"/>
    <n v="176"/>
    <m/>
    <m/>
    <n v="128"/>
    <n v="176"/>
    <m/>
    <m/>
    <x v="10"/>
    <x v="2"/>
    <s v="InteriorTFLs"/>
    <x v="39"/>
  </r>
  <r>
    <n v="10"/>
    <n v="40"/>
    <m/>
    <m/>
    <n v="0"/>
    <n v="0"/>
    <m/>
    <m/>
    <n v="4816"/>
    <n v="10960"/>
    <m/>
    <m/>
    <n v="2816"/>
    <n v="5232"/>
    <m/>
    <m/>
    <n v="1056"/>
    <n v="2192"/>
    <m/>
    <m/>
    <n v="7280"/>
    <n v="12272"/>
    <n v="3840"/>
    <n v="8832"/>
    <m/>
    <m/>
    <n v="5584"/>
    <n v="12784"/>
    <m/>
    <m/>
    <n v="6144"/>
    <n v="13344"/>
    <m/>
    <m/>
    <n v="6288"/>
    <n v="13488"/>
    <m/>
    <m/>
    <n v="6144"/>
    <n v="13344"/>
    <m/>
    <m/>
    <n v="6144"/>
    <n v="13344"/>
    <m/>
    <m/>
    <n v="5776"/>
    <n v="12976"/>
    <m/>
    <m/>
    <x v="10"/>
    <x v="2"/>
    <s v="InteriorTFLs"/>
    <x v="39"/>
  </r>
  <r>
    <n v="10"/>
    <n v="40"/>
    <m/>
    <m/>
    <n v="211616"/>
    <n v="484560"/>
    <m/>
    <m/>
    <n v="156944"/>
    <n v="241104"/>
    <m/>
    <m/>
    <n v="67520"/>
    <n v="93024"/>
    <m/>
    <m/>
    <n v="21184"/>
    <n v="35808"/>
    <m/>
    <m/>
    <n v="6208"/>
    <n v="15200"/>
    <n v="7936"/>
    <n v="15008"/>
    <m/>
    <m/>
    <n v="7584"/>
    <n v="17568"/>
    <m/>
    <m/>
    <n v="7856"/>
    <n v="16240"/>
    <m/>
    <m/>
    <n v="7296"/>
    <n v="17472"/>
    <m/>
    <m/>
    <n v="9248"/>
    <n v="18448"/>
    <m/>
    <m/>
    <n v="7264"/>
    <n v="17072"/>
    <m/>
    <m/>
    <n v="7120"/>
    <n v="15712"/>
    <m/>
    <m/>
    <x v="10"/>
    <x v="2"/>
    <s v="InteriorTFLs"/>
    <x v="39"/>
  </r>
  <r>
    <n v="10"/>
    <n v="40"/>
    <m/>
    <m/>
    <n v="135680"/>
    <n v="851152"/>
    <m/>
    <m/>
    <n v="67712"/>
    <n v="909280"/>
    <m/>
    <m/>
    <n v="76864"/>
    <n v="891424"/>
    <m/>
    <m/>
    <n v="33168"/>
    <n v="799504"/>
    <m/>
    <m/>
    <n v="8192"/>
    <n v="760608"/>
    <n v="16352"/>
    <n v="753968"/>
    <m/>
    <m/>
    <n v="14352"/>
    <n v="788608"/>
    <m/>
    <m/>
    <n v="10000"/>
    <n v="743280"/>
    <m/>
    <m/>
    <n v="8736"/>
    <n v="745872"/>
    <m/>
    <m/>
    <n v="8016"/>
    <n v="699088"/>
    <m/>
    <m/>
    <n v="7168"/>
    <n v="705488"/>
    <m/>
    <m/>
    <n v="10256"/>
    <n v="703888"/>
    <m/>
    <m/>
    <x v="10"/>
    <x v="2"/>
    <s v="InteriorTFLs"/>
    <x v="39"/>
  </r>
  <r>
    <n v="10"/>
    <n v="40"/>
    <m/>
    <m/>
    <n v="558960"/>
    <n v="2052464"/>
    <m/>
    <m/>
    <n v="537600"/>
    <n v="4170672"/>
    <m/>
    <m/>
    <n v="380432"/>
    <n v="3541984"/>
    <m/>
    <m/>
    <n v="281712"/>
    <n v="3384256"/>
    <m/>
    <m/>
    <n v="151200"/>
    <n v="2981840"/>
    <n v="12032"/>
    <n v="2836352"/>
    <m/>
    <m/>
    <n v="13184"/>
    <n v="2815968"/>
    <m/>
    <m/>
    <n v="11472"/>
    <n v="2787456"/>
    <m/>
    <m/>
    <n v="12464"/>
    <n v="2757936"/>
    <m/>
    <m/>
    <n v="11344"/>
    <n v="2743424"/>
    <m/>
    <m/>
    <n v="12880"/>
    <n v="2753600"/>
    <m/>
    <m/>
    <n v="10768"/>
    <n v="2719888"/>
    <m/>
    <m/>
    <x v="10"/>
    <x v="2"/>
    <s v="InteriorTFLs"/>
    <x v="39"/>
  </r>
  <r>
    <n v="10"/>
    <n v="40"/>
    <m/>
    <m/>
    <n v="95216"/>
    <n v="586848"/>
    <m/>
    <m/>
    <n v="73376"/>
    <n v="749248"/>
    <m/>
    <m/>
    <n v="73392"/>
    <n v="638752"/>
    <m/>
    <m/>
    <n v="30208"/>
    <n v="566224"/>
    <m/>
    <m/>
    <n v="31696"/>
    <n v="568064"/>
    <n v="12656"/>
    <n v="554720"/>
    <m/>
    <m/>
    <n v="13760"/>
    <n v="553216"/>
    <m/>
    <m/>
    <n v="12384"/>
    <n v="542000"/>
    <m/>
    <m/>
    <n v="13744"/>
    <n v="540656"/>
    <m/>
    <m/>
    <n v="14112"/>
    <n v="528832"/>
    <m/>
    <m/>
    <n v="11744"/>
    <n v="516256"/>
    <m/>
    <m/>
    <n v="11904"/>
    <n v="510928"/>
    <m/>
    <m/>
    <x v="10"/>
    <x v="2"/>
    <s v="InteriorTFLs"/>
    <x v="39"/>
  </r>
  <r>
    <n v="10"/>
    <n v="40"/>
    <m/>
    <m/>
    <n v="251632"/>
    <n v="1497472"/>
    <m/>
    <m/>
    <n v="182768"/>
    <n v="2199920"/>
    <m/>
    <m/>
    <n v="162304"/>
    <n v="1908112"/>
    <m/>
    <m/>
    <n v="107376"/>
    <n v="1710192"/>
    <m/>
    <m/>
    <n v="50480"/>
    <n v="1528240"/>
    <n v="14368"/>
    <n v="1542288"/>
    <m/>
    <m/>
    <n v="18656"/>
    <n v="1525632"/>
    <m/>
    <m/>
    <n v="14128"/>
    <n v="1447568"/>
    <m/>
    <m/>
    <n v="15472"/>
    <n v="1450928"/>
    <m/>
    <m/>
    <n v="16512"/>
    <n v="1438064"/>
    <m/>
    <m/>
    <n v="11456"/>
    <n v="1427680"/>
    <m/>
    <m/>
    <n v="14544"/>
    <n v="1415136"/>
    <m/>
    <m/>
    <x v="10"/>
    <x v="2"/>
    <s v="InteriorTFLs"/>
    <x v="39"/>
  </r>
  <r>
    <n v="10"/>
    <n v="40"/>
    <m/>
    <m/>
    <n v="269552"/>
    <n v="647408"/>
    <m/>
    <m/>
    <n v="580912"/>
    <n v="1194080"/>
    <m/>
    <m/>
    <n v="315968"/>
    <n v="463568"/>
    <m/>
    <m/>
    <n v="112528"/>
    <n v="189584"/>
    <m/>
    <m/>
    <n v="47280"/>
    <n v="108128"/>
    <n v="13504"/>
    <n v="67280"/>
    <m/>
    <m/>
    <n v="12640"/>
    <n v="65696"/>
    <m/>
    <m/>
    <n v="12496"/>
    <n v="72496"/>
    <m/>
    <m/>
    <n v="14080"/>
    <n v="72512"/>
    <m/>
    <m/>
    <n v="13920"/>
    <n v="75312"/>
    <m/>
    <m/>
    <n v="14048"/>
    <n v="79200"/>
    <m/>
    <m/>
    <n v="18384"/>
    <n v="75072"/>
    <m/>
    <m/>
    <x v="10"/>
    <x v="2"/>
    <s v="InteriorTFLs"/>
    <x v="39"/>
  </r>
  <r>
    <n v="10"/>
    <n v="40"/>
    <m/>
    <m/>
    <n v="229712"/>
    <n v="2668608"/>
    <m/>
    <m/>
    <n v="115744"/>
    <n v="2960320"/>
    <m/>
    <m/>
    <n v="120192"/>
    <n v="2703632"/>
    <m/>
    <m/>
    <n v="103472"/>
    <n v="2685552"/>
    <m/>
    <m/>
    <n v="65616"/>
    <n v="2509488"/>
    <n v="23392"/>
    <n v="2517744"/>
    <m/>
    <m/>
    <n v="26208"/>
    <n v="2520752"/>
    <m/>
    <m/>
    <n v="22464"/>
    <n v="2462176"/>
    <m/>
    <m/>
    <n v="23984"/>
    <n v="2468688"/>
    <m/>
    <m/>
    <n v="21824"/>
    <n v="2425504"/>
    <m/>
    <m/>
    <n v="22496"/>
    <n v="2413152"/>
    <m/>
    <m/>
    <n v="20064"/>
    <n v="2414656"/>
    <m/>
    <m/>
    <x v="10"/>
    <x v="2"/>
    <s v="InteriorTFLs"/>
    <x v="39"/>
  </r>
  <r>
    <n v="10"/>
    <n v="40"/>
    <m/>
    <m/>
    <n v="369792"/>
    <n v="1362448"/>
    <m/>
    <m/>
    <n v="606464"/>
    <n v="1751328"/>
    <m/>
    <m/>
    <n v="425936"/>
    <n v="1074896"/>
    <m/>
    <m/>
    <n v="147920"/>
    <n v="490032"/>
    <m/>
    <m/>
    <n v="60752"/>
    <n v="361072"/>
    <n v="23792"/>
    <n v="330576"/>
    <m/>
    <m/>
    <n v="31424"/>
    <n v="345632"/>
    <m/>
    <m/>
    <n v="26656"/>
    <n v="318288"/>
    <m/>
    <m/>
    <n v="25904"/>
    <n v="326768"/>
    <m/>
    <m/>
    <n v="22544"/>
    <n v="306048"/>
    <m/>
    <m/>
    <n v="30016"/>
    <n v="316000"/>
    <m/>
    <m/>
    <n v="27504"/>
    <n v="313680"/>
    <m/>
    <m/>
    <x v="10"/>
    <x v="2"/>
    <s v="InteriorTFLs"/>
    <x v="39"/>
  </r>
  <r>
    <n v="10"/>
    <n v="40"/>
    <m/>
    <m/>
    <n v="21040"/>
    <n v="45680"/>
    <m/>
    <m/>
    <n v="21200"/>
    <n v="35136"/>
    <m/>
    <m/>
    <n v="18624"/>
    <n v="22288"/>
    <m/>
    <m/>
    <n v="1152"/>
    <n v="3888"/>
    <m/>
    <m/>
    <n v="12384"/>
    <n v="41200"/>
    <n v="37424"/>
    <n v="64624"/>
    <m/>
    <m/>
    <n v="39648"/>
    <n v="68112"/>
    <m/>
    <m/>
    <n v="40000"/>
    <n v="69360"/>
    <m/>
    <m/>
    <n v="38480"/>
    <n v="70992"/>
    <m/>
    <m/>
    <n v="39584"/>
    <n v="69808"/>
    <m/>
    <m/>
    <n v="38496"/>
    <n v="66400"/>
    <m/>
    <m/>
    <n v="35728"/>
    <n v="64736"/>
    <m/>
    <m/>
    <x v="10"/>
    <x v="2"/>
    <s v="InteriorTFLs"/>
    <x v="39"/>
  </r>
  <r>
    <n v="10"/>
    <n v="40"/>
    <m/>
    <m/>
    <n v="770016"/>
    <n v="3736512"/>
    <m/>
    <m/>
    <n v="1102544"/>
    <n v="5758368"/>
    <m/>
    <m/>
    <n v="960320"/>
    <n v="4151184"/>
    <m/>
    <m/>
    <n v="451696"/>
    <n v="2815360"/>
    <m/>
    <m/>
    <n v="318736"/>
    <n v="2685696"/>
    <n v="113312"/>
    <n v="2550560"/>
    <m/>
    <m/>
    <n v="135776"/>
    <n v="2571216"/>
    <m/>
    <m/>
    <n v="135984"/>
    <n v="2537648"/>
    <m/>
    <m/>
    <n v="120880"/>
    <n v="2445760"/>
    <m/>
    <m/>
    <n v="126784"/>
    <n v="2411872"/>
    <m/>
    <m/>
    <n v="133632"/>
    <n v="2460864"/>
    <m/>
    <m/>
    <n v="125216"/>
    <n v="2462512"/>
    <m/>
    <m/>
    <x v="10"/>
    <x v="2"/>
    <s v="InteriorTFLs"/>
    <x v="39"/>
  </r>
  <r>
    <n v="10"/>
    <n v="40"/>
    <m/>
    <m/>
    <n v="811232"/>
    <n v="4435632"/>
    <m/>
    <m/>
    <n v="1014320"/>
    <n v="6246976"/>
    <m/>
    <m/>
    <n v="969792"/>
    <n v="5245312"/>
    <m/>
    <m/>
    <n v="810544"/>
    <n v="4860576"/>
    <m/>
    <m/>
    <n v="507712"/>
    <n v="3950016"/>
    <n v="187344"/>
    <n v="3734800"/>
    <m/>
    <m/>
    <n v="198112"/>
    <n v="3772560"/>
    <m/>
    <m/>
    <n v="186960"/>
    <n v="3645712"/>
    <m/>
    <m/>
    <n v="193984"/>
    <n v="3648128"/>
    <m/>
    <m/>
    <n v="182848"/>
    <n v="3601760"/>
    <m/>
    <m/>
    <n v="172608"/>
    <n v="3622512"/>
    <m/>
    <m/>
    <n v="181696"/>
    <n v="3597040"/>
    <m/>
    <m/>
    <x v="10"/>
    <x v="2"/>
    <s v="InteriorTFLs"/>
    <x v="39"/>
  </r>
  <r>
    <n v="10"/>
    <n v="40"/>
    <m/>
    <m/>
    <n v="1652096"/>
    <n v="4024432"/>
    <m/>
    <m/>
    <n v="4264656"/>
    <n v="7585024"/>
    <m/>
    <m/>
    <n v="2933664"/>
    <n v="4820912"/>
    <m/>
    <m/>
    <n v="3941552"/>
    <n v="14286432"/>
    <m/>
    <m/>
    <n v="1279664"/>
    <n v="8116240"/>
    <n v="3211232"/>
    <n v="11040352"/>
    <m/>
    <m/>
    <n v="3184800"/>
    <n v="13624688"/>
    <m/>
    <m/>
    <n v="3097696"/>
    <n v="13416912"/>
    <m/>
    <m/>
    <n v="3128640"/>
    <n v="13480288"/>
    <m/>
    <m/>
    <n v="3036768"/>
    <n v="13181344"/>
    <m/>
    <m/>
    <n v="3055600"/>
    <n v="13239584"/>
    <m/>
    <m/>
    <n v="3047040"/>
    <n v="13274240"/>
    <m/>
    <m/>
    <x v="10"/>
    <x v="2"/>
    <s v="InteriorTFLs"/>
    <x v="39"/>
  </r>
  <r>
    <n v="10"/>
    <n v="41"/>
    <m/>
    <m/>
    <n v="0"/>
    <n v="0"/>
    <m/>
    <m/>
    <n v="0"/>
    <n v="0"/>
    <m/>
    <m/>
    <n v="0"/>
    <n v="0"/>
    <m/>
    <m/>
    <n v="0"/>
    <n v="0"/>
    <m/>
    <m/>
    <n v="0"/>
    <n v="0"/>
    <n v="0"/>
    <n v="0"/>
    <m/>
    <m/>
    <n v="0"/>
    <n v="0"/>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0"/>
    <n v="41"/>
    <m/>
    <m/>
    <n v="0"/>
    <n v="0"/>
    <m/>
    <m/>
    <n v="0"/>
    <n v="208"/>
    <m/>
    <m/>
    <n v="1200"/>
    <n v="1456"/>
    <m/>
    <m/>
    <n v="0"/>
    <n v="0"/>
    <m/>
    <m/>
    <n v="208"/>
    <n v="208"/>
    <n v="0"/>
    <n v="96"/>
    <m/>
    <m/>
    <n v="0"/>
    <n v="96"/>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0"/>
    <n v="41"/>
    <m/>
    <m/>
    <n v="0"/>
    <n v="0"/>
    <m/>
    <m/>
    <n v="0"/>
    <n v="0"/>
    <m/>
    <m/>
    <n v="272"/>
    <n v="272"/>
    <m/>
    <m/>
    <n v="0"/>
    <n v="0"/>
    <m/>
    <m/>
    <n v="0"/>
    <n v="0"/>
    <n v="0"/>
    <n v="0"/>
    <m/>
    <m/>
    <n v="0"/>
    <n v="0"/>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0"/>
    <n v="41"/>
    <m/>
    <m/>
    <n v="0"/>
    <n v="0"/>
    <m/>
    <m/>
    <n v="0"/>
    <n v="0"/>
    <m/>
    <m/>
    <n v="0"/>
    <n v="0"/>
    <m/>
    <m/>
    <n v="16"/>
    <n v="16"/>
    <m/>
    <m/>
    <n v="0"/>
    <n v="0"/>
    <n v="0"/>
    <n v="0"/>
    <m/>
    <m/>
    <n v="0"/>
    <n v="0"/>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0"/>
    <n v="41"/>
    <m/>
    <m/>
    <n v="0"/>
    <n v="0"/>
    <m/>
    <m/>
    <n v="0"/>
    <n v="0"/>
    <m/>
    <m/>
    <n v="0"/>
    <n v="0"/>
    <m/>
    <m/>
    <n v="0"/>
    <n v="0"/>
    <m/>
    <m/>
    <n v="0"/>
    <n v="0"/>
    <n v="0"/>
    <n v="0"/>
    <m/>
    <m/>
    <n v="0"/>
    <n v="0"/>
    <m/>
    <m/>
    <n v="0"/>
    <n v="0"/>
    <m/>
    <m/>
    <n v="0"/>
    <n v="0"/>
    <m/>
    <m/>
    <n v="0"/>
    <n v="0"/>
    <m/>
    <m/>
    <n v="0"/>
    <n v="0"/>
    <m/>
    <m/>
    <n v="0"/>
    <n v="0"/>
    <m/>
    <m/>
    <x v="10"/>
    <x v="3"/>
    <s v="CoastTFLs"/>
    <x v="40"/>
  </r>
  <r>
    <n v="11"/>
    <n v="1"/>
    <m/>
    <m/>
    <n v="4761088"/>
    <n v="40710544"/>
    <m/>
    <m/>
    <n v="1296944"/>
    <n v="46048112"/>
    <m/>
    <m/>
    <n v="1054320"/>
    <n v="44973424"/>
    <m/>
    <m/>
    <n v="725312"/>
    <n v="44058928"/>
    <m/>
    <m/>
    <n v="422880"/>
    <n v="42627408"/>
    <m/>
    <m/>
    <n v="44208"/>
    <n v="41728784"/>
    <n v="9632"/>
    <n v="41634256"/>
    <m/>
    <m/>
    <n v="10224"/>
    <n v="41529456"/>
    <m/>
    <m/>
    <n v="11008"/>
    <n v="41480544"/>
    <m/>
    <m/>
    <n v="8912"/>
    <n v="41481680"/>
    <m/>
    <m/>
    <n v="8496"/>
    <n v="41442560"/>
    <m/>
    <m/>
    <n v="11232"/>
    <n v="41594160"/>
    <m/>
    <m/>
    <x v="11"/>
    <x v="0"/>
    <s v="100MileHouse"/>
    <x v="0"/>
  </r>
  <r>
    <n v="11"/>
    <n v="2"/>
    <m/>
    <m/>
    <n v="655200"/>
    <n v="4488304"/>
    <m/>
    <m/>
    <n v="538192"/>
    <n v="6190480"/>
    <m/>
    <m/>
    <n v="791616"/>
    <n v="5164176"/>
    <m/>
    <m/>
    <n v="810736"/>
    <n v="3656416"/>
    <m/>
    <m/>
    <n v="581520"/>
    <n v="3136000"/>
    <m/>
    <m/>
    <n v="243680"/>
    <n v="2568768"/>
    <n v="59712"/>
    <n v="2457680"/>
    <m/>
    <m/>
    <n v="58160"/>
    <n v="2393840"/>
    <m/>
    <m/>
    <n v="57168"/>
    <n v="2381920"/>
    <m/>
    <m/>
    <n v="56272"/>
    <n v="2385712"/>
    <m/>
    <m/>
    <n v="59264"/>
    <n v="2369808"/>
    <m/>
    <m/>
    <n v="57952"/>
    <n v="2369696"/>
    <m/>
    <m/>
    <x v="11"/>
    <x v="0"/>
    <s v="Arrow"/>
    <x v="1"/>
  </r>
  <r>
    <n v="11"/>
    <n v="3"/>
    <m/>
    <m/>
    <n v="0"/>
    <n v="0"/>
    <m/>
    <m/>
    <n v="0"/>
    <n v="0"/>
    <m/>
    <m/>
    <n v="0"/>
    <n v="0"/>
    <m/>
    <m/>
    <n v="0"/>
    <n v="0"/>
    <m/>
    <m/>
    <n v="0"/>
    <n v="0"/>
    <m/>
    <m/>
    <n v="0"/>
    <n v="0"/>
    <n v="0"/>
    <n v="0"/>
    <m/>
    <m/>
    <n v="0"/>
    <n v="0"/>
    <m/>
    <m/>
    <n v="0"/>
    <n v="0"/>
    <m/>
    <m/>
    <n v="0"/>
    <n v="0"/>
    <m/>
    <m/>
    <n v="0"/>
    <n v="0"/>
    <m/>
    <m/>
    <n v="0"/>
    <n v="0"/>
    <m/>
    <m/>
    <x v="11"/>
    <x v="1"/>
    <s v="Arrowsmith"/>
    <x v="2"/>
  </r>
  <r>
    <n v="11"/>
    <n v="4"/>
    <m/>
    <m/>
    <n v="1453136"/>
    <n v="5135568"/>
    <m/>
    <m/>
    <n v="2201632"/>
    <n v="8144704"/>
    <m/>
    <m/>
    <n v="2122384"/>
    <n v="5226800"/>
    <m/>
    <m/>
    <n v="1280752"/>
    <n v="2528672"/>
    <m/>
    <m/>
    <n v="742144"/>
    <n v="1630912"/>
    <m/>
    <m/>
    <n v="225648"/>
    <n v="903600"/>
    <n v="67536"/>
    <n v="755600"/>
    <m/>
    <m/>
    <n v="70752"/>
    <n v="755040"/>
    <m/>
    <m/>
    <n v="75008"/>
    <n v="773760"/>
    <m/>
    <m/>
    <n v="72544"/>
    <n v="742416"/>
    <m/>
    <m/>
    <n v="71584"/>
    <n v="773408"/>
    <m/>
    <m/>
    <n v="70112"/>
    <n v="755824"/>
    <m/>
    <m/>
    <x v="11"/>
    <x v="0"/>
    <s v="Boundary"/>
    <x v="3"/>
  </r>
  <r>
    <n v="11"/>
    <n v="5"/>
    <m/>
    <m/>
    <n v="1287872"/>
    <n v="5153536"/>
    <m/>
    <m/>
    <n v="1907488"/>
    <n v="8895552"/>
    <m/>
    <m/>
    <n v="2483104"/>
    <n v="6031264"/>
    <m/>
    <m/>
    <n v="2190464"/>
    <n v="4955136"/>
    <m/>
    <m/>
    <n v="1420352"/>
    <n v="3234880"/>
    <m/>
    <m/>
    <n v="969136"/>
    <n v="2501424"/>
    <n v="904896"/>
    <n v="2736352"/>
    <m/>
    <m/>
    <n v="959648"/>
    <n v="2770384"/>
    <m/>
    <m/>
    <n v="981232"/>
    <n v="2781344"/>
    <m/>
    <m/>
    <n v="943408"/>
    <n v="2750128"/>
    <m/>
    <m/>
    <n v="940320"/>
    <n v="2724400"/>
    <m/>
    <m/>
    <n v="943920"/>
    <n v="2757136"/>
    <m/>
    <m/>
    <x v="11"/>
    <x v="0"/>
    <s v="Bulkley"/>
    <x v="4"/>
  </r>
  <r>
    <n v="11"/>
    <n v="6"/>
    <m/>
    <m/>
    <n v="65424"/>
    <n v="127968"/>
    <m/>
    <m/>
    <n v="0"/>
    <n v="352"/>
    <m/>
    <m/>
    <n v="0"/>
    <n v="352"/>
    <m/>
    <m/>
    <n v="0"/>
    <n v="352"/>
    <m/>
    <m/>
    <n v="0"/>
    <n v="352"/>
    <m/>
    <m/>
    <n v="800"/>
    <n v="2576"/>
    <n v="832"/>
    <n v="2544"/>
    <m/>
    <m/>
    <n v="832"/>
    <n v="2560"/>
    <m/>
    <m/>
    <n v="832"/>
    <n v="2272"/>
    <m/>
    <m/>
    <n v="832"/>
    <n v="2400"/>
    <m/>
    <m/>
    <n v="832"/>
    <n v="2704"/>
    <m/>
    <m/>
    <n v="832"/>
    <n v="2560"/>
    <m/>
    <m/>
    <x v="11"/>
    <x v="1"/>
    <s v="Cassiar"/>
    <x v="5"/>
  </r>
  <r>
    <n v="11"/>
    <n v="7"/>
    <m/>
    <m/>
    <n v="24576"/>
    <n v="48880"/>
    <m/>
    <m/>
    <n v="20960"/>
    <n v="32368"/>
    <m/>
    <m/>
    <n v="11312"/>
    <n v="16464"/>
    <m/>
    <m/>
    <n v="5376"/>
    <n v="7024"/>
    <m/>
    <m/>
    <n v="3696"/>
    <n v="4032"/>
    <m/>
    <m/>
    <n v="1168"/>
    <n v="1168"/>
    <n v="0"/>
    <n v="1856"/>
    <m/>
    <m/>
    <n v="0"/>
    <n v="1664"/>
    <m/>
    <m/>
    <n v="0"/>
    <n v="1472"/>
    <m/>
    <m/>
    <n v="0"/>
    <n v="2288"/>
    <m/>
    <m/>
    <n v="0"/>
    <n v="1456"/>
    <m/>
    <m/>
    <n v="0"/>
    <n v="3552"/>
    <m/>
    <m/>
    <x v="11"/>
    <x v="1"/>
    <s v="Cranberry"/>
    <x v="6"/>
  </r>
  <r>
    <n v="11"/>
    <n v="8"/>
    <m/>
    <m/>
    <n v="2907440"/>
    <n v="12547856"/>
    <m/>
    <m/>
    <n v="3686016"/>
    <n v="16151152"/>
    <m/>
    <m/>
    <n v="3469312"/>
    <n v="10285616"/>
    <m/>
    <m/>
    <n v="1854352"/>
    <n v="5182448"/>
    <m/>
    <m/>
    <n v="1265328"/>
    <n v="4828048"/>
    <m/>
    <m/>
    <n v="422000"/>
    <n v="3502032"/>
    <n v="311552"/>
    <n v="3435360"/>
    <m/>
    <m/>
    <n v="340192"/>
    <n v="3481376"/>
    <m/>
    <m/>
    <n v="327584"/>
    <n v="3463584"/>
    <m/>
    <m/>
    <n v="322112"/>
    <n v="3498192"/>
    <m/>
    <m/>
    <n v="319520"/>
    <n v="3464480"/>
    <m/>
    <m/>
    <n v="323696"/>
    <n v="3481024"/>
    <m/>
    <m/>
    <x v="11"/>
    <x v="0"/>
    <s v="Cranbrook"/>
    <x v="7"/>
  </r>
  <r>
    <n v="11"/>
    <n v="9"/>
    <m/>
    <m/>
    <n v="1086800"/>
    <n v="3149104"/>
    <m/>
    <m/>
    <n v="5376672"/>
    <n v="9846064"/>
    <m/>
    <m/>
    <n v="3242320"/>
    <n v="6000320"/>
    <m/>
    <m/>
    <n v="4597792"/>
    <n v="15162848"/>
    <m/>
    <m/>
    <n v="3231376"/>
    <n v="8960912"/>
    <m/>
    <m/>
    <n v="2892448"/>
    <n v="8918128"/>
    <n v="3203968"/>
    <n v="11211584"/>
    <m/>
    <m/>
    <n v="3196752"/>
    <n v="11206064"/>
    <m/>
    <m/>
    <n v="3199680"/>
    <n v="11192976"/>
    <m/>
    <m/>
    <n v="3192768"/>
    <n v="11230656"/>
    <m/>
    <m/>
    <n v="3227696"/>
    <n v="11250608"/>
    <m/>
    <m/>
    <n v="3222912"/>
    <n v="11283456"/>
    <m/>
    <m/>
    <x v="11"/>
    <x v="0"/>
    <s v="DawsonCreek"/>
    <x v="8"/>
  </r>
  <r>
    <n v="11"/>
    <n v="10"/>
    <m/>
    <m/>
    <n v="0"/>
    <n v="0"/>
    <m/>
    <m/>
    <n v="0"/>
    <n v="0"/>
    <m/>
    <m/>
    <n v="0"/>
    <n v="0"/>
    <m/>
    <m/>
    <n v="0"/>
    <n v="0"/>
    <m/>
    <m/>
    <n v="0"/>
    <n v="0"/>
    <m/>
    <m/>
    <n v="64"/>
    <n v="64"/>
    <n v="416"/>
    <n v="5408"/>
    <m/>
    <m/>
    <n v="816"/>
    <n v="6304"/>
    <m/>
    <m/>
    <n v="560"/>
    <n v="6192"/>
    <m/>
    <m/>
    <n v="560"/>
    <n v="4928"/>
    <m/>
    <m/>
    <n v="800"/>
    <n v="6016"/>
    <m/>
    <m/>
    <n v="832"/>
    <n v="6080"/>
    <m/>
    <m/>
    <x v="11"/>
    <x v="1"/>
    <s v="FortNelson"/>
    <x v="9"/>
  </r>
  <r>
    <n v="11"/>
    <n v="11"/>
    <m/>
    <m/>
    <n v="15296"/>
    <n v="63568"/>
    <m/>
    <m/>
    <n v="91632"/>
    <n v="314080"/>
    <m/>
    <m/>
    <n v="74160"/>
    <n v="280880"/>
    <m/>
    <m/>
    <n v="65520"/>
    <n v="307184"/>
    <m/>
    <m/>
    <n v="52704"/>
    <n v="268832"/>
    <m/>
    <m/>
    <n v="33504"/>
    <n v="218000"/>
    <n v="15056"/>
    <n v="204448"/>
    <m/>
    <m/>
    <n v="18336"/>
    <n v="205232"/>
    <m/>
    <m/>
    <n v="18288"/>
    <n v="209856"/>
    <m/>
    <m/>
    <n v="18432"/>
    <n v="201568"/>
    <m/>
    <m/>
    <n v="17344"/>
    <n v="201808"/>
    <m/>
    <m/>
    <n v="16128"/>
    <n v="206096"/>
    <m/>
    <m/>
    <x v="11"/>
    <x v="1"/>
    <s v="Fraser"/>
    <x v="10"/>
  </r>
  <r>
    <n v="11"/>
    <n v="12"/>
    <m/>
    <m/>
    <n v="9371344"/>
    <n v="66205584"/>
    <m/>
    <m/>
    <n v="7582528"/>
    <n v="88659008"/>
    <m/>
    <m/>
    <n v="9377872"/>
    <n v="72246880"/>
    <m/>
    <m/>
    <n v="7671696"/>
    <n v="72701088"/>
    <m/>
    <m/>
    <n v="5070944"/>
    <n v="58767616"/>
    <m/>
    <m/>
    <n v="5093680"/>
    <n v="60113360"/>
    <n v="4839808"/>
    <n v="66233712"/>
    <m/>
    <m/>
    <n v="5096784"/>
    <n v="66400256"/>
    <m/>
    <m/>
    <n v="5104960"/>
    <n v="66201216"/>
    <m/>
    <m/>
    <n v="5074192"/>
    <n v="66353920"/>
    <m/>
    <m/>
    <n v="5092272"/>
    <n v="66199776"/>
    <m/>
    <m/>
    <n v="5068608"/>
    <n v="66362576"/>
    <m/>
    <m/>
    <x v="11"/>
    <x v="0"/>
    <s v="FtStJames"/>
    <x v="11"/>
  </r>
  <r>
    <n v="11"/>
    <n v="13"/>
    <m/>
    <m/>
    <n v="259360"/>
    <n v="640432"/>
    <m/>
    <m/>
    <n v="1886336"/>
    <n v="2783152"/>
    <m/>
    <m/>
    <n v="723232"/>
    <n v="1018384"/>
    <m/>
    <m/>
    <n v="1561824"/>
    <n v="2305952"/>
    <m/>
    <m/>
    <n v="1303456"/>
    <n v="2010416"/>
    <m/>
    <m/>
    <n v="2635120"/>
    <n v="3916976"/>
    <n v="3733248"/>
    <n v="5412400"/>
    <m/>
    <m/>
    <n v="3891888"/>
    <n v="5584144"/>
    <m/>
    <m/>
    <n v="3910240"/>
    <n v="5612096"/>
    <m/>
    <m/>
    <n v="3926000"/>
    <n v="5614768"/>
    <m/>
    <m/>
    <n v="3924912"/>
    <n v="5601104"/>
    <m/>
    <m/>
    <n v="3926304"/>
    <n v="5616528"/>
    <m/>
    <m/>
    <x v="11"/>
    <x v="1"/>
    <s v="FtStJohn"/>
    <x v="12"/>
  </r>
  <r>
    <n v="11"/>
    <n v="14"/>
    <m/>
    <m/>
    <n v="409264"/>
    <n v="2323344"/>
    <m/>
    <m/>
    <n v="462592"/>
    <n v="3426832"/>
    <m/>
    <m/>
    <n v="544688"/>
    <n v="2636208"/>
    <m/>
    <m/>
    <n v="388464"/>
    <n v="1530384"/>
    <m/>
    <m/>
    <n v="222976"/>
    <n v="1317328"/>
    <m/>
    <m/>
    <n v="66928"/>
    <n v="1100624"/>
    <n v="40896"/>
    <n v="1074960"/>
    <m/>
    <m/>
    <n v="38640"/>
    <n v="1027408"/>
    <m/>
    <m/>
    <n v="40496"/>
    <n v="1067648"/>
    <m/>
    <m/>
    <n v="39856"/>
    <n v="1045968"/>
    <m/>
    <m/>
    <n v="42224"/>
    <n v="1024928"/>
    <m/>
    <m/>
    <n v="36800"/>
    <n v="1033856"/>
    <m/>
    <m/>
    <x v="11"/>
    <x v="0"/>
    <s v="Golden"/>
    <x v="13"/>
  </r>
  <r>
    <n v="11"/>
    <n v="15"/>
    <m/>
    <m/>
    <n v="1074320"/>
    <n v="4856592"/>
    <m/>
    <m/>
    <n v="1261168"/>
    <n v="6800304"/>
    <m/>
    <m/>
    <n v="1417024"/>
    <n v="4869440"/>
    <m/>
    <m/>
    <n v="1076672"/>
    <n v="3115408"/>
    <m/>
    <m/>
    <n v="668992"/>
    <n v="2413424"/>
    <m/>
    <m/>
    <n v="292320"/>
    <n v="1905712"/>
    <n v="213520"/>
    <n v="1833984"/>
    <m/>
    <m/>
    <n v="220624"/>
    <n v="1821536"/>
    <m/>
    <m/>
    <n v="228544"/>
    <n v="1853808"/>
    <m/>
    <m/>
    <n v="224064"/>
    <n v="1799904"/>
    <m/>
    <m/>
    <n v="227248"/>
    <n v="1825616"/>
    <m/>
    <m/>
    <n v="208208"/>
    <n v="1811888"/>
    <m/>
    <m/>
    <x v="11"/>
    <x v="0"/>
    <s v="Invermere"/>
    <x v="14"/>
  </r>
  <r>
    <n v="11"/>
    <n v="16"/>
    <m/>
    <m/>
    <n v="2208"/>
    <n v="4848"/>
    <m/>
    <m/>
    <n v="5792"/>
    <n v="10528"/>
    <m/>
    <m/>
    <n v="8400"/>
    <n v="19584"/>
    <m/>
    <m/>
    <n v="3168"/>
    <n v="6960"/>
    <m/>
    <m/>
    <n v="20096"/>
    <n v="54432"/>
    <m/>
    <m/>
    <n v="10368"/>
    <n v="30976"/>
    <n v="11760"/>
    <n v="37440"/>
    <m/>
    <m/>
    <n v="11344"/>
    <n v="35088"/>
    <m/>
    <m/>
    <n v="11488"/>
    <n v="33904"/>
    <m/>
    <m/>
    <n v="11056"/>
    <n v="35312"/>
    <m/>
    <m/>
    <n v="10544"/>
    <n v="33952"/>
    <m/>
    <m/>
    <n v="11232"/>
    <n v="36096"/>
    <m/>
    <m/>
    <x v="11"/>
    <x v="1"/>
    <s v="Kalum"/>
    <x v="15"/>
  </r>
  <r>
    <n v="11"/>
    <n v="17"/>
    <m/>
    <m/>
    <n v="5051120"/>
    <n v="32266560"/>
    <m/>
    <m/>
    <n v="3271520"/>
    <n v="42614496"/>
    <m/>
    <m/>
    <n v="3181696"/>
    <n v="40195072"/>
    <m/>
    <m/>
    <n v="2694816"/>
    <n v="38234176"/>
    <m/>
    <m/>
    <n v="1925904"/>
    <n v="32687952"/>
    <m/>
    <m/>
    <n v="456464"/>
    <n v="29388624"/>
    <n v="62112"/>
    <n v="28886832"/>
    <m/>
    <m/>
    <n v="68032"/>
    <n v="28842960"/>
    <m/>
    <m/>
    <n v="64240"/>
    <n v="28915824"/>
    <m/>
    <m/>
    <n v="64080"/>
    <n v="28844192"/>
    <m/>
    <m/>
    <n v="63184"/>
    <n v="28875952"/>
    <m/>
    <m/>
    <n v="65936"/>
    <n v="28917248"/>
    <m/>
    <m/>
    <x v="11"/>
    <x v="0"/>
    <s v="Kamloops"/>
    <x v="16"/>
  </r>
  <r>
    <n v="11"/>
    <n v="18"/>
    <m/>
    <m/>
    <n v="0"/>
    <n v="0"/>
    <m/>
    <m/>
    <n v="0"/>
    <n v="0"/>
    <m/>
    <m/>
    <n v="0"/>
    <n v="0"/>
    <m/>
    <m/>
    <n v="0"/>
    <n v="0"/>
    <m/>
    <m/>
    <n v="0"/>
    <n v="0"/>
    <m/>
    <m/>
    <n v="0"/>
    <n v="0"/>
    <n v="0"/>
    <n v="0"/>
    <m/>
    <m/>
    <n v="0"/>
    <n v="0"/>
    <m/>
    <m/>
    <n v="0"/>
    <n v="0"/>
    <m/>
    <m/>
    <n v="0"/>
    <n v="0"/>
    <m/>
    <m/>
    <n v="0"/>
    <n v="0"/>
    <m/>
    <m/>
    <n v="0"/>
    <n v="0"/>
    <m/>
    <m/>
    <x v="11"/>
    <x v="1"/>
    <s v="Kingcome"/>
    <x v="17"/>
  </r>
  <r>
    <n v="11"/>
    <n v="19"/>
    <m/>
    <m/>
    <n v="103072"/>
    <n v="239536"/>
    <m/>
    <m/>
    <n v="380576"/>
    <n v="941168"/>
    <m/>
    <m/>
    <n v="267920"/>
    <n v="439664"/>
    <m/>
    <m/>
    <n v="154960"/>
    <n v="224384"/>
    <m/>
    <m/>
    <n v="77712"/>
    <n v="109712"/>
    <m/>
    <m/>
    <n v="46304"/>
    <n v="72720"/>
    <n v="47872"/>
    <n v="179936"/>
    <m/>
    <m/>
    <n v="47984"/>
    <n v="170656"/>
    <m/>
    <m/>
    <n v="47648"/>
    <n v="171312"/>
    <m/>
    <m/>
    <n v="49504"/>
    <n v="171360"/>
    <m/>
    <m/>
    <n v="47600"/>
    <n v="169616"/>
    <m/>
    <m/>
    <n v="47952"/>
    <n v="177552"/>
    <m/>
    <m/>
    <x v="11"/>
    <x v="1"/>
    <s v="Kispiox"/>
    <x v="18"/>
  </r>
  <r>
    <n v="11"/>
    <n v="20"/>
    <m/>
    <m/>
    <n v="1216736"/>
    <n v="5286592"/>
    <m/>
    <m/>
    <n v="1643376"/>
    <n v="8074960"/>
    <m/>
    <m/>
    <n v="1696976"/>
    <n v="5803248"/>
    <m/>
    <m/>
    <n v="1093952"/>
    <n v="3507840"/>
    <m/>
    <m/>
    <n v="653888"/>
    <n v="2976304"/>
    <m/>
    <m/>
    <n v="308192"/>
    <n v="2414304"/>
    <n v="152272"/>
    <n v="2275552"/>
    <m/>
    <m/>
    <n v="160000"/>
    <n v="2285216"/>
    <m/>
    <m/>
    <n v="154928"/>
    <n v="2238128"/>
    <m/>
    <m/>
    <n v="160000"/>
    <n v="2274992"/>
    <m/>
    <m/>
    <n v="160144"/>
    <n v="2250704"/>
    <m/>
    <m/>
    <n v="157408"/>
    <n v="2237152"/>
    <m/>
    <m/>
    <x v="11"/>
    <x v="0"/>
    <s v="KootenayLake"/>
    <x v="19"/>
  </r>
  <r>
    <n v="11"/>
    <n v="21"/>
    <m/>
    <m/>
    <n v="3892352"/>
    <n v="50295120"/>
    <m/>
    <m/>
    <n v="962384"/>
    <n v="59031568"/>
    <m/>
    <m/>
    <n v="934880"/>
    <n v="57112064"/>
    <m/>
    <m/>
    <n v="655680"/>
    <n v="56259088"/>
    <m/>
    <m/>
    <n v="269632"/>
    <n v="52708224"/>
    <m/>
    <m/>
    <n v="251568"/>
    <n v="53376448"/>
    <n v="118240"/>
    <n v="54242128"/>
    <m/>
    <m/>
    <n v="123792"/>
    <n v="53938832"/>
    <m/>
    <m/>
    <n v="121888"/>
    <n v="53860400"/>
    <m/>
    <m/>
    <n v="117936"/>
    <n v="53708704"/>
    <m/>
    <m/>
    <n v="121008"/>
    <n v="53587568"/>
    <m/>
    <m/>
    <n v="118224"/>
    <n v="53748304"/>
    <m/>
    <m/>
    <x v="11"/>
    <x v="0"/>
    <s v="Lakes"/>
    <x v="20"/>
  </r>
  <r>
    <n v="11"/>
    <n v="22"/>
    <m/>
    <m/>
    <n v="1535744"/>
    <n v="5523728"/>
    <m/>
    <m/>
    <n v="2491664"/>
    <n v="11512688"/>
    <m/>
    <m/>
    <n v="2583440"/>
    <n v="11236112"/>
    <m/>
    <m/>
    <n v="2692464"/>
    <n v="10515328"/>
    <m/>
    <m/>
    <n v="1953712"/>
    <n v="7360544"/>
    <m/>
    <m/>
    <n v="968272"/>
    <n v="5602032"/>
    <n v="274864"/>
    <n v="4935296"/>
    <m/>
    <m/>
    <n v="298608"/>
    <n v="4922608"/>
    <m/>
    <m/>
    <n v="276032"/>
    <n v="4929328"/>
    <m/>
    <m/>
    <n v="291344"/>
    <n v="4947088"/>
    <m/>
    <m/>
    <n v="294064"/>
    <n v="4908160"/>
    <m/>
    <m/>
    <n v="293024"/>
    <n v="4917536"/>
    <m/>
    <m/>
    <x v="11"/>
    <x v="0"/>
    <s v="Lillooet"/>
    <x v="21"/>
  </r>
  <r>
    <n v="11"/>
    <n v="23"/>
    <m/>
    <m/>
    <n v="7951360"/>
    <n v="24342752"/>
    <m/>
    <m/>
    <n v="15438624"/>
    <n v="48359520"/>
    <m/>
    <m/>
    <n v="12147568"/>
    <n v="39527600"/>
    <m/>
    <m/>
    <n v="11590656"/>
    <n v="33215952"/>
    <m/>
    <m/>
    <n v="8723792"/>
    <n v="24370704"/>
    <m/>
    <m/>
    <n v="16846816"/>
    <n v="50189776"/>
    <n v="17433456"/>
    <n v="57443664"/>
    <m/>
    <m/>
    <n v="17931088"/>
    <n v="58083168"/>
    <m/>
    <m/>
    <n v="17842352"/>
    <n v="57982832"/>
    <m/>
    <m/>
    <n v="17816944"/>
    <n v="57962688"/>
    <m/>
    <m/>
    <n v="17908976"/>
    <n v="58108000"/>
    <m/>
    <m/>
    <n v="17865360"/>
    <n v="58058192"/>
    <m/>
    <m/>
    <x v="11"/>
    <x v="0"/>
    <s v="Mackenzie"/>
    <x v="22"/>
  </r>
  <r>
    <n v="11"/>
    <n v="24"/>
    <m/>
    <m/>
    <n v="6622192"/>
    <n v="32912928"/>
    <m/>
    <m/>
    <n v="7579568"/>
    <n v="41315312"/>
    <m/>
    <m/>
    <n v="8410416"/>
    <n v="35407968"/>
    <m/>
    <m/>
    <n v="8255472"/>
    <n v="31851408"/>
    <m/>
    <m/>
    <n v="5436400"/>
    <n v="23727232"/>
    <m/>
    <m/>
    <n v="3749632"/>
    <n v="20420800"/>
    <n v="847456"/>
    <n v="17624784"/>
    <m/>
    <m/>
    <n v="895184"/>
    <n v="17496224"/>
    <m/>
    <m/>
    <n v="889936"/>
    <n v="17422896"/>
    <m/>
    <m/>
    <n v="904000"/>
    <n v="17491632"/>
    <m/>
    <m/>
    <n v="885072"/>
    <n v="17441008"/>
    <m/>
    <m/>
    <n v="884512"/>
    <n v="17487504"/>
    <m/>
    <m/>
    <x v="11"/>
    <x v="0"/>
    <s v="Merritt"/>
    <x v="23"/>
  </r>
  <r>
    <n v="11"/>
    <n v="25"/>
    <m/>
    <m/>
    <n v="0"/>
    <n v="0"/>
    <m/>
    <m/>
    <n v="2432"/>
    <n v="31408"/>
    <m/>
    <m/>
    <n v="1152"/>
    <n v="34608"/>
    <m/>
    <m/>
    <n v="1488"/>
    <n v="23488"/>
    <m/>
    <m/>
    <n v="64"/>
    <n v="27968"/>
    <m/>
    <m/>
    <n v="16"/>
    <n v="21840"/>
    <n v="0"/>
    <n v="21808"/>
    <m/>
    <m/>
    <n v="0"/>
    <n v="29344"/>
    <m/>
    <m/>
    <n v="0"/>
    <n v="27424"/>
    <m/>
    <m/>
    <n v="0"/>
    <n v="25216"/>
    <m/>
    <m/>
    <n v="0"/>
    <n v="27728"/>
    <m/>
    <m/>
    <n v="0"/>
    <n v="23728"/>
    <m/>
    <m/>
    <x v="11"/>
    <x v="1"/>
    <s v="MidCoast"/>
    <x v="24"/>
  </r>
  <r>
    <n v="11"/>
    <n v="26"/>
    <m/>
    <m/>
    <n v="5453616"/>
    <n v="28516656"/>
    <m/>
    <m/>
    <n v="3287408"/>
    <n v="43614192"/>
    <m/>
    <m/>
    <n v="4090640"/>
    <n v="38959712"/>
    <m/>
    <m/>
    <n v="4250960"/>
    <n v="35459312"/>
    <m/>
    <m/>
    <n v="3381840"/>
    <n v="34395312"/>
    <m/>
    <m/>
    <n v="1949280"/>
    <n v="30589968"/>
    <n v="1255280"/>
    <n v="30466256"/>
    <m/>
    <m/>
    <n v="1368704"/>
    <n v="30493952"/>
    <m/>
    <m/>
    <n v="1369520"/>
    <n v="30370704"/>
    <m/>
    <m/>
    <n v="1367520"/>
    <n v="30418144"/>
    <m/>
    <m/>
    <n v="1374592"/>
    <n v="30398512"/>
    <m/>
    <m/>
    <n v="1381872"/>
    <n v="30342960"/>
    <m/>
    <m/>
    <x v="11"/>
    <x v="0"/>
    <s v="Morice"/>
    <x v="25"/>
  </r>
  <r>
    <n v="11"/>
    <n v="27"/>
    <m/>
    <m/>
    <n v="32160"/>
    <n v="70400"/>
    <m/>
    <m/>
    <n v="32448"/>
    <n v="79664"/>
    <m/>
    <m/>
    <n v="12192"/>
    <n v="21104"/>
    <m/>
    <m/>
    <n v="2464"/>
    <n v="8480"/>
    <m/>
    <m/>
    <n v="624"/>
    <n v="5744"/>
    <m/>
    <m/>
    <n v="0"/>
    <n v="4000"/>
    <n v="0"/>
    <n v="5008"/>
    <m/>
    <m/>
    <n v="0"/>
    <n v="5008"/>
    <m/>
    <m/>
    <n v="0"/>
    <n v="5680"/>
    <m/>
    <m/>
    <n v="0"/>
    <n v="8016"/>
    <m/>
    <m/>
    <n v="0"/>
    <n v="7808"/>
    <m/>
    <m/>
    <n v="0"/>
    <n v="7152"/>
    <m/>
    <m/>
    <x v="11"/>
    <x v="1"/>
    <s v="Nass"/>
    <x v="26"/>
  </r>
  <r>
    <n v="11"/>
    <n v="28"/>
    <m/>
    <m/>
    <n v="0"/>
    <n v="0"/>
    <m/>
    <m/>
    <n v="0"/>
    <n v="0"/>
    <m/>
    <m/>
    <n v="0"/>
    <n v="0"/>
    <m/>
    <m/>
    <n v="0"/>
    <n v="0"/>
    <m/>
    <m/>
    <n v="0"/>
    <n v="0"/>
    <m/>
    <m/>
    <n v="0"/>
    <n v="0"/>
    <n v="0"/>
    <n v="0"/>
    <m/>
    <m/>
    <n v="0"/>
    <n v="0"/>
    <m/>
    <m/>
    <n v="0"/>
    <n v="0"/>
    <m/>
    <m/>
    <n v="0"/>
    <n v="0"/>
    <m/>
    <m/>
    <n v="0"/>
    <n v="0"/>
    <m/>
    <m/>
    <n v="0"/>
    <n v="0"/>
    <m/>
    <m/>
    <x v="11"/>
    <x v="1"/>
    <s v="NorthCoast"/>
    <x v="27"/>
  </r>
  <r>
    <n v="11"/>
    <n v="29"/>
    <m/>
    <m/>
    <n v="5693248"/>
    <n v="23793696"/>
    <m/>
    <m/>
    <n v="7580352"/>
    <n v="31019552"/>
    <m/>
    <m/>
    <n v="7489168"/>
    <n v="24141680"/>
    <m/>
    <m/>
    <n v="6311872"/>
    <n v="18959136"/>
    <m/>
    <m/>
    <n v="3918064"/>
    <n v="13342336"/>
    <m/>
    <m/>
    <n v="1887120"/>
    <n v="10177744"/>
    <n v="797216"/>
    <n v="9164752"/>
    <m/>
    <m/>
    <n v="837840"/>
    <n v="8952320"/>
    <m/>
    <m/>
    <n v="839776"/>
    <n v="8949104"/>
    <m/>
    <m/>
    <n v="807984"/>
    <n v="8892480"/>
    <m/>
    <m/>
    <n v="816096"/>
    <n v="8905216"/>
    <m/>
    <m/>
    <n v="818512"/>
    <n v="8936176"/>
    <m/>
    <m/>
    <x v="11"/>
    <x v="0"/>
    <s v="Okanagan"/>
    <x v="28"/>
  </r>
  <r>
    <n v="11"/>
    <n v="30"/>
    <m/>
    <m/>
    <n v="4759152"/>
    <n v="56428288"/>
    <m/>
    <m/>
    <n v="1464336"/>
    <n v="58627664"/>
    <m/>
    <m/>
    <n v="1460880"/>
    <n v="54341152"/>
    <m/>
    <m/>
    <n v="986896"/>
    <n v="52049888"/>
    <m/>
    <m/>
    <n v="277808"/>
    <n v="46860368"/>
    <m/>
    <m/>
    <n v="194496"/>
    <n v="47030080"/>
    <n v="104576"/>
    <n v="49161408"/>
    <m/>
    <m/>
    <n v="103488"/>
    <n v="49051552"/>
    <m/>
    <m/>
    <n v="110672"/>
    <n v="49130160"/>
    <m/>
    <m/>
    <n v="107440"/>
    <n v="49249888"/>
    <m/>
    <m/>
    <n v="102432"/>
    <n v="49299440"/>
    <m/>
    <m/>
    <n v="103584"/>
    <n v="49256016"/>
    <m/>
    <m/>
    <x v="11"/>
    <x v="0"/>
    <s v="PrinceGeorge"/>
    <x v="29"/>
  </r>
  <r>
    <n v="11"/>
    <n v="31"/>
    <m/>
    <m/>
    <n v="0"/>
    <n v="0"/>
    <m/>
    <m/>
    <n v="0"/>
    <n v="0"/>
    <m/>
    <m/>
    <n v="0"/>
    <n v="0"/>
    <m/>
    <m/>
    <n v="0"/>
    <n v="0"/>
    <m/>
    <m/>
    <n v="0"/>
    <n v="0"/>
    <m/>
    <m/>
    <n v="0"/>
    <n v="0"/>
    <n v="0"/>
    <n v="0"/>
    <m/>
    <m/>
    <n v="0"/>
    <n v="0"/>
    <m/>
    <m/>
    <n v="0"/>
    <n v="0"/>
    <m/>
    <m/>
    <n v="0"/>
    <n v="0"/>
    <m/>
    <m/>
    <n v="0"/>
    <n v="0"/>
    <m/>
    <m/>
    <n v="0"/>
    <n v="0"/>
    <m/>
    <m/>
    <x v="11"/>
    <x v="1"/>
    <s v="QueenCharlotte"/>
    <x v="30"/>
  </r>
  <r>
    <n v="11"/>
    <n v="32"/>
    <m/>
    <m/>
    <n v="2425360"/>
    <n v="95637200"/>
    <m/>
    <m/>
    <n v="222608"/>
    <n v="91871088"/>
    <m/>
    <m/>
    <n v="247904"/>
    <n v="91136192"/>
    <m/>
    <m/>
    <n v="226112"/>
    <n v="91065584"/>
    <m/>
    <m/>
    <n v="34080"/>
    <n v="89664464"/>
    <m/>
    <m/>
    <n v="27904"/>
    <n v="89684400"/>
    <n v="2144"/>
    <n v="89748112"/>
    <m/>
    <m/>
    <n v="2192"/>
    <n v="89676736"/>
    <m/>
    <m/>
    <n v="1664"/>
    <n v="89688448"/>
    <m/>
    <m/>
    <n v="2016"/>
    <n v="89852272"/>
    <m/>
    <m/>
    <n v="1952"/>
    <n v="89940240"/>
    <m/>
    <m/>
    <n v="2416"/>
    <n v="89791056"/>
    <m/>
    <m/>
    <x v="11"/>
    <x v="0"/>
    <s v="Quesnel"/>
    <x v="31"/>
  </r>
  <r>
    <n v="11"/>
    <n v="33"/>
    <m/>
    <m/>
    <n v="3328"/>
    <n v="8576"/>
    <m/>
    <m/>
    <n v="25280"/>
    <n v="63376"/>
    <m/>
    <m/>
    <n v="15824"/>
    <n v="37104"/>
    <m/>
    <m/>
    <n v="10368"/>
    <n v="23200"/>
    <m/>
    <m/>
    <n v="9328"/>
    <n v="19888"/>
    <m/>
    <m/>
    <n v="3936"/>
    <n v="11312"/>
    <n v="1408"/>
    <n v="9152"/>
    <m/>
    <m/>
    <n v="1280"/>
    <n v="8976"/>
    <m/>
    <m/>
    <n v="1312"/>
    <n v="8272"/>
    <m/>
    <m/>
    <n v="1376"/>
    <n v="9856"/>
    <m/>
    <m/>
    <n v="1344"/>
    <n v="9296"/>
    <m/>
    <m/>
    <n v="1680"/>
    <n v="8944"/>
    <m/>
    <m/>
    <x v="11"/>
    <x v="1"/>
    <s v="Revelstoke"/>
    <x v="32"/>
  </r>
  <r>
    <n v="11"/>
    <n v="34"/>
    <m/>
    <m/>
    <n v="606368"/>
    <n v="2894992"/>
    <m/>
    <m/>
    <n v="798976"/>
    <n v="3888864"/>
    <m/>
    <m/>
    <n v="759120"/>
    <n v="3020144"/>
    <m/>
    <m/>
    <n v="678352"/>
    <n v="2711536"/>
    <m/>
    <m/>
    <n v="499248"/>
    <n v="2280400"/>
    <m/>
    <m/>
    <n v="422928"/>
    <n v="2111184"/>
    <n v="405104"/>
    <n v="2133536"/>
    <m/>
    <m/>
    <n v="422304"/>
    <n v="2123200"/>
    <m/>
    <m/>
    <n v="433968"/>
    <n v="2115936"/>
    <m/>
    <m/>
    <n v="416064"/>
    <n v="2116416"/>
    <m/>
    <m/>
    <n v="414848"/>
    <n v="2102608"/>
    <m/>
    <m/>
    <n v="439296"/>
    <n v="2140352"/>
    <m/>
    <m/>
    <x v="11"/>
    <x v="0"/>
    <s v="RobsonValley"/>
    <x v="33"/>
  </r>
  <r>
    <n v="11"/>
    <n v="35"/>
    <m/>
    <m/>
    <n v="4992"/>
    <n v="33840"/>
    <m/>
    <m/>
    <n v="60464"/>
    <n v="315968"/>
    <m/>
    <m/>
    <n v="47680"/>
    <n v="396928"/>
    <m/>
    <m/>
    <n v="34688"/>
    <n v="348400"/>
    <m/>
    <m/>
    <n v="17872"/>
    <n v="307872"/>
    <m/>
    <m/>
    <n v="11056"/>
    <n v="295824"/>
    <n v="5488"/>
    <n v="271456"/>
    <m/>
    <m/>
    <n v="5760"/>
    <n v="277040"/>
    <m/>
    <m/>
    <n v="6304"/>
    <n v="268064"/>
    <m/>
    <m/>
    <n v="5824"/>
    <n v="275648"/>
    <m/>
    <m/>
    <n v="6736"/>
    <n v="273424"/>
    <m/>
    <m/>
    <n v="6768"/>
    <n v="278688"/>
    <m/>
    <m/>
    <x v="11"/>
    <x v="1"/>
    <s v="Soo"/>
    <x v="34"/>
  </r>
  <r>
    <n v="11"/>
    <n v="36"/>
    <m/>
    <m/>
    <n v="0"/>
    <n v="0"/>
    <m/>
    <m/>
    <n v="0"/>
    <n v="0"/>
    <m/>
    <m/>
    <n v="0"/>
    <n v="0"/>
    <m/>
    <m/>
    <n v="0"/>
    <n v="0"/>
    <m/>
    <m/>
    <n v="0"/>
    <n v="0"/>
    <m/>
    <m/>
    <n v="0"/>
    <n v="0"/>
    <n v="0"/>
    <n v="0"/>
    <m/>
    <m/>
    <n v="0"/>
    <n v="0"/>
    <m/>
    <m/>
    <n v="0"/>
    <n v="0"/>
    <m/>
    <m/>
    <n v="0"/>
    <n v="0"/>
    <m/>
    <m/>
    <n v="0"/>
    <n v="0"/>
    <m/>
    <m/>
    <n v="0"/>
    <n v="0"/>
    <m/>
    <m/>
    <x v="11"/>
    <x v="1"/>
    <s v="Strathcona"/>
    <x v="35"/>
  </r>
  <r>
    <n v="11"/>
    <n v="37"/>
    <m/>
    <m/>
    <n v="0"/>
    <n v="0"/>
    <m/>
    <m/>
    <n v="768"/>
    <n v="1136"/>
    <m/>
    <m/>
    <n v="2208"/>
    <n v="4784"/>
    <m/>
    <m/>
    <n v="2704"/>
    <n v="4000"/>
    <m/>
    <m/>
    <n v="1632"/>
    <n v="1856"/>
    <m/>
    <m/>
    <n v="1072"/>
    <n v="1248"/>
    <n v="720"/>
    <n v="912"/>
    <m/>
    <m/>
    <n v="608"/>
    <n v="784"/>
    <m/>
    <m/>
    <n v="608"/>
    <n v="784"/>
    <m/>
    <m/>
    <n v="608"/>
    <n v="784"/>
    <m/>
    <m/>
    <n v="608"/>
    <n v="784"/>
    <m/>
    <m/>
    <n v="608"/>
    <n v="800"/>
    <m/>
    <m/>
    <x v="11"/>
    <x v="1"/>
    <s v="SunshineCoast"/>
    <x v="36"/>
  </r>
  <r>
    <n v="11"/>
    <n v="38"/>
    <m/>
    <m/>
    <n v="3782368"/>
    <n v="79294784"/>
    <m/>
    <m/>
    <n v="527936"/>
    <n v="78853936"/>
    <m/>
    <m/>
    <n v="648128"/>
    <n v="74797216"/>
    <m/>
    <m/>
    <n v="412336"/>
    <n v="74008832"/>
    <m/>
    <m/>
    <n v="43504"/>
    <n v="70319552"/>
    <m/>
    <m/>
    <n v="58880"/>
    <n v="70870624"/>
    <n v="29008"/>
    <n v="71613104"/>
    <m/>
    <m/>
    <n v="27712"/>
    <n v="71330560"/>
    <m/>
    <m/>
    <n v="28368"/>
    <n v="71363376"/>
    <m/>
    <m/>
    <n v="28288"/>
    <n v="71266320"/>
    <m/>
    <m/>
    <n v="29040"/>
    <n v="71255776"/>
    <m/>
    <m/>
    <n v="27856"/>
    <n v="71234272"/>
    <m/>
    <m/>
    <x v="11"/>
    <x v="0"/>
    <s v="Vanderhoof"/>
    <x v="37"/>
  </r>
  <r>
    <n v="11"/>
    <n v="39"/>
    <m/>
    <m/>
    <n v="9180896"/>
    <n v="100084192"/>
    <m/>
    <m/>
    <n v="6916112"/>
    <n v="104931600"/>
    <m/>
    <m/>
    <n v="5846832"/>
    <n v="104361792"/>
    <m/>
    <m/>
    <n v="5023680"/>
    <n v="106306064"/>
    <m/>
    <m/>
    <n v="2425264"/>
    <n v="89568288"/>
    <m/>
    <m/>
    <n v="1178384"/>
    <n v="87754864"/>
    <n v="160832"/>
    <n v="86760400"/>
    <m/>
    <m/>
    <n v="174416"/>
    <n v="86369632"/>
    <m/>
    <m/>
    <n v="174176"/>
    <n v="86367392"/>
    <m/>
    <m/>
    <n v="171728"/>
    <n v="86067312"/>
    <m/>
    <m/>
    <n v="176000"/>
    <n v="86119776"/>
    <m/>
    <m/>
    <n v="172224"/>
    <n v="86087632"/>
    <m/>
    <m/>
    <x v="11"/>
    <x v="0"/>
    <s v="WilliamsLake"/>
    <x v="38"/>
  </r>
  <r>
    <n v="11"/>
    <n v="40"/>
    <m/>
    <m/>
    <n v="39344"/>
    <n v="1655648"/>
    <m/>
    <m/>
    <n v="1824"/>
    <n v="1661024"/>
    <m/>
    <m/>
    <n v="3760"/>
    <n v="1573264"/>
    <m/>
    <m/>
    <n v="4400"/>
    <n v="1553376"/>
    <m/>
    <m/>
    <n v="2256"/>
    <n v="1508224"/>
    <m/>
    <m/>
    <n v="48"/>
    <n v="1554192"/>
    <n v="0"/>
    <n v="1554000"/>
    <m/>
    <m/>
    <n v="0"/>
    <n v="1448608"/>
    <m/>
    <m/>
    <n v="0"/>
    <n v="1438144"/>
    <m/>
    <m/>
    <n v="0"/>
    <n v="1357120"/>
    <m/>
    <m/>
    <n v="0"/>
    <n v="1334272"/>
    <m/>
    <m/>
    <n v="0"/>
    <n v="1331328"/>
    <m/>
    <m/>
    <x v="11"/>
    <x v="2"/>
    <s v="InteriorTFLs"/>
    <x v="39"/>
  </r>
  <r>
    <n v="11"/>
    <n v="40"/>
    <m/>
    <m/>
    <n v="551600"/>
    <n v="13917360"/>
    <m/>
    <m/>
    <n v="36752"/>
    <n v="15166160"/>
    <m/>
    <m/>
    <n v="65120"/>
    <n v="14400256"/>
    <m/>
    <m/>
    <n v="55712"/>
    <n v="13903760"/>
    <m/>
    <m/>
    <n v="19008"/>
    <n v="13182624"/>
    <m/>
    <m/>
    <n v="2224"/>
    <n v="13373600"/>
    <n v="0"/>
    <n v="13291760"/>
    <m/>
    <m/>
    <n v="0"/>
    <n v="12969408"/>
    <m/>
    <m/>
    <n v="0"/>
    <n v="12986512"/>
    <m/>
    <m/>
    <n v="0"/>
    <n v="12866768"/>
    <m/>
    <m/>
    <n v="0"/>
    <n v="12871312"/>
    <m/>
    <m/>
    <n v="0"/>
    <n v="12899104"/>
    <m/>
    <m/>
    <x v="11"/>
    <x v="2"/>
    <s v="InteriorTFLs"/>
    <x v="39"/>
  </r>
  <r>
    <n v="11"/>
    <n v="40"/>
    <m/>
    <m/>
    <n v="136160"/>
    <n v="3163520"/>
    <m/>
    <m/>
    <n v="10224"/>
    <n v="3417312"/>
    <m/>
    <m/>
    <n v="13568"/>
    <n v="3167872"/>
    <m/>
    <m/>
    <n v="10528"/>
    <n v="3127520"/>
    <m/>
    <m/>
    <n v="2880"/>
    <n v="2784688"/>
    <m/>
    <m/>
    <n v="32"/>
    <n v="2884576"/>
    <n v="0"/>
    <n v="2895984"/>
    <m/>
    <m/>
    <n v="0"/>
    <n v="2816112"/>
    <m/>
    <m/>
    <n v="0"/>
    <n v="2790064"/>
    <m/>
    <m/>
    <n v="0"/>
    <n v="2724704"/>
    <m/>
    <m/>
    <n v="0"/>
    <n v="2731456"/>
    <m/>
    <m/>
    <n v="0"/>
    <n v="2740672"/>
    <m/>
    <m/>
    <x v="11"/>
    <x v="2"/>
    <s v="InteriorTFLs"/>
    <x v="39"/>
  </r>
  <r>
    <n v="11"/>
    <n v="40"/>
    <m/>
    <m/>
    <n v="320"/>
    <n v="480"/>
    <m/>
    <m/>
    <n v="3296"/>
    <n v="5904"/>
    <m/>
    <m/>
    <n v="3200"/>
    <n v="7472"/>
    <m/>
    <m/>
    <n v="368"/>
    <n v="368"/>
    <m/>
    <m/>
    <n v="9056"/>
    <n v="12832"/>
    <m/>
    <m/>
    <n v="464"/>
    <n v="3888"/>
    <n v="0"/>
    <n v="5680"/>
    <m/>
    <m/>
    <n v="0"/>
    <n v="3424"/>
    <m/>
    <m/>
    <n v="0"/>
    <n v="3472"/>
    <m/>
    <m/>
    <n v="0"/>
    <n v="3216"/>
    <m/>
    <m/>
    <n v="0"/>
    <n v="5856"/>
    <m/>
    <m/>
    <n v="0"/>
    <n v="5472"/>
    <m/>
    <m/>
    <x v="11"/>
    <x v="2"/>
    <s v="InteriorTFLs"/>
    <x v="39"/>
  </r>
  <r>
    <n v="11"/>
    <n v="40"/>
    <m/>
    <m/>
    <n v="48"/>
    <n v="48"/>
    <m/>
    <m/>
    <n v="160"/>
    <n v="272"/>
    <m/>
    <m/>
    <n v="16"/>
    <n v="16"/>
    <m/>
    <m/>
    <n v="16"/>
    <n v="80"/>
    <m/>
    <m/>
    <n v="48"/>
    <n v="144"/>
    <m/>
    <m/>
    <n v="208"/>
    <n v="384"/>
    <n v="0"/>
    <n v="176"/>
    <m/>
    <m/>
    <n v="0"/>
    <n v="176"/>
    <m/>
    <m/>
    <n v="0"/>
    <n v="128"/>
    <m/>
    <m/>
    <n v="0"/>
    <n v="128"/>
    <m/>
    <m/>
    <n v="0"/>
    <n v="176"/>
    <m/>
    <m/>
    <n v="0"/>
    <n v="176"/>
    <m/>
    <m/>
    <x v="11"/>
    <x v="2"/>
    <s v="InteriorTFLs"/>
    <x v="39"/>
  </r>
  <r>
    <n v="11"/>
    <n v="40"/>
    <m/>
    <m/>
    <n v="537248"/>
    <n v="2589712"/>
    <m/>
    <m/>
    <n v="271120"/>
    <n v="4441792"/>
    <m/>
    <m/>
    <n v="214352"/>
    <n v="3756336"/>
    <m/>
    <m/>
    <n v="166976"/>
    <n v="3551232"/>
    <m/>
    <m/>
    <n v="109856"/>
    <n v="3091696"/>
    <m/>
    <m/>
    <n v="8608"/>
    <n v="2844960"/>
    <n v="704"/>
    <n v="2816672"/>
    <m/>
    <m/>
    <n v="704"/>
    <n v="2788160"/>
    <m/>
    <m/>
    <n v="880"/>
    <n v="2758816"/>
    <m/>
    <m/>
    <n v="880"/>
    <n v="2744304"/>
    <m/>
    <m/>
    <n v="880"/>
    <n v="2754480"/>
    <m/>
    <m/>
    <n v="880"/>
    <n v="2720768"/>
    <m/>
    <m/>
    <x v="11"/>
    <x v="2"/>
    <s v="InteriorTFLs"/>
    <x v="39"/>
  </r>
  <r>
    <n v="11"/>
    <n v="40"/>
    <m/>
    <m/>
    <n v="226704"/>
    <n v="1724176"/>
    <m/>
    <m/>
    <n v="91376"/>
    <n v="2291296"/>
    <m/>
    <m/>
    <n v="94800"/>
    <n v="2002912"/>
    <m/>
    <m/>
    <n v="89312"/>
    <n v="1799504"/>
    <m/>
    <m/>
    <n v="40560"/>
    <n v="1568800"/>
    <m/>
    <m/>
    <n v="18592"/>
    <n v="1560880"/>
    <n v="1568"/>
    <n v="1527200"/>
    <m/>
    <m/>
    <n v="2048"/>
    <n v="1449616"/>
    <m/>
    <m/>
    <n v="1616"/>
    <n v="1452544"/>
    <m/>
    <m/>
    <n v="656"/>
    <n v="1438720"/>
    <m/>
    <m/>
    <n v="2368"/>
    <n v="1430048"/>
    <m/>
    <m/>
    <n v="1392"/>
    <n v="1416528"/>
    <m/>
    <m/>
    <x v="11"/>
    <x v="2"/>
    <s v="InteriorTFLs"/>
    <x v="39"/>
  </r>
  <r>
    <n v="11"/>
    <n v="40"/>
    <m/>
    <m/>
    <n v="109744"/>
    <n v="960896"/>
    <m/>
    <m/>
    <n v="40464"/>
    <n v="949744"/>
    <m/>
    <m/>
    <n v="43696"/>
    <n v="935120"/>
    <m/>
    <m/>
    <n v="44448"/>
    <n v="843952"/>
    <m/>
    <m/>
    <n v="13264"/>
    <n v="773872"/>
    <m/>
    <m/>
    <n v="6416"/>
    <n v="760384"/>
    <n v="4240"/>
    <n v="792848"/>
    <m/>
    <m/>
    <n v="3232"/>
    <n v="746512"/>
    <m/>
    <m/>
    <n v="3840"/>
    <n v="749712"/>
    <m/>
    <m/>
    <n v="2416"/>
    <n v="701504"/>
    <m/>
    <m/>
    <n v="2400"/>
    <n v="707888"/>
    <m/>
    <m/>
    <n v="2544"/>
    <n v="706432"/>
    <m/>
    <m/>
    <x v="11"/>
    <x v="2"/>
    <s v="InteriorTFLs"/>
    <x v="39"/>
  </r>
  <r>
    <n v="11"/>
    <n v="40"/>
    <m/>
    <m/>
    <n v="89424"/>
    <n v="676272"/>
    <m/>
    <m/>
    <n v="50160"/>
    <n v="799408"/>
    <m/>
    <m/>
    <n v="69840"/>
    <n v="708592"/>
    <m/>
    <m/>
    <n v="40592"/>
    <n v="606816"/>
    <m/>
    <m/>
    <n v="30416"/>
    <n v="598480"/>
    <m/>
    <m/>
    <n v="18288"/>
    <n v="573008"/>
    <n v="3664"/>
    <n v="556880"/>
    <m/>
    <m/>
    <n v="3872"/>
    <n v="545872"/>
    <m/>
    <m/>
    <n v="3056"/>
    <n v="543712"/>
    <m/>
    <m/>
    <n v="4368"/>
    <n v="533200"/>
    <m/>
    <m/>
    <n v="3264"/>
    <n v="519520"/>
    <m/>
    <m/>
    <n v="3184"/>
    <n v="514112"/>
    <m/>
    <m/>
    <x v="11"/>
    <x v="2"/>
    <s v="InteriorTFLs"/>
    <x v="39"/>
  </r>
  <r>
    <n v="11"/>
    <n v="40"/>
    <m/>
    <m/>
    <n v="0"/>
    <n v="0"/>
    <m/>
    <m/>
    <n v="1232"/>
    <n v="12192"/>
    <m/>
    <m/>
    <n v="6496"/>
    <n v="11728"/>
    <m/>
    <m/>
    <n v="3168"/>
    <n v="5360"/>
    <m/>
    <m/>
    <n v="18080"/>
    <n v="30352"/>
    <m/>
    <m/>
    <n v="9360"/>
    <n v="18192"/>
    <n v="4032"/>
    <n v="16816"/>
    <m/>
    <m/>
    <n v="5536"/>
    <n v="18880"/>
    <m/>
    <m/>
    <n v="5712"/>
    <n v="19200"/>
    <m/>
    <m/>
    <n v="5728"/>
    <n v="19072"/>
    <m/>
    <m/>
    <n v="5536"/>
    <n v="18880"/>
    <m/>
    <m/>
    <n v="4896"/>
    <n v="17872"/>
    <m/>
    <m/>
    <x v="11"/>
    <x v="2"/>
    <s v="InteriorTFLs"/>
    <x v="39"/>
  </r>
  <r>
    <n v="11"/>
    <n v="40"/>
    <m/>
    <m/>
    <n v="179568"/>
    <n v="2848176"/>
    <m/>
    <m/>
    <n v="57520"/>
    <n v="3017840"/>
    <m/>
    <m/>
    <n v="73168"/>
    <n v="2776800"/>
    <m/>
    <m/>
    <n v="58528"/>
    <n v="2744080"/>
    <m/>
    <m/>
    <n v="28240"/>
    <n v="2537728"/>
    <m/>
    <m/>
    <n v="16224"/>
    <n v="2533968"/>
    <n v="8272"/>
    <n v="2529024"/>
    <m/>
    <m/>
    <n v="8448"/>
    <n v="2470624"/>
    <m/>
    <m/>
    <n v="8272"/>
    <n v="2476960"/>
    <m/>
    <m/>
    <n v="7552"/>
    <n v="2433056"/>
    <m/>
    <m/>
    <n v="8720"/>
    <n v="2421872"/>
    <m/>
    <m/>
    <n v="6928"/>
    <n v="2421584"/>
    <m/>
    <m/>
    <x v="11"/>
    <x v="2"/>
    <s v="InteriorTFLs"/>
    <x v="39"/>
  </r>
  <r>
    <n v="11"/>
    <n v="40"/>
    <m/>
    <m/>
    <n v="8352"/>
    <n v="20256"/>
    <m/>
    <m/>
    <n v="13168"/>
    <n v="89920"/>
    <m/>
    <m/>
    <n v="21136"/>
    <n v="58256"/>
    <m/>
    <m/>
    <n v="22944"/>
    <n v="72880"/>
    <m/>
    <m/>
    <n v="15056"/>
    <n v="61584"/>
    <m/>
    <m/>
    <n v="3904"/>
    <n v="44800"/>
    <n v="7632"/>
    <n v="45264"/>
    <m/>
    <m/>
    <n v="8096"/>
    <n v="52192"/>
    <m/>
    <m/>
    <n v="9056"/>
    <n v="48768"/>
    <m/>
    <m/>
    <n v="11184"/>
    <n v="51616"/>
    <m/>
    <m/>
    <n v="11184"/>
    <n v="53568"/>
    <m/>
    <m/>
    <n v="9056"/>
    <n v="50224"/>
    <m/>
    <m/>
    <x v="11"/>
    <x v="2"/>
    <s v="InteriorTFLs"/>
    <x v="39"/>
  </r>
  <r>
    <n v="11"/>
    <n v="40"/>
    <m/>
    <m/>
    <n v="231168"/>
    <n v="715728"/>
    <m/>
    <m/>
    <n v="303504"/>
    <n v="544608"/>
    <m/>
    <m/>
    <n v="195504"/>
    <n v="288528"/>
    <m/>
    <m/>
    <n v="81280"/>
    <n v="117088"/>
    <m/>
    <m/>
    <n v="28288"/>
    <n v="43488"/>
    <m/>
    <m/>
    <n v="9856"/>
    <n v="24864"/>
    <n v="10320"/>
    <n v="27888"/>
    <m/>
    <m/>
    <n v="12256"/>
    <n v="28496"/>
    <m/>
    <m/>
    <n v="9648"/>
    <n v="27120"/>
    <m/>
    <m/>
    <n v="11456"/>
    <n v="29904"/>
    <m/>
    <m/>
    <n v="12448"/>
    <n v="29520"/>
    <m/>
    <m/>
    <n v="10944"/>
    <n v="26656"/>
    <m/>
    <m/>
    <x v="11"/>
    <x v="2"/>
    <s v="InteriorTFLs"/>
    <x v="39"/>
  </r>
  <r>
    <n v="11"/>
    <n v="40"/>
    <m/>
    <m/>
    <n v="324288"/>
    <n v="971696"/>
    <m/>
    <m/>
    <n v="565344"/>
    <n v="1759424"/>
    <m/>
    <m/>
    <n v="522016"/>
    <n v="985584"/>
    <m/>
    <m/>
    <n v="260704"/>
    <n v="450288"/>
    <m/>
    <m/>
    <n v="163888"/>
    <n v="272016"/>
    <m/>
    <m/>
    <n v="61280"/>
    <n v="128560"/>
    <n v="13936"/>
    <n v="79632"/>
    <m/>
    <m/>
    <n v="16496"/>
    <n v="88992"/>
    <m/>
    <m/>
    <n v="16144"/>
    <n v="88656"/>
    <m/>
    <m/>
    <n v="11088"/>
    <n v="86400"/>
    <m/>
    <m/>
    <n v="17312"/>
    <n v="96512"/>
    <m/>
    <m/>
    <n v="14288"/>
    <n v="89360"/>
    <m/>
    <m/>
    <x v="11"/>
    <x v="2"/>
    <s v="InteriorTFLs"/>
    <x v="39"/>
  </r>
  <r>
    <n v="11"/>
    <n v="40"/>
    <m/>
    <m/>
    <n v="328992"/>
    <n v="1691440"/>
    <m/>
    <m/>
    <n v="486192"/>
    <n v="2237520"/>
    <m/>
    <m/>
    <n v="507392"/>
    <n v="1582288"/>
    <m/>
    <m/>
    <n v="237248"/>
    <n v="727280"/>
    <m/>
    <m/>
    <n v="156016"/>
    <n v="517088"/>
    <m/>
    <m/>
    <n v="57392"/>
    <n v="387968"/>
    <n v="30432"/>
    <n v="376064"/>
    <m/>
    <m/>
    <n v="27936"/>
    <n v="346224"/>
    <m/>
    <m/>
    <n v="31392"/>
    <n v="358160"/>
    <m/>
    <m/>
    <n v="31184"/>
    <n v="337232"/>
    <m/>
    <m/>
    <n v="26784"/>
    <n v="342784"/>
    <m/>
    <m/>
    <n v="31072"/>
    <n v="344752"/>
    <m/>
    <m/>
    <x v="11"/>
    <x v="2"/>
    <s v="InteriorTFLs"/>
    <x v="39"/>
  </r>
  <r>
    <n v="11"/>
    <n v="40"/>
    <m/>
    <m/>
    <n v="31792"/>
    <n v="77472"/>
    <m/>
    <m/>
    <n v="20000"/>
    <n v="55136"/>
    <m/>
    <m/>
    <n v="17200"/>
    <n v="39488"/>
    <m/>
    <m/>
    <n v="8256"/>
    <n v="12144"/>
    <m/>
    <m/>
    <n v="8240"/>
    <n v="49440"/>
    <m/>
    <m/>
    <n v="13504"/>
    <n v="78128"/>
    <n v="29552"/>
    <n v="97664"/>
    <m/>
    <m/>
    <n v="30544"/>
    <n v="99904"/>
    <m/>
    <m/>
    <n v="30128"/>
    <n v="101120"/>
    <m/>
    <m/>
    <n v="31328"/>
    <n v="101136"/>
    <m/>
    <m/>
    <n v="30096"/>
    <n v="96496"/>
    <m/>
    <m/>
    <n v="31696"/>
    <n v="96432"/>
    <m/>
    <m/>
    <x v="11"/>
    <x v="2"/>
    <s v="InteriorTFLs"/>
    <x v="39"/>
  </r>
  <r>
    <n v="11"/>
    <n v="40"/>
    <m/>
    <m/>
    <n v="735280"/>
    <n v="5170912"/>
    <m/>
    <m/>
    <n v="633504"/>
    <n v="6880480"/>
    <m/>
    <m/>
    <n v="654272"/>
    <n v="5899584"/>
    <m/>
    <m/>
    <n v="570992"/>
    <n v="5431568"/>
    <m/>
    <m/>
    <n v="477392"/>
    <n v="4427408"/>
    <m/>
    <m/>
    <n v="231840"/>
    <n v="3966640"/>
    <n v="38000"/>
    <n v="3810560"/>
    <m/>
    <m/>
    <n v="38640"/>
    <n v="3684352"/>
    <m/>
    <m/>
    <n v="35520"/>
    <n v="3683648"/>
    <m/>
    <m/>
    <n v="35792"/>
    <n v="3637552"/>
    <m/>
    <m/>
    <n v="37136"/>
    <n v="3659648"/>
    <m/>
    <m/>
    <n v="35168"/>
    <n v="3632208"/>
    <m/>
    <m/>
    <x v="11"/>
    <x v="2"/>
    <s v="InteriorTFLs"/>
    <x v="39"/>
  </r>
  <r>
    <n v="11"/>
    <n v="40"/>
    <m/>
    <m/>
    <n v="756288"/>
    <n v="4492800"/>
    <m/>
    <m/>
    <n v="903232"/>
    <n v="6661600"/>
    <m/>
    <m/>
    <n v="917792"/>
    <n v="5068976"/>
    <m/>
    <m/>
    <n v="719760"/>
    <n v="3535120"/>
    <m/>
    <m/>
    <n v="546704"/>
    <n v="3232400"/>
    <m/>
    <m/>
    <n v="202736"/>
    <n v="2753296"/>
    <n v="88000"/>
    <n v="2659216"/>
    <m/>
    <m/>
    <n v="87936"/>
    <n v="2625584"/>
    <m/>
    <m/>
    <n v="93808"/>
    <n v="2539568"/>
    <m/>
    <m/>
    <n v="81984"/>
    <n v="2493856"/>
    <m/>
    <m/>
    <n v="90832"/>
    <n v="2551696"/>
    <m/>
    <m/>
    <n v="84944"/>
    <n v="2547456"/>
    <m/>
    <m/>
    <x v="11"/>
    <x v="2"/>
    <s v="InteriorTFLs"/>
    <x v="39"/>
  </r>
  <r>
    <n v="11"/>
    <n v="40"/>
    <m/>
    <m/>
    <n v="1909040"/>
    <n v="5933472"/>
    <m/>
    <m/>
    <n v="5160768"/>
    <n v="12745792"/>
    <m/>
    <m/>
    <n v="4796176"/>
    <n v="9617088"/>
    <m/>
    <m/>
    <n v="3008352"/>
    <n v="17294784"/>
    <m/>
    <m/>
    <n v="1752464"/>
    <n v="9868704"/>
    <m/>
    <m/>
    <n v="2616816"/>
    <n v="13657168"/>
    <n v="3236016"/>
    <n v="16860704"/>
    <m/>
    <m/>
    <n v="3169648"/>
    <n v="16586560"/>
    <m/>
    <m/>
    <n v="3162704"/>
    <n v="16642992"/>
    <m/>
    <m/>
    <n v="3125280"/>
    <n v="16306624"/>
    <m/>
    <m/>
    <n v="3133344"/>
    <n v="16372928"/>
    <m/>
    <m/>
    <n v="3116864"/>
    <n v="16391104"/>
    <m/>
    <m/>
    <x v="11"/>
    <x v="2"/>
    <s v="InteriorTFLs"/>
    <x v="39"/>
  </r>
  <r>
    <n v="11"/>
    <n v="41"/>
    <m/>
    <m/>
    <n v="0"/>
    <n v="0"/>
    <m/>
    <m/>
    <n v="0"/>
    <n v="0"/>
    <m/>
    <m/>
    <n v="0"/>
    <n v="0"/>
    <m/>
    <m/>
    <n v="0"/>
    <n v="0"/>
    <m/>
    <m/>
    <n v="0"/>
    <n v="0"/>
    <m/>
    <m/>
    <n v="0"/>
    <n v="0"/>
    <n v="0"/>
    <n v="0"/>
    <m/>
    <m/>
    <n v="0"/>
    <n v="0"/>
    <m/>
    <m/>
    <n v="0"/>
    <n v="0"/>
    <m/>
    <m/>
    <n v="0"/>
    <n v="0"/>
    <m/>
    <m/>
    <n v="0"/>
    <n v="0"/>
    <m/>
    <m/>
    <n v="0"/>
    <n v="0"/>
    <m/>
    <m/>
    <x v="11"/>
    <x v="3"/>
    <s v="CoastTFLs"/>
    <x v="40"/>
  </r>
  <r>
    <n v="11"/>
    <n v="41"/>
    <m/>
    <m/>
    <n v="0"/>
    <n v="0"/>
    <m/>
    <m/>
    <n v="0"/>
    <n v="0"/>
    <m/>
    <m/>
    <n v="0"/>
    <n v="0"/>
    <m/>
    <m/>
    <n v="0"/>
    <n v="0"/>
    <m/>
    <m/>
    <n v="16"/>
    <n v="16"/>
    <m/>
    <m/>
    <n v="0"/>
    <n v="0"/>
    <n v="0"/>
    <n v="0"/>
    <m/>
    <m/>
    <n v="0"/>
    <n v="0"/>
    <m/>
    <m/>
    <n v="0"/>
    <n v="0"/>
    <m/>
    <m/>
    <n v="0"/>
    <n v="0"/>
    <m/>
    <m/>
    <n v="0"/>
    <n v="0"/>
    <m/>
    <m/>
    <n v="0"/>
    <n v="0"/>
    <m/>
    <m/>
    <x v="11"/>
    <x v="3"/>
    <s v="CoastTFLs"/>
    <x v="40"/>
  </r>
  <r>
    <n v="11"/>
    <n v="41"/>
    <m/>
    <m/>
    <n v="0"/>
    <n v="0"/>
    <m/>
    <m/>
    <n v="0"/>
    <n v="0"/>
    <m/>
    <m/>
    <n v="0"/>
    <n v="0"/>
    <m/>
    <m/>
    <n v="0"/>
    <n v="0"/>
    <m/>
    <m/>
    <n v="0"/>
    <n v="0"/>
    <m/>
    <m/>
    <n v="0"/>
    <n v="0"/>
    <n v="0"/>
    <n v="0"/>
    <m/>
    <m/>
    <n v="0"/>
    <n v="0"/>
    <m/>
    <m/>
    <n v="0"/>
    <n v="0"/>
    <m/>
    <m/>
    <n v="0"/>
    <n v="0"/>
    <m/>
    <m/>
    <n v="0"/>
    <n v="0"/>
    <m/>
    <m/>
    <n v="0"/>
    <n v="0"/>
    <m/>
    <m/>
    <x v="11"/>
    <x v="3"/>
    <s v="CoastTFLs"/>
    <x v="40"/>
  </r>
  <r>
    <n v="11"/>
    <n v="41"/>
    <m/>
    <m/>
    <n v="0"/>
    <n v="0"/>
    <m/>
    <m/>
    <n v="0"/>
    <n v="0"/>
    <m/>
    <m/>
    <n v="0"/>
    <n v="0"/>
    <m/>
    <m/>
    <n v="0"/>
    <n v="0"/>
    <m/>
    <m/>
    <n v="0"/>
    <n v="0"/>
    <m/>
    <m/>
    <n v="0"/>
    <n v="0"/>
    <n v="0"/>
    <n v="0"/>
    <m/>
    <m/>
    <n v="0"/>
    <n v="0"/>
    <m/>
    <m/>
    <n v="0"/>
    <n v="0"/>
    <m/>
    <m/>
    <n v="0"/>
    <n v="0"/>
    <m/>
    <m/>
    <n v="0"/>
    <n v="0"/>
    <m/>
    <m/>
    <n v="0"/>
    <n v="0"/>
    <m/>
    <m/>
    <x v="11"/>
    <x v="3"/>
    <s v="CoastTFLs"/>
    <x v="40"/>
  </r>
  <r>
    <n v="11"/>
    <n v="41"/>
    <m/>
    <m/>
    <n v="0"/>
    <n v="0"/>
    <m/>
    <m/>
    <n v="0"/>
    <n v="0"/>
    <m/>
    <m/>
    <n v="0"/>
    <n v="0"/>
    <m/>
    <m/>
    <n v="0"/>
    <n v="0"/>
    <m/>
    <m/>
    <n v="0"/>
    <n v="0"/>
    <m/>
    <m/>
    <n v="0"/>
    <n v="0"/>
    <n v="0"/>
    <n v="0"/>
    <m/>
    <m/>
    <n v="0"/>
    <n v="0"/>
    <m/>
    <m/>
    <n v="0"/>
    <n v="0"/>
    <m/>
    <m/>
    <n v="0"/>
    <n v="0"/>
    <m/>
    <m/>
    <n v="0"/>
    <n v="0"/>
    <m/>
    <m/>
    <n v="0"/>
    <n v="0"/>
    <m/>
    <m/>
    <x v="11"/>
    <x v="3"/>
    <s v="CoastTFLs"/>
    <x v="40"/>
  </r>
  <r>
    <n v="11"/>
    <n v="41"/>
    <m/>
    <m/>
    <n v="0"/>
    <n v="0"/>
    <m/>
    <m/>
    <n v="0"/>
    <n v="0"/>
    <m/>
    <m/>
    <n v="0"/>
    <n v="0"/>
    <m/>
    <m/>
    <n v="0"/>
    <n v="0"/>
    <m/>
    <m/>
    <n v="0"/>
    <n v="0"/>
    <m/>
    <m/>
    <n v="0"/>
    <n v="0"/>
    <n v="0"/>
    <n v="0"/>
    <m/>
    <m/>
    <n v="0"/>
    <n v="0"/>
    <m/>
    <m/>
    <n v="0"/>
    <n v="0"/>
    <m/>
    <m/>
    <n v="0"/>
    <n v="0"/>
    <m/>
    <m/>
    <n v="0"/>
    <n v="0"/>
    <m/>
    <m/>
    <n v="0"/>
    <n v="0"/>
    <m/>
    <m/>
    <x v="11"/>
    <x v="3"/>
    <s v="CoastTFLs"/>
    <x v="40"/>
  </r>
  <r>
    <n v="11"/>
    <n v="41"/>
    <m/>
    <m/>
    <n v="0"/>
    <n v="0"/>
    <m/>
    <m/>
    <n v="0"/>
    <n v="208"/>
    <m/>
    <m/>
    <n v="816"/>
    <n v="2272"/>
    <m/>
    <m/>
    <n v="4688"/>
    <n v="4688"/>
    <m/>
    <m/>
    <n v="0"/>
    <n v="208"/>
    <m/>
    <m/>
    <n v="0"/>
    <n v="96"/>
    <n v="0"/>
    <n v="96"/>
    <m/>
    <m/>
    <n v="0"/>
    <n v="0"/>
    <m/>
    <m/>
    <n v="0"/>
    <n v="0"/>
    <m/>
    <m/>
    <n v="0"/>
    <n v="0"/>
    <m/>
    <m/>
    <n v="0"/>
    <n v="0"/>
    <m/>
    <m/>
    <n v="0"/>
    <n v="0"/>
    <m/>
    <m/>
    <x v="11"/>
    <x v="3"/>
    <s v="CoastTFLs"/>
    <x v="40"/>
  </r>
  <r>
    <n v="11"/>
    <n v="41"/>
    <m/>
    <m/>
    <n v="0"/>
    <n v="0"/>
    <m/>
    <m/>
    <n v="0"/>
    <n v="0"/>
    <m/>
    <m/>
    <n v="0"/>
    <n v="0"/>
    <m/>
    <m/>
    <n v="0"/>
    <n v="0"/>
    <m/>
    <m/>
    <n v="0"/>
    <n v="0"/>
    <m/>
    <m/>
    <n v="0"/>
    <n v="0"/>
    <n v="0"/>
    <n v="0"/>
    <m/>
    <m/>
    <n v="0"/>
    <n v="0"/>
    <m/>
    <m/>
    <n v="0"/>
    <n v="0"/>
    <m/>
    <m/>
    <n v="0"/>
    <n v="0"/>
    <m/>
    <m/>
    <n v="0"/>
    <n v="0"/>
    <m/>
    <m/>
    <n v="0"/>
    <n v="0"/>
    <m/>
    <m/>
    <x v="11"/>
    <x v="3"/>
    <s v="CoastTFLs"/>
    <x v="40"/>
  </r>
  <r>
    <n v="11"/>
    <n v="41"/>
    <m/>
    <m/>
    <n v="0"/>
    <n v="0"/>
    <m/>
    <m/>
    <n v="0"/>
    <n v="0"/>
    <m/>
    <m/>
    <n v="1616"/>
    <n v="1888"/>
    <m/>
    <m/>
    <n v="0"/>
    <n v="0"/>
    <m/>
    <m/>
    <n v="0"/>
    <n v="0"/>
    <m/>
    <m/>
    <n v="0"/>
    <n v="0"/>
    <n v="0"/>
    <n v="0"/>
    <m/>
    <m/>
    <n v="0"/>
    <n v="0"/>
    <m/>
    <m/>
    <n v="0"/>
    <n v="0"/>
    <m/>
    <m/>
    <n v="0"/>
    <n v="0"/>
    <m/>
    <m/>
    <n v="0"/>
    <n v="0"/>
    <m/>
    <m/>
    <n v="0"/>
    <n v="0"/>
    <m/>
    <m/>
    <x v="11"/>
    <x v="3"/>
    <s v="CoastTFLs"/>
    <x v="40"/>
  </r>
  <r>
    <n v="11"/>
    <n v="41"/>
    <m/>
    <m/>
    <n v="0"/>
    <n v="0"/>
    <m/>
    <m/>
    <n v="0"/>
    <n v="0"/>
    <m/>
    <m/>
    <n v="0"/>
    <n v="0"/>
    <m/>
    <m/>
    <n v="0"/>
    <n v="0"/>
    <m/>
    <m/>
    <n v="0"/>
    <n v="0"/>
    <m/>
    <m/>
    <n v="0"/>
    <n v="0"/>
    <n v="0"/>
    <n v="0"/>
    <m/>
    <m/>
    <n v="0"/>
    <n v="0"/>
    <m/>
    <m/>
    <n v="0"/>
    <n v="0"/>
    <m/>
    <m/>
    <n v="0"/>
    <n v="0"/>
    <m/>
    <m/>
    <n v="0"/>
    <n v="0"/>
    <m/>
    <m/>
    <n v="0"/>
    <n v="0"/>
    <m/>
    <m/>
    <x v="11"/>
    <x v="3"/>
    <s v="CoastTFLs"/>
    <x v="40"/>
  </r>
  <r>
    <n v="11"/>
    <n v="41"/>
    <m/>
    <m/>
    <n v="0"/>
    <n v="0"/>
    <m/>
    <m/>
    <n v="0"/>
    <n v="0"/>
    <m/>
    <m/>
    <n v="0"/>
    <n v="0"/>
    <m/>
    <m/>
    <n v="0"/>
    <n v="0"/>
    <m/>
    <m/>
    <n v="0"/>
    <n v="0"/>
    <m/>
    <m/>
    <n v="0"/>
    <n v="0"/>
    <n v="0"/>
    <n v="0"/>
    <m/>
    <m/>
    <n v="0"/>
    <n v="0"/>
    <m/>
    <m/>
    <n v="0"/>
    <n v="0"/>
    <m/>
    <m/>
    <n v="0"/>
    <n v="0"/>
    <m/>
    <m/>
    <n v="0"/>
    <n v="0"/>
    <m/>
    <m/>
    <n v="0"/>
    <n v="0"/>
    <m/>
    <m/>
    <x v="11"/>
    <x v="3"/>
    <s v="CoastTFLs"/>
    <x v="40"/>
  </r>
  <r>
    <n v="11"/>
    <n v="41"/>
    <m/>
    <m/>
    <n v="0"/>
    <n v="0"/>
    <m/>
    <m/>
    <n v="0"/>
    <n v="0"/>
    <m/>
    <m/>
    <n v="0"/>
    <n v="0"/>
    <m/>
    <m/>
    <n v="0"/>
    <n v="0"/>
    <m/>
    <m/>
    <n v="0"/>
    <n v="0"/>
    <m/>
    <m/>
    <n v="0"/>
    <n v="0"/>
    <n v="0"/>
    <n v="0"/>
    <m/>
    <m/>
    <n v="0"/>
    <n v="0"/>
    <m/>
    <m/>
    <n v="0"/>
    <n v="0"/>
    <m/>
    <m/>
    <n v="0"/>
    <n v="0"/>
    <m/>
    <m/>
    <n v="0"/>
    <n v="0"/>
    <m/>
    <m/>
    <n v="0"/>
    <n v="0"/>
    <m/>
    <m/>
    <x v="11"/>
    <x v="3"/>
    <s v="CoastTFLs"/>
    <x v="40"/>
  </r>
  <r>
    <n v="11"/>
    <n v="41"/>
    <m/>
    <m/>
    <n v="0"/>
    <n v="0"/>
    <m/>
    <m/>
    <n v="0"/>
    <n v="0"/>
    <m/>
    <m/>
    <n v="0"/>
    <n v="0"/>
    <m/>
    <m/>
    <n v="0"/>
    <n v="16"/>
    <m/>
    <m/>
    <n v="0"/>
    <n v="0"/>
    <m/>
    <m/>
    <n v="0"/>
    <n v="0"/>
    <n v="0"/>
    <n v="0"/>
    <m/>
    <m/>
    <n v="0"/>
    <n v="0"/>
    <m/>
    <m/>
    <n v="0"/>
    <n v="0"/>
    <m/>
    <m/>
    <n v="0"/>
    <n v="0"/>
    <m/>
    <m/>
    <n v="0"/>
    <n v="0"/>
    <m/>
    <m/>
    <n v="0"/>
    <n v="0"/>
    <m/>
    <m/>
    <x v="11"/>
    <x v="3"/>
    <s v="CoastTFLs"/>
    <x v="40"/>
  </r>
  <r>
    <n v="11"/>
    <n v="41"/>
    <m/>
    <m/>
    <n v="0"/>
    <n v="0"/>
    <m/>
    <m/>
    <n v="0"/>
    <n v="0"/>
    <m/>
    <m/>
    <n v="0"/>
    <n v="0"/>
    <m/>
    <m/>
    <n v="0"/>
    <n v="0"/>
    <m/>
    <m/>
    <n v="0"/>
    <n v="0"/>
    <m/>
    <m/>
    <n v="0"/>
    <n v="0"/>
    <n v="0"/>
    <n v="0"/>
    <m/>
    <m/>
    <n v="0"/>
    <n v="0"/>
    <m/>
    <m/>
    <n v="0"/>
    <n v="0"/>
    <m/>
    <m/>
    <n v="0"/>
    <n v="0"/>
    <m/>
    <m/>
    <n v="0"/>
    <n v="0"/>
    <m/>
    <m/>
    <n v="0"/>
    <n v="0"/>
    <m/>
    <m/>
    <x v="11"/>
    <x v="3"/>
    <s v="CoastTFLs"/>
    <x v="40"/>
  </r>
  <r>
    <n v="11"/>
    <n v="41"/>
    <m/>
    <m/>
    <n v="0"/>
    <n v="0"/>
    <m/>
    <m/>
    <n v="0"/>
    <n v="0"/>
    <m/>
    <m/>
    <n v="0"/>
    <n v="0"/>
    <m/>
    <m/>
    <n v="0"/>
    <n v="0"/>
    <m/>
    <m/>
    <n v="0"/>
    <n v="0"/>
    <m/>
    <m/>
    <n v="0"/>
    <n v="0"/>
    <n v="0"/>
    <n v="0"/>
    <m/>
    <m/>
    <n v="0"/>
    <n v="0"/>
    <m/>
    <m/>
    <n v="0"/>
    <n v="0"/>
    <m/>
    <m/>
    <n v="0"/>
    <n v="0"/>
    <m/>
    <m/>
    <n v="0"/>
    <n v="0"/>
    <m/>
    <m/>
    <n v="0"/>
    <n v="0"/>
    <m/>
    <m/>
    <x v="11"/>
    <x v="3"/>
    <s v="CoastTFLs"/>
    <x v="40"/>
  </r>
  <r>
    <n v="11"/>
    <n v="41"/>
    <m/>
    <m/>
    <n v="0"/>
    <n v="0"/>
    <m/>
    <m/>
    <n v="0"/>
    <n v="0"/>
    <m/>
    <m/>
    <n v="0"/>
    <n v="0"/>
    <m/>
    <m/>
    <n v="0"/>
    <n v="0"/>
    <m/>
    <m/>
    <n v="0"/>
    <n v="0"/>
    <m/>
    <m/>
    <n v="0"/>
    <n v="0"/>
    <n v="0"/>
    <n v="0"/>
    <m/>
    <m/>
    <n v="0"/>
    <n v="0"/>
    <m/>
    <m/>
    <n v="0"/>
    <n v="0"/>
    <m/>
    <m/>
    <n v="0"/>
    <n v="0"/>
    <m/>
    <m/>
    <n v="0"/>
    <n v="0"/>
    <m/>
    <m/>
    <n v="0"/>
    <n v="0"/>
    <m/>
    <m/>
    <x v="11"/>
    <x v="3"/>
    <s v="CoastTFLs"/>
    <x v="40"/>
  </r>
  <r>
    <n v="12"/>
    <n v="1"/>
    <m/>
    <m/>
    <n v="3698192"/>
    <n v="44408736"/>
    <m/>
    <m/>
    <n v="550608"/>
    <n v="46598720"/>
    <m/>
    <m/>
    <n v="500416"/>
    <n v="45473840"/>
    <m/>
    <m/>
    <n v="407248"/>
    <n v="44466176"/>
    <m/>
    <m/>
    <n v="315168"/>
    <n v="42942576"/>
    <m/>
    <m/>
    <n v="64960"/>
    <n v="41793744"/>
    <m/>
    <m/>
    <n v="8256"/>
    <n v="41642512"/>
    <n v="32"/>
    <n v="41529488"/>
    <m/>
    <m/>
    <n v="48"/>
    <n v="41480592"/>
    <m/>
    <m/>
    <n v="112"/>
    <n v="41481792"/>
    <m/>
    <m/>
    <n v="96"/>
    <n v="41442656"/>
    <m/>
    <m/>
    <n v="112"/>
    <n v="41594272"/>
    <m/>
    <m/>
    <x v="12"/>
    <x v="0"/>
    <s v="100MileHouse"/>
    <x v="0"/>
  </r>
  <r>
    <n v="12"/>
    <n v="2"/>
    <m/>
    <m/>
    <n v="563568"/>
    <n v="5051872"/>
    <m/>
    <m/>
    <n v="311232"/>
    <n v="6501712"/>
    <m/>
    <m/>
    <n v="525056"/>
    <n v="5689232"/>
    <m/>
    <m/>
    <n v="830448"/>
    <n v="4486864"/>
    <m/>
    <m/>
    <n v="695280"/>
    <n v="3831280"/>
    <m/>
    <m/>
    <n v="423024"/>
    <n v="2991792"/>
    <m/>
    <m/>
    <n v="92224"/>
    <n v="2549904"/>
    <n v="15920"/>
    <n v="2409760"/>
    <m/>
    <m/>
    <n v="17968"/>
    <n v="2399888"/>
    <m/>
    <m/>
    <n v="16912"/>
    <n v="2402624"/>
    <m/>
    <m/>
    <n v="18736"/>
    <n v="2388544"/>
    <m/>
    <m/>
    <n v="16976"/>
    <n v="2386672"/>
    <m/>
    <m/>
    <x v="12"/>
    <x v="0"/>
    <s v="Arrow"/>
    <x v="1"/>
  </r>
  <r>
    <n v="12"/>
    <n v="3"/>
    <m/>
    <m/>
    <n v="0"/>
    <n v="0"/>
    <m/>
    <m/>
    <n v="0"/>
    <n v="0"/>
    <m/>
    <m/>
    <n v="0"/>
    <n v="0"/>
    <m/>
    <m/>
    <n v="0"/>
    <n v="0"/>
    <m/>
    <m/>
    <n v="0"/>
    <n v="0"/>
    <m/>
    <m/>
    <n v="0"/>
    <n v="0"/>
    <m/>
    <m/>
    <n v="0"/>
    <n v="0"/>
    <n v="0"/>
    <n v="0"/>
    <m/>
    <m/>
    <n v="0"/>
    <n v="0"/>
    <m/>
    <m/>
    <n v="0"/>
    <n v="0"/>
    <m/>
    <m/>
    <n v="0"/>
    <n v="0"/>
    <m/>
    <m/>
    <n v="0"/>
    <n v="0"/>
    <m/>
    <m/>
    <x v="12"/>
    <x v="1"/>
    <s v="Arrowsmith"/>
    <x v="2"/>
  </r>
  <r>
    <n v="12"/>
    <n v="4"/>
    <m/>
    <m/>
    <n v="1479792"/>
    <n v="6615360"/>
    <m/>
    <m/>
    <n v="1643920"/>
    <n v="9788624"/>
    <m/>
    <m/>
    <n v="2032944"/>
    <n v="7259744"/>
    <m/>
    <m/>
    <n v="2016496"/>
    <n v="4545168"/>
    <m/>
    <m/>
    <n v="1406736"/>
    <n v="3037648"/>
    <m/>
    <m/>
    <n v="659040"/>
    <n v="1562640"/>
    <m/>
    <m/>
    <n v="116032"/>
    <n v="871632"/>
    <n v="70624"/>
    <n v="825664"/>
    <m/>
    <m/>
    <n v="77648"/>
    <n v="851408"/>
    <m/>
    <m/>
    <n v="78032"/>
    <n v="820448"/>
    <m/>
    <m/>
    <n v="76608"/>
    <n v="850016"/>
    <m/>
    <m/>
    <n v="79216"/>
    <n v="835040"/>
    <m/>
    <m/>
    <x v="12"/>
    <x v="0"/>
    <s v="Boundary"/>
    <x v="3"/>
  </r>
  <r>
    <n v="12"/>
    <n v="5"/>
    <m/>
    <m/>
    <n v="1207808"/>
    <n v="6361344"/>
    <m/>
    <m/>
    <n v="1084576"/>
    <n v="9980128"/>
    <m/>
    <m/>
    <n v="1972624"/>
    <n v="8003888"/>
    <m/>
    <m/>
    <n v="2114128"/>
    <n v="7069264"/>
    <m/>
    <m/>
    <n v="1927648"/>
    <n v="5162528"/>
    <m/>
    <m/>
    <n v="1717168"/>
    <n v="4218592"/>
    <m/>
    <m/>
    <n v="1554592"/>
    <n v="4290944"/>
    <n v="1155248"/>
    <n v="3925632"/>
    <m/>
    <m/>
    <n v="1237632"/>
    <n v="4018976"/>
    <m/>
    <m/>
    <n v="1232432"/>
    <n v="3982560"/>
    <m/>
    <m/>
    <n v="1221136"/>
    <n v="3945536"/>
    <m/>
    <m/>
    <n v="1200272"/>
    <n v="3957408"/>
    <m/>
    <m/>
    <x v="12"/>
    <x v="0"/>
    <s v="Bulkley"/>
    <x v="4"/>
  </r>
  <r>
    <n v="12"/>
    <n v="6"/>
    <m/>
    <m/>
    <n v="82624"/>
    <n v="210592"/>
    <m/>
    <m/>
    <n v="0"/>
    <n v="352"/>
    <m/>
    <m/>
    <n v="0"/>
    <n v="352"/>
    <m/>
    <m/>
    <n v="0"/>
    <n v="352"/>
    <m/>
    <m/>
    <n v="0"/>
    <n v="352"/>
    <m/>
    <m/>
    <n v="1456"/>
    <n v="4032"/>
    <m/>
    <m/>
    <n v="368"/>
    <n v="2912"/>
    <n v="0"/>
    <n v="2560"/>
    <m/>
    <m/>
    <n v="224"/>
    <n v="2496"/>
    <m/>
    <m/>
    <n v="224"/>
    <n v="2624"/>
    <m/>
    <m/>
    <n v="432"/>
    <n v="3136"/>
    <m/>
    <m/>
    <n v="240"/>
    <n v="2800"/>
    <m/>
    <m/>
    <x v="12"/>
    <x v="1"/>
    <s v="Cassiar"/>
    <x v="5"/>
  </r>
  <r>
    <n v="12"/>
    <n v="7"/>
    <m/>
    <m/>
    <n v="34144"/>
    <n v="83024"/>
    <m/>
    <m/>
    <n v="39264"/>
    <n v="71632"/>
    <m/>
    <m/>
    <n v="29568"/>
    <n v="46032"/>
    <m/>
    <m/>
    <n v="13568"/>
    <n v="20592"/>
    <m/>
    <m/>
    <n v="8416"/>
    <n v="12448"/>
    <m/>
    <m/>
    <n v="3888"/>
    <n v="5056"/>
    <m/>
    <m/>
    <n v="1264"/>
    <n v="3120"/>
    <n v="1104"/>
    <n v="2768"/>
    <m/>
    <m/>
    <n v="1104"/>
    <n v="2576"/>
    <m/>
    <m/>
    <n v="1104"/>
    <n v="3392"/>
    <m/>
    <m/>
    <n v="1104"/>
    <n v="2560"/>
    <m/>
    <m/>
    <n v="1104"/>
    <n v="4656"/>
    <m/>
    <m/>
    <x v="12"/>
    <x v="1"/>
    <s v="Cranberry"/>
    <x v="6"/>
  </r>
  <r>
    <n v="12"/>
    <n v="8"/>
    <m/>
    <m/>
    <n v="2719968"/>
    <n v="15267824"/>
    <m/>
    <m/>
    <n v="2803008"/>
    <n v="18954160"/>
    <m/>
    <m/>
    <n v="3341632"/>
    <n v="13627248"/>
    <m/>
    <m/>
    <n v="2928272"/>
    <n v="8110720"/>
    <m/>
    <m/>
    <n v="1906864"/>
    <n v="6734912"/>
    <m/>
    <m/>
    <n v="883920"/>
    <n v="4385952"/>
    <m/>
    <m/>
    <n v="339824"/>
    <n v="3775184"/>
    <n v="126704"/>
    <n v="3608080"/>
    <m/>
    <m/>
    <n v="142208"/>
    <n v="3605792"/>
    <m/>
    <m/>
    <n v="149088"/>
    <n v="3647280"/>
    <m/>
    <m/>
    <n v="141360"/>
    <n v="3605840"/>
    <m/>
    <m/>
    <n v="144432"/>
    <n v="3625456"/>
    <m/>
    <m/>
    <x v="12"/>
    <x v="0"/>
    <s v="Cranbrook"/>
    <x v="7"/>
  </r>
  <r>
    <n v="12"/>
    <n v="9"/>
    <m/>
    <m/>
    <n v="1123552"/>
    <n v="4272656"/>
    <m/>
    <m/>
    <n v="5752208"/>
    <n v="15598272"/>
    <m/>
    <m/>
    <n v="4718800"/>
    <n v="10719120"/>
    <m/>
    <m/>
    <n v="3648112"/>
    <n v="18810960"/>
    <m/>
    <m/>
    <n v="4037872"/>
    <n v="12998784"/>
    <m/>
    <m/>
    <n v="3610320"/>
    <n v="12528448"/>
    <m/>
    <m/>
    <n v="2842112"/>
    <n v="14053696"/>
    <n v="1058304"/>
    <n v="12264368"/>
    <m/>
    <m/>
    <n v="1127360"/>
    <n v="12320336"/>
    <m/>
    <m/>
    <n v="1114736"/>
    <n v="12345392"/>
    <m/>
    <m/>
    <n v="1103616"/>
    <n v="12354224"/>
    <m/>
    <m/>
    <n v="1104000"/>
    <n v="12387456"/>
    <m/>
    <m/>
    <x v="12"/>
    <x v="0"/>
    <s v="DawsonCreek"/>
    <x v="8"/>
  </r>
  <r>
    <n v="12"/>
    <n v="10"/>
    <m/>
    <m/>
    <n v="0"/>
    <n v="0"/>
    <m/>
    <m/>
    <n v="0"/>
    <n v="0"/>
    <m/>
    <m/>
    <n v="0"/>
    <n v="0"/>
    <m/>
    <m/>
    <n v="0"/>
    <n v="0"/>
    <m/>
    <m/>
    <n v="0"/>
    <n v="0"/>
    <m/>
    <m/>
    <n v="272"/>
    <n v="336"/>
    <m/>
    <m/>
    <n v="3328"/>
    <n v="8736"/>
    <n v="11472"/>
    <n v="17776"/>
    <m/>
    <m/>
    <n v="12304"/>
    <n v="18496"/>
    <m/>
    <m/>
    <n v="11680"/>
    <n v="16608"/>
    <m/>
    <m/>
    <n v="11952"/>
    <n v="17968"/>
    <m/>
    <m/>
    <n v="11104"/>
    <n v="17184"/>
    <m/>
    <m/>
    <x v="12"/>
    <x v="1"/>
    <s v="FortNelson"/>
    <x v="9"/>
  </r>
  <r>
    <n v="12"/>
    <n v="11"/>
    <m/>
    <m/>
    <n v="19344"/>
    <n v="82912"/>
    <m/>
    <m/>
    <n v="67216"/>
    <n v="381296"/>
    <m/>
    <m/>
    <n v="61472"/>
    <n v="342352"/>
    <m/>
    <m/>
    <n v="54384"/>
    <n v="361568"/>
    <m/>
    <m/>
    <n v="54064"/>
    <n v="322896"/>
    <m/>
    <m/>
    <n v="47456"/>
    <n v="265456"/>
    <m/>
    <m/>
    <n v="16256"/>
    <n v="220704"/>
    <n v="8608"/>
    <n v="213840"/>
    <m/>
    <m/>
    <n v="9696"/>
    <n v="219552"/>
    <m/>
    <m/>
    <n v="11472"/>
    <n v="213040"/>
    <m/>
    <m/>
    <n v="10224"/>
    <n v="212032"/>
    <m/>
    <m/>
    <n v="8960"/>
    <n v="215056"/>
    <m/>
    <m/>
    <x v="12"/>
    <x v="1"/>
    <s v="Fraser"/>
    <x v="10"/>
  </r>
  <r>
    <n v="12"/>
    <n v="12"/>
    <m/>
    <m/>
    <n v="7842816"/>
    <n v="74048400"/>
    <m/>
    <m/>
    <n v="4487296"/>
    <n v="93146304"/>
    <m/>
    <m/>
    <n v="7426224"/>
    <n v="79673104"/>
    <m/>
    <m/>
    <n v="6292944"/>
    <n v="78994032"/>
    <m/>
    <m/>
    <n v="5243920"/>
    <n v="64011536"/>
    <m/>
    <m/>
    <n v="5723744"/>
    <n v="65837104"/>
    <m/>
    <m/>
    <n v="5334592"/>
    <n v="71568304"/>
    <n v="4136544"/>
    <n v="70536800"/>
    <m/>
    <m/>
    <n v="4386816"/>
    <n v="70588032"/>
    <m/>
    <m/>
    <n v="4388560"/>
    <n v="70742480"/>
    <m/>
    <m/>
    <n v="4408864"/>
    <n v="70608640"/>
    <m/>
    <m/>
    <n v="4371232"/>
    <n v="70733808"/>
    <m/>
    <m/>
    <x v="12"/>
    <x v="0"/>
    <s v="FtStJames"/>
    <x v="11"/>
  </r>
  <r>
    <n v="12"/>
    <n v="13"/>
    <m/>
    <m/>
    <n v="295072"/>
    <n v="935504"/>
    <m/>
    <m/>
    <n v="2974064"/>
    <n v="5757216"/>
    <m/>
    <m/>
    <n v="1908144"/>
    <n v="2926528"/>
    <m/>
    <m/>
    <n v="2972560"/>
    <n v="5278512"/>
    <m/>
    <m/>
    <n v="2688752"/>
    <n v="4699168"/>
    <m/>
    <m/>
    <n v="4708704"/>
    <n v="8625680"/>
    <m/>
    <m/>
    <n v="3637792"/>
    <n v="9050192"/>
    <n v="3484704"/>
    <n v="9068848"/>
    <m/>
    <m/>
    <n v="3815664"/>
    <n v="9427760"/>
    <m/>
    <m/>
    <n v="3838816"/>
    <n v="9453584"/>
    <m/>
    <m/>
    <n v="3823104"/>
    <n v="9424208"/>
    <m/>
    <m/>
    <n v="3844752"/>
    <n v="9461280"/>
    <m/>
    <m/>
    <x v="12"/>
    <x v="1"/>
    <s v="FtStJohn"/>
    <x v="12"/>
  </r>
  <r>
    <n v="12"/>
    <n v="14"/>
    <m/>
    <m/>
    <n v="390624"/>
    <n v="2713968"/>
    <m/>
    <m/>
    <n v="287440"/>
    <n v="3714272"/>
    <m/>
    <m/>
    <n v="411552"/>
    <n v="3047760"/>
    <m/>
    <m/>
    <n v="452352"/>
    <n v="1982736"/>
    <m/>
    <m/>
    <n v="331056"/>
    <n v="1648384"/>
    <m/>
    <m/>
    <n v="147728"/>
    <n v="1248352"/>
    <m/>
    <m/>
    <n v="41168"/>
    <n v="1116128"/>
    <n v="16624"/>
    <n v="1044032"/>
    <m/>
    <m/>
    <n v="23040"/>
    <n v="1090688"/>
    <m/>
    <m/>
    <n v="21136"/>
    <n v="1067104"/>
    <m/>
    <m/>
    <n v="20240"/>
    <n v="1045168"/>
    <m/>
    <m/>
    <n v="23200"/>
    <n v="1057056"/>
    <m/>
    <m/>
    <x v="12"/>
    <x v="0"/>
    <s v="Golden"/>
    <x v="13"/>
  </r>
  <r>
    <n v="12"/>
    <n v="15"/>
    <m/>
    <m/>
    <n v="984400"/>
    <n v="5840992"/>
    <m/>
    <m/>
    <n v="871648"/>
    <n v="7671952"/>
    <m/>
    <m/>
    <n v="1147376"/>
    <n v="6016816"/>
    <m/>
    <m/>
    <n v="1281136"/>
    <n v="4396544"/>
    <m/>
    <m/>
    <n v="942464"/>
    <n v="3355888"/>
    <m/>
    <m/>
    <n v="565216"/>
    <n v="2470928"/>
    <m/>
    <m/>
    <n v="219696"/>
    <n v="2053680"/>
    <n v="76384"/>
    <n v="1897920"/>
    <m/>
    <m/>
    <n v="105968"/>
    <n v="1959776"/>
    <m/>
    <m/>
    <n v="100704"/>
    <n v="1900608"/>
    <m/>
    <m/>
    <n v="101968"/>
    <n v="1927584"/>
    <m/>
    <m/>
    <n v="104480"/>
    <n v="1916368"/>
    <m/>
    <m/>
    <x v="12"/>
    <x v="0"/>
    <s v="Invermere"/>
    <x v="14"/>
  </r>
  <r>
    <n v="12"/>
    <n v="16"/>
    <m/>
    <m/>
    <n v="2064"/>
    <n v="6912"/>
    <m/>
    <m/>
    <n v="8672"/>
    <n v="19200"/>
    <m/>
    <m/>
    <n v="10720"/>
    <n v="30304"/>
    <m/>
    <m/>
    <n v="4256"/>
    <n v="11216"/>
    <m/>
    <m/>
    <n v="27216"/>
    <n v="81648"/>
    <m/>
    <m/>
    <n v="14352"/>
    <n v="45328"/>
    <m/>
    <m/>
    <n v="12096"/>
    <n v="49536"/>
    <n v="11232"/>
    <n v="46320"/>
    <m/>
    <m/>
    <n v="12448"/>
    <n v="46352"/>
    <m/>
    <m/>
    <n v="11680"/>
    <n v="46992"/>
    <m/>
    <m/>
    <n v="11376"/>
    <n v="45328"/>
    <m/>
    <m/>
    <n v="11824"/>
    <n v="47920"/>
    <m/>
    <m/>
    <x v="12"/>
    <x v="1"/>
    <s v="Kalum"/>
    <x v="15"/>
  </r>
  <r>
    <n v="12"/>
    <n v="17"/>
    <m/>
    <m/>
    <n v="4323536"/>
    <n v="36590096"/>
    <m/>
    <m/>
    <n v="1773520"/>
    <n v="44388016"/>
    <m/>
    <m/>
    <n v="2028880"/>
    <n v="42223952"/>
    <m/>
    <m/>
    <n v="1789008"/>
    <n v="40023184"/>
    <m/>
    <m/>
    <n v="1808144"/>
    <n v="34496096"/>
    <m/>
    <m/>
    <n v="740864"/>
    <n v="30129488"/>
    <m/>
    <m/>
    <n v="80048"/>
    <n v="28966880"/>
    <n v="5440"/>
    <n v="28848400"/>
    <m/>
    <m/>
    <n v="4992"/>
    <n v="28920816"/>
    <m/>
    <m/>
    <n v="5824"/>
    <n v="28850016"/>
    <m/>
    <m/>
    <n v="4336"/>
    <n v="28880288"/>
    <m/>
    <m/>
    <n v="4672"/>
    <n v="28921920"/>
    <m/>
    <m/>
    <x v="12"/>
    <x v="0"/>
    <s v="Kamloops"/>
    <x v="16"/>
  </r>
  <r>
    <n v="12"/>
    <n v="18"/>
    <m/>
    <m/>
    <n v="0"/>
    <n v="0"/>
    <m/>
    <m/>
    <n v="0"/>
    <n v="0"/>
    <m/>
    <m/>
    <n v="0"/>
    <n v="0"/>
    <m/>
    <m/>
    <n v="0"/>
    <n v="0"/>
    <m/>
    <m/>
    <n v="0"/>
    <n v="0"/>
    <m/>
    <m/>
    <n v="0"/>
    <n v="0"/>
    <m/>
    <m/>
    <n v="0"/>
    <n v="0"/>
    <n v="0"/>
    <n v="0"/>
    <m/>
    <m/>
    <n v="0"/>
    <n v="0"/>
    <m/>
    <m/>
    <n v="0"/>
    <n v="0"/>
    <m/>
    <m/>
    <n v="0"/>
    <n v="0"/>
    <m/>
    <m/>
    <n v="0"/>
    <n v="0"/>
    <m/>
    <m/>
    <x v="12"/>
    <x v="1"/>
    <s v="Kingcome"/>
    <x v="17"/>
  </r>
  <r>
    <n v="12"/>
    <n v="19"/>
    <m/>
    <m/>
    <n v="148736"/>
    <n v="388272"/>
    <m/>
    <m/>
    <n v="374432"/>
    <n v="1315600"/>
    <m/>
    <m/>
    <n v="380608"/>
    <n v="820272"/>
    <m/>
    <m/>
    <n v="306160"/>
    <n v="530544"/>
    <m/>
    <m/>
    <n v="217920"/>
    <n v="327632"/>
    <m/>
    <m/>
    <n v="145920"/>
    <n v="218640"/>
    <m/>
    <m/>
    <n v="91376"/>
    <n v="271312"/>
    <n v="82992"/>
    <n v="253648"/>
    <m/>
    <m/>
    <n v="93088"/>
    <n v="264400"/>
    <m/>
    <m/>
    <n v="91392"/>
    <n v="262752"/>
    <m/>
    <m/>
    <n v="86736"/>
    <n v="256352"/>
    <m/>
    <m/>
    <n v="90976"/>
    <n v="268528"/>
    <m/>
    <m/>
    <x v="12"/>
    <x v="1"/>
    <s v="Kispiox"/>
    <x v="18"/>
  </r>
  <r>
    <n v="12"/>
    <n v="20"/>
    <m/>
    <m/>
    <n v="1133888"/>
    <n v="6420480"/>
    <m/>
    <m/>
    <n v="1099280"/>
    <n v="9174240"/>
    <m/>
    <m/>
    <n v="1479136"/>
    <n v="7282384"/>
    <m/>
    <m/>
    <n v="1430624"/>
    <n v="4938464"/>
    <m/>
    <m/>
    <n v="912016"/>
    <n v="3888320"/>
    <m/>
    <m/>
    <n v="517456"/>
    <n v="2931760"/>
    <m/>
    <m/>
    <n v="167744"/>
    <n v="2443296"/>
    <n v="46960"/>
    <n v="2332176"/>
    <m/>
    <m/>
    <n v="52480"/>
    <n v="2290608"/>
    <m/>
    <m/>
    <n v="56960"/>
    <n v="2331952"/>
    <m/>
    <m/>
    <n v="57088"/>
    <n v="2307792"/>
    <m/>
    <m/>
    <n v="55408"/>
    <n v="2292560"/>
    <m/>
    <m/>
    <x v="12"/>
    <x v="0"/>
    <s v="KootenayLake"/>
    <x v="19"/>
  </r>
  <r>
    <n v="12"/>
    <n v="21"/>
    <m/>
    <m/>
    <n v="3138208"/>
    <n v="53433328"/>
    <m/>
    <m/>
    <n v="459488"/>
    <n v="59491056"/>
    <m/>
    <m/>
    <n v="460368"/>
    <n v="57572432"/>
    <m/>
    <m/>
    <n v="322000"/>
    <n v="56581088"/>
    <m/>
    <m/>
    <n v="181744"/>
    <n v="52889968"/>
    <m/>
    <m/>
    <n v="156768"/>
    <n v="53533216"/>
    <m/>
    <m/>
    <n v="45680"/>
    <n v="54287808"/>
    <n v="41152"/>
    <n v="53979984"/>
    <m/>
    <m/>
    <n v="44256"/>
    <n v="53904656"/>
    <m/>
    <m/>
    <n v="44496"/>
    <n v="53753200"/>
    <m/>
    <m/>
    <n v="42176"/>
    <n v="53629744"/>
    <m/>
    <m/>
    <n v="44784"/>
    <n v="53793088"/>
    <m/>
    <m/>
    <x v="12"/>
    <x v="0"/>
    <s v="Lakes"/>
    <x v="20"/>
  </r>
  <r>
    <n v="12"/>
    <n v="22"/>
    <m/>
    <m/>
    <n v="1534688"/>
    <n v="7058416"/>
    <m/>
    <m/>
    <n v="1807984"/>
    <n v="13320672"/>
    <m/>
    <m/>
    <n v="1815616"/>
    <n v="13051728"/>
    <m/>
    <m/>
    <n v="2034672"/>
    <n v="12550000"/>
    <m/>
    <m/>
    <n v="1901632"/>
    <n v="9262176"/>
    <m/>
    <m/>
    <n v="1256400"/>
    <n v="6858432"/>
    <m/>
    <m/>
    <n v="335632"/>
    <n v="5270928"/>
    <n v="105296"/>
    <n v="5027904"/>
    <m/>
    <m/>
    <n v="109728"/>
    <n v="5039056"/>
    <m/>
    <m/>
    <n v="111712"/>
    <n v="5058800"/>
    <m/>
    <m/>
    <n v="116400"/>
    <n v="5024560"/>
    <m/>
    <m/>
    <n v="115728"/>
    <n v="5033264"/>
    <m/>
    <m/>
    <x v="12"/>
    <x v="0"/>
    <s v="Lillooet"/>
    <x v="21"/>
  </r>
  <r>
    <n v="12"/>
    <n v="23"/>
    <m/>
    <m/>
    <n v="8285152"/>
    <n v="32627904"/>
    <m/>
    <m/>
    <n v="14855056"/>
    <n v="63214576"/>
    <m/>
    <m/>
    <n v="13453008"/>
    <n v="52980608"/>
    <m/>
    <m/>
    <n v="14173264"/>
    <n v="47389216"/>
    <m/>
    <m/>
    <n v="11814352"/>
    <n v="36185056"/>
    <m/>
    <m/>
    <n v="13427776"/>
    <n v="63617552"/>
    <m/>
    <m/>
    <n v="12659360"/>
    <n v="70103024"/>
    <n v="6802608"/>
    <n v="64885776"/>
    <m/>
    <m/>
    <n v="7755296"/>
    <n v="65738128"/>
    <m/>
    <m/>
    <n v="7750640"/>
    <n v="65713328"/>
    <m/>
    <m/>
    <n v="7797232"/>
    <n v="65905232"/>
    <m/>
    <m/>
    <n v="7761520"/>
    <n v="65819712"/>
    <m/>
    <m/>
    <x v="12"/>
    <x v="0"/>
    <s v="Mackenzie"/>
    <x v="22"/>
  </r>
  <r>
    <n v="12"/>
    <n v="24"/>
    <m/>
    <m/>
    <n v="5787952"/>
    <n v="38700880"/>
    <m/>
    <m/>
    <n v="4998304"/>
    <n v="46313616"/>
    <m/>
    <m/>
    <n v="6107136"/>
    <n v="41515104"/>
    <m/>
    <m/>
    <n v="6658912"/>
    <n v="38510320"/>
    <m/>
    <m/>
    <n v="5359872"/>
    <n v="29087104"/>
    <m/>
    <m/>
    <n v="3907024"/>
    <n v="24327824"/>
    <m/>
    <m/>
    <n v="998896"/>
    <n v="18623680"/>
    <n v="203872"/>
    <n v="17700096"/>
    <m/>
    <m/>
    <n v="220688"/>
    <n v="17643584"/>
    <m/>
    <m/>
    <n v="227616"/>
    <n v="17719248"/>
    <m/>
    <m/>
    <n v="220064"/>
    <n v="17661072"/>
    <m/>
    <m/>
    <n v="223040"/>
    <n v="17710544"/>
    <m/>
    <m/>
    <x v="12"/>
    <x v="0"/>
    <s v="Merritt"/>
    <x v="23"/>
  </r>
  <r>
    <n v="12"/>
    <n v="25"/>
    <m/>
    <m/>
    <n v="0"/>
    <n v="0"/>
    <m/>
    <m/>
    <n v="2416"/>
    <n v="33824"/>
    <m/>
    <m/>
    <n v="1248"/>
    <n v="35856"/>
    <m/>
    <m/>
    <n v="3344"/>
    <n v="26832"/>
    <m/>
    <m/>
    <n v="400"/>
    <n v="28368"/>
    <m/>
    <m/>
    <n v="144"/>
    <n v="21984"/>
    <m/>
    <m/>
    <n v="0"/>
    <n v="21808"/>
    <n v="0"/>
    <n v="29344"/>
    <m/>
    <m/>
    <n v="0"/>
    <n v="27424"/>
    <m/>
    <m/>
    <n v="0"/>
    <n v="25216"/>
    <m/>
    <m/>
    <n v="0"/>
    <n v="27728"/>
    <m/>
    <m/>
    <n v="0"/>
    <n v="23728"/>
    <m/>
    <m/>
    <x v="12"/>
    <x v="1"/>
    <s v="MidCoast"/>
    <x v="24"/>
  </r>
  <r>
    <n v="12"/>
    <n v="26"/>
    <m/>
    <m/>
    <n v="4715136"/>
    <n v="33231792"/>
    <m/>
    <m/>
    <n v="1593824"/>
    <n v="45208016"/>
    <m/>
    <m/>
    <n v="2493104"/>
    <n v="41452816"/>
    <m/>
    <m/>
    <n v="2705568"/>
    <n v="38164880"/>
    <m/>
    <m/>
    <n v="2242688"/>
    <n v="36638000"/>
    <m/>
    <m/>
    <n v="2070576"/>
    <n v="32660544"/>
    <m/>
    <m/>
    <n v="1570944"/>
    <n v="32037200"/>
    <n v="1013200"/>
    <n v="31507152"/>
    <m/>
    <m/>
    <n v="1096368"/>
    <n v="31467072"/>
    <m/>
    <m/>
    <n v="1095024"/>
    <n v="31513168"/>
    <m/>
    <m/>
    <n v="1094256"/>
    <n v="31492768"/>
    <m/>
    <m/>
    <n v="1086256"/>
    <n v="31429216"/>
    <m/>
    <m/>
    <x v="12"/>
    <x v="0"/>
    <s v="Morice"/>
    <x v="25"/>
  </r>
  <r>
    <n v="12"/>
    <n v="27"/>
    <m/>
    <m/>
    <n v="53488"/>
    <n v="123888"/>
    <m/>
    <m/>
    <n v="50352"/>
    <n v="130016"/>
    <m/>
    <m/>
    <n v="26400"/>
    <n v="47504"/>
    <m/>
    <m/>
    <n v="8416"/>
    <n v="16896"/>
    <m/>
    <m/>
    <n v="5744"/>
    <n v="11488"/>
    <m/>
    <m/>
    <n v="2384"/>
    <n v="6384"/>
    <m/>
    <m/>
    <n v="912"/>
    <n v="5920"/>
    <n v="0"/>
    <n v="5008"/>
    <m/>
    <m/>
    <n v="0"/>
    <n v="5680"/>
    <m/>
    <m/>
    <n v="0"/>
    <n v="8016"/>
    <m/>
    <m/>
    <n v="0"/>
    <n v="7808"/>
    <m/>
    <m/>
    <n v="0"/>
    <n v="7152"/>
    <m/>
    <m/>
    <x v="12"/>
    <x v="1"/>
    <s v="Nass"/>
    <x v="26"/>
  </r>
  <r>
    <n v="12"/>
    <n v="28"/>
    <m/>
    <m/>
    <n v="0"/>
    <n v="0"/>
    <m/>
    <m/>
    <n v="0"/>
    <n v="0"/>
    <m/>
    <m/>
    <n v="0"/>
    <n v="0"/>
    <m/>
    <m/>
    <n v="0"/>
    <n v="0"/>
    <m/>
    <m/>
    <n v="0"/>
    <n v="0"/>
    <m/>
    <m/>
    <n v="0"/>
    <n v="0"/>
    <m/>
    <m/>
    <n v="0"/>
    <n v="0"/>
    <n v="0"/>
    <n v="0"/>
    <m/>
    <m/>
    <n v="0"/>
    <n v="0"/>
    <m/>
    <m/>
    <n v="0"/>
    <n v="0"/>
    <m/>
    <m/>
    <n v="0"/>
    <n v="0"/>
    <m/>
    <m/>
    <n v="0"/>
    <n v="0"/>
    <m/>
    <m/>
    <x v="12"/>
    <x v="1"/>
    <s v="NorthCoast"/>
    <x v="27"/>
  </r>
  <r>
    <n v="12"/>
    <n v="29"/>
    <m/>
    <m/>
    <n v="5331520"/>
    <n v="29125216"/>
    <m/>
    <m/>
    <n v="5738784"/>
    <n v="36758336"/>
    <m/>
    <m/>
    <n v="6534864"/>
    <n v="30676544"/>
    <m/>
    <m/>
    <n v="6632672"/>
    <n v="25591808"/>
    <m/>
    <m/>
    <n v="4809936"/>
    <n v="18152272"/>
    <m/>
    <m/>
    <n v="3105456"/>
    <n v="13283200"/>
    <m/>
    <m/>
    <n v="939744"/>
    <n v="10104496"/>
    <n v="472336"/>
    <n v="9424656"/>
    <m/>
    <m/>
    <n v="525184"/>
    <n v="9474288"/>
    <m/>
    <m/>
    <n v="512048"/>
    <n v="9404528"/>
    <m/>
    <m/>
    <n v="505072"/>
    <n v="9410288"/>
    <m/>
    <m/>
    <n v="512704"/>
    <n v="9448880"/>
    <m/>
    <m/>
    <x v="12"/>
    <x v="0"/>
    <s v="Okanagan"/>
    <x v="28"/>
  </r>
  <r>
    <n v="12"/>
    <n v="30"/>
    <m/>
    <m/>
    <n v="3787792"/>
    <n v="60216080"/>
    <m/>
    <m/>
    <n v="674944"/>
    <n v="59302608"/>
    <m/>
    <m/>
    <n v="761488"/>
    <n v="55102640"/>
    <m/>
    <m/>
    <n v="607760"/>
    <n v="52657648"/>
    <m/>
    <m/>
    <n v="340496"/>
    <n v="47200864"/>
    <m/>
    <m/>
    <n v="217440"/>
    <n v="47247520"/>
    <m/>
    <m/>
    <n v="79360"/>
    <n v="49240768"/>
    <n v="15184"/>
    <n v="49066736"/>
    <m/>
    <m/>
    <n v="16368"/>
    <n v="49146528"/>
    <m/>
    <m/>
    <n v="15568"/>
    <n v="49265456"/>
    <m/>
    <m/>
    <n v="16032"/>
    <n v="49315472"/>
    <m/>
    <m/>
    <n v="16256"/>
    <n v="49272272"/>
    <m/>
    <m/>
    <x v="12"/>
    <x v="0"/>
    <s v="PrinceGeorge"/>
    <x v="29"/>
  </r>
  <r>
    <n v="12"/>
    <n v="31"/>
    <m/>
    <m/>
    <n v="0"/>
    <n v="0"/>
    <m/>
    <m/>
    <n v="0"/>
    <n v="0"/>
    <m/>
    <m/>
    <n v="0"/>
    <n v="0"/>
    <m/>
    <m/>
    <n v="0"/>
    <n v="0"/>
    <m/>
    <m/>
    <n v="0"/>
    <n v="0"/>
    <m/>
    <m/>
    <n v="0"/>
    <n v="0"/>
    <m/>
    <m/>
    <n v="0"/>
    <n v="0"/>
    <n v="0"/>
    <n v="0"/>
    <m/>
    <m/>
    <n v="0"/>
    <n v="0"/>
    <m/>
    <m/>
    <n v="0"/>
    <n v="0"/>
    <m/>
    <m/>
    <n v="0"/>
    <n v="0"/>
    <m/>
    <m/>
    <n v="0"/>
    <n v="0"/>
    <m/>
    <m/>
    <x v="12"/>
    <x v="1"/>
    <s v="QueenCharlotte"/>
    <x v="30"/>
  </r>
  <r>
    <n v="12"/>
    <n v="32"/>
    <m/>
    <m/>
    <n v="1886480"/>
    <n v="97523680"/>
    <m/>
    <m/>
    <n v="82080"/>
    <n v="91953168"/>
    <m/>
    <m/>
    <n v="113328"/>
    <n v="91249520"/>
    <m/>
    <m/>
    <n v="115392"/>
    <n v="91180976"/>
    <m/>
    <m/>
    <n v="28016"/>
    <n v="89692480"/>
    <m/>
    <m/>
    <n v="21808"/>
    <n v="89706208"/>
    <m/>
    <m/>
    <n v="1344"/>
    <n v="89749456"/>
    <n v="416"/>
    <n v="89677152"/>
    <m/>
    <m/>
    <n v="304"/>
    <n v="89688752"/>
    <m/>
    <m/>
    <n v="624"/>
    <n v="89852896"/>
    <m/>
    <m/>
    <n v="416"/>
    <n v="89940656"/>
    <m/>
    <m/>
    <n v="720"/>
    <n v="89791776"/>
    <m/>
    <m/>
    <x v="12"/>
    <x v="0"/>
    <s v="Quesnel"/>
    <x v="31"/>
  </r>
  <r>
    <n v="12"/>
    <n v="33"/>
    <m/>
    <m/>
    <n v="4512"/>
    <n v="13088"/>
    <m/>
    <m/>
    <n v="25744"/>
    <n v="89120"/>
    <m/>
    <m/>
    <n v="24336"/>
    <n v="61440"/>
    <m/>
    <m/>
    <n v="16144"/>
    <n v="39344"/>
    <m/>
    <m/>
    <n v="13264"/>
    <n v="33152"/>
    <m/>
    <m/>
    <n v="11344"/>
    <n v="22656"/>
    <m/>
    <m/>
    <n v="4432"/>
    <n v="13584"/>
    <n v="576"/>
    <n v="9552"/>
    <m/>
    <m/>
    <n v="784"/>
    <n v="9056"/>
    <m/>
    <m/>
    <n v="1248"/>
    <n v="11104"/>
    <m/>
    <m/>
    <n v="1136"/>
    <n v="10432"/>
    <m/>
    <m/>
    <n v="592"/>
    <n v="9536"/>
    <m/>
    <m/>
    <x v="12"/>
    <x v="1"/>
    <s v="Revelstoke"/>
    <x v="32"/>
  </r>
  <r>
    <n v="12"/>
    <n v="34"/>
    <m/>
    <m/>
    <n v="532144"/>
    <n v="3427136"/>
    <m/>
    <m/>
    <n v="524144"/>
    <n v="4413008"/>
    <m/>
    <m/>
    <n v="638832"/>
    <n v="3658976"/>
    <m/>
    <m/>
    <n v="595248"/>
    <n v="3306784"/>
    <m/>
    <m/>
    <n v="471824"/>
    <n v="2752224"/>
    <m/>
    <m/>
    <n v="405968"/>
    <n v="2517152"/>
    <m/>
    <m/>
    <n v="235680"/>
    <n v="2369216"/>
    <n v="397456"/>
    <n v="2520656"/>
    <m/>
    <m/>
    <n v="438192"/>
    <n v="2554128"/>
    <m/>
    <m/>
    <n v="436720"/>
    <n v="2553136"/>
    <m/>
    <m/>
    <n v="429696"/>
    <n v="2532304"/>
    <m/>
    <m/>
    <n v="448656"/>
    <n v="2589008"/>
    <m/>
    <m/>
    <x v="12"/>
    <x v="0"/>
    <s v="RobsonValley"/>
    <x v="33"/>
  </r>
  <r>
    <n v="12"/>
    <n v="35"/>
    <m/>
    <m/>
    <n v="4192"/>
    <n v="38032"/>
    <m/>
    <m/>
    <n v="53120"/>
    <n v="369088"/>
    <m/>
    <m/>
    <n v="39232"/>
    <n v="436160"/>
    <m/>
    <m/>
    <n v="38368"/>
    <n v="386768"/>
    <m/>
    <m/>
    <n v="25472"/>
    <n v="333344"/>
    <m/>
    <m/>
    <n v="20752"/>
    <n v="316576"/>
    <m/>
    <m/>
    <n v="8544"/>
    <n v="280000"/>
    <n v="7120"/>
    <n v="284160"/>
    <m/>
    <m/>
    <n v="7392"/>
    <n v="275456"/>
    <m/>
    <m/>
    <n v="7728"/>
    <n v="283376"/>
    <m/>
    <m/>
    <n v="6816"/>
    <n v="280240"/>
    <m/>
    <m/>
    <n v="6880"/>
    <n v="285568"/>
    <m/>
    <m/>
    <x v="12"/>
    <x v="1"/>
    <s v="Soo"/>
    <x v="34"/>
  </r>
  <r>
    <n v="12"/>
    <n v="36"/>
    <m/>
    <m/>
    <n v="0"/>
    <n v="0"/>
    <m/>
    <m/>
    <n v="0"/>
    <n v="0"/>
    <m/>
    <m/>
    <n v="0"/>
    <n v="0"/>
    <m/>
    <m/>
    <n v="0"/>
    <n v="0"/>
    <m/>
    <m/>
    <n v="0"/>
    <n v="0"/>
    <m/>
    <m/>
    <n v="0"/>
    <n v="0"/>
    <m/>
    <m/>
    <n v="0"/>
    <n v="0"/>
    <n v="0"/>
    <n v="0"/>
    <m/>
    <m/>
    <n v="0"/>
    <n v="0"/>
    <m/>
    <m/>
    <n v="0"/>
    <n v="0"/>
    <m/>
    <m/>
    <n v="0"/>
    <n v="0"/>
    <m/>
    <m/>
    <n v="0"/>
    <n v="0"/>
    <m/>
    <m/>
    <x v="12"/>
    <x v="1"/>
    <s v="Strathcona"/>
    <x v="35"/>
  </r>
  <r>
    <n v="12"/>
    <n v="37"/>
    <m/>
    <m/>
    <n v="0"/>
    <n v="0"/>
    <m/>
    <m/>
    <n v="1968"/>
    <n v="3104"/>
    <m/>
    <m/>
    <n v="4784"/>
    <n v="9568"/>
    <m/>
    <m/>
    <n v="1840"/>
    <n v="5840"/>
    <m/>
    <m/>
    <n v="1568"/>
    <n v="3424"/>
    <m/>
    <m/>
    <n v="1488"/>
    <n v="2736"/>
    <m/>
    <m/>
    <n v="224"/>
    <n v="1136"/>
    <n v="32"/>
    <n v="816"/>
    <m/>
    <m/>
    <n v="32"/>
    <n v="816"/>
    <m/>
    <m/>
    <n v="32"/>
    <n v="816"/>
    <m/>
    <m/>
    <n v="32"/>
    <n v="816"/>
    <m/>
    <m/>
    <n v="32"/>
    <n v="832"/>
    <m/>
    <m/>
    <x v="12"/>
    <x v="1"/>
    <s v="SunshineCoast"/>
    <x v="36"/>
  </r>
  <r>
    <n v="12"/>
    <n v="38"/>
    <m/>
    <m/>
    <n v="2895248"/>
    <n v="82190032"/>
    <m/>
    <m/>
    <n v="245824"/>
    <n v="79099760"/>
    <m/>
    <m/>
    <n v="337600"/>
    <n v="75134816"/>
    <m/>
    <m/>
    <n v="240064"/>
    <n v="74248896"/>
    <m/>
    <m/>
    <n v="56912"/>
    <n v="70376464"/>
    <m/>
    <m/>
    <n v="40880"/>
    <n v="70911504"/>
    <m/>
    <m/>
    <n v="4448"/>
    <n v="71617552"/>
    <n v="1920"/>
    <n v="71332480"/>
    <m/>
    <m/>
    <n v="1776"/>
    <n v="71365152"/>
    <m/>
    <m/>
    <n v="1712"/>
    <n v="71268032"/>
    <m/>
    <m/>
    <n v="1776"/>
    <n v="71257552"/>
    <m/>
    <m/>
    <n v="1536"/>
    <n v="71235808"/>
    <m/>
    <m/>
    <x v="12"/>
    <x v="0"/>
    <s v="Vanderhoof"/>
    <x v="37"/>
  </r>
  <r>
    <n v="12"/>
    <n v="39"/>
    <m/>
    <m/>
    <n v="7337456"/>
    <n v="107421648"/>
    <m/>
    <m/>
    <n v="4293584"/>
    <n v="109225184"/>
    <m/>
    <m/>
    <n v="3301792"/>
    <n v="107663584"/>
    <m/>
    <m/>
    <n v="2655648"/>
    <n v="108961712"/>
    <m/>
    <m/>
    <n v="1957376"/>
    <n v="91525664"/>
    <m/>
    <m/>
    <n v="895120"/>
    <n v="88649984"/>
    <m/>
    <m/>
    <n v="78064"/>
    <n v="86838464"/>
    <n v="40672"/>
    <n v="86410304"/>
    <m/>
    <m/>
    <n v="43408"/>
    <n v="86410800"/>
    <m/>
    <m/>
    <n v="44864"/>
    <n v="86112176"/>
    <m/>
    <m/>
    <n v="45344"/>
    <n v="86165120"/>
    <m/>
    <m/>
    <n v="44240"/>
    <n v="86131872"/>
    <m/>
    <m/>
    <x v="12"/>
    <x v="0"/>
    <s v="WilliamsLake"/>
    <x v="38"/>
  </r>
  <r>
    <n v="12"/>
    <n v="40"/>
    <m/>
    <m/>
    <n v="525104"/>
    <n v="3114816"/>
    <m/>
    <m/>
    <n v="142688"/>
    <n v="4584480"/>
    <m/>
    <m/>
    <n v="140528"/>
    <n v="3896864"/>
    <m/>
    <m/>
    <n v="65520"/>
    <n v="3616752"/>
    <m/>
    <m/>
    <n v="76464"/>
    <n v="3168160"/>
    <m/>
    <m/>
    <n v="24960"/>
    <n v="2869920"/>
    <m/>
    <m/>
    <n v="608"/>
    <n v="2817280"/>
    <n v="0"/>
    <n v="2788160"/>
    <m/>
    <m/>
    <n v="0"/>
    <n v="2758816"/>
    <m/>
    <m/>
    <n v="0"/>
    <n v="2744304"/>
    <m/>
    <m/>
    <n v="0"/>
    <n v="2754480"/>
    <m/>
    <m/>
    <n v="0"/>
    <n v="2720768"/>
    <m/>
    <m/>
    <x v="12"/>
    <x v="2"/>
    <s v="InteriorTFLs"/>
    <x v="39"/>
  </r>
  <r>
    <n v="12"/>
    <n v="40"/>
    <m/>
    <m/>
    <n v="93056"/>
    <n v="1053952"/>
    <m/>
    <m/>
    <n v="34800"/>
    <n v="984544"/>
    <m/>
    <m/>
    <n v="33808"/>
    <n v="968928"/>
    <m/>
    <m/>
    <n v="24064"/>
    <n v="868016"/>
    <m/>
    <m/>
    <n v="9936"/>
    <n v="783808"/>
    <m/>
    <m/>
    <n v="6128"/>
    <n v="766512"/>
    <m/>
    <m/>
    <n v="3728"/>
    <n v="796576"/>
    <n v="160"/>
    <n v="746672"/>
    <m/>
    <m/>
    <n v="0"/>
    <n v="749712"/>
    <m/>
    <m/>
    <n v="0"/>
    <n v="701504"/>
    <m/>
    <m/>
    <n v="0"/>
    <n v="707888"/>
    <m/>
    <m/>
    <n v="0"/>
    <n v="706432"/>
    <m/>
    <m/>
    <x v="12"/>
    <x v="2"/>
    <s v="InteriorTFLs"/>
    <x v="39"/>
  </r>
  <r>
    <n v="12"/>
    <n v="40"/>
    <m/>
    <m/>
    <n v="8736"/>
    <n v="28992"/>
    <m/>
    <m/>
    <n v="15360"/>
    <n v="105280"/>
    <m/>
    <m/>
    <n v="26096"/>
    <n v="84352"/>
    <m/>
    <m/>
    <n v="11856"/>
    <n v="84736"/>
    <m/>
    <m/>
    <n v="20656"/>
    <n v="82240"/>
    <m/>
    <m/>
    <n v="4208"/>
    <n v="49008"/>
    <m/>
    <m/>
    <n v="2032"/>
    <n v="47296"/>
    <n v="0"/>
    <n v="52192"/>
    <m/>
    <m/>
    <n v="0"/>
    <n v="48768"/>
    <m/>
    <m/>
    <n v="0"/>
    <n v="51616"/>
    <m/>
    <m/>
    <n v="0"/>
    <n v="53568"/>
    <m/>
    <m/>
    <n v="0"/>
    <n v="50224"/>
    <m/>
    <m/>
    <x v="12"/>
    <x v="2"/>
    <s v="InteriorTFLs"/>
    <x v="39"/>
  </r>
  <r>
    <n v="12"/>
    <n v="40"/>
    <m/>
    <m/>
    <n v="191536"/>
    <n v="1915712"/>
    <m/>
    <m/>
    <n v="37424"/>
    <n v="2328720"/>
    <m/>
    <m/>
    <n v="63376"/>
    <n v="2066288"/>
    <m/>
    <m/>
    <n v="56144"/>
    <n v="1855648"/>
    <m/>
    <m/>
    <n v="32048"/>
    <n v="1600848"/>
    <m/>
    <m/>
    <n v="20080"/>
    <n v="1580960"/>
    <m/>
    <m/>
    <n v="416"/>
    <n v="1527616"/>
    <n v="400"/>
    <n v="1450016"/>
    <m/>
    <m/>
    <n v="400"/>
    <n v="1452944"/>
    <m/>
    <m/>
    <n v="0"/>
    <n v="1438720"/>
    <m/>
    <m/>
    <n v="128"/>
    <n v="1430176"/>
    <m/>
    <m/>
    <n v="0"/>
    <n v="1416528"/>
    <m/>
    <m/>
    <x v="12"/>
    <x v="2"/>
    <s v="InteriorTFLs"/>
    <x v="39"/>
  </r>
  <r>
    <n v="12"/>
    <n v="40"/>
    <m/>
    <m/>
    <n v="26912"/>
    <n v="1682560"/>
    <m/>
    <m/>
    <n v="656"/>
    <n v="1661680"/>
    <m/>
    <m/>
    <n v="2576"/>
    <n v="1575840"/>
    <m/>
    <m/>
    <n v="2272"/>
    <n v="1555648"/>
    <m/>
    <m/>
    <n v="800"/>
    <n v="1509024"/>
    <m/>
    <m/>
    <n v="48"/>
    <n v="1554240"/>
    <m/>
    <m/>
    <n v="16"/>
    <n v="1554016"/>
    <n v="0"/>
    <n v="1448608"/>
    <m/>
    <m/>
    <n v="0"/>
    <n v="1438144"/>
    <m/>
    <m/>
    <n v="0"/>
    <n v="1357120"/>
    <m/>
    <m/>
    <n v="0"/>
    <n v="1334272"/>
    <m/>
    <m/>
    <n v="0"/>
    <n v="1331328"/>
    <m/>
    <m/>
    <x v="12"/>
    <x v="2"/>
    <s v="InteriorTFLs"/>
    <x v="39"/>
  </r>
  <r>
    <n v="12"/>
    <n v="40"/>
    <m/>
    <m/>
    <n v="416592"/>
    <n v="14333952"/>
    <m/>
    <m/>
    <n v="15264"/>
    <n v="15181424"/>
    <m/>
    <m/>
    <n v="49600"/>
    <n v="14449856"/>
    <m/>
    <m/>
    <n v="54416"/>
    <n v="13958176"/>
    <m/>
    <m/>
    <n v="12448"/>
    <n v="13195072"/>
    <m/>
    <m/>
    <n v="2000"/>
    <n v="13375600"/>
    <m/>
    <m/>
    <n v="0"/>
    <n v="13291760"/>
    <n v="0"/>
    <n v="12969408"/>
    <m/>
    <m/>
    <n v="0"/>
    <n v="12986512"/>
    <m/>
    <m/>
    <n v="0"/>
    <n v="12866768"/>
    <m/>
    <m/>
    <n v="0"/>
    <n v="12871312"/>
    <m/>
    <m/>
    <n v="0"/>
    <n v="12899104"/>
    <m/>
    <m/>
    <x v="12"/>
    <x v="2"/>
    <s v="InteriorTFLs"/>
    <x v="39"/>
  </r>
  <r>
    <n v="12"/>
    <n v="40"/>
    <m/>
    <m/>
    <n v="96512"/>
    <n v="3260032"/>
    <m/>
    <m/>
    <n v="6064"/>
    <n v="3423376"/>
    <m/>
    <m/>
    <n v="10576"/>
    <n v="3178448"/>
    <m/>
    <m/>
    <n v="11920"/>
    <n v="3139440"/>
    <m/>
    <m/>
    <n v="3696"/>
    <n v="2788384"/>
    <m/>
    <m/>
    <n v="3472"/>
    <n v="2888048"/>
    <m/>
    <m/>
    <n v="256"/>
    <n v="2896240"/>
    <n v="0"/>
    <n v="2816112"/>
    <m/>
    <m/>
    <n v="0"/>
    <n v="2790064"/>
    <m/>
    <m/>
    <n v="0"/>
    <n v="2724704"/>
    <m/>
    <m/>
    <n v="0"/>
    <n v="2731456"/>
    <m/>
    <m/>
    <n v="0"/>
    <n v="2740672"/>
    <m/>
    <m/>
    <x v="12"/>
    <x v="2"/>
    <s v="InteriorTFLs"/>
    <x v="39"/>
  </r>
  <r>
    <n v="12"/>
    <n v="40"/>
    <m/>
    <m/>
    <n v="16"/>
    <n v="496"/>
    <m/>
    <m/>
    <n v="1552"/>
    <n v="7456"/>
    <m/>
    <m/>
    <n v="576"/>
    <n v="8048"/>
    <m/>
    <m/>
    <n v="528"/>
    <n v="896"/>
    <m/>
    <m/>
    <n v="624"/>
    <n v="13456"/>
    <m/>
    <m/>
    <n v="208"/>
    <n v="4096"/>
    <m/>
    <m/>
    <n v="0"/>
    <n v="5680"/>
    <n v="0"/>
    <n v="3424"/>
    <m/>
    <m/>
    <n v="0"/>
    <n v="3472"/>
    <m/>
    <m/>
    <n v="0"/>
    <n v="3216"/>
    <m/>
    <m/>
    <n v="0"/>
    <n v="5856"/>
    <m/>
    <m/>
    <n v="0"/>
    <n v="5472"/>
    <m/>
    <m/>
    <x v="12"/>
    <x v="2"/>
    <s v="InteriorTFLs"/>
    <x v="39"/>
  </r>
  <r>
    <n v="12"/>
    <n v="40"/>
    <m/>
    <m/>
    <n v="0"/>
    <n v="48"/>
    <m/>
    <m/>
    <n v="48"/>
    <n v="320"/>
    <m/>
    <m/>
    <n v="16"/>
    <n v="32"/>
    <m/>
    <m/>
    <n v="96"/>
    <n v="176"/>
    <m/>
    <m/>
    <n v="16"/>
    <n v="160"/>
    <m/>
    <m/>
    <n v="64"/>
    <n v="448"/>
    <m/>
    <m/>
    <n v="0"/>
    <n v="176"/>
    <n v="0"/>
    <n v="176"/>
    <m/>
    <m/>
    <n v="0"/>
    <n v="128"/>
    <m/>
    <m/>
    <n v="0"/>
    <n v="128"/>
    <m/>
    <m/>
    <n v="0"/>
    <n v="176"/>
    <m/>
    <m/>
    <n v="0"/>
    <n v="176"/>
    <m/>
    <m/>
    <x v="12"/>
    <x v="2"/>
    <s v="InteriorTFLs"/>
    <x v="39"/>
  </r>
  <r>
    <n v="12"/>
    <n v="40"/>
    <m/>
    <m/>
    <n v="75232"/>
    <n v="751504"/>
    <m/>
    <m/>
    <n v="40400"/>
    <n v="839808"/>
    <m/>
    <m/>
    <n v="44048"/>
    <n v="752640"/>
    <m/>
    <m/>
    <n v="52688"/>
    <n v="659504"/>
    <m/>
    <m/>
    <n v="40000"/>
    <n v="638480"/>
    <m/>
    <m/>
    <n v="23136"/>
    <n v="596144"/>
    <m/>
    <m/>
    <n v="4240"/>
    <n v="561120"/>
    <n v="768"/>
    <n v="546640"/>
    <m/>
    <m/>
    <n v="560"/>
    <n v="544272"/>
    <m/>
    <m/>
    <n v="640"/>
    <n v="533840"/>
    <m/>
    <m/>
    <n v="832"/>
    <n v="520352"/>
    <m/>
    <m/>
    <n v="688"/>
    <n v="514800"/>
    <m/>
    <m/>
    <x v="12"/>
    <x v="2"/>
    <s v="InteriorTFLs"/>
    <x v="39"/>
  </r>
  <r>
    <n v="12"/>
    <n v="40"/>
    <m/>
    <m/>
    <n v="0"/>
    <n v="0"/>
    <m/>
    <m/>
    <n v="2720"/>
    <n v="14912"/>
    <m/>
    <m/>
    <n v="4112"/>
    <n v="15840"/>
    <m/>
    <m/>
    <n v="7584"/>
    <n v="12944"/>
    <m/>
    <m/>
    <n v="8448"/>
    <n v="38800"/>
    <m/>
    <m/>
    <n v="7296"/>
    <n v="25488"/>
    <m/>
    <m/>
    <n v="4416"/>
    <n v="21232"/>
    <n v="1648"/>
    <n v="20528"/>
    <m/>
    <m/>
    <n v="1648"/>
    <n v="20848"/>
    <m/>
    <m/>
    <n v="1648"/>
    <n v="20720"/>
    <m/>
    <m/>
    <n v="1648"/>
    <n v="20528"/>
    <m/>
    <m/>
    <n v="1648"/>
    <n v="19520"/>
    <m/>
    <m/>
    <x v="12"/>
    <x v="2"/>
    <s v="InteriorTFLs"/>
    <x v="39"/>
  </r>
  <r>
    <n v="12"/>
    <n v="40"/>
    <m/>
    <m/>
    <n v="117184"/>
    <n v="2965360"/>
    <m/>
    <m/>
    <n v="17056"/>
    <n v="3034896"/>
    <m/>
    <m/>
    <n v="24992"/>
    <n v="2801792"/>
    <m/>
    <m/>
    <n v="26768"/>
    <n v="2770848"/>
    <m/>
    <m/>
    <n v="24576"/>
    <n v="2562304"/>
    <m/>
    <m/>
    <n v="17104"/>
    <n v="2551072"/>
    <m/>
    <m/>
    <n v="6384"/>
    <n v="2535408"/>
    <n v="2000"/>
    <n v="2472624"/>
    <m/>
    <m/>
    <n v="2144"/>
    <n v="2479104"/>
    <m/>
    <m/>
    <n v="2880"/>
    <n v="2435936"/>
    <m/>
    <m/>
    <n v="2704"/>
    <n v="2424576"/>
    <m/>
    <m/>
    <n v="1808"/>
    <n v="2423392"/>
    <m/>
    <m/>
    <x v="12"/>
    <x v="2"/>
    <s v="InteriorTFLs"/>
    <x v="39"/>
  </r>
  <r>
    <n v="12"/>
    <n v="40"/>
    <m/>
    <m/>
    <n v="592928"/>
    <n v="5763840"/>
    <m/>
    <m/>
    <n v="324992"/>
    <n v="7205472"/>
    <m/>
    <m/>
    <n v="384944"/>
    <n v="6284528"/>
    <m/>
    <m/>
    <n v="343584"/>
    <n v="5775152"/>
    <m/>
    <m/>
    <n v="371008"/>
    <n v="4798416"/>
    <m/>
    <m/>
    <n v="244656"/>
    <n v="4211296"/>
    <m/>
    <m/>
    <n v="58304"/>
    <n v="3868864"/>
    <n v="8256"/>
    <n v="3692608"/>
    <m/>
    <m/>
    <n v="7856"/>
    <n v="3691504"/>
    <m/>
    <m/>
    <n v="8592"/>
    <n v="3646144"/>
    <m/>
    <m/>
    <n v="8320"/>
    <n v="3667968"/>
    <m/>
    <m/>
    <n v="8736"/>
    <n v="3640944"/>
    <m/>
    <m/>
    <x v="12"/>
    <x v="2"/>
    <s v="InteriorTFLs"/>
    <x v="39"/>
  </r>
  <r>
    <n v="12"/>
    <n v="40"/>
    <m/>
    <m/>
    <n v="235696"/>
    <n v="951424"/>
    <m/>
    <m/>
    <n v="433168"/>
    <n v="977776"/>
    <m/>
    <m/>
    <n v="313552"/>
    <n v="602080"/>
    <m/>
    <m/>
    <n v="249088"/>
    <n v="366176"/>
    <m/>
    <m/>
    <n v="95200"/>
    <n v="138688"/>
    <m/>
    <m/>
    <n v="48544"/>
    <n v="73408"/>
    <m/>
    <m/>
    <n v="6976"/>
    <n v="34864"/>
    <n v="9200"/>
    <n v="37696"/>
    <m/>
    <m/>
    <n v="11936"/>
    <n v="39056"/>
    <m/>
    <m/>
    <n v="10672"/>
    <n v="40576"/>
    <m/>
    <m/>
    <n v="10288"/>
    <n v="39808"/>
    <m/>
    <m/>
    <n v="10464"/>
    <n v="37120"/>
    <m/>
    <m/>
    <x v="12"/>
    <x v="2"/>
    <s v="InteriorTFLs"/>
    <x v="39"/>
  </r>
  <r>
    <n v="12"/>
    <n v="40"/>
    <m/>
    <m/>
    <n v="320640"/>
    <n v="2012080"/>
    <m/>
    <m/>
    <n v="290208"/>
    <n v="2527728"/>
    <m/>
    <m/>
    <n v="432032"/>
    <n v="2014320"/>
    <m/>
    <m/>
    <n v="333760"/>
    <n v="1061040"/>
    <m/>
    <m/>
    <n v="239616"/>
    <n v="756704"/>
    <m/>
    <m/>
    <n v="108208"/>
    <n v="496176"/>
    <m/>
    <m/>
    <n v="30032"/>
    <n v="406096"/>
    <n v="10848"/>
    <n v="357072"/>
    <m/>
    <m/>
    <n v="10368"/>
    <n v="368528"/>
    <m/>
    <m/>
    <n v="10160"/>
    <n v="347392"/>
    <m/>
    <m/>
    <n v="10912"/>
    <n v="353696"/>
    <m/>
    <m/>
    <n v="10880"/>
    <n v="355632"/>
    <m/>
    <m/>
    <x v="12"/>
    <x v="2"/>
    <s v="InteriorTFLs"/>
    <x v="39"/>
  </r>
  <r>
    <n v="12"/>
    <n v="40"/>
    <m/>
    <m/>
    <n v="42800"/>
    <n v="120272"/>
    <m/>
    <m/>
    <n v="43392"/>
    <n v="98528"/>
    <m/>
    <m/>
    <n v="24256"/>
    <n v="63744"/>
    <m/>
    <m/>
    <n v="14944"/>
    <n v="27088"/>
    <m/>
    <m/>
    <n v="10928"/>
    <n v="60368"/>
    <m/>
    <m/>
    <n v="10384"/>
    <n v="88512"/>
    <m/>
    <m/>
    <n v="16368"/>
    <n v="114032"/>
    <n v="19392"/>
    <n v="119296"/>
    <m/>
    <m/>
    <n v="18256"/>
    <n v="119376"/>
    <m/>
    <m/>
    <n v="19248"/>
    <n v="120384"/>
    <m/>
    <m/>
    <n v="17072"/>
    <n v="113568"/>
    <m/>
    <m/>
    <n v="19936"/>
    <n v="116368"/>
    <m/>
    <m/>
    <x v="12"/>
    <x v="2"/>
    <s v="InteriorTFLs"/>
    <x v="39"/>
  </r>
  <r>
    <n v="12"/>
    <n v="40"/>
    <m/>
    <m/>
    <n v="297920"/>
    <n v="1269616"/>
    <m/>
    <m/>
    <n v="411712"/>
    <n v="2171136"/>
    <m/>
    <m/>
    <n v="492816"/>
    <n v="1478400"/>
    <m/>
    <m/>
    <n v="437104"/>
    <n v="887392"/>
    <m/>
    <m/>
    <n v="321504"/>
    <n v="593520"/>
    <m/>
    <m/>
    <n v="158976"/>
    <n v="287536"/>
    <m/>
    <m/>
    <n v="23312"/>
    <n v="102944"/>
    <n v="23056"/>
    <n v="112048"/>
    <m/>
    <m/>
    <n v="25056"/>
    <n v="113712"/>
    <m/>
    <m/>
    <n v="23216"/>
    <n v="109616"/>
    <m/>
    <m/>
    <n v="20384"/>
    <n v="116896"/>
    <m/>
    <m/>
    <n v="22048"/>
    <n v="111408"/>
    <m/>
    <m/>
    <x v="12"/>
    <x v="2"/>
    <s v="InteriorTFLs"/>
    <x v="39"/>
  </r>
  <r>
    <n v="12"/>
    <n v="40"/>
    <m/>
    <m/>
    <n v="739920"/>
    <n v="5232720"/>
    <m/>
    <m/>
    <n v="595488"/>
    <n v="7257088"/>
    <m/>
    <m/>
    <n v="756944"/>
    <n v="5825920"/>
    <m/>
    <m/>
    <n v="866800"/>
    <n v="4401920"/>
    <m/>
    <m/>
    <n v="664160"/>
    <n v="3896560"/>
    <m/>
    <m/>
    <n v="418896"/>
    <n v="3172192"/>
    <m/>
    <m/>
    <n v="128912"/>
    <n v="2788128"/>
    <n v="36992"/>
    <n v="2662576"/>
    <m/>
    <m/>
    <n v="42112"/>
    <n v="2581680"/>
    <m/>
    <m/>
    <n v="39632"/>
    <n v="2533488"/>
    <m/>
    <m/>
    <n v="33728"/>
    <n v="2585424"/>
    <m/>
    <m/>
    <n v="34384"/>
    <n v="2581840"/>
    <m/>
    <m/>
    <x v="12"/>
    <x v="2"/>
    <s v="InteriorTFLs"/>
    <x v="39"/>
  </r>
  <r>
    <n v="12"/>
    <n v="40"/>
    <m/>
    <m/>
    <n v="1991152"/>
    <n v="7924624"/>
    <m/>
    <m/>
    <n v="4404960"/>
    <n v="17150752"/>
    <m/>
    <m/>
    <n v="4604272"/>
    <n v="14221360"/>
    <m/>
    <m/>
    <n v="1986176"/>
    <n v="19280960"/>
    <m/>
    <m/>
    <n v="2310928"/>
    <n v="12179632"/>
    <m/>
    <m/>
    <n v="2087600"/>
    <n v="15744768"/>
    <m/>
    <m/>
    <n v="1939376"/>
    <n v="18800080"/>
    <n v="390768"/>
    <n v="16977328"/>
    <m/>
    <m/>
    <n v="563904"/>
    <n v="17206896"/>
    <m/>
    <m/>
    <n v="558912"/>
    <n v="16865536"/>
    <m/>
    <m/>
    <n v="560688"/>
    <n v="16933616"/>
    <m/>
    <m/>
    <n v="561072"/>
    <n v="16952176"/>
    <m/>
    <m/>
    <x v="12"/>
    <x v="2"/>
    <s v="InteriorTFLs"/>
    <x v="39"/>
  </r>
  <r>
    <n v="12"/>
    <n v="41"/>
    <m/>
    <m/>
    <n v="0"/>
    <n v="0"/>
    <m/>
    <m/>
    <n v="0"/>
    <n v="0"/>
    <m/>
    <m/>
    <n v="0"/>
    <n v="0"/>
    <m/>
    <m/>
    <n v="0"/>
    <n v="0"/>
    <m/>
    <m/>
    <n v="0"/>
    <n v="0"/>
    <m/>
    <m/>
    <n v="0"/>
    <n v="0"/>
    <m/>
    <m/>
    <n v="0"/>
    <n v="0"/>
    <n v="0"/>
    <n v="0"/>
    <m/>
    <m/>
    <n v="0"/>
    <n v="0"/>
    <m/>
    <m/>
    <n v="0"/>
    <n v="0"/>
    <m/>
    <m/>
    <n v="0"/>
    <n v="0"/>
    <m/>
    <m/>
    <n v="0"/>
    <n v="0"/>
    <m/>
    <m/>
    <x v="12"/>
    <x v="3"/>
    <s v="CoastTFLs"/>
    <x v="40"/>
  </r>
  <r>
    <n v="12"/>
    <n v="41"/>
    <m/>
    <m/>
    <n v="0"/>
    <n v="0"/>
    <m/>
    <m/>
    <n v="0"/>
    <n v="0"/>
    <m/>
    <m/>
    <n v="0"/>
    <n v="0"/>
    <m/>
    <m/>
    <n v="0"/>
    <n v="0"/>
    <m/>
    <m/>
    <n v="0"/>
    <n v="16"/>
    <m/>
    <m/>
    <n v="0"/>
    <n v="0"/>
    <m/>
    <m/>
    <n v="0"/>
    <n v="0"/>
    <n v="0"/>
    <n v="0"/>
    <m/>
    <m/>
    <n v="0"/>
    <n v="0"/>
    <m/>
    <m/>
    <n v="0"/>
    <n v="0"/>
    <m/>
    <m/>
    <n v="0"/>
    <n v="0"/>
    <m/>
    <m/>
    <n v="0"/>
    <n v="0"/>
    <m/>
    <m/>
    <x v="12"/>
    <x v="3"/>
    <s v="CoastTFLs"/>
    <x v="40"/>
  </r>
  <r>
    <n v="12"/>
    <n v="41"/>
    <m/>
    <m/>
    <n v="0"/>
    <n v="0"/>
    <m/>
    <m/>
    <n v="0"/>
    <n v="0"/>
    <m/>
    <m/>
    <n v="0"/>
    <n v="0"/>
    <m/>
    <m/>
    <n v="0"/>
    <n v="0"/>
    <m/>
    <m/>
    <n v="0"/>
    <n v="0"/>
    <m/>
    <m/>
    <n v="0"/>
    <n v="0"/>
    <m/>
    <m/>
    <n v="0"/>
    <n v="0"/>
    <n v="0"/>
    <n v="0"/>
    <m/>
    <m/>
    <n v="0"/>
    <n v="0"/>
    <m/>
    <m/>
    <n v="0"/>
    <n v="0"/>
    <m/>
    <m/>
    <n v="0"/>
    <n v="0"/>
    <m/>
    <m/>
    <n v="0"/>
    <n v="0"/>
    <m/>
    <m/>
    <x v="12"/>
    <x v="3"/>
    <s v="CoastTFLs"/>
    <x v="40"/>
  </r>
  <r>
    <n v="12"/>
    <n v="41"/>
    <m/>
    <m/>
    <n v="0"/>
    <n v="0"/>
    <m/>
    <m/>
    <n v="0"/>
    <n v="0"/>
    <m/>
    <m/>
    <n v="0"/>
    <n v="0"/>
    <m/>
    <m/>
    <n v="0"/>
    <n v="0"/>
    <m/>
    <m/>
    <n v="2912"/>
    <n v="2912"/>
    <m/>
    <m/>
    <n v="0"/>
    <n v="0"/>
    <m/>
    <m/>
    <n v="0"/>
    <n v="0"/>
    <n v="0"/>
    <n v="0"/>
    <m/>
    <m/>
    <n v="0"/>
    <n v="0"/>
    <m/>
    <m/>
    <n v="0"/>
    <n v="0"/>
    <m/>
    <m/>
    <n v="0"/>
    <n v="0"/>
    <m/>
    <m/>
    <n v="0"/>
    <n v="0"/>
    <m/>
    <m/>
    <x v="12"/>
    <x v="3"/>
    <s v="CoastTFLs"/>
    <x v="40"/>
  </r>
  <r>
    <n v="12"/>
    <n v="41"/>
    <m/>
    <m/>
    <n v="0"/>
    <n v="0"/>
    <m/>
    <m/>
    <n v="0"/>
    <n v="0"/>
    <m/>
    <m/>
    <n v="0"/>
    <n v="0"/>
    <m/>
    <m/>
    <n v="0"/>
    <n v="0"/>
    <m/>
    <m/>
    <n v="0"/>
    <n v="0"/>
    <m/>
    <m/>
    <n v="0"/>
    <n v="0"/>
    <m/>
    <m/>
    <n v="0"/>
    <n v="0"/>
    <n v="0"/>
    <n v="0"/>
    <m/>
    <m/>
    <n v="0"/>
    <n v="0"/>
    <m/>
    <m/>
    <n v="0"/>
    <n v="0"/>
    <m/>
    <m/>
    <n v="0"/>
    <n v="0"/>
    <m/>
    <m/>
    <n v="0"/>
    <n v="0"/>
    <m/>
    <m/>
    <x v="12"/>
    <x v="3"/>
    <s v="CoastTFLs"/>
    <x v="40"/>
  </r>
  <r>
    <n v="12"/>
    <n v="41"/>
    <m/>
    <m/>
    <n v="0"/>
    <n v="0"/>
    <m/>
    <m/>
    <n v="0"/>
    <n v="0"/>
    <m/>
    <m/>
    <n v="0"/>
    <n v="0"/>
    <m/>
    <m/>
    <n v="0"/>
    <n v="0"/>
    <m/>
    <m/>
    <n v="0"/>
    <n v="0"/>
    <m/>
    <m/>
    <n v="0"/>
    <n v="0"/>
    <m/>
    <m/>
    <n v="0"/>
    <n v="0"/>
    <n v="0"/>
    <n v="0"/>
    <m/>
    <m/>
    <n v="0"/>
    <n v="0"/>
    <m/>
    <m/>
    <n v="0"/>
    <n v="0"/>
    <m/>
    <m/>
    <n v="0"/>
    <n v="0"/>
    <m/>
    <m/>
    <n v="0"/>
    <n v="0"/>
    <m/>
    <m/>
    <x v="12"/>
    <x v="3"/>
    <s v="CoastTFLs"/>
    <x v="40"/>
  </r>
  <r>
    <n v="12"/>
    <n v="41"/>
    <m/>
    <m/>
    <n v="0"/>
    <n v="0"/>
    <m/>
    <m/>
    <n v="0"/>
    <n v="208"/>
    <m/>
    <m/>
    <n v="272"/>
    <n v="2544"/>
    <m/>
    <m/>
    <n v="0"/>
    <n v="4688"/>
    <m/>
    <m/>
    <n v="3008"/>
    <n v="3216"/>
    <m/>
    <m/>
    <n v="208"/>
    <n v="304"/>
    <m/>
    <m/>
    <n v="0"/>
    <n v="96"/>
    <n v="0"/>
    <n v="0"/>
    <m/>
    <m/>
    <n v="0"/>
    <n v="0"/>
    <m/>
    <m/>
    <n v="0"/>
    <n v="0"/>
    <m/>
    <m/>
    <n v="0"/>
    <n v="0"/>
    <m/>
    <m/>
    <n v="0"/>
    <n v="0"/>
    <m/>
    <m/>
    <x v="12"/>
    <x v="3"/>
    <s v="CoastTFLs"/>
    <x v="40"/>
  </r>
  <r>
    <n v="12"/>
    <n v="41"/>
    <m/>
    <m/>
    <n v="0"/>
    <n v="0"/>
    <m/>
    <m/>
    <n v="0"/>
    <n v="0"/>
    <m/>
    <m/>
    <n v="0"/>
    <n v="0"/>
    <m/>
    <m/>
    <n v="0"/>
    <n v="0"/>
    <m/>
    <m/>
    <n v="0"/>
    <n v="0"/>
    <m/>
    <m/>
    <n v="0"/>
    <n v="0"/>
    <m/>
    <m/>
    <n v="0"/>
    <n v="0"/>
    <n v="0"/>
    <n v="0"/>
    <m/>
    <m/>
    <n v="0"/>
    <n v="0"/>
    <m/>
    <m/>
    <n v="0"/>
    <n v="0"/>
    <m/>
    <m/>
    <n v="0"/>
    <n v="0"/>
    <m/>
    <m/>
    <n v="0"/>
    <n v="0"/>
    <m/>
    <m/>
    <x v="12"/>
    <x v="3"/>
    <s v="CoastTFLs"/>
    <x v="40"/>
  </r>
  <r>
    <n v="12"/>
    <n v="41"/>
    <m/>
    <m/>
    <n v="0"/>
    <n v="0"/>
    <m/>
    <m/>
    <n v="0"/>
    <n v="0"/>
    <m/>
    <m/>
    <n v="0"/>
    <n v="1888"/>
    <m/>
    <m/>
    <n v="0"/>
    <n v="0"/>
    <m/>
    <m/>
    <n v="0"/>
    <n v="0"/>
    <m/>
    <m/>
    <n v="0"/>
    <n v="0"/>
    <m/>
    <m/>
    <n v="0"/>
    <n v="0"/>
    <n v="0"/>
    <n v="0"/>
    <m/>
    <m/>
    <n v="0"/>
    <n v="0"/>
    <m/>
    <m/>
    <n v="0"/>
    <n v="0"/>
    <m/>
    <m/>
    <n v="0"/>
    <n v="0"/>
    <m/>
    <m/>
    <n v="0"/>
    <n v="0"/>
    <m/>
    <m/>
    <x v="12"/>
    <x v="3"/>
    <s v="CoastTFLs"/>
    <x v="40"/>
  </r>
  <r>
    <n v="12"/>
    <n v="41"/>
    <m/>
    <m/>
    <n v="0"/>
    <n v="0"/>
    <m/>
    <m/>
    <n v="0"/>
    <n v="0"/>
    <m/>
    <m/>
    <n v="0"/>
    <n v="0"/>
    <m/>
    <m/>
    <n v="0"/>
    <n v="0"/>
    <m/>
    <m/>
    <n v="0"/>
    <n v="0"/>
    <m/>
    <m/>
    <n v="0"/>
    <n v="0"/>
    <m/>
    <m/>
    <n v="0"/>
    <n v="0"/>
    <n v="0"/>
    <n v="0"/>
    <m/>
    <m/>
    <n v="0"/>
    <n v="0"/>
    <m/>
    <m/>
    <n v="0"/>
    <n v="0"/>
    <m/>
    <m/>
    <n v="0"/>
    <n v="0"/>
    <m/>
    <m/>
    <n v="0"/>
    <n v="0"/>
    <m/>
    <m/>
    <x v="12"/>
    <x v="3"/>
    <s v="CoastTFLs"/>
    <x v="40"/>
  </r>
  <r>
    <n v="12"/>
    <n v="41"/>
    <m/>
    <m/>
    <n v="0"/>
    <n v="0"/>
    <m/>
    <m/>
    <n v="0"/>
    <n v="0"/>
    <m/>
    <m/>
    <n v="0"/>
    <n v="0"/>
    <m/>
    <m/>
    <n v="0"/>
    <n v="0"/>
    <m/>
    <m/>
    <n v="0"/>
    <n v="0"/>
    <m/>
    <m/>
    <n v="0"/>
    <n v="0"/>
    <m/>
    <m/>
    <n v="0"/>
    <n v="0"/>
    <n v="0"/>
    <n v="0"/>
    <m/>
    <m/>
    <n v="0"/>
    <n v="0"/>
    <m/>
    <m/>
    <n v="0"/>
    <n v="0"/>
    <m/>
    <m/>
    <n v="0"/>
    <n v="0"/>
    <m/>
    <m/>
    <n v="0"/>
    <n v="0"/>
    <m/>
    <m/>
    <x v="12"/>
    <x v="3"/>
    <s v="CoastTFLs"/>
    <x v="40"/>
  </r>
  <r>
    <n v="12"/>
    <n v="41"/>
    <m/>
    <m/>
    <n v="0"/>
    <n v="0"/>
    <m/>
    <m/>
    <n v="0"/>
    <n v="0"/>
    <m/>
    <m/>
    <n v="0"/>
    <n v="0"/>
    <m/>
    <m/>
    <n v="0"/>
    <n v="0"/>
    <m/>
    <m/>
    <n v="0"/>
    <n v="0"/>
    <m/>
    <m/>
    <n v="0"/>
    <n v="0"/>
    <m/>
    <m/>
    <n v="0"/>
    <n v="0"/>
    <n v="0"/>
    <n v="0"/>
    <m/>
    <m/>
    <n v="0"/>
    <n v="0"/>
    <m/>
    <m/>
    <n v="0"/>
    <n v="0"/>
    <m/>
    <m/>
    <n v="0"/>
    <n v="0"/>
    <m/>
    <m/>
    <n v="0"/>
    <n v="0"/>
    <m/>
    <m/>
    <x v="12"/>
    <x v="3"/>
    <s v="CoastTFLs"/>
    <x v="40"/>
  </r>
  <r>
    <n v="12"/>
    <n v="41"/>
    <m/>
    <m/>
    <n v="0"/>
    <n v="0"/>
    <m/>
    <m/>
    <n v="0"/>
    <n v="0"/>
    <m/>
    <m/>
    <n v="0"/>
    <n v="0"/>
    <m/>
    <m/>
    <n v="0"/>
    <n v="16"/>
    <m/>
    <m/>
    <n v="0"/>
    <n v="0"/>
    <m/>
    <m/>
    <n v="0"/>
    <n v="0"/>
    <m/>
    <m/>
    <n v="0"/>
    <n v="0"/>
    <n v="0"/>
    <n v="0"/>
    <m/>
    <m/>
    <n v="0"/>
    <n v="0"/>
    <m/>
    <m/>
    <n v="0"/>
    <n v="0"/>
    <m/>
    <m/>
    <n v="0"/>
    <n v="0"/>
    <m/>
    <m/>
    <n v="0"/>
    <n v="0"/>
    <m/>
    <m/>
    <x v="12"/>
    <x v="3"/>
    <s v="CoastTFLs"/>
    <x v="40"/>
  </r>
  <r>
    <n v="12"/>
    <n v="41"/>
    <m/>
    <m/>
    <n v="0"/>
    <n v="0"/>
    <m/>
    <m/>
    <n v="0"/>
    <n v="0"/>
    <m/>
    <m/>
    <n v="0"/>
    <n v="0"/>
    <m/>
    <m/>
    <n v="0"/>
    <n v="0"/>
    <m/>
    <m/>
    <n v="0"/>
    <n v="0"/>
    <m/>
    <m/>
    <n v="0"/>
    <n v="0"/>
    <m/>
    <m/>
    <n v="0"/>
    <n v="0"/>
    <n v="0"/>
    <n v="0"/>
    <m/>
    <m/>
    <n v="0"/>
    <n v="0"/>
    <m/>
    <m/>
    <n v="0"/>
    <n v="0"/>
    <m/>
    <m/>
    <n v="0"/>
    <n v="0"/>
    <m/>
    <m/>
    <n v="0"/>
    <n v="0"/>
    <m/>
    <m/>
    <x v="12"/>
    <x v="3"/>
    <s v="CoastTFLs"/>
    <x v="40"/>
  </r>
  <r>
    <n v="12"/>
    <n v="41"/>
    <m/>
    <m/>
    <n v="0"/>
    <n v="0"/>
    <m/>
    <m/>
    <n v="0"/>
    <n v="0"/>
    <m/>
    <m/>
    <n v="0"/>
    <n v="0"/>
    <m/>
    <m/>
    <n v="0"/>
    <n v="0"/>
    <m/>
    <m/>
    <n v="0"/>
    <n v="0"/>
    <m/>
    <m/>
    <n v="0"/>
    <n v="0"/>
    <m/>
    <m/>
    <n v="0"/>
    <n v="0"/>
    <n v="0"/>
    <n v="0"/>
    <m/>
    <m/>
    <n v="0"/>
    <n v="0"/>
    <m/>
    <m/>
    <n v="0"/>
    <n v="0"/>
    <m/>
    <m/>
    <n v="0"/>
    <n v="0"/>
    <m/>
    <m/>
    <n v="0"/>
    <n v="0"/>
    <m/>
    <m/>
    <x v="12"/>
    <x v="3"/>
    <s v="CoastTFLs"/>
    <x v="40"/>
  </r>
  <r>
    <n v="12"/>
    <n v="41"/>
    <m/>
    <m/>
    <n v="0"/>
    <n v="0"/>
    <m/>
    <m/>
    <n v="0"/>
    <n v="0"/>
    <m/>
    <m/>
    <n v="0"/>
    <n v="0"/>
    <m/>
    <m/>
    <n v="0"/>
    <n v="0"/>
    <m/>
    <m/>
    <n v="0"/>
    <n v="0"/>
    <m/>
    <m/>
    <n v="0"/>
    <n v="0"/>
    <m/>
    <m/>
    <n v="0"/>
    <n v="0"/>
    <n v="0"/>
    <n v="0"/>
    <m/>
    <m/>
    <n v="0"/>
    <n v="0"/>
    <m/>
    <m/>
    <n v="0"/>
    <n v="0"/>
    <m/>
    <m/>
    <n v="0"/>
    <n v="0"/>
    <m/>
    <m/>
    <n v="0"/>
    <n v="0"/>
    <m/>
    <m/>
    <x v="12"/>
    <x v="3"/>
    <s v="CoastTFLs"/>
    <x v="40"/>
  </r>
  <r>
    <n v="13"/>
    <n v="1"/>
    <m/>
    <m/>
    <n v="2932160"/>
    <n v="47340896"/>
    <m/>
    <m/>
    <n v="236880"/>
    <n v="46835600"/>
    <m/>
    <m/>
    <n v="266048"/>
    <n v="45739888"/>
    <m/>
    <m/>
    <n v="274560"/>
    <n v="44740736"/>
    <m/>
    <m/>
    <n v="248144"/>
    <n v="43190720"/>
    <m/>
    <m/>
    <n v="81840"/>
    <n v="41875584"/>
    <m/>
    <m/>
    <n v="11744"/>
    <n v="41654256"/>
    <m/>
    <m/>
    <n v="2096"/>
    <n v="41531584"/>
    <n v="32"/>
    <n v="41480624"/>
    <m/>
    <m/>
    <n v="0"/>
    <n v="41481792"/>
    <m/>
    <m/>
    <n v="0"/>
    <n v="41442656"/>
    <m/>
    <m/>
    <n v="16"/>
    <n v="41594288"/>
    <m/>
    <m/>
    <x v="13"/>
    <x v="0"/>
    <s v="100MileHouse"/>
    <x v="0"/>
  </r>
  <r>
    <n v="13"/>
    <n v="2"/>
    <m/>
    <m/>
    <n v="459664"/>
    <n v="5511536"/>
    <m/>
    <m/>
    <n v="185616"/>
    <n v="6687328"/>
    <m/>
    <m/>
    <n v="294304"/>
    <n v="5983536"/>
    <m/>
    <m/>
    <n v="622000"/>
    <n v="5108864"/>
    <m/>
    <m/>
    <n v="631760"/>
    <n v="4463040"/>
    <m/>
    <m/>
    <n v="602224"/>
    <n v="3594016"/>
    <m/>
    <m/>
    <n v="125616"/>
    <n v="2675520"/>
    <m/>
    <m/>
    <n v="34544"/>
    <n v="2444304"/>
    <n v="10608"/>
    <n v="2410496"/>
    <m/>
    <m/>
    <n v="11744"/>
    <n v="2414368"/>
    <m/>
    <m/>
    <n v="11280"/>
    <n v="2399824"/>
    <m/>
    <m/>
    <n v="11184"/>
    <n v="2397856"/>
    <m/>
    <m/>
    <x v="13"/>
    <x v="0"/>
    <s v="Arrow"/>
    <x v="1"/>
  </r>
  <r>
    <n v="13"/>
    <n v="3"/>
    <m/>
    <m/>
    <n v="0"/>
    <n v="0"/>
    <m/>
    <m/>
    <n v="0"/>
    <n v="0"/>
    <m/>
    <m/>
    <n v="0"/>
    <n v="0"/>
    <m/>
    <m/>
    <n v="0"/>
    <n v="0"/>
    <m/>
    <m/>
    <n v="0"/>
    <n v="0"/>
    <m/>
    <m/>
    <n v="0"/>
    <n v="0"/>
    <m/>
    <m/>
    <n v="0"/>
    <n v="0"/>
    <m/>
    <m/>
    <n v="0"/>
    <n v="0"/>
    <n v="0"/>
    <n v="0"/>
    <m/>
    <m/>
    <n v="0"/>
    <n v="0"/>
    <m/>
    <m/>
    <n v="0"/>
    <n v="0"/>
    <m/>
    <m/>
    <n v="0"/>
    <n v="0"/>
    <m/>
    <m/>
    <x v="13"/>
    <x v="1"/>
    <s v="Arrowsmith"/>
    <x v="2"/>
  </r>
  <r>
    <n v="13"/>
    <n v="4"/>
    <m/>
    <m/>
    <n v="1330960"/>
    <n v="7946320"/>
    <m/>
    <m/>
    <n v="1003392"/>
    <n v="10792016"/>
    <m/>
    <m/>
    <n v="1508704"/>
    <n v="8768448"/>
    <m/>
    <m/>
    <n v="2122640"/>
    <n v="6667808"/>
    <m/>
    <m/>
    <n v="1773664"/>
    <n v="4811312"/>
    <m/>
    <m/>
    <n v="1291408"/>
    <n v="2854048"/>
    <m/>
    <m/>
    <n v="170304"/>
    <n v="1041936"/>
    <m/>
    <m/>
    <n v="95024"/>
    <n v="920688"/>
    <n v="95088"/>
    <n v="946496"/>
    <m/>
    <m/>
    <n v="99520"/>
    <n v="919968"/>
    <m/>
    <m/>
    <n v="101840"/>
    <n v="951856"/>
    <m/>
    <m/>
    <n v="100624"/>
    <n v="935664"/>
    <m/>
    <m/>
    <x v="13"/>
    <x v="0"/>
    <s v="Boundary"/>
    <x v="3"/>
  </r>
  <r>
    <n v="13"/>
    <n v="5"/>
    <m/>
    <m/>
    <n v="1081120"/>
    <n v="7442464"/>
    <m/>
    <m/>
    <n v="543680"/>
    <n v="10523808"/>
    <m/>
    <m/>
    <n v="1299648"/>
    <n v="9303536"/>
    <m/>
    <m/>
    <n v="1476864"/>
    <n v="8546128"/>
    <m/>
    <m/>
    <n v="1750832"/>
    <n v="6913360"/>
    <m/>
    <m/>
    <n v="1873488"/>
    <n v="6092080"/>
    <m/>
    <m/>
    <n v="1511392"/>
    <n v="5802336"/>
    <m/>
    <m/>
    <n v="1414512"/>
    <n v="5340144"/>
    <n v="701072"/>
    <n v="4720048"/>
    <m/>
    <m/>
    <n v="746352"/>
    <n v="4728912"/>
    <m/>
    <m/>
    <n v="741888"/>
    <n v="4687424"/>
    <m/>
    <m/>
    <n v="745024"/>
    <n v="4702432"/>
    <m/>
    <m/>
    <x v="13"/>
    <x v="0"/>
    <s v="Bulkley"/>
    <x v="4"/>
  </r>
  <r>
    <n v="13"/>
    <n v="6"/>
    <m/>
    <m/>
    <n v="96608"/>
    <n v="307200"/>
    <m/>
    <m/>
    <n v="0"/>
    <n v="352"/>
    <m/>
    <m/>
    <n v="0"/>
    <n v="352"/>
    <m/>
    <m/>
    <n v="0"/>
    <n v="352"/>
    <m/>
    <m/>
    <n v="0"/>
    <n v="352"/>
    <m/>
    <m/>
    <n v="1744"/>
    <n v="5776"/>
    <m/>
    <m/>
    <n v="2224"/>
    <n v="5136"/>
    <m/>
    <m/>
    <n v="32"/>
    <n v="2592"/>
    <n v="1648"/>
    <n v="4144"/>
    <m/>
    <m/>
    <n v="1840"/>
    <n v="4464"/>
    <m/>
    <m/>
    <n v="2096"/>
    <n v="5232"/>
    <m/>
    <m/>
    <n v="1712"/>
    <n v="4512"/>
    <m/>
    <m/>
    <x v="13"/>
    <x v="1"/>
    <s v="Cassiar"/>
    <x v="5"/>
  </r>
  <r>
    <n v="13"/>
    <n v="7"/>
    <m/>
    <m/>
    <n v="44256"/>
    <n v="127280"/>
    <m/>
    <m/>
    <n v="79296"/>
    <n v="150928"/>
    <m/>
    <m/>
    <n v="41632"/>
    <n v="87664"/>
    <m/>
    <m/>
    <n v="32112"/>
    <n v="52704"/>
    <m/>
    <m/>
    <n v="19184"/>
    <n v="31632"/>
    <m/>
    <m/>
    <n v="22608"/>
    <n v="27664"/>
    <m/>
    <m/>
    <n v="800"/>
    <n v="3920"/>
    <m/>
    <m/>
    <n v="5888"/>
    <n v="8656"/>
    <n v="0"/>
    <n v="2576"/>
    <m/>
    <m/>
    <n v="0"/>
    <n v="3392"/>
    <m/>
    <m/>
    <n v="0"/>
    <n v="2560"/>
    <m/>
    <m/>
    <n v="0"/>
    <n v="4656"/>
    <m/>
    <m/>
    <x v="13"/>
    <x v="1"/>
    <s v="Cranberry"/>
    <x v="6"/>
  </r>
  <r>
    <n v="13"/>
    <n v="8"/>
    <m/>
    <m/>
    <n v="2375392"/>
    <n v="17643216"/>
    <m/>
    <m/>
    <n v="1759088"/>
    <n v="20713248"/>
    <m/>
    <m/>
    <n v="2760432"/>
    <n v="16387680"/>
    <m/>
    <m/>
    <n v="3485792"/>
    <n v="11596512"/>
    <m/>
    <m/>
    <n v="2352880"/>
    <n v="9087792"/>
    <m/>
    <m/>
    <n v="1606976"/>
    <n v="5992928"/>
    <m/>
    <m/>
    <n v="466432"/>
    <n v="4241616"/>
    <m/>
    <m/>
    <n v="141952"/>
    <n v="3750032"/>
    <n v="65360"/>
    <n v="3671152"/>
    <m/>
    <m/>
    <n v="73792"/>
    <n v="3721072"/>
    <m/>
    <m/>
    <n v="70080"/>
    <n v="3675920"/>
    <m/>
    <m/>
    <n v="74048"/>
    <n v="3699504"/>
    <m/>
    <m/>
    <x v="13"/>
    <x v="0"/>
    <s v="Cranbrook"/>
    <x v="7"/>
  </r>
  <r>
    <n v="13"/>
    <n v="9"/>
    <m/>
    <m/>
    <n v="1087344"/>
    <n v="5360000"/>
    <m/>
    <m/>
    <n v="4242304"/>
    <n v="19840576"/>
    <m/>
    <m/>
    <n v="4905168"/>
    <n v="15624288"/>
    <m/>
    <m/>
    <n v="2324448"/>
    <n v="21135408"/>
    <m/>
    <m/>
    <n v="3400784"/>
    <n v="16399568"/>
    <m/>
    <m/>
    <n v="3466112"/>
    <n v="15994560"/>
    <m/>
    <m/>
    <n v="2314304"/>
    <n v="16368000"/>
    <m/>
    <m/>
    <n v="1207840"/>
    <n v="13472208"/>
    <n v="403056"/>
    <n v="12723392"/>
    <m/>
    <m/>
    <n v="447744"/>
    <n v="12793136"/>
    <m/>
    <m/>
    <n v="444896"/>
    <n v="12799120"/>
    <m/>
    <m/>
    <n v="453200"/>
    <n v="12840656"/>
    <m/>
    <m/>
    <x v="13"/>
    <x v="0"/>
    <s v="DawsonCreek"/>
    <x v="8"/>
  </r>
  <r>
    <n v="13"/>
    <n v="10"/>
    <m/>
    <m/>
    <n v="0"/>
    <n v="0"/>
    <m/>
    <m/>
    <n v="0"/>
    <n v="0"/>
    <m/>
    <m/>
    <n v="0"/>
    <n v="0"/>
    <m/>
    <m/>
    <n v="0"/>
    <n v="0"/>
    <m/>
    <m/>
    <n v="0"/>
    <n v="0"/>
    <m/>
    <m/>
    <n v="368"/>
    <n v="704"/>
    <m/>
    <m/>
    <n v="8656"/>
    <n v="17392"/>
    <m/>
    <m/>
    <n v="48624"/>
    <n v="66400"/>
    <n v="32000"/>
    <n v="50496"/>
    <m/>
    <m/>
    <n v="32464"/>
    <n v="49072"/>
    <m/>
    <m/>
    <n v="34624"/>
    <n v="52592"/>
    <m/>
    <m/>
    <n v="34336"/>
    <n v="51520"/>
    <m/>
    <m/>
    <x v="13"/>
    <x v="1"/>
    <s v="FortNelson"/>
    <x v="9"/>
  </r>
  <r>
    <n v="13"/>
    <n v="11"/>
    <m/>
    <m/>
    <n v="23328"/>
    <n v="106240"/>
    <m/>
    <m/>
    <n v="36768"/>
    <n v="418064"/>
    <m/>
    <m/>
    <n v="39552"/>
    <n v="381904"/>
    <m/>
    <m/>
    <n v="36992"/>
    <n v="398560"/>
    <m/>
    <m/>
    <n v="39168"/>
    <n v="362064"/>
    <m/>
    <m/>
    <n v="42688"/>
    <n v="308144"/>
    <m/>
    <m/>
    <n v="16144"/>
    <n v="236848"/>
    <m/>
    <m/>
    <n v="8240"/>
    <n v="222080"/>
    <n v="1392"/>
    <n v="220944"/>
    <m/>
    <m/>
    <n v="1456"/>
    <n v="214496"/>
    <m/>
    <m/>
    <n v="1488"/>
    <n v="213520"/>
    <m/>
    <m/>
    <n v="1328"/>
    <n v="216384"/>
    <m/>
    <m/>
    <x v="13"/>
    <x v="1"/>
    <s v="Fraser"/>
    <x v="10"/>
  </r>
  <r>
    <n v="13"/>
    <n v="12"/>
    <m/>
    <m/>
    <n v="6401504"/>
    <n v="80449904"/>
    <m/>
    <m/>
    <n v="2368464"/>
    <n v="95514768"/>
    <m/>
    <m/>
    <n v="4924096"/>
    <n v="84597200"/>
    <m/>
    <m/>
    <n v="4522512"/>
    <n v="83516544"/>
    <m/>
    <m/>
    <n v="4883792"/>
    <n v="68895328"/>
    <m/>
    <m/>
    <n v="5245792"/>
    <n v="71082896"/>
    <m/>
    <m/>
    <n v="3686944"/>
    <n v="75255248"/>
    <m/>
    <m/>
    <n v="3600544"/>
    <n v="74137344"/>
    <n v="1989664"/>
    <n v="72577696"/>
    <m/>
    <m/>
    <n v="2090976"/>
    <n v="72833456"/>
    <m/>
    <m/>
    <n v="2111728"/>
    <n v="72720368"/>
    <m/>
    <m/>
    <n v="2095168"/>
    <n v="72828976"/>
    <m/>
    <m/>
    <x v="13"/>
    <x v="0"/>
    <s v="FtStJames"/>
    <x v="11"/>
  </r>
  <r>
    <n v="13"/>
    <n v="13"/>
    <m/>
    <m/>
    <n v="307200"/>
    <n v="1242704"/>
    <m/>
    <m/>
    <n v="2921152"/>
    <n v="8678368"/>
    <m/>
    <m/>
    <n v="2887296"/>
    <n v="5813824"/>
    <m/>
    <m/>
    <n v="3559760"/>
    <n v="8838272"/>
    <m/>
    <m/>
    <n v="4031520"/>
    <n v="8730688"/>
    <m/>
    <m/>
    <n v="5430000"/>
    <n v="14055680"/>
    <m/>
    <m/>
    <n v="2481248"/>
    <n v="11531440"/>
    <m/>
    <m/>
    <n v="2978704"/>
    <n v="12047552"/>
    <n v="2789392"/>
    <n v="12217152"/>
    <m/>
    <m/>
    <n v="3233472"/>
    <n v="12687056"/>
    <m/>
    <m/>
    <n v="3235360"/>
    <n v="12659568"/>
    <m/>
    <m/>
    <n v="3227472"/>
    <n v="12688752"/>
    <m/>
    <m/>
    <x v="13"/>
    <x v="1"/>
    <s v="FtStJohn"/>
    <x v="12"/>
  </r>
  <r>
    <n v="13"/>
    <n v="14"/>
    <m/>
    <m/>
    <n v="347264"/>
    <n v="3061232"/>
    <m/>
    <m/>
    <n v="169760"/>
    <n v="3884032"/>
    <m/>
    <m/>
    <n v="289568"/>
    <n v="3337328"/>
    <m/>
    <m/>
    <n v="453920"/>
    <n v="2436656"/>
    <m/>
    <m/>
    <n v="406256"/>
    <n v="2054640"/>
    <m/>
    <m/>
    <n v="251216"/>
    <n v="1499568"/>
    <m/>
    <m/>
    <n v="55008"/>
    <n v="1171136"/>
    <m/>
    <m/>
    <n v="21120"/>
    <n v="1065152"/>
    <n v="11696"/>
    <n v="1102384"/>
    <m/>
    <m/>
    <n v="15200"/>
    <n v="1082304"/>
    <m/>
    <m/>
    <n v="15072"/>
    <n v="1060240"/>
    <m/>
    <m/>
    <n v="15216"/>
    <n v="1072272"/>
    <m/>
    <m/>
    <x v="13"/>
    <x v="0"/>
    <s v="Golden"/>
    <x v="13"/>
  </r>
  <r>
    <n v="13"/>
    <n v="15"/>
    <m/>
    <m/>
    <n v="850608"/>
    <n v="6691600"/>
    <m/>
    <m/>
    <n v="480704"/>
    <n v="8152656"/>
    <m/>
    <m/>
    <n v="763504"/>
    <n v="6780320"/>
    <m/>
    <m/>
    <n v="1142576"/>
    <n v="5539120"/>
    <m/>
    <m/>
    <n v="1012768"/>
    <n v="4368656"/>
    <m/>
    <m/>
    <n v="776432"/>
    <n v="3247360"/>
    <m/>
    <m/>
    <n v="276592"/>
    <n v="2330272"/>
    <m/>
    <m/>
    <n v="95056"/>
    <n v="1992976"/>
    <n v="58320"/>
    <n v="2018096"/>
    <m/>
    <m/>
    <n v="61376"/>
    <n v="1961984"/>
    <m/>
    <m/>
    <n v="55408"/>
    <n v="1982992"/>
    <m/>
    <m/>
    <n v="55424"/>
    <n v="1971792"/>
    <m/>
    <m/>
    <x v="13"/>
    <x v="0"/>
    <s v="Invermere"/>
    <x v="14"/>
  </r>
  <r>
    <n v="13"/>
    <n v="16"/>
    <m/>
    <m/>
    <n v="3792"/>
    <n v="10704"/>
    <m/>
    <m/>
    <n v="13392"/>
    <n v="32592"/>
    <m/>
    <m/>
    <n v="16704"/>
    <n v="47008"/>
    <m/>
    <m/>
    <n v="11120"/>
    <n v="22336"/>
    <m/>
    <m/>
    <n v="26416"/>
    <n v="108064"/>
    <m/>
    <m/>
    <n v="20864"/>
    <n v="66192"/>
    <m/>
    <m/>
    <n v="9504"/>
    <n v="59040"/>
    <m/>
    <m/>
    <n v="15104"/>
    <n v="61424"/>
    <n v="5920"/>
    <n v="52272"/>
    <m/>
    <m/>
    <n v="6112"/>
    <n v="53104"/>
    <m/>
    <m/>
    <n v="6560"/>
    <n v="51888"/>
    <m/>
    <m/>
    <n v="6912"/>
    <n v="54832"/>
    <m/>
    <m/>
    <x v="13"/>
    <x v="1"/>
    <s v="Kalum"/>
    <x v="15"/>
  </r>
  <r>
    <n v="13"/>
    <n v="17"/>
    <m/>
    <m/>
    <n v="3606528"/>
    <n v="40196624"/>
    <m/>
    <m/>
    <n v="932928"/>
    <n v="45320944"/>
    <m/>
    <m/>
    <n v="1199968"/>
    <n v="43423920"/>
    <m/>
    <m/>
    <n v="1157872"/>
    <n v="41181056"/>
    <m/>
    <m/>
    <n v="1529760"/>
    <n v="36025856"/>
    <m/>
    <m/>
    <n v="1014512"/>
    <n v="31144000"/>
    <m/>
    <m/>
    <n v="117904"/>
    <n v="29084784"/>
    <m/>
    <m/>
    <n v="17792"/>
    <n v="28866192"/>
    <n v="2416"/>
    <n v="28923232"/>
    <m/>
    <m/>
    <n v="2144"/>
    <n v="28852160"/>
    <m/>
    <m/>
    <n v="1888"/>
    <n v="28882176"/>
    <m/>
    <m/>
    <n v="2352"/>
    <n v="28924272"/>
    <m/>
    <m/>
    <x v="13"/>
    <x v="0"/>
    <s v="Kamloops"/>
    <x v="16"/>
  </r>
  <r>
    <n v="13"/>
    <n v="18"/>
    <m/>
    <m/>
    <n v="0"/>
    <n v="0"/>
    <m/>
    <m/>
    <n v="0"/>
    <n v="0"/>
    <m/>
    <m/>
    <n v="0"/>
    <n v="0"/>
    <m/>
    <m/>
    <n v="0"/>
    <n v="0"/>
    <m/>
    <m/>
    <n v="0"/>
    <n v="0"/>
    <m/>
    <m/>
    <n v="0"/>
    <n v="0"/>
    <m/>
    <m/>
    <n v="0"/>
    <n v="0"/>
    <m/>
    <m/>
    <n v="0"/>
    <n v="0"/>
    <n v="0"/>
    <n v="0"/>
    <m/>
    <m/>
    <n v="0"/>
    <n v="0"/>
    <m/>
    <m/>
    <n v="0"/>
    <n v="0"/>
    <m/>
    <m/>
    <n v="0"/>
    <n v="0"/>
    <m/>
    <m/>
    <x v="13"/>
    <x v="1"/>
    <s v="Kingcome"/>
    <x v="17"/>
  </r>
  <r>
    <n v="13"/>
    <n v="19"/>
    <m/>
    <m/>
    <n v="185728"/>
    <n v="574000"/>
    <m/>
    <m/>
    <n v="317184"/>
    <n v="1632784"/>
    <m/>
    <m/>
    <n v="384336"/>
    <n v="1204608"/>
    <m/>
    <m/>
    <n v="378080"/>
    <n v="908624"/>
    <m/>
    <m/>
    <n v="303360"/>
    <n v="630992"/>
    <m/>
    <m/>
    <n v="271776"/>
    <n v="490416"/>
    <m/>
    <m/>
    <n v="138880"/>
    <n v="410192"/>
    <m/>
    <m/>
    <n v="139728"/>
    <n v="393376"/>
    <n v="65408"/>
    <n v="329808"/>
    <m/>
    <m/>
    <n v="60768"/>
    <n v="323520"/>
    <m/>
    <m/>
    <n v="66544"/>
    <n v="322896"/>
    <m/>
    <m/>
    <n v="63344"/>
    <n v="331872"/>
    <m/>
    <m/>
    <x v="13"/>
    <x v="1"/>
    <s v="Kispiox"/>
    <x v="18"/>
  </r>
  <r>
    <n v="13"/>
    <n v="20"/>
    <m/>
    <m/>
    <n v="1031184"/>
    <n v="7451664"/>
    <m/>
    <m/>
    <n v="651296"/>
    <n v="9825536"/>
    <m/>
    <m/>
    <n v="1091728"/>
    <n v="8374112"/>
    <m/>
    <m/>
    <n v="1459680"/>
    <n v="6398144"/>
    <m/>
    <m/>
    <n v="1058640"/>
    <n v="4946960"/>
    <m/>
    <m/>
    <n v="783648"/>
    <n v="3715408"/>
    <m/>
    <m/>
    <n v="169520"/>
    <n v="2612816"/>
    <m/>
    <m/>
    <n v="67872"/>
    <n v="2400048"/>
    <n v="40896"/>
    <n v="2331504"/>
    <m/>
    <m/>
    <n v="44032"/>
    <n v="2375984"/>
    <m/>
    <m/>
    <n v="42000"/>
    <n v="2349792"/>
    <m/>
    <m/>
    <n v="40944"/>
    <n v="2333504"/>
    <m/>
    <m/>
    <x v="13"/>
    <x v="0"/>
    <s v="KootenayLake"/>
    <x v="19"/>
  </r>
  <r>
    <n v="13"/>
    <n v="21"/>
    <m/>
    <m/>
    <n v="2516768"/>
    <n v="55950096"/>
    <m/>
    <m/>
    <n v="238400"/>
    <n v="59729456"/>
    <m/>
    <m/>
    <n v="244400"/>
    <n v="57816832"/>
    <m/>
    <m/>
    <n v="189376"/>
    <n v="56770464"/>
    <m/>
    <m/>
    <n v="160640"/>
    <n v="53050608"/>
    <m/>
    <m/>
    <n v="119952"/>
    <n v="53653168"/>
    <m/>
    <m/>
    <n v="51584"/>
    <n v="54339392"/>
    <m/>
    <m/>
    <n v="26000"/>
    <n v="54005984"/>
    <n v="9856"/>
    <n v="53914512"/>
    <m/>
    <m/>
    <n v="8864"/>
    <n v="53762064"/>
    <m/>
    <m/>
    <n v="7920"/>
    <n v="53637664"/>
    <m/>
    <m/>
    <n v="7424"/>
    <n v="53800512"/>
    <m/>
    <m/>
    <x v="13"/>
    <x v="0"/>
    <s v="Lakes"/>
    <x v="20"/>
  </r>
  <r>
    <n v="13"/>
    <n v="22"/>
    <m/>
    <m/>
    <n v="1406912"/>
    <n v="8465328"/>
    <m/>
    <m/>
    <n v="1111568"/>
    <n v="14432240"/>
    <m/>
    <m/>
    <n v="1138784"/>
    <n v="14190512"/>
    <m/>
    <m/>
    <n v="1261776"/>
    <n v="13811776"/>
    <m/>
    <m/>
    <n v="1488624"/>
    <n v="10750800"/>
    <m/>
    <m/>
    <n v="1284032"/>
    <n v="8142464"/>
    <m/>
    <m/>
    <n v="383328"/>
    <n v="5654256"/>
    <m/>
    <m/>
    <n v="88368"/>
    <n v="5116272"/>
    <n v="59200"/>
    <n v="5098256"/>
    <m/>
    <m/>
    <n v="61680"/>
    <n v="5120480"/>
    <m/>
    <m/>
    <n v="63920"/>
    <n v="5088480"/>
    <m/>
    <m/>
    <n v="63168"/>
    <n v="5096432"/>
    <m/>
    <m/>
    <x v="13"/>
    <x v="0"/>
    <s v="Lillooet"/>
    <x v="21"/>
  </r>
  <r>
    <n v="13"/>
    <n v="23"/>
    <m/>
    <m/>
    <n v="7884384"/>
    <n v="40512288"/>
    <m/>
    <m/>
    <n v="11866192"/>
    <n v="75080768"/>
    <m/>
    <m/>
    <n v="12122064"/>
    <n v="65102672"/>
    <m/>
    <m/>
    <n v="13541808"/>
    <n v="60931024"/>
    <m/>
    <m/>
    <n v="13082688"/>
    <n v="49267744"/>
    <m/>
    <m/>
    <n v="8409232"/>
    <n v="72026784"/>
    <m/>
    <m/>
    <n v="7851152"/>
    <n v="77954176"/>
    <m/>
    <m/>
    <n v="5483200"/>
    <n v="70368976"/>
    <n v="3005776"/>
    <n v="68743904"/>
    <m/>
    <m/>
    <n v="3625856"/>
    <n v="69339184"/>
    <m/>
    <m/>
    <n v="3619072"/>
    <n v="69524304"/>
    <m/>
    <m/>
    <n v="3630624"/>
    <n v="69450336"/>
    <m/>
    <m/>
    <x v="13"/>
    <x v="0"/>
    <s v="Mackenzie"/>
    <x v="22"/>
  </r>
  <r>
    <n v="13"/>
    <n v="24"/>
    <m/>
    <m/>
    <n v="4830368"/>
    <n v="43531248"/>
    <m/>
    <m/>
    <n v="2748016"/>
    <n v="49061632"/>
    <m/>
    <m/>
    <n v="3933408"/>
    <n v="45448512"/>
    <m/>
    <m/>
    <n v="4575488"/>
    <n v="43085808"/>
    <m/>
    <m/>
    <n v="4582688"/>
    <n v="33669792"/>
    <m/>
    <m/>
    <n v="3458368"/>
    <n v="27786192"/>
    <m/>
    <m/>
    <n v="1134736"/>
    <n v="19758416"/>
    <m/>
    <m/>
    <n v="166192"/>
    <n v="17866288"/>
    <n v="77456"/>
    <n v="17721040"/>
    <m/>
    <m/>
    <n v="80032"/>
    <n v="17799280"/>
    <m/>
    <m/>
    <n v="80608"/>
    <n v="17741680"/>
    <m/>
    <m/>
    <n v="79168"/>
    <n v="17789712"/>
    <m/>
    <m/>
    <x v="13"/>
    <x v="0"/>
    <s v="Merritt"/>
    <x v="23"/>
  </r>
  <r>
    <n v="13"/>
    <n v="25"/>
    <m/>
    <m/>
    <n v="0"/>
    <n v="0"/>
    <m/>
    <m/>
    <n v="1504"/>
    <n v="35328"/>
    <m/>
    <m/>
    <n v="1312"/>
    <n v="37168"/>
    <m/>
    <m/>
    <n v="3520"/>
    <n v="30352"/>
    <m/>
    <m/>
    <n v="2544"/>
    <n v="30912"/>
    <m/>
    <m/>
    <n v="320"/>
    <n v="22304"/>
    <m/>
    <m/>
    <n v="80"/>
    <n v="21888"/>
    <m/>
    <m/>
    <n v="0"/>
    <n v="29344"/>
    <n v="0"/>
    <n v="27424"/>
    <m/>
    <m/>
    <n v="0"/>
    <n v="25216"/>
    <m/>
    <m/>
    <n v="0"/>
    <n v="27728"/>
    <m/>
    <m/>
    <n v="0"/>
    <n v="23728"/>
    <m/>
    <m/>
    <x v="13"/>
    <x v="1"/>
    <s v="MidCoast"/>
    <x v="24"/>
  </r>
  <r>
    <n v="13"/>
    <n v="26"/>
    <m/>
    <m/>
    <n v="3953968"/>
    <n v="37185760"/>
    <m/>
    <m/>
    <n v="747632"/>
    <n v="45955648"/>
    <m/>
    <m/>
    <n v="1385536"/>
    <n v="42838352"/>
    <m/>
    <m/>
    <n v="1560848"/>
    <n v="39725728"/>
    <m/>
    <m/>
    <n v="1347136"/>
    <n v="37985136"/>
    <m/>
    <m/>
    <n v="1737184"/>
    <n v="34397728"/>
    <m/>
    <m/>
    <n v="1357856"/>
    <n v="33395056"/>
    <m/>
    <m/>
    <n v="1276960"/>
    <n v="32784112"/>
    <n v="518032"/>
    <n v="31985104"/>
    <m/>
    <m/>
    <n v="546480"/>
    <n v="32059648"/>
    <m/>
    <m/>
    <n v="547664"/>
    <n v="32040432"/>
    <m/>
    <m/>
    <n v="541072"/>
    <n v="31970288"/>
    <m/>
    <m/>
    <x v="13"/>
    <x v="0"/>
    <s v="Morice"/>
    <x v="25"/>
  </r>
  <r>
    <n v="13"/>
    <n v="27"/>
    <m/>
    <m/>
    <n v="63232"/>
    <n v="187120"/>
    <m/>
    <m/>
    <n v="102256"/>
    <n v="232272"/>
    <m/>
    <m/>
    <n v="42544"/>
    <n v="90048"/>
    <m/>
    <m/>
    <n v="26464"/>
    <n v="43360"/>
    <m/>
    <m/>
    <n v="23104"/>
    <n v="34592"/>
    <m/>
    <m/>
    <n v="7680"/>
    <n v="14064"/>
    <m/>
    <m/>
    <n v="3424"/>
    <n v="9344"/>
    <m/>
    <m/>
    <n v="1136"/>
    <n v="6144"/>
    <n v="0"/>
    <n v="5680"/>
    <m/>
    <m/>
    <n v="0"/>
    <n v="8016"/>
    <m/>
    <m/>
    <n v="0"/>
    <n v="7808"/>
    <m/>
    <m/>
    <n v="0"/>
    <n v="7152"/>
    <m/>
    <m/>
    <x v="13"/>
    <x v="1"/>
    <s v="Nass"/>
    <x v="26"/>
  </r>
  <r>
    <n v="13"/>
    <n v="28"/>
    <m/>
    <m/>
    <n v="0"/>
    <n v="0"/>
    <m/>
    <m/>
    <n v="0"/>
    <n v="0"/>
    <m/>
    <m/>
    <n v="0"/>
    <n v="0"/>
    <m/>
    <m/>
    <n v="0"/>
    <n v="0"/>
    <m/>
    <m/>
    <n v="0"/>
    <n v="0"/>
    <m/>
    <m/>
    <n v="0"/>
    <n v="0"/>
    <m/>
    <m/>
    <n v="0"/>
    <n v="0"/>
    <m/>
    <m/>
    <n v="0"/>
    <n v="0"/>
    <n v="0"/>
    <n v="0"/>
    <m/>
    <m/>
    <n v="0"/>
    <n v="0"/>
    <m/>
    <m/>
    <n v="0"/>
    <n v="0"/>
    <m/>
    <m/>
    <n v="0"/>
    <n v="0"/>
    <m/>
    <m/>
    <x v="13"/>
    <x v="1"/>
    <s v="NorthCoast"/>
    <x v="27"/>
  </r>
  <r>
    <n v="13"/>
    <n v="29"/>
    <m/>
    <m/>
    <n v="4687808"/>
    <n v="33813024"/>
    <m/>
    <m/>
    <n v="3591744"/>
    <n v="40350080"/>
    <m/>
    <m/>
    <n v="4688704"/>
    <n v="35365248"/>
    <m/>
    <m/>
    <n v="5562448"/>
    <n v="31154256"/>
    <m/>
    <m/>
    <n v="4859216"/>
    <n v="23011488"/>
    <m/>
    <m/>
    <n v="3877968"/>
    <n v="17161168"/>
    <m/>
    <m/>
    <n v="1062432"/>
    <n v="11166928"/>
    <m/>
    <m/>
    <n v="428336"/>
    <n v="9852992"/>
    <n v="310128"/>
    <n v="9784416"/>
    <m/>
    <m/>
    <n v="330624"/>
    <n v="9735152"/>
    <m/>
    <m/>
    <n v="337488"/>
    <n v="9747776"/>
    <m/>
    <m/>
    <n v="332176"/>
    <n v="9781056"/>
    <m/>
    <m/>
    <x v="13"/>
    <x v="0"/>
    <s v="Okanagan"/>
    <x v="28"/>
  </r>
  <r>
    <n v="13"/>
    <n v="30"/>
    <m/>
    <m/>
    <n v="2965008"/>
    <n v="63181088"/>
    <m/>
    <m/>
    <n v="357728"/>
    <n v="59660336"/>
    <m/>
    <m/>
    <n v="384080"/>
    <n v="55486720"/>
    <m/>
    <m/>
    <n v="438208"/>
    <n v="53095856"/>
    <m/>
    <m/>
    <n v="389264"/>
    <n v="47590128"/>
    <m/>
    <m/>
    <n v="238448"/>
    <n v="47485968"/>
    <m/>
    <m/>
    <n v="63264"/>
    <n v="49304032"/>
    <m/>
    <m/>
    <n v="17152"/>
    <n v="49083888"/>
    <n v="13024"/>
    <n v="49159552"/>
    <m/>
    <m/>
    <n v="9664"/>
    <n v="49275120"/>
    <m/>
    <m/>
    <n v="12896"/>
    <n v="49328368"/>
    <m/>
    <m/>
    <n v="10032"/>
    <n v="49282304"/>
    <m/>
    <m/>
    <x v="13"/>
    <x v="0"/>
    <s v="PrinceGeorge"/>
    <x v="29"/>
  </r>
  <r>
    <n v="13"/>
    <n v="31"/>
    <m/>
    <m/>
    <n v="0"/>
    <n v="0"/>
    <m/>
    <m/>
    <n v="0"/>
    <n v="0"/>
    <m/>
    <m/>
    <n v="0"/>
    <n v="0"/>
    <m/>
    <m/>
    <n v="0"/>
    <n v="0"/>
    <m/>
    <m/>
    <n v="0"/>
    <n v="0"/>
    <m/>
    <m/>
    <n v="0"/>
    <n v="0"/>
    <m/>
    <m/>
    <n v="0"/>
    <n v="0"/>
    <m/>
    <m/>
    <n v="0"/>
    <n v="0"/>
    <n v="0"/>
    <n v="0"/>
    <m/>
    <m/>
    <n v="0"/>
    <n v="0"/>
    <m/>
    <m/>
    <n v="0"/>
    <n v="0"/>
    <m/>
    <m/>
    <n v="0"/>
    <n v="0"/>
    <m/>
    <m/>
    <x v="13"/>
    <x v="1"/>
    <s v="QueenCharlotte"/>
    <x v="30"/>
  </r>
  <r>
    <n v="13"/>
    <n v="32"/>
    <m/>
    <m/>
    <n v="1513520"/>
    <n v="99037200"/>
    <m/>
    <m/>
    <n v="46608"/>
    <n v="91999776"/>
    <m/>
    <m/>
    <n v="60448"/>
    <n v="91309968"/>
    <m/>
    <m/>
    <n v="74480"/>
    <n v="91255456"/>
    <m/>
    <m/>
    <n v="33936"/>
    <n v="89726416"/>
    <m/>
    <m/>
    <n v="24544"/>
    <n v="89730752"/>
    <m/>
    <m/>
    <n v="944"/>
    <n v="89750400"/>
    <m/>
    <m/>
    <n v="384"/>
    <n v="89677536"/>
    <n v="32"/>
    <n v="89688784"/>
    <m/>
    <m/>
    <n v="192"/>
    <n v="89853088"/>
    <m/>
    <m/>
    <n v="64"/>
    <n v="89940720"/>
    <m/>
    <m/>
    <n v="48"/>
    <n v="89791824"/>
    <m/>
    <m/>
    <x v="13"/>
    <x v="0"/>
    <s v="Quesnel"/>
    <x v="31"/>
  </r>
  <r>
    <n v="13"/>
    <n v="33"/>
    <m/>
    <m/>
    <n v="9824"/>
    <n v="22912"/>
    <m/>
    <m/>
    <n v="22352"/>
    <n v="111472"/>
    <m/>
    <m/>
    <n v="20048"/>
    <n v="81488"/>
    <m/>
    <m/>
    <n v="24816"/>
    <n v="64160"/>
    <m/>
    <m/>
    <n v="21552"/>
    <n v="54704"/>
    <m/>
    <m/>
    <n v="11568"/>
    <n v="34224"/>
    <m/>
    <m/>
    <n v="3472"/>
    <n v="17056"/>
    <m/>
    <m/>
    <n v="2128"/>
    <n v="11680"/>
    <n v="992"/>
    <n v="10048"/>
    <m/>
    <m/>
    <n v="1200"/>
    <n v="12304"/>
    <m/>
    <m/>
    <n v="352"/>
    <n v="10784"/>
    <m/>
    <m/>
    <n v="912"/>
    <n v="10448"/>
    <m/>
    <m/>
    <x v="13"/>
    <x v="1"/>
    <s v="Revelstoke"/>
    <x v="32"/>
  </r>
  <r>
    <n v="13"/>
    <n v="34"/>
    <m/>
    <m/>
    <n v="477360"/>
    <n v="3904496"/>
    <m/>
    <m/>
    <n v="281808"/>
    <n v="4694816"/>
    <m/>
    <m/>
    <n v="408048"/>
    <n v="4067024"/>
    <m/>
    <m/>
    <n v="431104"/>
    <n v="3737888"/>
    <m/>
    <m/>
    <n v="423008"/>
    <n v="3175232"/>
    <m/>
    <m/>
    <n v="351360"/>
    <n v="2868512"/>
    <m/>
    <m/>
    <n v="184848"/>
    <n v="2554064"/>
    <m/>
    <m/>
    <n v="294032"/>
    <n v="2814688"/>
    <n v="177744"/>
    <n v="2731872"/>
    <m/>
    <m/>
    <n v="183776"/>
    <n v="2736912"/>
    <m/>
    <m/>
    <n v="183136"/>
    <n v="2715440"/>
    <m/>
    <m/>
    <n v="188736"/>
    <n v="2777744"/>
    <m/>
    <m/>
    <x v="13"/>
    <x v="0"/>
    <s v="RobsonValley"/>
    <x v="33"/>
  </r>
  <r>
    <n v="13"/>
    <n v="35"/>
    <m/>
    <m/>
    <n v="4496"/>
    <n v="42528"/>
    <m/>
    <m/>
    <n v="41248"/>
    <n v="410336"/>
    <m/>
    <m/>
    <n v="32640"/>
    <n v="468800"/>
    <m/>
    <m/>
    <n v="37056"/>
    <n v="423824"/>
    <m/>
    <m/>
    <n v="26448"/>
    <n v="359792"/>
    <m/>
    <m/>
    <n v="25200"/>
    <n v="341776"/>
    <m/>
    <m/>
    <n v="11728"/>
    <n v="291728"/>
    <m/>
    <m/>
    <n v="6256"/>
    <n v="290416"/>
    <n v="4896"/>
    <n v="280352"/>
    <m/>
    <m/>
    <n v="3184"/>
    <n v="286560"/>
    <m/>
    <m/>
    <n v="4176"/>
    <n v="284416"/>
    <m/>
    <m/>
    <n v="3728"/>
    <n v="289296"/>
    <m/>
    <m/>
    <x v="13"/>
    <x v="1"/>
    <s v="Soo"/>
    <x v="34"/>
  </r>
  <r>
    <n v="13"/>
    <n v="36"/>
    <m/>
    <m/>
    <n v="0"/>
    <n v="0"/>
    <m/>
    <m/>
    <n v="0"/>
    <n v="0"/>
    <m/>
    <m/>
    <n v="0"/>
    <n v="0"/>
    <m/>
    <m/>
    <n v="0"/>
    <n v="0"/>
    <m/>
    <m/>
    <n v="0"/>
    <n v="0"/>
    <m/>
    <m/>
    <n v="0"/>
    <n v="0"/>
    <m/>
    <m/>
    <n v="0"/>
    <n v="0"/>
    <m/>
    <m/>
    <n v="0"/>
    <n v="0"/>
    <n v="0"/>
    <n v="0"/>
    <m/>
    <m/>
    <n v="0"/>
    <n v="0"/>
    <m/>
    <m/>
    <n v="0"/>
    <n v="0"/>
    <m/>
    <m/>
    <n v="0"/>
    <n v="0"/>
    <m/>
    <m/>
    <x v="13"/>
    <x v="1"/>
    <s v="Strathcona"/>
    <x v="35"/>
  </r>
  <r>
    <n v="13"/>
    <n v="37"/>
    <m/>
    <m/>
    <n v="0"/>
    <n v="0"/>
    <m/>
    <m/>
    <n v="2144"/>
    <n v="5248"/>
    <m/>
    <m/>
    <n v="1168"/>
    <n v="10736"/>
    <m/>
    <m/>
    <n v="1888"/>
    <n v="7728"/>
    <m/>
    <m/>
    <n v="1472"/>
    <n v="4896"/>
    <m/>
    <m/>
    <n v="1392"/>
    <n v="4128"/>
    <m/>
    <m/>
    <n v="416"/>
    <n v="1552"/>
    <m/>
    <m/>
    <n v="384"/>
    <n v="1200"/>
    <n v="320"/>
    <n v="1136"/>
    <m/>
    <m/>
    <n v="352"/>
    <n v="1168"/>
    <m/>
    <m/>
    <n v="320"/>
    <n v="1136"/>
    <m/>
    <m/>
    <n v="288"/>
    <n v="1120"/>
    <m/>
    <m/>
    <x v="13"/>
    <x v="1"/>
    <s v="SunshineCoast"/>
    <x v="36"/>
  </r>
  <r>
    <n v="13"/>
    <n v="38"/>
    <m/>
    <m/>
    <n v="2282640"/>
    <n v="84472672"/>
    <m/>
    <m/>
    <n v="119008"/>
    <n v="79218768"/>
    <m/>
    <m/>
    <n v="166992"/>
    <n v="75301808"/>
    <m/>
    <m/>
    <n v="171632"/>
    <n v="74420528"/>
    <m/>
    <m/>
    <n v="51952"/>
    <n v="70428416"/>
    <m/>
    <m/>
    <n v="32480"/>
    <n v="70943984"/>
    <m/>
    <m/>
    <n v="3008"/>
    <n v="71620560"/>
    <m/>
    <m/>
    <n v="1488"/>
    <n v="71333968"/>
    <n v="576"/>
    <n v="71365728"/>
    <m/>
    <m/>
    <n v="3168"/>
    <n v="71271200"/>
    <m/>
    <m/>
    <n v="1840"/>
    <n v="71259392"/>
    <m/>
    <m/>
    <n v="2320"/>
    <n v="71238128"/>
    <m/>
    <m/>
    <x v="13"/>
    <x v="0"/>
    <s v="Vanderhoof"/>
    <x v="37"/>
  </r>
  <r>
    <n v="13"/>
    <n v="39"/>
    <m/>
    <m/>
    <n v="5715168"/>
    <n v="113136816"/>
    <m/>
    <m/>
    <n v="2345312"/>
    <n v="111570496"/>
    <m/>
    <m/>
    <n v="1778928"/>
    <n v="109442512"/>
    <m/>
    <m/>
    <n v="1261792"/>
    <n v="110223504"/>
    <m/>
    <m/>
    <n v="1492832"/>
    <n v="93018496"/>
    <m/>
    <m/>
    <n v="736464"/>
    <n v="89386448"/>
    <m/>
    <m/>
    <n v="68656"/>
    <n v="86907120"/>
    <m/>
    <m/>
    <n v="24448"/>
    <n v="86434752"/>
    <n v="35584"/>
    <n v="86446384"/>
    <m/>
    <m/>
    <n v="37232"/>
    <n v="86149408"/>
    <m/>
    <m/>
    <n v="38304"/>
    <n v="86203424"/>
    <m/>
    <m/>
    <n v="35248"/>
    <n v="86167120"/>
    <m/>
    <m/>
    <x v="13"/>
    <x v="0"/>
    <s v="WilliamsLake"/>
    <x v="38"/>
  </r>
  <r>
    <n v="13"/>
    <n v="40"/>
    <m/>
    <m/>
    <n v="398928"/>
    <n v="3513744"/>
    <m/>
    <m/>
    <n v="49472"/>
    <n v="4633952"/>
    <m/>
    <m/>
    <n v="62384"/>
    <n v="3959248"/>
    <m/>
    <m/>
    <n v="46640"/>
    <n v="3663392"/>
    <m/>
    <m/>
    <n v="63456"/>
    <n v="3231616"/>
    <m/>
    <m/>
    <n v="26464"/>
    <n v="2896384"/>
    <m/>
    <m/>
    <n v="256"/>
    <n v="2817536"/>
    <m/>
    <m/>
    <n v="48"/>
    <n v="2788208"/>
    <n v="0"/>
    <n v="2758816"/>
    <m/>
    <m/>
    <n v="0"/>
    <n v="2744304"/>
    <m/>
    <m/>
    <n v="0"/>
    <n v="2754480"/>
    <m/>
    <m/>
    <n v="0"/>
    <n v="2720768"/>
    <m/>
    <m/>
    <x v="13"/>
    <x v="2"/>
    <s v="InteriorTFLs"/>
    <x v="39"/>
  </r>
  <r>
    <n v="13"/>
    <n v="40"/>
    <m/>
    <m/>
    <n v="69664"/>
    <n v="1123616"/>
    <m/>
    <m/>
    <n v="21840"/>
    <n v="1006384"/>
    <m/>
    <m/>
    <n v="28112"/>
    <n v="997040"/>
    <m/>
    <m/>
    <n v="25888"/>
    <n v="893904"/>
    <m/>
    <m/>
    <n v="13984"/>
    <n v="797792"/>
    <m/>
    <m/>
    <n v="13584"/>
    <n v="780096"/>
    <m/>
    <m/>
    <n v="5760"/>
    <n v="802336"/>
    <m/>
    <m/>
    <n v="224"/>
    <n v="746896"/>
    <n v="0"/>
    <n v="749712"/>
    <m/>
    <m/>
    <n v="0"/>
    <n v="701504"/>
    <m/>
    <m/>
    <n v="0"/>
    <n v="707888"/>
    <m/>
    <m/>
    <n v="0"/>
    <n v="706432"/>
    <m/>
    <m/>
    <x v="13"/>
    <x v="2"/>
    <s v="InteriorTFLs"/>
    <x v="39"/>
  </r>
  <r>
    <n v="13"/>
    <n v="40"/>
    <m/>
    <m/>
    <n v="14960"/>
    <n v="43952"/>
    <m/>
    <m/>
    <n v="13104"/>
    <n v="118384"/>
    <m/>
    <m/>
    <n v="16944"/>
    <n v="101296"/>
    <m/>
    <m/>
    <n v="8992"/>
    <n v="93728"/>
    <m/>
    <m/>
    <n v="19888"/>
    <n v="102128"/>
    <m/>
    <m/>
    <n v="5600"/>
    <n v="54608"/>
    <m/>
    <m/>
    <n v="816"/>
    <n v="48112"/>
    <m/>
    <m/>
    <n v="0"/>
    <n v="52192"/>
    <n v="0"/>
    <n v="48768"/>
    <m/>
    <m/>
    <n v="0"/>
    <n v="51616"/>
    <m/>
    <m/>
    <n v="0"/>
    <n v="53568"/>
    <m/>
    <m/>
    <n v="0"/>
    <n v="50224"/>
    <m/>
    <m/>
    <x v="13"/>
    <x v="2"/>
    <s v="InteriorTFLs"/>
    <x v="39"/>
  </r>
  <r>
    <n v="13"/>
    <n v="40"/>
    <m/>
    <m/>
    <n v="163776"/>
    <n v="2079488"/>
    <m/>
    <m/>
    <n v="14064"/>
    <n v="2342784"/>
    <m/>
    <m/>
    <n v="28320"/>
    <n v="2094608"/>
    <m/>
    <m/>
    <n v="41312"/>
    <n v="1896960"/>
    <m/>
    <m/>
    <n v="38512"/>
    <n v="1639360"/>
    <m/>
    <m/>
    <n v="33072"/>
    <n v="1614032"/>
    <m/>
    <m/>
    <n v="32"/>
    <n v="1527648"/>
    <m/>
    <m/>
    <n v="224"/>
    <n v="1450240"/>
    <n v="0"/>
    <n v="1452944"/>
    <m/>
    <m/>
    <n v="0"/>
    <n v="1438720"/>
    <m/>
    <m/>
    <n v="0"/>
    <n v="1430176"/>
    <m/>
    <m/>
    <n v="0"/>
    <n v="1416528"/>
    <m/>
    <m/>
    <x v="13"/>
    <x v="2"/>
    <s v="InteriorTFLs"/>
    <x v="39"/>
  </r>
  <r>
    <n v="13"/>
    <n v="40"/>
    <m/>
    <m/>
    <n v="0"/>
    <n v="0"/>
    <m/>
    <m/>
    <n v="2160"/>
    <n v="17072"/>
    <m/>
    <m/>
    <n v="5792"/>
    <n v="21632"/>
    <m/>
    <m/>
    <n v="1008"/>
    <n v="13952"/>
    <m/>
    <m/>
    <n v="11312"/>
    <n v="50112"/>
    <m/>
    <m/>
    <n v="5968"/>
    <n v="31456"/>
    <m/>
    <m/>
    <n v="3872"/>
    <n v="25104"/>
    <m/>
    <m/>
    <n v="976"/>
    <n v="21504"/>
    <n v="0"/>
    <n v="20848"/>
    <m/>
    <m/>
    <n v="0"/>
    <n v="20720"/>
    <m/>
    <m/>
    <n v="0"/>
    <n v="20528"/>
    <m/>
    <m/>
    <n v="0"/>
    <n v="19520"/>
    <m/>
    <m/>
    <x v="13"/>
    <x v="2"/>
    <s v="InteriorTFLs"/>
    <x v="39"/>
  </r>
  <r>
    <n v="13"/>
    <n v="40"/>
    <m/>
    <m/>
    <n v="16832"/>
    <n v="1699392"/>
    <m/>
    <m/>
    <n v="1344"/>
    <n v="1663024"/>
    <m/>
    <m/>
    <n v="3632"/>
    <n v="1579472"/>
    <m/>
    <m/>
    <n v="2416"/>
    <n v="1558064"/>
    <m/>
    <m/>
    <n v="864"/>
    <n v="1509888"/>
    <m/>
    <m/>
    <n v="96"/>
    <n v="1554336"/>
    <m/>
    <m/>
    <n v="288"/>
    <n v="1554304"/>
    <m/>
    <m/>
    <n v="0"/>
    <n v="1448608"/>
    <n v="0"/>
    <n v="1438144"/>
    <m/>
    <m/>
    <n v="0"/>
    <n v="1357120"/>
    <m/>
    <m/>
    <n v="0"/>
    <n v="1334272"/>
    <m/>
    <m/>
    <n v="0"/>
    <n v="1331328"/>
    <m/>
    <m/>
    <x v="13"/>
    <x v="2"/>
    <s v="InteriorTFLs"/>
    <x v="39"/>
  </r>
  <r>
    <n v="13"/>
    <n v="40"/>
    <m/>
    <m/>
    <n v="333376"/>
    <n v="14667328"/>
    <m/>
    <m/>
    <n v="10560"/>
    <n v="15191984"/>
    <m/>
    <m/>
    <n v="42688"/>
    <n v="14492544"/>
    <m/>
    <m/>
    <n v="38368"/>
    <n v="13996544"/>
    <m/>
    <m/>
    <n v="23104"/>
    <n v="13218176"/>
    <m/>
    <m/>
    <n v="8256"/>
    <n v="13383856"/>
    <m/>
    <m/>
    <n v="1312"/>
    <n v="13293072"/>
    <m/>
    <m/>
    <n v="0"/>
    <n v="12969408"/>
    <n v="0"/>
    <n v="12986512"/>
    <m/>
    <m/>
    <n v="0"/>
    <n v="12866768"/>
    <m/>
    <m/>
    <n v="0"/>
    <n v="12871312"/>
    <m/>
    <m/>
    <n v="0"/>
    <n v="12899104"/>
    <m/>
    <m/>
    <x v="13"/>
    <x v="2"/>
    <s v="InteriorTFLs"/>
    <x v="39"/>
  </r>
  <r>
    <n v="13"/>
    <n v="40"/>
    <m/>
    <m/>
    <n v="71712"/>
    <n v="3331744"/>
    <m/>
    <m/>
    <n v="7632"/>
    <n v="3431008"/>
    <m/>
    <m/>
    <n v="8368"/>
    <n v="3186816"/>
    <m/>
    <m/>
    <n v="7264"/>
    <n v="3146704"/>
    <m/>
    <m/>
    <n v="1872"/>
    <n v="2790256"/>
    <m/>
    <m/>
    <n v="800"/>
    <n v="2888848"/>
    <m/>
    <m/>
    <n v="592"/>
    <n v="2896832"/>
    <m/>
    <m/>
    <n v="0"/>
    <n v="2816112"/>
    <n v="0"/>
    <n v="2790064"/>
    <m/>
    <m/>
    <n v="0"/>
    <n v="2724704"/>
    <m/>
    <m/>
    <n v="0"/>
    <n v="2731456"/>
    <m/>
    <m/>
    <n v="0"/>
    <n v="2740672"/>
    <m/>
    <m/>
    <x v="13"/>
    <x v="2"/>
    <s v="InteriorTFLs"/>
    <x v="39"/>
  </r>
  <r>
    <n v="13"/>
    <n v="40"/>
    <m/>
    <m/>
    <n v="288"/>
    <n v="784"/>
    <m/>
    <m/>
    <n v="4704"/>
    <n v="12160"/>
    <m/>
    <m/>
    <n v="2752"/>
    <n v="10800"/>
    <m/>
    <m/>
    <n v="5104"/>
    <n v="6000"/>
    <m/>
    <m/>
    <n v="1296"/>
    <n v="14752"/>
    <m/>
    <m/>
    <n v="1952"/>
    <n v="6048"/>
    <m/>
    <m/>
    <n v="256"/>
    <n v="5936"/>
    <m/>
    <m/>
    <n v="160"/>
    <n v="3584"/>
    <n v="0"/>
    <n v="3472"/>
    <m/>
    <m/>
    <n v="0"/>
    <n v="3216"/>
    <m/>
    <m/>
    <n v="0"/>
    <n v="5856"/>
    <m/>
    <m/>
    <n v="0"/>
    <n v="5472"/>
    <m/>
    <m/>
    <x v="13"/>
    <x v="2"/>
    <s v="InteriorTFLs"/>
    <x v="39"/>
  </r>
  <r>
    <n v="13"/>
    <n v="40"/>
    <m/>
    <m/>
    <n v="0"/>
    <n v="48"/>
    <m/>
    <m/>
    <n v="144"/>
    <n v="464"/>
    <m/>
    <m/>
    <n v="160"/>
    <n v="192"/>
    <m/>
    <m/>
    <n v="208"/>
    <n v="384"/>
    <m/>
    <m/>
    <n v="96"/>
    <n v="256"/>
    <m/>
    <m/>
    <n v="48"/>
    <n v="496"/>
    <m/>
    <m/>
    <n v="16"/>
    <n v="192"/>
    <m/>
    <m/>
    <n v="0"/>
    <n v="176"/>
    <n v="0"/>
    <n v="128"/>
    <m/>
    <m/>
    <n v="0"/>
    <n v="128"/>
    <m/>
    <m/>
    <n v="0"/>
    <n v="176"/>
    <m/>
    <m/>
    <n v="0"/>
    <n v="176"/>
    <m/>
    <m/>
    <x v="13"/>
    <x v="2"/>
    <s v="InteriorTFLs"/>
    <x v="39"/>
  </r>
  <r>
    <n v="13"/>
    <n v="40"/>
    <m/>
    <m/>
    <n v="93088"/>
    <n v="3058448"/>
    <m/>
    <m/>
    <n v="11648"/>
    <n v="3046544"/>
    <m/>
    <m/>
    <n v="25696"/>
    <n v="2827488"/>
    <m/>
    <m/>
    <n v="18736"/>
    <n v="2789584"/>
    <m/>
    <m/>
    <n v="17040"/>
    <n v="2579344"/>
    <m/>
    <m/>
    <n v="17776"/>
    <n v="2568848"/>
    <m/>
    <m/>
    <n v="6560"/>
    <n v="2541968"/>
    <m/>
    <m/>
    <n v="1472"/>
    <n v="2474096"/>
    <n v="208"/>
    <n v="2479312"/>
    <m/>
    <m/>
    <n v="64"/>
    <n v="2436000"/>
    <m/>
    <m/>
    <n v="64"/>
    <n v="2424640"/>
    <m/>
    <m/>
    <n v="64"/>
    <n v="2423456"/>
    <m/>
    <m/>
    <x v="13"/>
    <x v="2"/>
    <s v="InteriorTFLs"/>
    <x v="39"/>
  </r>
  <r>
    <n v="13"/>
    <n v="40"/>
    <m/>
    <m/>
    <n v="58064"/>
    <n v="809568"/>
    <m/>
    <m/>
    <n v="22656"/>
    <n v="862464"/>
    <m/>
    <m/>
    <n v="35808"/>
    <n v="788448"/>
    <m/>
    <m/>
    <n v="52176"/>
    <n v="711680"/>
    <m/>
    <m/>
    <n v="40304"/>
    <n v="678784"/>
    <m/>
    <m/>
    <n v="38208"/>
    <n v="634352"/>
    <m/>
    <m/>
    <n v="5760"/>
    <n v="566880"/>
    <m/>
    <m/>
    <n v="752"/>
    <n v="547392"/>
    <n v="256"/>
    <n v="544528"/>
    <m/>
    <m/>
    <n v="288"/>
    <n v="534128"/>
    <m/>
    <m/>
    <n v="336"/>
    <n v="520688"/>
    <m/>
    <m/>
    <n v="192"/>
    <n v="514992"/>
    <m/>
    <m/>
    <x v="13"/>
    <x v="2"/>
    <s v="InteriorTFLs"/>
    <x v="39"/>
  </r>
  <r>
    <n v="13"/>
    <n v="40"/>
    <m/>
    <m/>
    <n v="53360"/>
    <n v="173632"/>
    <m/>
    <m/>
    <n v="61936"/>
    <n v="160464"/>
    <m/>
    <m/>
    <n v="42976"/>
    <n v="106720"/>
    <m/>
    <m/>
    <n v="27584"/>
    <n v="54672"/>
    <m/>
    <m/>
    <n v="26320"/>
    <n v="86688"/>
    <m/>
    <m/>
    <n v="13344"/>
    <n v="101856"/>
    <m/>
    <m/>
    <n v="9184"/>
    <n v="123216"/>
    <m/>
    <m/>
    <n v="10752"/>
    <n v="130048"/>
    <n v="2272"/>
    <n v="121648"/>
    <m/>
    <m/>
    <n v="2144"/>
    <n v="122528"/>
    <m/>
    <m/>
    <n v="2512"/>
    <n v="116080"/>
    <m/>
    <m/>
    <n v="2288"/>
    <n v="118656"/>
    <m/>
    <m/>
    <x v="13"/>
    <x v="2"/>
    <s v="InteriorTFLs"/>
    <x v="39"/>
  </r>
  <r>
    <n v="13"/>
    <n v="40"/>
    <m/>
    <m/>
    <n v="507168"/>
    <n v="6271008"/>
    <m/>
    <m/>
    <n v="177824"/>
    <n v="7383296"/>
    <m/>
    <m/>
    <n v="243968"/>
    <n v="6528496"/>
    <m/>
    <m/>
    <n v="226912"/>
    <n v="6002064"/>
    <m/>
    <m/>
    <n v="261680"/>
    <n v="5060096"/>
    <m/>
    <m/>
    <n v="236416"/>
    <n v="4447712"/>
    <m/>
    <m/>
    <n v="75120"/>
    <n v="3943984"/>
    <m/>
    <m/>
    <n v="12016"/>
    <n v="3704624"/>
    <n v="2880"/>
    <n v="3694384"/>
    <m/>
    <m/>
    <n v="3072"/>
    <n v="3649216"/>
    <m/>
    <m/>
    <n v="3248"/>
    <n v="3671216"/>
    <m/>
    <m/>
    <n v="2768"/>
    <n v="3643712"/>
    <m/>
    <m/>
    <x v="13"/>
    <x v="2"/>
    <s v="InteriorTFLs"/>
    <x v="39"/>
  </r>
  <r>
    <n v="13"/>
    <n v="40"/>
    <m/>
    <m/>
    <n v="287968"/>
    <n v="2300048"/>
    <m/>
    <m/>
    <n v="183520"/>
    <n v="2711248"/>
    <m/>
    <m/>
    <n v="355136"/>
    <n v="2369456"/>
    <m/>
    <m/>
    <n v="371920"/>
    <n v="1432960"/>
    <m/>
    <m/>
    <n v="329504"/>
    <n v="1086208"/>
    <m/>
    <m/>
    <n v="194032"/>
    <n v="690208"/>
    <m/>
    <m/>
    <n v="40800"/>
    <n v="446896"/>
    <m/>
    <m/>
    <n v="12416"/>
    <n v="369488"/>
    <n v="6688"/>
    <n v="375216"/>
    <m/>
    <m/>
    <n v="9584"/>
    <n v="356976"/>
    <m/>
    <m/>
    <n v="7600"/>
    <n v="361296"/>
    <m/>
    <m/>
    <n v="7696"/>
    <n v="363328"/>
    <m/>
    <m/>
    <x v="13"/>
    <x v="2"/>
    <s v="InteriorTFLs"/>
    <x v="39"/>
  </r>
  <r>
    <n v="13"/>
    <n v="40"/>
    <m/>
    <m/>
    <n v="208064"/>
    <n v="1159488"/>
    <m/>
    <m/>
    <n v="390544"/>
    <n v="1368320"/>
    <m/>
    <m/>
    <n v="383712"/>
    <n v="985792"/>
    <m/>
    <m/>
    <n v="347024"/>
    <n v="713200"/>
    <m/>
    <m/>
    <n v="244176"/>
    <n v="382864"/>
    <m/>
    <m/>
    <n v="106960"/>
    <n v="180368"/>
    <m/>
    <m/>
    <n v="8704"/>
    <n v="43568"/>
    <m/>
    <m/>
    <n v="4320"/>
    <n v="42016"/>
    <n v="10400"/>
    <n v="49456"/>
    <m/>
    <m/>
    <n v="14800"/>
    <n v="55376"/>
    <m/>
    <m/>
    <n v="9296"/>
    <n v="49104"/>
    <m/>
    <m/>
    <n v="10256"/>
    <n v="47376"/>
    <m/>
    <m/>
    <x v="13"/>
    <x v="2"/>
    <s v="InteriorTFLs"/>
    <x v="39"/>
  </r>
  <r>
    <n v="13"/>
    <n v="40"/>
    <m/>
    <m/>
    <n v="676896"/>
    <n v="5909616"/>
    <m/>
    <m/>
    <n v="417040"/>
    <n v="7674128"/>
    <m/>
    <m/>
    <n v="574800"/>
    <n v="6400720"/>
    <m/>
    <m/>
    <n v="856976"/>
    <n v="5258896"/>
    <m/>
    <m/>
    <n v="711824"/>
    <n v="4608384"/>
    <m/>
    <m/>
    <n v="592160"/>
    <n v="3764352"/>
    <m/>
    <m/>
    <n v="137008"/>
    <n v="2925136"/>
    <m/>
    <m/>
    <n v="44672"/>
    <n v="2707248"/>
    <n v="13248"/>
    <n v="2594928"/>
    <m/>
    <m/>
    <n v="14480"/>
    <n v="2547968"/>
    <m/>
    <m/>
    <n v="13552"/>
    <n v="2598976"/>
    <m/>
    <m/>
    <n v="14096"/>
    <n v="2595936"/>
    <m/>
    <m/>
    <x v="13"/>
    <x v="2"/>
    <s v="InteriorTFLs"/>
    <x v="39"/>
  </r>
  <r>
    <n v="13"/>
    <n v="40"/>
    <m/>
    <m/>
    <n v="275136"/>
    <n v="1544752"/>
    <m/>
    <m/>
    <n v="256128"/>
    <n v="2427264"/>
    <m/>
    <m/>
    <n v="381840"/>
    <n v="1860240"/>
    <m/>
    <m/>
    <n v="486064"/>
    <n v="1373456"/>
    <m/>
    <m/>
    <n v="407488"/>
    <n v="1001008"/>
    <m/>
    <m/>
    <n v="325840"/>
    <n v="613376"/>
    <m/>
    <m/>
    <n v="37584"/>
    <n v="140528"/>
    <m/>
    <m/>
    <n v="16912"/>
    <n v="128960"/>
    <n v="62160"/>
    <n v="175872"/>
    <m/>
    <m/>
    <n v="57712"/>
    <n v="167328"/>
    <m/>
    <m/>
    <n v="52944"/>
    <n v="169840"/>
    <m/>
    <m/>
    <n v="57968"/>
    <n v="169376"/>
    <m/>
    <m/>
    <x v="13"/>
    <x v="2"/>
    <s v="InteriorTFLs"/>
    <x v="39"/>
  </r>
  <r>
    <n v="13"/>
    <n v="40"/>
    <m/>
    <m/>
    <n v="1882992"/>
    <n v="9807616"/>
    <m/>
    <m/>
    <n v="2842832"/>
    <n v="19993584"/>
    <m/>
    <m/>
    <n v="3342000"/>
    <n v="17563360"/>
    <m/>
    <m/>
    <n v="1188352"/>
    <n v="20469312"/>
    <m/>
    <m/>
    <n v="2516848"/>
    <n v="14696480"/>
    <m/>
    <m/>
    <n v="1532640"/>
    <n v="17277408"/>
    <m/>
    <m/>
    <n v="1005104"/>
    <n v="19805184"/>
    <m/>
    <m/>
    <n v="409136"/>
    <n v="17386464"/>
    <n v="289728"/>
    <n v="17496624"/>
    <m/>
    <m/>
    <n v="301456"/>
    <n v="17166992"/>
    <m/>
    <m/>
    <n v="295424"/>
    <n v="17229040"/>
    <m/>
    <m/>
    <n v="303328"/>
    <n v="17255504"/>
    <m/>
    <m/>
    <x v="13"/>
    <x v="2"/>
    <s v="InteriorTFLs"/>
    <x v="39"/>
  </r>
  <r>
    <n v="13"/>
    <n v="41"/>
    <m/>
    <m/>
    <n v="0"/>
    <n v="0"/>
    <m/>
    <m/>
    <n v="0"/>
    <n v="0"/>
    <m/>
    <m/>
    <n v="0"/>
    <n v="0"/>
    <m/>
    <m/>
    <n v="0"/>
    <n v="0"/>
    <m/>
    <m/>
    <n v="0"/>
    <n v="0"/>
    <m/>
    <m/>
    <n v="0"/>
    <n v="0"/>
    <m/>
    <m/>
    <n v="0"/>
    <n v="0"/>
    <m/>
    <m/>
    <n v="0"/>
    <n v="0"/>
    <n v="0"/>
    <n v="0"/>
    <m/>
    <m/>
    <n v="0"/>
    <n v="0"/>
    <m/>
    <m/>
    <n v="0"/>
    <n v="0"/>
    <m/>
    <m/>
    <n v="0"/>
    <n v="0"/>
    <m/>
    <m/>
    <x v="13"/>
    <x v="3"/>
    <s v="CoastTFLs"/>
    <x v="40"/>
  </r>
  <r>
    <n v="13"/>
    <n v="41"/>
    <m/>
    <m/>
    <n v="0"/>
    <n v="0"/>
    <m/>
    <m/>
    <n v="0"/>
    <n v="0"/>
    <m/>
    <m/>
    <n v="0"/>
    <n v="0"/>
    <m/>
    <m/>
    <n v="0"/>
    <n v="0"/>
    <m/>
    <m/>
    <n v="0"/>
    <n v="16"/>
    <m/>
    <m/>
    <n v="0"/>
    <n v="0"/>
    <m/>
    <m/>
    <n v="0"/>
    <n v="0"/>
    <m/>
    <m/>
    <n v="0"/>
    <n v="0"/>
    <n v="0"/>
    <n v="0"/>
    <m/>
    <m/>
    <n v="0"/>
    <n v="0"/>
    <m/>
    <m/>
    <n v="0"/>
    <n v="0"/>
    <m/>
    <m/>
    <n v="0"/>
    <n v="0"/>
    <m/>
    <m/>
    <x v="13"/>
    <x v="3"/>
    <s v="CoastTFLs"/>
    <x v="40"/>
  </r>
  <r>
    <n v="13"/>
    <n v="41"/>
    <m/>
    <m/>
    <n v="0"/>
    <n v="0"/>
    <m/>
    <m/>
    <n v="0"/>
    <n v="0"/>
    <m/>
    <m/>
    <n v="0"/>
    <n v="0"/>
    <m/>
    <m/>
    <n v="0"/>
    <n v="0"/>
    <m/>
    <m/>
    <n v="0"/>
    <n v="0"/>
    <m/>
    <m/>
    <n v="0"/>
    <n v="0"/>
    <m/>
    <m/>
    <n v="0"/>
    <n v="0"/>
    <m/>
    <m/>
    <n v="0"/>
    <n v="0"/>
    <n v="0"/>
    <n v="0"/>
    <m/>
    <m/>
    <n v="0"/>
    <n v="0"/>
    <m/>
    <m/>
    <n v="0"/>
    <n v="0"/>
    <m/>
    <m/>
    <n v="0"/>
    <n v="0"/>
    <m/>
    <m/>
    <x v="13"/>
    <x v="3"/>
    <s v="CoastTFLs"/>
    <x v="40"/>
  </r>
  <r>
    <n v="13"/>
    <n v="41"/>
    <m/>
    <m/>
    <n v="0"/>
    <n v="0"/>
    <m/>
    <m/>
    <n v="0"/>
    <n v="0"/>
    <m/>
    <m/>
    <n v="0"/>
    <n v="0"/>
    <m/>
    <m/>
    <n v="0"/>
    <n v="0"/>
    <m/>
    <m/>
    <n v="1056"/>
    <n v="3968"/>
    <m/>
    <m/>
    <n v="0"/>
    <n v="0"/>
    <m/>
    <m/>
    <n v="0"/>
    <n v="0"/>
    <m/>
    <m/>
    <n v="0"/>
    <n v="0"/>
    <n v="0"/>
    <n v="0"/>
    <m/>
    <m/>
    <n v="0"/>
    <n v="0"/>
    <m/>
    <m/>
    <n v="0"/>
    <n v="0"/>
    <m/>
    <m/>
    <n v="0"/>
    <n v="0"/>
    <m/>
    <m/>
    <x v="13"/>
    <x v="3"/>
    <s v="CoastTFLs"/>
    <x v="40"/>
  </r>
  <r>
    <n v="13"/>
    <n v="41"/>
    <m/>
    <m/>
    <n v="0"/>
    <n v="0"/>
    <m/>
    <m/>
    <n v="0"/>
    <n v="0"/>
    <m/>
    <m/>
    <n v="0"/>
    <n v="0"/>
    <m/>
    <m/>
    <n v="0"/>
    <n v="0"/>
    <m/>
    <m/>
    <n v="0"/>
    <n v="0"/>
    <m/>
    <m/>
    <n v="0"/>
    <n v="0"/>
    <m/>
    <m/>
    <n v="0"/>
    <n v="0"/>
    <m/>
    <m/>
    <n v="0"/>
    <n v="0"/>
    <n v="0"/>
    <n v="0"/>
    <m/>
    <m/>
    <n v="0"/>
    <n v="0"/>
    <m/>
    <m/>
    <n v="0"/>
    <n v="0"/>
    <m/>
    <m/>
    <n v="0"/>
    <n v="0"/>
    <m/>
    <m/>
    <x v="13"/>
    <x v="3"/>
    <s v="CoastTFLs"/>
    <x v="40"/>
  </r>
  <r>
    <n v="13"/>
    <n v="41"/>
    <m/>
    <m/>
    <n v="0"/>
    <n v="0"/>
    <m/>
    <m/>
    <n v="0"/>
    <n v="0"/>
    <m/>
    <m/>
    <n v="0"/>
    <n v="0"/>
    <m/>
    <m/>
    <n v="0"/>
    <n v="0"/>
    <m/>
    <m/>
    <n v="0"/>
    <n v="0"/>
    <m/>
    <m/>
    <n v="0"/>
    <n v="0"/>
    <m/>
    <m/>
    <n v="0"/>
    <n v="0"/>
    <m/>
    <m/>
    <n v="0"/>
    <n v="0"/>
    <n v="0"/>
    <n v="0"/>
    <m/>
    <m/>
    <n v="0"/>
    <n v="0"/>
    <m/>
    <m/>
    <n v="0"/>
    <n v="0"/>
    <m/>
    <m/>
    <n v="0"/>
    <n v="0"/>
    <m/>
    <m/>
    <x v="13"/>
    <x v="3"/>
    <s v="CoastTFLs"/>
    <x v="40"/>
  </r>
  <r>
    <n v="13"/>
    <n v="41"/>
    <m/>
    <m/>
    <n v="0"/>
    <n v="0"/>
    <m/>
    <m/>
    <n v="272"/>
    <n v="480"/>
    <m/>
    <m/>
    <n v="400"/>
    <n v="2944"/>
    <m/>
    <m/>
    <n v="0"/>
    <n v="4688"/>
    <m/>
    <m/>
    <n v="0"/>
    <n v="3216"/>
    <m/>
    <m/>
    <n v="1296"/>
    <n v="1600"/>
    <m/>
    <m/>
    <n v="0"/>
    <n v="96"/>
    <m/>
    <m/>
    <n v="0"/>
    <n v="0"/>
    <n v="0"/>
    <n v="0"/>
    <m/>
    <m/>
    <n v="0"/>
    <n v="0"/>
    <m/>
    <m/>
    <n v="0"/>
    <n v="0"/>
    <m/>
    <m/>
    <n v="0"/>
    <n v="0"/>
    <m/>
    <m/>
    <x v="13"/>
    <x v="3"/>
    <s v="CoastTFLs"/>
    <x v="40"/>
  </r>
  <r>
    <n v="13"/>
    <n v="41"/>
    <m/>
    <m/>
    <n v="0"/>
    <n v="0"/>
    <m/>
    <m/>
    <n v="0"/>
    <n v="0"/>
    <m/>
    <m/>
    <n v="0"/>
    <n v="0"/>
    <m/>
    <m/>
    <n v="0"/>
    <n v="0"/>
    <m/>
    <m/>
    <n v="0"/>
    <n v="0"/>
    <m/>
    <m/>
    <n v="0"/>
    <n v="0"/>
    <m/>
    <m/>
    <n v="0"/>
    <n v="0"/>
    <m/>
    <m/>
    <n v="0"/>
    <n v="0"/>
    <n v="0"/>
    <n v="0"/>
    <m/>
    <m/>
    <n v="0"/>
    <n v="0"/>
    <m/>
    <m/>
    <n v="0"/>
    <n v="0"/>
    <m/>
    <m/>
    <n v="0"/>
    <n v="0"/>
    <m/>
    <m/>
    <x v="13"/>
    <x v="3"/>
    <s v="CoastTFLs"/>
    <x v="40"/>
  </r>
  <r>
    <n v="13"/>
    <n v="41"/>
    <m/>
    <m/>
    <n v="0"/>
    <n v="0"/>
    <m/>
    <m/>
    <n v="0"/>
    <n v="0"/>
    <m/>
    <m/>
    <n v="0"/>
    <n v="1888"/>
    <m/>
    <m/>
    <n v="0"/>
    <n v="0"/>
    <m/>
    <m/>
    <n v="0"/>
    <n v="0"/>
    <m/>
    <m/>
    <n v="0"/>
    <n v="0"/>
    <m/>
    <m/>
    <n v="0"/>
    <n v="0"/>
    <m/>
    <m/>
    <n v="0"/>
    <n v="0"/>
    <n v="0"/>
    <n v="0"/>
    <m/>
    <m/>
    <n v="0"/>
    <n v="0"/>
    <m/>
    <m/>
    <n v="0"/>
    <n v="0"/>
    <m/>
    <m/>
    <n v="0"/>
    <n v="0"/>
    <m/>
    <m/>
    <x v="13"/>
    <x v="3"/>
    <s v="CoastTFLs"/>
    <x v="40"/>
  </r>
  <r>
    <n v="13"/>
    <n v="41"/>
    <m/>
    <m/>
    <n v="0"/>
    <n v="0"/>
    <m/>
    <m/>
    <n v="0"/>
    <n v="0"/>
    <m/>
    <m/>
    <n v="0"/>
    <n v="0"/>
    <m/>
    <m/>
    <n v="0"/>
    <n v="0"/>
    <m/>
    <m/>
    <n v="0"/>
    <n v="0"/>
    <m/>
    <m/>
    <n v="0"/>
    <n v="0"/>
    <m/>
    <m/>
    <n v="0"/>
    <n v="0"/>
    <m/>
    <m/>
    <n v="0"/>
    <n v="0"/>
    <n v="0"/>
    <n v="0"/>
    <m/>
    <m/>
    <n v="0"/>
    <n v="0"/>
    <m/>
    <m/>
    <n v="0"/>
    <n v="0"/>
    <m/>
    <m/>
    <n v="0"/>
    <n v="0"/>
    <m/>
    <m/>
    <x v="13"/>
    <x v="3"/>
    <s v="CoastTFLs"/>
    <x v="40"/>
  </r>
  <r>
    <n v="13"/>
    <n v="41"/>
    <m/>
    <m/>
    <n v="0"/>
    <n v="0"/>
    <m/>
    <m/>
    <n v="0"/>
    <n v="0"/>
    <m/>
    <m/>
    <n v="0"/>
    <n v="0"/>
    <m/>
    <m/>
    <n v="0"/>
    <n v="0"/>
    <m/>
    <m/>
    <n v="0"/>
    <n v="0"/>
    <m/>
    <m/>
    <n v="0"/>
    <n v="0"/>
    <m/>
    <m/>
    <n v="0"/>
    <n v="0"/>
    <m/>
    <m/>
    <n v="0"/>
    <n v="0"/>
    <n v="0"/>
    <n v="0"/>
    <m/>
    <m/>
    <n v="0"/>
    <n v="0"/>
    <m/>
    <m/>
    <n v="0"/>
    <n v="0"/>
    <m/>
    <m/>
    <n v="0"/>
    <n v="0"/>
    <m/>
    <m/>
    <x v="13"/>
    <x v="3"/>
    <s v="CoastTFLs"/>
    <x v="40"/>
  </r>
  <r>
    <n v="13"/>
    <n v="41"/>
    <m/>
    <m/>
    <n v="0"/>
    <n v="0"/>
    <m/>
    <m/>
    <n v="0"/>
    <n v="0"/>
    <m/>
    <m/>
    <n v="0"/>
    <n v="0"/>
    <m/>
    <m/>
    <n v="0"/>
    <n v="0"/>
    <m/>
    <m/>
    <n v="0"/>
    <n v="0"/>
    <m/>
    <m/>
    <n v="0"/>
    <n v="0"/>
    <m/>
    <m/>
    <n v="0"/>
    <n v="0"/>
    <m/>
    <m/>
    <n v="0"/>
    <n v="0"/>
    <n v="0"/>
    <n v="0"/>
    <m/>
    <m/>
    <n v="0"/>
    <n v="0"/>
    <m/>
    <m/>
    <n v="0"/>
    <n v="0"/>
    <m/>
    <m/>
    <n v="0"/>
    <n v="0"/>
    <m/>
    <m/>
    <x v="13"/>
    <x v="3"/>
    <s v="CoastTFLs"/>
    <x v="40"/>
  </r>
  <r>
    <n v="13"/>
    <n v="41"/>
    <m/>
    <m/>
    <n v="0"/>
    <n v="0"/>
    <m/>
    <m/>
    <n v="0"/>
    <n v="0"/>
    <m/>
    <m/>
    <n v="0"/>
    <n v="0"/>
    <m/>
    <m/>
    <n v="0"/>
    <n v="16"/>
    <m/>
    <m/>
    <n v="0"/>
    <n v="0"/>
    <m/>
    <m/>
    <n v="0"/>
    <n v="0"/>
    <m/>
    <m/>
    <n v="0"/>
    <n v="0"/>
    <m/>
    <m/>
    <n v="0"/>
    <n v="0"/>
    <n v="0"/>
    <n v="0"/>
    <m/>
    <m/>
    <n v="0"/>
    <n v="0"/>
    <m/>
    <m/>
    <n v="0"/>
    <n v="0"/>
    <m/>
    <m/>
    <n v="0"/>
    <n v="0"/>
    <m/>
    <m/>
    <x v="13"/>
    <x v="3"/>
    <s v="CoastTFLs"/>
    <x v="40"/>
  </r>
  <r>
    <n v="13"/>
    <n v="41"/>
    <m/>
    <m/>
    <n v="0"/>
    <n v="0"/>
    <m/>
    <m/>
    <n v="0"/>
    <n v="0"/>
    <m/>
    <m/>
    <n v="0"/>
    <n v="0"/>
    <m/>
    <m/>
    <n v="0"/>
    <n v="0"/>
    <m/>
    <m/>
    <n v="0"/>
    <n v="0"/>
    <m/>
    <m/>
    <n v="0"/>
    <n v="0"/>
    <m/>
    <m/>
    <n v="0"/>
    <n v="0"/>
    <m/>
    <m/>
    <n v="0"/>
    <n v="0"/>
    <n v="0"/>
    <n v="0"/>
    <m/>
    <m/>
    <n v="0"/>
    <n v="0"/>
    <m/>
    <m/>
    <n v="0"/>
    <n v="0"/>
    <m/>
    <m/>
    <n v="0"/>
    <n v="0"/>
    <m/>
    <m/>
    <x v="13"/>
    <x v="3"/>
    <s v="CoastTFLs"/>
    <x v="40"/>
  </r>
  <r>
    <n v="13"/>
    <n v="41"/>
    <m/>
    <m/>
    <n v="0"/>
    <n v="0"/>
    <m/>
    <m/>
    <n v="0"/>
    <n v="0"/>
    <m/>
    <m/>
    <n v="0"/>
    <n v="0"/>
    <m/>
    <m/>
    <n v="0"/>
    <n v="0"/>
    <m/>
    <m/>
    <n v="0"/>
    <n v="0"/>
    <m/>
    <m/>
    <n v="0"/>
    <n v="0"/>
    <m/>
    <m/>
    <n v="0"/>
    <n v="0"/>
    <m/>
    <m/>
    <n v="0"/>
    <n v="0"/>
    <n v="0"/>
    <n v="0"/>
    <m/>
    <m/>
    <n v="0"/>
    <n v="0"/>
    <m/>
    <m/>
    <n v="0"/>
    <n v="0"/>
    <m/>
    <m/>
    <n v="0"/>
    <n v="0"/>
    <m/>
    <m/>
    <x v="13"/>
    <x v="3"/>
    <s v="CoastTFLs"/>
    <x v="40"/>
  </r>
  <r>
    <n v="13"/>
    <n v="41"/>
    <m/>
    <m/>
    <n v="0"/>
    <n v="0"/>
    <m/>
    <m/>
    <n v="0"/>
    <n v="0"/>
    <m/>
    <m/>
    <n v="0"/>
    <n v="0"/>
    <m/>
    <m/>
    <n v="0"/>
    <n v="0"/>
    <m/>
    <m/>
    <n v="0"/>
    <n v="0"/>
    <m/>
    <m/>
    <n v="0"/>
    <n v="0"/>
    <m/>
    <m/>
    <n v="0"/>
    <n v="0"/>
    <m/>
    <m/>
    <n v="0"/>
    <n v="0"/>
    <n v="0"/>
    <n v="0"/>
    <m/>
    <m/>
    <n v="0"/>
    <n v="0"/>
    <m/>
    <m/>
    <n v="0"/>
    <n v="0"/>
    <m/>
    <m/>
    <n v="0"/>
    <n v="0"/>
    <m/>
    <m/>
    <x v="13"/>
    <x v="3"/>
    <s v="CoastTFLs"/>
    <x v="40"/>
  </r>
  <r>
    <n v="14"/>
    <n v="1"/>
    <m/>
    <m/>
    <n v="2274288"/>
    <n v="49615184"/>
    <m/>
    <m/>
    <n v="119344"/>
    <n v="46954944"/>
    <m/>
    <m/>
    <n v="151152"/>
    <n v="45891040"/>
    <m/>
    <m/>
    <n v="193664"/>
    <n v="44934400"/>
    <m/>
    <m/>
    <n v="207744"/>
    <n v="43398464"/>
    <m/>
    <m/>
    <n v="108720"/>
    <n v="41984304"/>
    <m/>
    <m/>
    <n v="13312"/>
    <n v="41667568"/>
    <m/>
    <m/>
    <n v="2528"/>
    <n v="41534112"/>
    <m/>
    <m/>
    <n v="896"/>
    <n v="41481520"/>
    <n v="64"/>
    <n v="41481856"/>
    <m/>
    <m/>
    <n v="16"/>
    <n v="41442672"/>
    <m/>
    <m/>
    <n v="0"/>
    <n v="41594288"/>
    <m/>
    <m/>
    <x v="14"/>
    <x v="0"/>
    <s v="100MileHouse"/>
    <x v="0"/>
  </r>
  <r>
    <n v="14"/>
    <n v="2"/>
    <m/>
    <m/>
    <n v="378224"/>
    <n v="5889760"/>
    <m/>
    <m/>
    <n v="111056"/>
    <n v="6798384"/>
    <m/>
    <m/>
    <n v="197360"/>
    <n v="6180896"/>
    <m/>
    <m/>
    <n v="424160"/>
    <n v="5533024"/>
    <m/>
    <m/>
    <n v="452448"/>
    <n v="4915488"/>
    <m/>
    <m/>
    <n v="590480"/>
    <n v="4184496"/>
    <m/>
    <m/>
    <n v="137488"/>
    <n v="2813008"/>
    <m/>
    <m/>
    <n v="45552"/>
    <n v="2489856"/>
    <m/>
    <m/>
    <n v="19312"/>
    <n v="2429808"/>
    <n v="8576"/>
    <n v="2422944"/>
    <m/>
    <m/>
    <n v="8880"/>
    <n v="2408704"/>
    <m/>
    <m/>
    <n v="9536"/>
    <n v="2407392"/>
    <m/>
    <m/>
    <x v="14"/>
    <x v="0"/>
    <s v="Arrow"/>
    <x v="1"/>
  </r>
  <r>
    <n v="14"/>
    <n v="3"/>
    <m/>
    <m/>
    <n v="0"/>
    <n v="0"/>
    <m/>
    <m/>
    <n v="0"/>
    <n v="0"/>
    <m/>
    <m/>
    <n v="0"/>
    <n v="0"/>
    <m/>
    <m/>
    <n v="0"/>
    <n v="0"/>
    <m/>
    <m/>
    <n v="0"/>
    <n v="0"/>
    <m/>
    <m/>
    <n v="0"/>
    <n v="0"/>
    <m/>
    <m/>
    <n v="0"/>
    <n v="0"/>
    <m/>
    <m/>
    <n v="0"/>
    <n v="0"/>
    <m/>
    <m/>
    <n v="0"/>
    <n v="0"/>
    <n v="0"/>
    <n v="0"/>
    <m/>
    <m/>
    <n v="0"/>
    <n v="0"/>
    <m/>
    <m/>
    <n v="0"/>
    <n v="0"/>
    <m/>
    <m/>
    <x v="14"/>
    <x v="1"/>
    <s v="Arrowsmith"/>
    <x v="2"/>
  </r>
  <r>
    <n v="14"/>
    <n v="4"/>
    <m/>
    <m/>
    <n v="1116048"/>
    <n v="9062368"/>
    <m/>
    <m/>
    <n v="556272"/>
    <n v="11348288"/>
    <m/>
    <m/>
    <n v="988400"/>
    <n v="9756848"/>
    <m/>
    <m/>
    <n v="1617120"/>
    <n v="8284928"/>
    <m/>
    <m/>
    <n v="1678496"/>
    <n v="6489808"/>
    <m/>
    <m/>
    <n v="1791840"/>
    <n v="4645888"/>
    <m/>
    <m/>
    <n v="215792"/>
    <n v="1257728"/>
    <m/>
    <m/>
    <n v="108448"/>
    <n v="1029136"/>
    <m/>
    <m/>
    <n v="100432"/>
    <n v="1046928"/>
    <n v="128880"/>
    <n v="1048848"/>
    <m/>
    <m/>
    <n v="130352"/>
    <n v="1082208"/>
    <m/>
    <m/>
    <n v="135568"/>
    <n v="1071232"/>
    <m/>
    <m/>
    <x v="14"/>
    <x v="0"/>
    <s v="Boundary"/>
    <x v="3"/>
  </r>
  <r>
    <n v="14"/>
    <n v="5"/>
    <m/>
    <m/>
    <n v="928016"/>
    <n v="8370480"/>
    <m/>
    <m/>
    <n v="265120"/>
    <n v="10788928"/>
    <m/>
    <m/>
    <n v="701808"/>
    <n v="10005344"/>
    <m/>
    <m/>
    <n v="877984"/>
    <n v="9424112"/>
    <m/>
    <m/>
    <n v="1266080"/>
    <n v="8179440"/>
    <m/>
    <m/>
    <n v="1507360"/>
    <n v="7599440"/>
    <m/>
    <m/>
    <n v="1200352"/>
    <n v="7002688"/>
    <m/>
    <m/>
    <n v="1134352"/>
    <n v="6474496"/>
    <m/>
    <m/>
    <n v="897744"/>
    <n v="5617792"/>
    <n v="241824"/>
    <n v="4970736"/>
    <m/>
    <m/>
    <n v="246768"/>
    <n v="4934192"/>
    <m/>
    <m/>
    <n v="249168"/>
    <n v="4951600"/>
    <m/>
    <m/>
    <x v="14"/>
    <x v="0"/>
    <s v="Bulkley"/>
    <x v="4"/>
  </r>
  <r>
    <n v="14"/>
    <n v="6"/>
    <m/>
    <m/>
    <n v="109680"/>
    <n v="416880"/>
    <m/>
    <m/>
    <n v="0"/>
    <n v="352"/>
    <m/>
    <m/>
    <n v="0"/>
    <n v="352"/>
    <m/>
    <m/>
    <n v="0"/>
    <n v="352"/>
    <m/>
    <m/>
    <n v="0"/>
    <n v="352"/>
    <m/>
    <m/>
    <n v="5744"/>
    <n v="11520"/>
    <m/>
    <m/>
    <n v="2544"/>
    <n v="7680"/>
    <m/>
    <m/>
    <n v="4352"/>
    <n v="6944"/>
    <m/>
    <m/>
    <n v="4800"/>
    <n v="8944"/>
    <n v="1104"/>
    <n v="5568"/>
    <m/>
    <m/>
    <n v="1072"/>
    <n v="6304"/>
    <m/>
    <m/>
    <n v="1120"/>
    <n v="5632"/>
    <m/>
    <m/>
    <x v="14"/>
    <x v="1"/>
    <s v="Cassiar"/>
    <x v="5"/>
  </r>
  <r>
    <n v="14"/>
    <n v="7"/>
    <m/>
    <m/>
    <n v="48624"/>
    <n v="175904"/>
    <m/>
    <m/>
    <n v="84272"/>
    <n v="235200"/>
    <m/>
    <m/>
    <n v="55744"/>
    <n v="143408"/>
    <m/>
    <m/>
    <n v="50064"/>
    <n v="102768"/>
    <m/>
    <m/>
    <n v="38112"/>
    <n v="69744"/>
    <m/>
    <m/>
    <n v="37136"/>
    <n v="64800"/>
    <m/>
    <m/>
    <n v="6880"/>
    <n v="10800"/>
    <m/>
    <m/>
    <n v="7152"/>
    <n v="15808"/>
    <m/>
    <m/>
    <n v="624"/>
    <n v="3200"/>
    <n v="0"/>
    <n v="3392"/>
    <m/>
    <m/>
    <n v="0"/>
    <n v="2560"/>
    <m/>
    <m/>
    <n v="0"/>
    <n v="4656"/>
    <m/>
    <m/>
    <x v="14"/>
    <x v="1"/>
    <s v="Cranberry"/>
    <x v="6"/>
  </r>
  <r>
    <n v="14"/>
    <n v="8"/>
    <m/>
    <m/>
    <n v="2001632"/>
    <n v="19644848"/>
    <m/>
    <m/>
    <n v="1088656"/>
    <n v="21801904"/>
    <m/>
    <m/>
    <n v="1990208"/>
    <n v="18377888"/>
    <m/>
    <m/>
    <n v="3076736"/>
    <n v="14673248"/>
    <m/>
    <m/>
    <n v="2476528"/>
    <n v="11564320"/>
    <m/>
    <m/>
    <n v="2195856"/>
    <n v="8188784"/>
    <m/>
    <m/>
    <n v="552688"/>
    <n v="4794304"/>
    <m/>
    <m/>
    <n v="189600"/>
    <n v="3939632"/>
    <m/>
    <m/>
    <n v="58976"/>
    <n v="3730128"/>
    <n v="32400"/>
    <n v="3753472"/>
    <m/>
    <m/>
    <n v="34320"/>
    <n v="3710240"/>
    <m/>
    <m/>
    <n v="35840"/>
    <n v="3735344"/>
    <m/>
    <m/>
    <x v="14"/>
    <x v="0"/>
    <s v="Cranbrook"/>
    <x v="7"/>
  </r>
  <r>
    <n v="14"/>
    <n v="9"/>
    <m/>
    <m/>
    <n v="961424"/>
    <n v="6321424"/>
    <m/>
    <m/>
    <n v="2758000"/>
    <n v="22598576"/>
    <m/>
    <m/>
    <n v="3741712"/>
    <n v="19366000"/>
    <m/>
    <m/>
    <n v="1362336"/>
    <n v="22497744"/>
    <m/>
    <m/>
    <n v="2465568"/>
    <n v="18865136"/>
    <m/>
    <m/>
    <n v="2490928"/>
    <n v="18485488"/>
    <m/>
    <m/>
    <n v="1704432"/>
    <n v="18072432"/>
    <m/>
    <m/>
    <n v="1005312"/>
    <n v="14477520"/>
    <m/>
    <m/>
    <n v="393264"/>
    <n v="13116656"/>
    <n v="145952"/>
    <n v="12939088"/>
    <m/>
    <m/>
    <n v="157744"/>
    <n v="12956864"/>
    <m/>
    <m/>
    <n v="152560"/>
    <n v="12993216"/>
    <m/>
    <m/>
    <x v="14"/>
    <x v="0"/>
    <s v="DawsonCreek"/>
    <x v="8"/>
  </r>
  <r>
    <n v="14"/>
    <n v="10"/>
    <m/>
    <m/>
    <n v="0"/>
    <n v="0"/>
    <m/>
    <m/>
    <n v="0"/>
    <n v="0"/>
    <m/>
    <m/>
    <n v="0"/>
    <n v="0"/>
    <m/>
    <m/>
    <n v="0"/>
    <n v="0"/>
    <m/>
    <m/>
    <n v="0"/>
    <n v="0"/>
    <m/>
    <m/>
    <n v="2368"/>
    <n v="3072"/>
    <m/>
    <m/>
    <n v="13120"/>
    <n v="30512"/>
    <m/>
    <m/>
    <n v="108944"/>
    <n v="175344"/>
    <m/>
    <m/>
    <n v="76672"/>
    <n v="127168"/>
    <n v="158896"/>
    <n v="207968"/>
    <m/>
    <m/>
    <n v="159216"/>
    <n v="211808"/>
    <m/>
    <m/>
    <n v="158400"/>
    <n v="209920"/>
    <m/>
    <m/>
    <x v="14"/>
    <x v="1"/>
    <s v="FortNelson"/>
    <x v="9"/>
  </r>
  <r>
    <n v="14"/>
    <n v="11"/>
    <m/>
    <m/>
    <n v="21888"/>
    <n v="128128"/>
    <m/>
    <m/>
    <n v="25584"/>
    <n v="443648"/>
    <m/>
    <m/>
    <n v="27408"/>
    <n v="409312"/>
    <m/>
    <m/>
    <n v="22528"/>
    <n v="421088"/>
    <m/>
    <m/>
    <n v="26128"/>
    <n v="388192"/>
    <m/>
    <m/>
    <n v="33344"/>
    <n v="341488"/>
    <m/>
    <m/>
    <n v="13920"/>
    <n v="250768"/>
    <m/>
    <m/>
    <n v="10432"/>
    <n v="232512"/>
    <m/>
    <m/>
    <n v="1376"/>
    <n v="222320"/>
    <n v="400"/>
    <n v="214896"/>
    <m/>
    <m/>
    <n v="896"/>
    <n v="214416"/>
    <m/>
    <m/>
    <n v="464"/>
    <n v="216848"/>
    <m/>
    <m/>
    <x v="14"/>
    <x v="1"/>
    <s v="Fraser"/>
    <x v="10"/>
  </r>
  <r>
    <n v="14"/>
    <n v="12"/>
    <m/>
    <m/>
    <n v="4977504"/>
    <n v="85427408"/>
    <m/>
    <m/>
    <n v="1159104"/>
    <n v="96673872"/>
    <m/>
    <m/>
    <n v="3010784"/>
    <n v="87607984"/>
    <m/>
    <m/>
    <n v="2878896"/>
    <n v="86395440"/>
    <m/>
    <m/>
    <n v="4259056"/>
    <n v="73154384"/>
    <m/>
    <m/>
    <n v="3989072"/>
    <n v="75071968"/>
    <m/>
    <m/>
    <n v="2212144"/>
    <n v="77467392"/>
    <m/>
    <m/>
    <n v="2180960"/>
    <n v="76318304"/>
    <m/>
    <m/>
    <n v="1201200"/>
    <n v="73778896"/>
    <n v="312032"/>
    <n v="73145488"/>
    <m/>
    <m/>
    <n v="393360"/>
    <n v="73113728"/>
    <m/>
    <m/>
    <n v="390160"/>
    <n v="73219136"/>
    <m/>
    <m/>
    <x v="14"/>
    <x v="0"/>
    <s v="FtStJames"/>
    <x v="11"/>
  </r>
  <r>
    <n v="14"/>
    <n v="13"/>
    <m/>
    <m/>
    <n v="274752"/>
    <n v="1517456"/>
    <m/>
    <m/>
    <n v="2270768"/>
    <n v="10949136"/>
    <m/>
    <m/>
    <n v="2809808"/>
    <n v="8623632"/>
    <m/>
    <m/>
    <n v="3399184"/>
    <n v="12237456"/>
    <m/>
    <m/>
    <n v="4451696"/>
    <n v="13182384"/>
    <m/>
    <m/>
    <n v="4481520"/>
    <n v="18537200"/>
    <m/>
    <m/>
    <n v="1436640"/>
    <n v="12968080"/>
    <m/>
    <m/>
    <n v="2166704"/>
    <n v="14214256"/>
    <m/>
    <m/>
    <n v="1799584"/>
    <n v="14016736"/>
    <n v="2172064"/>
    <n v="14859120"/>
    <m/>
    <m/>
    <n v="2250864"/>
    <n v="14910432"/>
    <m/>
    <m/>
    <n v="2262736"/>
    <n v="14951488"/>
    <m/>
    <m/>
    <x v="14"/>
    <x v="1"/>
    <s v="FtStJohn"/>
    <x v="12"/>
  </r>
  <r>
    <n v="14"/>
    <n v="14"/>
    <m/>
    <m/>
    <n v="309888"/>
    <n v="3371120"/>
    <m/>
    <m/>
    <n v="93920"/>
    <n v="3977952"/>
    <m/>
    <m/>
    <n v="176928"/>
    <n v="3514256"/>
    <m/>
    <m/>
    <n v="362224"/>
    <n v="2798880"/>
    <m/>
    <m/>
    <n v="368896"/>
    <n v="2423536"/>
    <m/>
    <m/>
    <n v="337664"/>
    <n v="1837232"/>
    <m/>
    <m/>
    <n v="66752"/>
    <n v="1237888"/>
    <m/>
    <m/>
    <n v="26640"/>
    <n v="1091792"/>
    <m/>
    <m/>
    <n v="7984"/>
    <n v="1110368"/>
    <n v="12400"/>
    <n v="1094704"/>
    <m/>
    <m/>
    <n v="13696"/>
    <n v="1073936"/>
    <m/>
    <m/>
    <n v="11776"/>
    <n v="1084048"/>
    <m/>
    <m/>
    <x v="14"/>
    <x v="0"/>
    <s v="Golden"/>
    <x v="13"/>
  </r>
  <r>
    <n v="14"/>
    <n v="15"/>
    <m/>
    <m/>
    <n v="692144"/>
    <n v="7383744"/>
    <m/>
    <m/>
    <n v="281216"/>
    <n v="8433872"/>
    <m/>
    <m/>
    <n v="483072"/>
    <n v="7263392"/>
    <m/>
    <m/>
    <n v="814352"/>
    <n v="6353472"/>
    <m/>
    <m/>
    <n v="873968"/>
    <n v="5242624"/>
    <m/>
    <m/>
    <n v="840496"/>
    <n v="4087856"/>
    <m/>
    <m/>
    <n v="331712"/>
    <n v="2661984"/>
    <m/>
    <m/>
    <n v="130928"/>
    <n v="2123904"/>
    <m/>
    <m/>
    <n v="51968"/>
    <n v="2070064"/>
    <n v="23568"/>
    <n v="1985552"/>
    <m/>
    <m/>
    <n v="28544"/>
    <n v="2011536"/>
    <m/>
    <m/>
    <n v="31616"/>
    <n v="2003408"/>
    <m/>
    <m/>
    <x v="14"/>
    <x v="0"/>
    <s v="Invermere"/>
    <x v="14"/>
  </r>
  <r>
    <n v="14"/>
    <n v="16"/>
    <m/>
    <m/>
    <n v="3744"/>
    <n v="14448"/>
    <m/>
    <m/>
    <n v="15824"/>
    <n v="48416"/>
    <m/>
    <m/>
    <n v="17664"/>
    <n v="64672"/>
    <m/>
    <m/>
    <n v="9376"/>
    <n v="31712"/>
    <m/>
    <m/>
    <n v="29248"/>
    <n v="137312"/>
    <m/>
    <m/>
    <n v="22896"/>
    <n v="89088"/>
    <m/>
    <m/>
    <n v="11696"/>
    <n v="70736"/>
    <m/>
    <m/>
    <n v="16432"/>
    <n v="77856"/>
    <m/>
    <m/>
    <n v="6272"/>
    <n v="58544"/>
    <n v="672"/>
    <n v="53776"/>
    <m/>
    <m/>
    <n v="1168"/>
    <n v="53056"/>
    <m/>
    <m/>
    <n v="1280"/>
    <n v="56112"/>
    <m/>
    <m/>
    <x v="14"/>
    <x v="1"/>
    <s v="Kalum"/>
    <x v="15"/>
  </r>
  <r>
    <n v="14"/>
    <n v="17"/>
    <m/>
    <m/>
    <n v="2912112"/>
    <n v="43108736"/>
    <m/>
    <m/>
    <n v="499840"/>
    <n v="45820784"/>
    <m/>
    <m/>
    <n v="760032"/>
    <n v="44183952"/>
    <m/>
    <m/>
    <n v="758736"/>
    <n v="41939792"/>
    <m/>
    <m/>
    <n v="1227904"/>
    <n v="37253760"/>
    <m/>
    <m/>
    <n v="1200080"/>
    <n v="32344080"/>
    <m/>
    <m/>
    <n v="137648"/>
    <n v="29222432"/>
    <m/>
    <m/>
    <n v="24784"/>
    <n v="28890976"/>
    <m/>
    <m/>
    <n v="5456"/>
    <n v="28928688"/>
    <n v="1072"/>
    <n v="28853232"/>
    <m/>
    <m/>
    <n v="1200"/>
    <n v="28883376"/>
    <m/>
    <m/>
    <n v="1200"/>
    <n v="28925472"/>
    <m/>
    <m/>
    <x v="14"/>
    <x v="0"/>
    <s v="Kamloops"/>
    <x v="16"/>
  </r>
  <r>
    <n v="14"/>
    <n v="18"/>
    <m/>
    <m/>
    <n v="0"/>
    <n v="0"/>
    <m/>
    <m/>
    <n v="0"/>
    <n v="0"/>
    <m/>
    <m/>
    <n v="0"/>
    <n v="0"/>
    <m/>
    <m/>
    <n v="0"/>
    <n v="0"/>
    <m/>
    <m/>
    <n v="32"/>
    <n v="32"/>
    <m/>
    <m/>
    <n v="0"/>
    <n v="0"/>
    <m/>
    <m/>
    <n v="0"/>
    <n v="0"/>
    <m/>
    <m/>
    <n v="0"/>
    <n v="0"/>
    <m/>
    <m/>
    <n v="16"/>
    <n v="16"/>
    <n v="0"/>
    <n v="0"/>
    <m/>
    <m/>
    <n v="0"/>
    <n v="0"/>
    <m/>
    <m/>
    <n v="0"/>
    <n v="0"/>
    <m/>
    <m/>
    <x v="14"/>
    <x v="1"/>
    <s v="Kingcome"/>
    <x v="17"/>
  </r>
  <r>
    <n v="14"/>
    <n v="19"/>
    <m/>
    <m/>
    <n v="212960"/>
    <n v="786960"/>
    <m/>
    <m/>
    <n v="238944"/>
    <n v="1871728"/>
    <m/>
    <m/>
    <n v="294848"/>
    <n v="1499456"/>
    <m/>
    <m/>
    <n v="371248"/>
    <n v="1279872"/>
    <m/>
    <m/>
    <n v="334480"/>
    <n v="965472"/>
    <m/>
    <m/>
    <n v="332032"/>
    <n v="822448"/>
    <m/>
    <m/>
    <n v="176608"/>
    <n v="586800"/>
    <m/>
    <m/>
    <n v="178672"/>
    <n v="572048"/>
    <m/>
    <m/>
    <n v="84816"/>
    <n v="414624"/>
    <n v="16176"/>
    <n v="339696"/>
    <m/>
    <m/>
    <n v="16928"/>
    <n v="339824"/>
    <m/>
    <m/>
    <n v="17584"/>
    <n v="349456"/>
    <m/>
    <m/>
    <x v="14"/>
    <x v="1"/>
    <s v="Kispiox"/>
    <x v="18"/>
  </r>
  <r>
    <n v="14"/>
    <n v="20"/>
    <m/>
    <m/>
    <n v="835040"/>
    <n v="8286704"/>
    <m/>
    <m/>
    <n v="370144"/>
    <n v="10195680"/>
    <m/>
    <m/>
    <n v="669616"/>
    <n v="9043728"/>
    <m/>
    <m/>
    <n v="1146960"/>
    <n v="7545104"/>
    <m/>
    <m/>
    <n v="1100992"/>
    <n v="6047952"/>
    <m/>
    <m/>
    <n v="944992"/>
    <n v="4660400"/>
    <m/>
    <m/>
    <n v="149920"/>
    <n v="2762736"/>
    <m/>
    <m/>
    <n v="73392"/>
    <n v="2473440"/>
    <m/>
    <m/>
    <n v="40480"/>
    <n v="2371984"/>
    <n v="20000"/>
    <n v="2395984"/>
    <m/>
    <m/>
    <n v="25024"/>
    <n v="2374816"/>
    <m/>
    <m/>
    <n v="23552"/>
    <n v="2357056"/>
    <m/>
    <m/>
    <x v="14"/>
    <x v="0"/>
    <s v="KootenayLake"/>
    <x v="19"/>
  </r>
  <r>
    <n v="14"/>
    <n v="21"/>
    <m/>
    <m/>
    <n v="1983728"/>
    <n v="57933824"/>
    <m/>
    <m/>
    <n v="126976"/>
    <n v="59856432"/>
    <m/>
    <m/>
    <n v="144624"/>
    <n v="57961456"/>
    <m/>
    <m/>
    <n v="142672"/>
    <n v="56913136"/>
    <m/>
    <m/>
    <n v="120864"/>
    <n v="53171472"/>
    <m/>
    <m/>
    <n v="95104"/>
    <n v="53748272"/>
    <m/>
    <m/>
    <n v="41136"/>
    <n v="54380528"/>
    <m/>
    <m/>
    <n v="23152"/>
    <n v="54029136"/>
    <m/>
    <m/>
    <n v="8288"/>
    <n v="53922800"/>
    <n v="1248"/>
    <n v="53763312"/>
    <m/>
    <m/>
    <n v="1856"/>
    <n v="53639520"/>
    <m/>
    <m/>
    <n v="1744"/>
    <n v="53802256"/>
    <m/>
    <m/>
    <x v="14"/>
    <x v="0"/>
    <s v="Lakes"/>
    <x v="20"/>
  </r>
  <r>
    <n v="14"/>
    <n v="22"/>
    <m/>
    <m/>
    <n v="1176912"/>
    <n v="9642240"/>
    <m/>
    <m/>
    <n v="628880"/>
    <n v="15061120"/>
    <m/>
    <m/>
    <n v="666816"/>
    <n v="14857328"/>
    <m/>
    <m/>
    <n v="663504"/>
    <n v="14475280"/>
    <m/>
    <m/>
    <n v="1065632"/>
    <n v="11816432"/>
    <m/>
    <m/>
    <n v="1153760"/>
    <n v="9296224"/>
    <m/>
    <m/>
    <n v="382800"/>
    <n v="6037056"/>
    <m/>
    <m/>
    <n v="84976"/>
    <n v="5201248"/>
    <m/>
    <m/>
    <n v="55424"/>
    <n v="5153680"/>
    <n v="42512"/>
    <n v="5162992"/>
    <m/>
    <m/>
    <n v="41920"/>
    <n v="5130400"/>
    <m/>
    <m/>
    <n v="43088"/>
    <n v="5139520"/>
    <m/>
    <m/>
    <x v="14"/>
    <x v="0"/>
    <s v="Lillooet"/>
    <x v="21"/>
  </r>
  <r>
    <n v="14"/>
    <n v="23"/>
    <m/>
    <m/>
    <n v="7015840"/>
    <n v="47528128"/>
    <m/>
    <m/>
    <n v="7386112"/>
    <n v="82466880"/>
    <m/>
    <m/>
    <n v="9093872"/>
    <n v="74196544"/>
    <m/>
    <m/>
    <n v="10143632"/>
    <n v="71074656"/>
    <m/>
    <m/>
    <n v="10707104"/>
    <n v="59974848"/>
    <m/>
    <m/>
    <n v="4907488"/>
    <n v="76934272"/>
    <m/>
    <m/>
    <n v="4154576"/>
    <n v="82108752"/>
    <m/>
    <m/>
    <n v="3504208"/>
    <n v="73873184"/>
    <m/>
    <m/>
    <n v="2062896"/>
    <n v="70806800"/>
    <n v="1220080"/>
    <n v="70559264"/>
    <m/>
    <m/>
    <n v="1282832"/>
    <n v="70807136"/>
    <m/>
    <m/>
    <n v="1270416"/>
    <n v="70720752"/>
    <m/>
    <m/>
    <x v="14"/>
    <x v="0"/>
    <s v="Mackenzie"/>
    <x v="22"/>
  </r>
  <r>
    <n v="14"/>
    <n v="24"/>
    <m/>
    <m/>
    <n v="3906880"/>
    <n v="47438128"/>
    <m/>
    <m/>
    <n v="1500416"/>
    <n v="50562048"/>
    <m/>
    <m/>
    <n v="2267312"/>
    <n v="47715824"/>
    <m/>
    <m/>
    <n v="2638544"/>
    <n v="45724352"/>
    <m/>
    <m/>
    <n v="3382528"/>
    <n v="37052320"/>
    <m/>
    <m/>
    <n v="2879936"/>
    <n v="30666128"/>
    <m/>
    <m/>
    <n v="1254960"/>
    <n v="21013376"/>
    <m/>
    <m/>
    <n v="146208"/>
    <n v="18012496"/>
    <m/>
    <m/>
    <n v="48576"/>
    <n v="17769616"/>
    <n v="34048"/>
    <n v="17833328"/>
    <m/>
    <m/>
    <n v="36608"/>
    <n v="17778288"/>
    <m/>
    <m/>
    <n v="36464"/>
    <n v="17826176"/>
    <m/>
    <m/>
    <x v="14"/>
    <x v="0"/>
    <s v="Merritt"/>
    <x v="23"/>
  </r>
  <r>
    <n v="14"/>
    <n v="25"/>
    <m/>
    <m/>
    <n v="0"/>
    <n v="0"/>
    <m/>
    <m/>
    <n v="1888"/>
    <n v="37216"/>
    <m/>
    <m/>
    <n v="1312"/>
    <n v="38480"/>
    <m/>
    <m/>
    <n v="3872"/>
    <n v="34224"/>
    <m/>
    <m/>
    <n v="5680"/>
    <n v="36592"/>
    <m/>
    <m/>
    <n v="1168"/>
    <n v="23472"/>
    <m/>
    <m/>
    <n v="272"/>
    <n v="22160"/>
    <m/>
    <m/>
    <n v="224"/>
    <n v="29568"/>
    <m/>
    <m/>
    <n v="0"/>
    <n v="27424"/>
    <n v="0"/>
    <n v="25216"/>
    <m/>
    <m/>
    <n v="0"/>
    <n v="27728"/>
    <m/>
    <m/>
    <n v="0"/>
    <n v="23728"/>
    <m/>
    <m/>
    <x v="14"/>
    <x v="1"/>
    <s v="MidCoast"/>
    <x v="24"/>
  </r>
  <r>
    <n v="14"/>
    <n v="26"/>
    <m/>
    <m/>
    <n v="3094544"/>
    <n v="40280304"/>
    <m/>
    <m/>
    <n v="342960"/>
    <n v="46298608"/>
    <m/>
    <m/>
    <n v="731024"/>
    <n v="43569376"/>
    <m/>
    <m/>
    <n v="922576"/>
    <n v="40648304"/>
    <m/>
    <m/>
    <n v="798880"/>
    <n v="38784016"/>
    <m/>
    <m/>
    <n v="1230944"/>
    <n v="35628672"/>
    <m/>
    <m/>
    <n v="1005072"/>
    <n v="34400128"/>
    <m/>
    <m/>
    <n v="970752"/>
    <n v="33754864"/>
    <m/>
    <m/>
    <n v="602048"/>
    <n v="32587152"/>
    <n v="131008"/>
    <n v="32190656"/>
    <m/>
    <m/>
    <n v="139872"/>
    <n v="32180304"/>
    <m/>
    <m/>
    <n v="142160"/>
    <n v="32112448"/>
    <m/>
    <m/>
    <x v="14"/>
    <x v="0"/>
    <s v="Morice"/>
    <x v="25"/>
  </r>
  <r>
    <n v="14"/>
    <n v="27"/>
    <m/>
    <m/>
    <n v="76992"/>
    <n v="264112"/>
    <m/>
    <m/>
    <n v="107728"/>
    <n v="340000"/>
    <m/>
    <m/>
    <n v="54096"/>
    <n v="144144"/>
    <m/>
    <m/>
    <n v="42752"/>
    <n v="86112"/>
    <m/>
    <m/>
    <n v="37984"/>
    <n v="72576"/>
    <m/>
    <m/>
    <n v="30416"/>
    <n v="44480"/>
    <m/>
    <m/>
    <n v="6304"/>
    <n v="15648"/>
    <m/>
    <m/>
    <n v="3856"/>
    <n v="10000"/>
    <m/>
    <m/>
    <n v="656"/>
    <n v="6336"/>
    <n v="0"/>
    <n v="8016"/>
    <m/>
    <m/>
    <n v="0"/>
    <n v="7808"/>
    <m/>
    <m/>
    <n v="0"/>
    <n v="7152"/>
    <m/>
    <m/>
    <x v="14"/>
    <x v="1"/>
    <s v="Nass"/>
    <x v="26"/>
  </r>
  <r>
    <n v="14"/>
    <n v="28"/>
    <m/>
    <m/>
    <n v="0"/>
    <n v="0"/>
    <m/>
    <m/>
    <n v="0"/>
    <n v="0"/>
    <m/>
    <m/>
    <n v="0"/>
    <n v="0"/>
    <m/>
    <m/>
    <n v="0"/>
    <n v="0"/>
    <m/>
    <m/>
    <n v="0"/>
    <n v="0"/>
    <m/>
    <m/>
    <n v="0"/>
    <n v="0"/>
    <m/>
    <m/>
    <n v="0"/>
    <n v="0"/>
    <m/>
    <m/>
    <n v="0"/>
    <n v="0"/>
    <m/>
    <m/>
    <n v="0"/>
    <n v="0"/>
    <n v="0"/>
    <n v="0"/>
    <m/>
    <m/>
    <n v="0"/>
    <n v="0"/>
    <m/>
    <m/>
    <n v="0"/>
    <n v="0"/>
    <m/>
    <m/>
    <x v="14"/>
    <x v="1"/>
    <s v="NorthCoast"/>
    <x v="27"/>
  </r>
  <r>
    <n v="14"/>
    <n v="29"/>
    <m/>
    <m/>
    <n v="3926144"/>
    <n v="37739168"/>
    <m/>
    <m/>
    <n v="1995536"/>
    <n v="42345616"/>
    <m/>
    <m/>
    <n v="2937776"/>
    <n v="38303024"/>
    <m/>
    <m/>
    <n v="3871936"/>
    <n v="35026192"/>
    <m/>
    <m/>
    <n v="4162864"/>
    <n v="27174352"/>
    <m/>
    <m/>
    <n v="3949408"/>
    <n v="21110576"/>
    <m/>
    <m/>
    <n v="1187264"/>
    <n v="12354192"/>
    <m/>
    <m/>
    <n v="428816"/>
    <n v="10281808"/>
    <m/>
    <m/>
    <n v="250848"/>
    <n v="10035264"/>
    <n v="140016"/>
    <n v="9875168"/>
    <m/>
    <m/>
    <n v="142608"/>
    <n v="9890384"/>
    <m/>
    <m/>
    <n v="138544"/>
    <n v="9919600"/>
    <m/>
    <m/>
    <x v="14"/>
    <x v="0"/>
    <s v="Okanagan"/>
    <x v="28"/>
  </r>
  <r>
    <n v="14"/>
    <n v="30"/>
    <m/>
    <m/>
    <n v="2356112"/>
    <n v="65537200"/>
    <m/>
    <m/>
    <n v="186912"/>
    <n v="59847248"/>
    <m/>
    <m/>
    <n v="246880"/>
    <n v="55733600"/>
    <m/>
    <m/>
    <n v="309424"/>
    <n v="53405280"/>
    <m/>
    <m/>
    <n v="395776"/>
    <n v="47985904"/>
    <m/>
    <m/>
    <n v="244640"/>
    <n v="47730608"/>
    <m/>
    <m/>
    <n v="54528"/>
    <n v="49358560"/>
    <m/>
    <m/>
    <n v="17328"/>
    <n v="49101216"/>
    <m/>
    <m/>
    <n v="10416"/>
    <n v="49169968"/>
    <n v="48"/>
    <n v="49275168"/>
    <m/>
    <m/>
    <n v="48"/>
    <n v="49328416"/>
    <m/>
    <m/>
    <n v="64"/>
    <n v="49282368"/>
    <m/>
    <m/>
    <x v="14"/>
    <x v="0"/>
    <s v="PrinceGeorge"/>
    <x v="29"/>
  </r>
  <r>
    <n v="14"/>
    <n v="31"/>
    <m/>
    <m/>
    <n v="0"/>
    <n v="0"/>
    <m/>
    <m/>
    <n v="0"/>
    <n v="0"/>
    <m/>
    <m/>
    <n v="0"/>
    <n v="0"/>
    <m/>
    <m/>
    <n v="0"/>
    <n v="0"/>
    <m/>
    <m/>
    <n v="0"/>
    <n v="0"/>
    <m/>
    <m/>
    <n v="0"/>
    <n v="0"/>
    <m/>
    <m/>
    <n v="0"/>
    <n v="0"/>
    <m/>
    <m/>
    <n v="0"/>
    <n v="0"/>
    <m/>
    <m/>
    <n v="0"/>
    <n v="0"/>
    <n v="0"/>
    <n v="0"/>
    <m/>
    <m/>
    <n v="0"/>
    <n v="0"/>
    <m/>
    <m/>
    <n v="0"/>
    <n v="0"/>
    <m/>
    <m/>
    <x v="14"/>
    <x v="1"/>
    <s v="QueenCharlotte"/>
    <x v="30"/>
  </r>
  <r>
    <n v="14"/>
    <n v="32"/>
    <m/>
    <m/>
    <n v="1253664"/>
    <n v="100290864"/>
    <m/>
    <m/>
    <n v="27536"/>
    <n v="92027312"/>
    <m/>
    <m/>
    <n v="39472"/>
    <n v="91349440"/>
    <m/>
    <m/>
    <n v="47200"/>
    <n v="91302656"/>
    <m/>
    <m/>
    <n v="31392"/>
    <n v="89757808"/>
    <m/>
    <m/>
    <n v="27488"/>
    <n v="89758240"/>
    <m/>
    <m/>
    <n v="1104"/>
    <n v="89751504"/>
    <m/>
    <m/>
    <n v="448"/>
    <n v="89677984"/>
    <m/>
    <m/>
    <n v="560"/>
    <n v="89689344"/>
    <n v="16"/>
    <n v="89853104"/>
    <m/>
    <m/>
    <n v="16"/>
    <n v="89940736"/>
    <m/>
    <m/>
    <n v="0"/>
    <n v="89791824"/>
    <m/>
    <m/>
    <x v="14"/>
    <x v="0"/>
    <s v="Quesnel"/>
    <x v="31"/>
  </r>
  <r>
    <n v="14"/>
    <n v="33"/>
    <m/>
    <m/>
    <n v="12496"/>
    <n v="35408"/>
    <m/>
    <m/>
    <n v="13296"/>
    <n v="124768"/>
    <m/>
    <m/>
    <n v="15472"/>
    <n v="96960"/>
    <m/>
    <m/>
    <n v="20400"/>
    <n v="84560"/>
    <m/>
    <m/>
    <n v="18464"/>
    <n v="73168"/>
    <m/>
    <m/>
    <n v="12080"/>
    <n v="46304"/>
    <m/>
    <m/>
    <n v="2176"/>
    <n v="19232"/>
    <m/>
    <m/>
    <n v="2784"/>
    <n v="14464"/>
    <m/>
    <m/>
    <n v="944"/>
    <n v="10992"/>
    <n v="112"/>
    <n v="12416"/>
    <m/>
    <m/>
    <n v="128"/>
    <n v="10912"/>
    <m/>
    <m/>
    <n v="1600"/>
    <n v="12048"/>
    <m/>
    <m/>
    <x v="14"/>
    <x v="1"/>
    <s v="Revelstoke"/>
    <x v="32"/>
  </r>
  <r>
    <n v="14"/>
    <n v="34"/>
    <m/>
    <m/>
    <n v="389504"/>
    <n v="4294000"/>
    <m/>
    <m/>
    <n v="162896"/>
    <n v="4857712"/>
    <m/>
    <m/>
    <n v="276688"/>
    <n v="4343712"/>
    <m/>
    <m/>
    <n v="298224"/>
    <n v="4036112"/>
    <m/>
    <m/>
    <n v="327712"/>
    <n v="3502944"/>
    <m/>
    <m/>
    <n v="277312"/>
    <n v="3145824"/>
    <m/>
    <m/>
    <n v="125392"/>
    <n v="2679456"/>
    <m/>
    <m/>
    <n v="152608"/>
    <n v="2967296"/>
    <m/>
    <m/>
    <n v="100000"/>
    <n v="2831872"/>
    <n v="63008"/>
    <n v="2799920"/>
    <m/>
    <m/>
    <n v="74512"/>
    <n v="2789952"/>
    <m/>
    <m/>
    <n v="77648"/>
    <n v="2855392"/>
    <m/>
    <m/>
    <x v="14"/>
    <x v="0"/>
    <s v="RobsonValley"/>
    <x v="33"/>
  </r>
  <r>
    <n v="14"/>
    <n v="35"/>
    <m/>
    <m/>
    <n v="3312"/>
    <n v="45840"/>
    <m/>
    <m/>
    <n v="36640"/>
    <n v="446976"/>
    <m/>
    <m/>
    <n v="23904"/>
    <n v="492704"/>
    <m/>
    <m/>
    <n v="28112"/>
    <n v="451936"/>
    <m/>
    <m/>
    <n v="26784"/>
    <n v="386576"/>
    <m/>
    <m/>
    <n v="29008"/>
    <n v="370784"/>
    <m/>
    <m/>
    <n v="13264"/>
    <n v="304992"/>
    <m/>
    <m/>
    <n v="6480"/>
    <n v="296896"/>
    <m/>
    <m/>
    <n v="6912"/>
    <n v="287264"/>
    <n v="592"/>
    <n v="287152"/>
    <m/>
    <m/>
    <n v="848"/>
    <n v="285264"/>
    <m/>
    <m/>
    <n v="1136"/>
    <n v="290432"/>
    <m/>
    <m/>
    <x v="14"/>
    <x v="1"/>
    <s v="Soo"/>
    <x v="34"/>
  </r>
  <r>
    <n v="14"/>
    <n v="36"/>
    <m/>
    <m/>
    <n v="0"/>
    <n v="0"/>
    <m/>
    <m/>
    <n v="0"/>
    <n v="0"/>
    <m/>
    <m/>
    <n v="0"/>
    <n v="0"/>
    <m/>
    <m/>
    <n v="0"/>
    <n v="0"/>
    <m/>
    <m/>
    <n v="0"/>
    <n v="0"/>
    <m/>
    <m/>
    <n v="512"/>
    <n v="512"/>
    <m/>
    <m/>
    <n v="0"/>
    <n v="0"/>
    <m/>
    <m/>
    <n v="0"/>
    <n v="0"/>
    <m/>
    <m/>
    <n v="64"/>
    <n v="64"/>
    <n v="0"/>
    <n v="0"/>
    <m/>
    <m/>
    <n v="0"/>
    <n v="0"/>
    <m/>
    <m/>
    <n v="0"/>
    <n v="0"/>
    <m/>
    <m/>
    <x v="14"/>
    <x v="1"/>
    <s v="Strathcona"/>
    <x v="35"/>
  </r>
  <r>
    <n v="14"/>
    <n v="37"/>
    <m/>
    <m/>
    <n v="0"/>
    <n v="0"/>
    <m/>
    <m/>
    <n v="2416"/>
    <n v="7664"/>
    <m/>
    <m/>
    <n v="2256"/>
    <n v="12992"/>
    <m/>
    <m/>
    <n v="3216"/>
    <n v="10944"/>
    <m/>
    <m/>
    <n v="6800"/>
    <n v="11696"/>
    <m/>
    <m/>
    <n v="2480"/>
    <n v="6608"/>
    <m/>
    <m/>
    <n v="1296"/>
    <n v="2848"/>
    <m/>
    <m/>
    <n v="1376"/>
    <n v="2576"/>
    <m/>
    <m/>
    <n v="1168"/>
    <n v="2304"/>
    <n v="0"/>
    <n v="1168"/>
    <m/>
    <m/>
    <n v="0"/>
    <n v="1136"/>
    <m/>
    <m/>
    <n v="0"/>
    <n v="1120"/>
    <m/>
    <m/>
    <x v="14"/>
    <x v="1"/>
    <s v="SunshineCoast"/>
    <x v="36"/>
  </r>
  <r>
    <n v="14"/>
    <n v="38"/>
    <m/>
    <m/>
    <n v="1818976"/>
    <n v="86291648"/>
    <m/>
    <m/>
    <n v="56080"/>
    <n v="79274848"/>
    <m/>
    <m/>
    <n v="93424"/>
    <n v="75395232"/>
    <m/>
    <m/>
    <n v="122816"/>
    <n v="74543344"/>
    <m/>
    <m/>
    <n v="58752"/>
    <n v="70487168"/>
    <m/>
    <m/>
    <n v="29808"/>
    <n v="70973792"/>
    <m/>
    <m/>
    <n v="3264"/>
    <n v="71623824"/>
    <m/>
    <m/>
    <n v="2704"/>
    <n v="71336672"/>
    <m/>
    <m/>
    <n v="3248"/>
    <n v="71368976"/>
    <n v="11264"/>
    <n v="71282464"/>
    <m/>
    <m/>
    <n v="9072"/>
    <n v="71268464"/>
    <m/>
    <m/>
    <n v="10592"/>
    <n v="71248720"/>
    <m/>
    <m/>
    <x v="14"/>
    <x v="0"/>
    <s v="Vanderhoof"/>
    <x v="37"/>
  </r>
  <r>
    <n v="14"/>
    <n v="39"/>
    <m/>
    <m/>
    <n v="4409136"/>
    <n v="117545952"/>
    <m/>
    <m/>
    <n v="1207712"/>
    <n v="112778208"/>
    <m/>
    <m/>
    <n v="965744"/>
    <n v="110408256"/>
    <m/>
    <m/>
    <n v="679632"/>
    <n v="110903136"/>
    <m/>
    <m/>
    <n v="1145632"/>
    <n v="94164128"/>
    <m/>
    <m/>
    <n v="626048"/>
    <n v="90012496"/>
    <m/>
    <m/>
    <n v="78016"/>
    <n v="86985136"/>
    <m/>
    <m/>
    <n v="25680"/>
    <n v="86460432"/>
    <m/>
    <m/>
    <n v="25520"/>
    <n v="86471904"/>
    <n v="10224"/>
    <n v="86159632"/>
    <m/>
    <m/>
    <n v="11760"/>
    <n v="86215184"/>
    <m/>
    <m/>
    <n v="11632"/>
    <n v="86178752"/>
    <m/>
    <m/>
    <x v="14"/>
    <x v="0"/>
    <s v="WilliamsLake"/>
    <x v="38"/>
  </r>
  <r>
    <n v="14"/>
    <n v="40"/>
    <m/>
    <m/>
    <n v="54992"/>
    <n v="228624"/>
    <m/>
    <m/>
    <n v="69936"/>
    <n v="230400"/>
    <m/>
    <m/>
    <n v="55424"/>
    <n v="162144"/>
    <m/>
    <m/>
    <n v="40384"/>
    <n v="95056"/>
    <m/>
    <m/>
    <n v="46112"/>
    <n v="132800"/>
    <m/>
    <m/>
    <n v="29072"/>
    <n v="130928"/>
    <m/>
    <m/>
    <n v="8304"/>
    <n v="131520"/>
    <m/>
    <m/>
    <n v="17440"/>
    <n v="147488"/>
    <m/>
    <m/>
    <n v="1952"/>
    <n v="123600"/>
    <n v="0"/>
    <n v="122528"/>
    <m/>
    <m/>
    <n v="0"/>
    <n v="116080"/>
    <m/>
    <m/>
    <n v="0"/>
    <n v="118656"/>
    <m/>
    <m/>
    <x v="14"/>
    <x v="2"/>
    <s v="InteriorTFLs"/>
    <x v="39"/>
  </r>
  <r>
    <n v="14"/>
    <n v="40"/>
    <m/>
    <m/>
    <n v="350112"/>
    <n v="3863856"/>
    <m/>
    <m/>
    <n v="25568"/>
    <n v="4659520"/>
    <m/>
    <m/>
    <n v="39968"/>
    <n v="3999216"/>
    <m/>
    <m/>
    <n v="35376"/>
    <n v="3698768"/>
    <m/>
    <m/>
    <n v="55200"/>
    <n v="3286816"/>
    <m/>
    <m/>
    <n v="37088"/>
    <n v="2933472"/>
    <m/>
    <m/>
    <n v="1136"/>
    <n v="2818672"/>
    <m/>
    <m/>
    <n v="208"/>
    <n v="2788416"/>
    <m/>
    <m/>
    <n v="1072"/>
    <n v="2759888"/>
    <n v="0"/>
    <n v="2744304"/>
    <m/>
    <m/>
    <n v="0"/>
    <n v="2754480"/>
    <m/>
    <m/>
    <n v="0"/>
    <n v="2720768"/>
    <m/>
    <m/>
    <x v="14"/>
    <x v="2"/>
    <s v="InteriorTFLs"/>
    <x v="39"/>
  </r>
  <r>
    <n v="14"/>
    <n v="40"/>
    <m/>
    <m/>
    <n v="49760"/>
    <n v="1173376"/>
    <m/>
    <m/>
    <n v="11760"/>
    <n v="1018144"/>
    <m/>
    <m/>
    <n v="21392"/>
    <n v="1018432"/>
    <m/>
    <m/>
    <n v="24112"/>
    <n v="918016"/>
    <m/>
    <m/>
    <n v="22752"/>
    <n v="820544"/>
    <m/>
    <m/>
    <n v="17648"/>
    <n v="797744"/>
    <m/>
    <m/>
    <n v="2288"/>
    <n v="804624"/>
    <m/>
    <m/>
    <n v="3424"/>
    <n v="750320"/>
    <m/>
    <m/>
    <n v="3088"/>
    <n v="752800"/>
    <n v="0"/>
    <n v="701504"/>
    <m/>
    <m/>
    <n v="0"/>
    <n v="707888"/>
    <m/>
    <m/>
    <n v="0"/>
    <n v="706432"/>
    <m/>
    <m/>
    <x v="14"/>
    <x v="2"/>
    <s v="InteriorTFLs"/>
    <x v="39"/>
  </r>
  <r>
    <n v="14"/>
    <n v="40"/>
    <m/>
    <m/>
    <n v="13648"/>
    <n v="57600"/>
    <m/>
    <m/>
    <n v="5904"/>
    <n v="124288"/>
    <m/>
    <m/>
    <n v="14496"/>
    <n v="115792"/>
    <m/>
    <m/>
    <n v="8352"/>
    <n v="102080"/>
    <m/>
    <m/>
    <n v="8256"/>
    <n v="110384"/>
    <m/>
    <m/>
    <n v="10448"/>
    <n v="65056"/>
    <m/>
    <m/>
    <n v="208"/>
    <n v="48320"/>
    <m/>
    <m/>
    <n v="128"/>
    <n v="52320"/>
    <m/>
    <m/>
    <n v="0"/>
    <n v="48768"/>
    <n v="0"/>
    <n v="51616"/>
    <m/>
    <m/>
    <n v="0"/>
    <n v="53568"/>
    <m/>
    <m/>
    <n v="0"/>
    <n v="50224"/>
    <m/>
    <m/>
    <x v="14"/>
    <x v="2"/>
    <s v="InteriorTFLs"/>
    <x v="39"/>
  </r>
  <r>
    <n v="14"/>
    <n v="40"/>
    <m/>
    <m/>
    <n v="74144"/>
    <n v="3132592"/>
    <m/>
    <m/>
    <n v="4560"/>
    <n v="3051104"/>
    <m/>
    <m/>
    <n v="20992"/>
    <n v="2848480"/>
    <m/>
    <m/>
    <n v="14928"/>
    <n v="2804512"/>
    <m/>
    <m/>
    <n v="13792"/>
    <n v="2593136"/>
    <m/>
    <m/>
    <n v="10640"/>
    <n v="2579488"/>
    <m/>
    <m/>
    <n v="4832"/>
    <n v="2546800"/>
    <m/>
    <m/>
    <n v="3280"/>
    <n v="2477376"/>
    <m/>
    <m/>
    <n v="176"/>
    <n v="2479488"/>
    <n v="0"/>
    <n v="2436000"/>
    <m/>
    <m/>
    <n v="16"/>
    <n v="2424656"/>
    <m/>
    <m/>
    <n v="0"/>
    <n v="2423456"/>
    <m/>
    <m/>
    <x v="14"/>
    <x v="2"/>
    <s v="InteriorTFLs"/>
    <x v="39"/>
  </r>
  <r>
    <n v="14"/>
    <n v="40"/>
    <m/>
    <m/>
    <n v="15648"/>
    <n v="1715040"/>
    <m/>
    <m/>
    <n v="1456"/>
    <n v="1664480"/>
    <m/>
    <m/>
    <n v="1616"/>
    <n v="1581088"/>
    <m/>
    <m/>
    <n v="1648"/>
    <n v="1559712"/>
    <m/>
    <m/>
    <n v="464"/>
    <n v="1510352"/>
    <m/>
    <m/>
    <n v="0"/>
    <n v="1554336"/>
    <m/>
    <m/>
    <n v="48"/>
    <n v="1554352"/>
    <m/>
    <m/>
    <n v="0"/>
    <n v="1448608"/>
    <m/>
    <m/>
    <n v="0"/>
    <n v="1438144"/>
    <n v="0"/>
    <n v="1357120"/>
    <m/>
    <m/>
    <n v="0"/>
    <n v="1334272"/>
    <m/>
    <m/>
    <n v="0"/>
    <n v="1331328"/>
    <m/>
    <m/>
    <x v="14"/>
    <x v="2"/>
    <s v="InteriorTFLs"/>
    <x v="39"/>
  </r>
  <r>
    <n v="14"/>
    <n v="40"/>
    <m/>
    <m/>
    <n v="260032"/>
    <n v="14927360"/>
    <m/>
    <m/>
    <n v="7360"/>
    <n v="15199344"/>
    <m/>
    <m/>
    <n v="36304"/>
    <n v="14528848"/>
    <m/>
    <m/>
    <n v="35472"/>
    <n v="14032016"/>
    <m/>
    <m/>
    <n v="29008"/>
    <n v="13247184"/>
    <m/>
    <m/>
    <n v="11712"/>
    <n v="13395568"/>
    <m/>
    <m/>
    <n v="288"/>
    <n v="13293360"/>
    <m/>
    <m/>
    <n v="0"/>
    <n v="12969408"/>
    <m/>
    <m/>
    <n v="0"/>
    <n v="12986512"/>
    <n v="0"/>
    <n v="12866768"/>
    <m/>
    <m/>
    <n v="0"/>
    <n v="12871312"/>
    <m/>
    <m/>
    <n v="0"/>
    <n v="12899104"/>
    <m/>
    <m/>
    <x v="14"/>
    <x v="2"/>
    <s v="InteriorTFLs"/>
    <x v="39"/>
  </r>
  <r>
    <n v="14"/>
    <n v="40"/>
    <m/>
    <m/>
    <n v="55072"/>
    <n v="3386816"/>
    <m/>
    <m/>
    <n v="3200"/>
    <n v="3434208"/>
    <m/>
    <m/>
    <n v="3840"/>
    <n v="3190656"/>
    <m/>
    <m/>
    <n v="2672"/>
    <n v="3149376"/>
    <m/>
    <m/>
    <n v="3520"/>
    <n v="2793776"/>
    <m/>
    <m/>
    <n v="288"/>
    <n v="2889136"/>
    <m/>
    <m/>
    <n v="1248"/>
    <n v="2898080"/>
    <m/>
    <m/>
    <n v="96"/>
    <n v="2816208"/>
    <m/>
    <m/>
    <n v="0"/>
    <n v="2790064"/>
    <n v="0"/>
    <n v="2724704"/>
    <m/>
    <m/>
    <n v="0"/>
    <n v="2731456"/>
    <m/>
    <m/>
    <n v="0"/>
    <n v="2740672"/>
    <m/>
    <m/>
    <x v="14"/>
    <x v="2"/>
    <s v="InteriorTFLs"/>
    <x v="39"/>
  </r>
  <r>
    <n v="14"/>
    <n v="40"/>
    <m/>
    <m/>
    <n v="160"/>
    <n v="944"/>
    <m/>
    <m/>
    <n v="4256"/>
    <n v="16416"/>
    <m/>
    <m/>
    <n v="1200"/>
    <n v="12000"/>
    <m/>
    <m/>
    <n v="8192"/>
    <n v="14192"/>
    <m/>
    <m/>
    <n v="160"/>
    <n v="14912"/>
    <m/>
    <m/>
    <n v="11280"/>
    <n v="17328"/>
    <m/>
    <m/>
    <n v="0"/>
    <n v="5936"/>
    <m/>
    <m/>
    <n v="352"/>
    <n v="3936"/>
    <m/>
    <m/>
    <n v="128"/>
    <n v="3600"/>
    <n v="0"/>
    <n v="3216"/>
    <m/>
    <m/>
    <n v="0"/>
    <n v="5856"/>
    <m/>
    <m/>
    <n v="0"/>
    <n v="5472"/>
    <m/>
    <m/>
    <x v="14"/>
    <x v="2"/>
    <s v="InteriorTFLs"/>
    <x v="39"/>
  </r>
  <r>
    <n v="14"/>
    <n v="40"/>
    <m/>
    <m/>
    <n v="0"/>
    <n v="48"/>
    <m/>
    <m/>
    <n v="288"/>
    <n v="752"/>
    <m/>
    <m/>
    <n v="64"/>
    <n v="256"/>
    <m/>
    <m/>
    <n v="144"/>
    <n v="528"/>
    <m/>
    <m/>
    <n v="64"/>
    <n v="320"/>
    <m/>
    <m/>
    <n v="48"/>
    <n v="544"/>
    <m/>
    <m/>
    <n v="32"/>
    <n v="224"/>
    <m/>
    <m/>
    <n v="0"/>
    <n v="176"/>
    <m/>
    <m/>
    <n v="0"/>
    <n v="128"/>
    <n v="0"/>
    <n v="128"/>
    <m/>
    <m/>
    <n v="0"/>
    <n v="176"/>
    <m/>
    <m/>
    <n v="0"/>
    <n v="176"/>
    <m/>
    <m/>
    <x v="14"/>
    <x v="2"/>
    <s v="InteriorTFLs"/>
    <x v="39"/>
  </r>
  <r>
    <n v="14"/>
    <n v="40"/>
    <m/>
    <m/>
    <n v="122496"/>
    <n v="2201984"/>
    <m/>
    <m/>
    <n v="7408"/>
    <n v="2350192"/>
    <m/>
    <m/>
    <n v="13744"/>
    <n v="2108352"/>
    <m/>
    <m/>
    <n v="21728"/>
    <n v="1918688"/>
    <m/>
    <m/>
    <n v="42752"/>
    <n v="1682112"/>
    <m/>
    <m/>
    <n v="25488"/>
    <n v="1639520"/>
    <m/>
    <m/>
    <n v="5088"/>
    <n v="1532736"/>
    <m/>
    <m/>
    <n v="160"/>
    <n v="1450400"/>
    <m/>
    <m/>
    <n v="0"/>
    <n v="1452944"/>
    <n v="16"/>
    <n v="1438736"/>
    <m/>
    <m/>
    <n v="32"/>
    <n v="1430208"/>
    <m/>
    <m/>
    <n v="32"/>
    <n v="1416560"/>
    <m/>
    <m/>
    <x v="14"/>
    <x v="2"/>
    <s v="InteriorTFLs"/>
    <x v="39"/>
  </r>
  <r>
    <n v="14"/>
    <n v="40"/>
    <m/>
    <m/>
    <n v="46800"/>
    <n v="856368"/>
    <m/>
    <m/>
    <n v="12704"/>
    <n v="875168"/>
    <m/>
    <m/>
    <n v="23024"/>
    <n v="811472"/>
    <m/>
    <m/>
    <n v="39952"/>
    <n v="751632"/>
    <m/>
    <m/>
    <n v="36336"/>
    <n v="715120"/>
    <m/>
    <m/>
    <n v="37984"/>
    <n v="672336"/>
    <m/>
    <m/>
    <n v="7584"/>
    <n v="574464"/>
    <m/>
    <m/>
    <n v="752"/>
    <n v="548144"/>
    <m/>
    <m/>
    <n v="48"/>
    <n v="544576"/>
    <n v="496"/>
    <n v="534624"/>
    <m/>
    <m/>
    <n v="448"/>
    <n v="521136"/>
    <m/>
    <m/>
    <n v="384"/>
    <n v="515376"/>
    <m/>
    <m/>
    <x v="14"/>
    <x v="2"/>
    <s v="InteriorTFLs"/>
    <x v="39"/>
  </r>
  <r>
    <n v="14"/>
    <n v="40"/>
    <m/>
    <m/>
    <n v="426624"/>
    <n v="6697632"/>
    <m/>
    <m/>
    <n v="81888"/>
    <n v="7465184"/>
    <m/>
    <m/>
    <n v="122848"/>
    <n v="6651344"/>
    <m/>
    <m/>
    <n v="129296"/>
    <n v="6131360"/>
    <m/>
    <m/>
    <n v="174560"/>
    <n v="5234656"/>
    <m/>
    <m/>
    <n v="215184"/>
    <n v="4662896"/>
    <m/>
    <m/>
    <n v="89840"/>
    <n v="4033824"/>
    <m/>
    <m/>
    <n v="15056"/>
    <n v="3719680"/>
    <m/>
    <m/>
    <n v="5360"/>
    <n v="3699744"/>
    <n v="464"/>
    <n v="3649680"/>
    <m/>
    <m/>
    <n v="448"/>
    <n v="3671664"/>
    <m/>
    <m/>
    <n v="512"/>
    <n v="3644224"/>
    <m/>
    <m/>
    <x v="14"/>
    <x v="2"/>
    <s v="InteriorTFLs"/>
    <x v="39"/>
  </r>
  <r>
    <n v="14"/>
    <n v="40"/>
    <m/>
    <m/>
    <n v="187536"/>
    <n v="1347024"/>
    <m/>
    <m/>
    <n v="253248"/>
    <n v="1621568"/>
    <m/>
    <m/>
    <n v="321568"/>
    <n v="1307360"/>
    <m/>
    <m/>
    <n v="369984"/>
    <n v="1083184"/>
    <m/>
    <m/>
    <n v="307680"/>
    <n v="690544"/>
    <m/>
    <m/>
    <n v="265408"/>
    <n v="445776"/>
    <m/>
    <m/>
    <n v="8640"/>
    <n v="52208"/>
    <m/>
    <m/>
    <n v="2688"/>
    <n v="44704"/>
    <m/>
    <m/>
    <n v="7616"/>
    <n v="57072"/>
    <n v="3584"/>
    <n v="58960"/>
    <m/>
    <m/>
    <n v="5488"/>
    <n v="54592"/>
    <m/>
    <m/>
    <n v="4224"/>
    <n v="51600"/>
    <m/>
    <m/>
    <x v="14"/>
    <x v="2"/>
    <s v="InteriorTFLs"/>
    <x v="39"/>
  </r>
  <r>
    <n v="14"/>
    <n v="40"/>
    <m/>
    <m/>
    <n v="0"/>
    <n v="0"/>
    <m/>
    <m/>
    <n v="3552"/>
    <n v="20624"/>
    <m/>
    <m/>
    <n v="3504"/>
    <n v="25136"/>
    <m/>
    <m/>
    <n v="4928"/>
    <n v="18880"/>
    <m/>
    <m/>
    <n v="1104"/>
    <n v="51216"/>
    <m/>
    <m/>
    <n v="1328"/>
    <n v="32784"/>
    <m/>
    <m/>
    <n v="432"/>
    <n v="25536"/>
    <m/>
    <m/>
    <n v="576"/>
    <n v="22080"/>
    <m/>
    <m/>
    <n v="0"/>
    <n v="20848"/>
    <n v="5808"/>
    <n v="26528"/>
    <m/>
    <m/>
    <n v="5808"/>
    <n v="26336"/>
    <m/>
    <m/>
    <n v="5808"/>
    <n v="25328"/>
    <m/>
    <m/>
    <x v="14"/>
    <x v="2"/>
    <s v="InteriorTFLs"/>
    <x v="39"/>
  </r>
  <r>
    <n v="14"/>
    <n v="40"/>
    <m/>
    <m/>
    <n v="600784"/>
    <n v="6510400"/>
    <m/>
    <m/>
    <n v="233856"/>
    <n v="7907984"/>
    <m/>
    <m/>
    <n v="396368"/>
    <n v="6797088"/>
    <m/>
    <m/>
    <n v="661328"/>
    <n v="5920224"/>
    <m/>
    <m/>
    <n v="599632"/>
    <n v="5208016"/>
    <m/>
    <m/>
    <n v="632080"/>
    <n v="4396432"/>
    <m/>
    <m/>
    <n v="132576"/>
    <n v="3057712"/>
    <m/>
    <m/>
    <n v="50752"/>
    <n v="2758000"/>
    <m/>
    <m/>
    <n v="23856"/>
    <n v="2618784"/>
    <n v="8576"/>
    <n v="2556544"/>
    <m/>
    <m/>
    <n v="8976"/>
    <n v="2607952"/>
    <m/>
    <m/>
    <n v="8480"/>
    <n v="2604416"/>
    <m/>
    <m/>
    <x v="14"/>
    <x v="2"/>
    <s v="InteriorTFLs"/>
    <x v="39"/>
  </r>
  <r>
    <n v="14"/>
    <n v="40"/>
    <m/>
    <m/>
    <n v="265616"/>
    <n v="2565664"/>
    <m/>
    <m/>
    <n v="91728"/>
    <n v="2802976"/>
    <m/>
    <m/>
    <n v="208912"/>
    <n v="2578368"/>
    <m/>
    <m/>
    <n v="336912"/>
    <n v="1769872"/>
    <m/>
    <m/>
    <n v="341840"/>
    <n v="1428048"/>
    <m/>
    <m/>
    <n v="262848"/>
    <n v="953056"/>
    <m/>
    <m/>
    <n v="56416"/>
    <n v="503312"/>
    <m/>
    <m/>
    <n v="15200"/>
    <n v="384688"/>
    <m/>
    <m/>
    <n v="7904"/>
    <n v="383120"/>
    <n v="13008"/>
    <n v="369984"/>
    <m/>
    <m/>
    <n v="14560"/>
    <n v="375856"/>
    <m/>
    <m/>
    <n v="14880"/>
    <n v="378208"/>
    <m/>
    <m/>
    <x v="14"/>
    <x v="2"/>
    <s v="InteriorTFLs"/>
    <x v="39"/>
  </r>
  <r>
    <n v="14"/>
    <n v="40"/>
    <m/>
    <m/>
    <n v="254256"/>
    <n v="1799008"/>
    <m/>
    <m/>
    <n v="111808"/>
    <n v="2539072"/>
    <m/>
    <m/>
    <n v="249632"/>
    <n v="2109872"/>
    <m/>
    <m/>
    <n v="381504"/>
    <n v="1754960"/>
    <m/>
    <m/>
    <n v="389312"/>
    <n v="1390320"/>
    <m/>
    <m/>
    <n v="369088"/>
    <n v="982464"/>
    <m/>
    <m/>
    <n v="57696"/>
    <n v="198224"/>
    <m/>
    <m/>
    <n v="24976"/>
    <n v="153936"/>
    <m/>
    <m/>
    <n v="35552"/>
    <n v="211424"/>
    <n v="33648"/>
    <n v="200976"/>
    <m/>
    <m/>
    <n v="34112"/>
    <n v="203952"/>
    <m/>
    <m/>
    <n v="34224"/>
    <n v="203600"/>
    <m/>
    <m/>
    <x v="14"/>
    <x v="2"/>
    <s v="InteriorTFLs"/>
    <x v="39"/>
  </r>
  <r>
    <n v="14"/>
    <n v="40"/>
    <m/>
    <m/>
    <n v="1622688"/>
    <n v="11430304"/>
    <m/>
    <m/>
    <n v="1569536"/>
    <n v="21563120"/>
    <m/>
    <m/>
    <n v="2093728"/>
    <n v="19657088"/>
    <m/>
    <m/>
    <n v="668560"/>
    <n v="21137872"/>
    <m/>
    <m/>
    <n v="1922384"/>
    <n v="16618864"/>
    <m/>
    <m/>
    <n v="984784"/>
    <n v="18262192"/>
    <m/>
    <m/>
    <n v="514784"/>
    <n v="20319968"/>
    <m/>
    <m/>
    <n v="301216"/>
    <n v="17687680"/>
    <m/>
    <m/>
    <n v="130528"/>
    <n v="17627152"/>
    <n v="44384"/>
    <n v="17211376"/>
    <m/>
    <m/>
    <n v="57904"/>
    <n v="17286944"/>
    <m/>
    <m/>
    <n v="54784"/>
    <n v="17310288"/>
    <m/>
    <m/>
    <x v="14"/>
    <x v="2"/>
    <s v="InteriorTFLs"/>
    <x v="39"/>
  </r>
  <r>
    <n v="14"/>
    <n v="41"/>
    <m/>
    <m/>
    <n v="0"/>
    <n v="0"/>
    <m/>
    <m/>
    <n v="0"/>
    <n v="0"/>
    <m/>
    <m/>
    <n v="0"/>
    <n v="0"/>
    <m/>
    <m/>
    <n v="0"/>
    <n v="0"/>
    <m/>
    <m/>
    <n v="0"/>
    <n v="0"/>
    <m/>
    <m/>
    <n v="0"/>
    <n v="0"/>
    <m/>
    <m/>
    <n v="0"/>
    <n v="0"/>
    <m/>
    <m/>
    <n v="0"/>
    <n v="0"/>
    <m/>
    <m/>
    <n v="0"/>
    <n v="0"/>
    <n v="0"/>
    <n v="0"/>
    <m/>
    <m/>
    <n v="0"/>
    <n v="0"/>
    <m/>
    <m/>
    <n v="0"/>
    <n v="0"/>
    <m/>
    <m/>
    <x v="14"/>
    <x v="3"/>
    <s v="CoastTFLs"/>
    <x v="40"/>
  </r>
  <r>
    <n v="14"/>
    <n v="41"/>
    <m/>
    <m/>
    <n v="0"/>
    <n v="0"/>
    <m/>
    <m/>
    <n v="0"/>
    <n v="0"/>
    <m/>
    <m/>
    <n v="0"/>
    <n v="0"/>
    <m/>
    <m/>
    <n v="224"/>
    <n v="224"/>
    <m/>
    <m/>
    <n v="16"/>
    <n v="32"/>
    <m/>
    <m/>
    <n v="16"/>
    <n v="16"/>
    <m/>
    <m/>
    <n v="0"/>
    <n v="0"/>
    <m/>
    <m/>
    <n v="0"/>
    <n v="0"/>
    <m/>
    <m/>
    <n v="0"/>
    <n v="0"/>
    <n v="0"/>
    <n v="0"/>
    <m/>
    <m/>
    <n v="0"/>
    <n v="0"/>
    <m/>
    <m/>
    <n v="0"/>
    <n v="0"/>
    <m/>
    <m/>
    <x v="14"/>
    <x v="3"/>
    <s v="CoastTFLs"/>
    <x v="40"/>
  </r>
  <r>
    <n v="14"/>
    <n v="41"/>
    <m/>
    <m/>
    <n v="0"/>
    <n v="0"/>
    <m/>
    <m/>
    <n v="0"/>
    <n v="0"/>
    <m/>
    <m/>
    <n v="0"/>
    <n v="0"/>
    <m/>
    <m/>
    <n v="0"/>
    <n v="0"/>
    <m/>
    <m/>
    <n v="0"/>
    <n v="0"/>
    <m/>
    <m/>
    <n v="0"/>
    <n v="0"/>
    <m/>
    <m/>
    <n v="0"/>
    <n v="0"/>
    <m/>
    <m/>
    <n v="0"/>
    <n v="0"/>
    <m/>
    <m/>
    <n v="0"/>
    <n v="0"/>
    <n v="0"/>
    <n v="0"/>
    <m/>
    <m/>
    <n v="0"/>
    <n v="0"/>
    <m/>
    <m/>
    <n v="0"/>
    <n v="0"/>
    <m/>
    <m/>
    <x v="14"/>
    <x v="3"/>
    <s v="CoastTFLs"/>
    <x v="40"/>
  </r>
  <r>
    <n v="14"/>
    <n v="41"/>
    <m/>
    <m/>
    <n v="0"/>
    <n v="0"/>
    <m/>
    <m/>
    <n v="0"/>
    <n v="0"/>
    <m/>
    <m/>
    <n v="0"/>
    <n v="0"/>
    <m/>
    <m/>
    <n v="0"/>
    <n v="0"/>
    <m/>
    <m/>
    <n v="4688"/>
    <n v="8656"/>
    <m/>
    <m/>
    <n v="0"/>
    <n v="0"/>
    <m/>
    <m/>
    <n v="0"/>
    <n v="0"/>
    <m/>
    <m/>
    <n v="0"/>
    <n v="0"/>
    <m/>
    <m/>
    <n v="0"/>
    <n v="0"/>
    <n v="0"/>
    <n v="0"/>
    <m/>
    <m/>
    <n v="0"/>
    <n v="0"/>
    <m/>
    <m/>
    <n v="0"/>
    <n v="0"/>
    <m/>
    <m/>
    <x v="14"/>
    <x v="3"/>
    <s v="CoastTFLs"/>
    <x v="40"/>
  </r>
  <r>
    <n v="14"/>
    <n v="41"/>
    <m/>
    <m/>
    <n v="0"/>
    <n v="0"/>
    <m/>
    <m/>
    <n v="0"/>
    <n v="0"/>
    <m/>
    <m/>
    <n v="0"/>
    <n v="0"/>
    <m/>
    <m/>
    <n v="0"/>
    <n v="0"/>
    <m/>
    <m/>
    <n v="0"/>
    <n v="0"/>
    <m/>
    <m/>
    <n v="0"/>
    <n v="0"/>
    <m/>
    <m/>
    <n v="0"/>
    <n v="0"/>
    <m/>
    <m/>
    <n v="0"/>
    <n v="0"/>
    <m/>
    <m/>
    <n v="0"/>
    <n v="0"/>
    <n v="0"/>
    <n v="0"/>
    <m/>
    <m/>
    <n v="0"/>
    <n v="0"/>
    <m/>
    <m/>
    <n v="0"/>
    <n v="0"/>
    <m/>
    <m/>
    <x v="14"/>
    <x v="3"/>
    <s v="CoastTFLs"/>
    <x v="40"/>
  </r>
  <r>
    <n v="14"/>
    <n v="41"/>
    <m/>
    <m/>
    <n v="0"/>
    <n v="0"/>
    <m/>
    <m/>
    <n v="0"/>
    <n v="0"/>
    <m/>
    <m/>
    <n v="0"/>
    <n v="0"/>
    <m/>
    <m/>
    <n v="0"/>
    <n v="0"/>
    <m/>
    <m/>
    <n v="0"/>
    <n v="0"/>
    <m/>
    <m/>
    <n v="0"/>
    <n v="0"/>
    <m/>
    <m/>
    <n v="0"/>
    <n v="0"/>
    <m/>
    <m/>
    <n v="0"/>
    <n v="0"/>
    <m/>
    <m/>
    <n v="0"/>
    <n v="0"/>
    <n v="0"/>
    <n v="0"/>
    <m/>
    <m/>
    <n v="0"/>
    <n v="0"/>
    <m/>
    <m/>
    <n v="0"/>
    <n v="0"/>
    <m/>
    <m/>
    <x v="14"/>
    <x v="3"/>
    <s v="CoastTFLs"/>
    <x v="40"/>
  </r>
  <r>
    <n v="14"/>
    <n v="41"/>
    <m/>
    <m/>
    <n v="0"/>
    <n v="0"/>
    <m/>
    <m/>
    <n v="272"/>
    <n v="752"/>
    <m/>
    <m/>
    <n v="944"/>
    <n v="3888"/>
    <m/>
    <m/>
    <n v="0"/>
    <n v="4688"/>
    <m/>
    <m/>
    <n v="816"/>
    <n v="4032"/>
    <m/>
    <m/>
    <n v="0"/>
    <n v="1600"/>
    <m/>
    <m/>
    <n v="0"/>
    <n v="96"/>
    <m/>
    <m/>
    <n v="0"/>
    <n v="0"/>
    <m/>
    <m/>
    <n v="0"/>
    <n v="0"/>
    <n v="0"/>
    <n v="0"/>
    <m/>
    <m/>
    <n v="0"/>
    <n v="0"/>
    <m/>
    <m/>
    <n v="0"/>
    <n v="0"/>
    <m/>
    <m/>
    <x v="14"/>
    <x v="3"/>
    <s v="CoastTFLs"/>
    <x v="40"/>
  </r>
  <r>
    <n v="14"/>
    <n v="41"/>
    <m/>
    <m/>
    <n v="0"/>
    <n v="0"/>
    <m/>
    <m/>
    <n v="0"/>
    <n v="0"/>
    <m/>
    <m/>
    <n v="0"/>
    <n v="0"/>
    <m/>
    <m/>
    <n v="0"/>
    <n v="0"/>
    <m/>
    <m/>
    <n v="0"/>
    <n v="0"/>
    <m/>
    <m/>
    <n v="0"/>
    <n v="0"/>
    <m/>
    <m/>
    <n v="0"/>
    <n v="0"/>
    <m/>
    <m/>
    <n v="0"/>
    <n v="0"/>
    <m/>
    <m/>
    <n v="0"/>
    <n v="0"/>
    <n v="0"/>
    <n v="0"/>
    <m/>
    <m/>
    <n v="0"/>
    <n v="0"/>
    <m/>
    <m/>
    <n v="0"/>
    <n v="0"/>
    <m/>
    <m/>
    <x v="14"/>
    <x v="3"/>
    <s v="CoastTFLs"/>
    <x v="40"/>
  </r>
  <r>
    <n v="14"/>
    <n v="41"/>
    <m/>
    <m/>
    <n v="0"/>
    <n v="0"/>
    <m/>
    <m/>
    <n v="0"/>
    <n v="0"/>
    <m/>
    <m/>
    <n v="0"/>
    <n v="1888"/>
    <m/>
    <m/>
    <n v="0"/>
    <n v="0"/>
    <m/>
    <m/>
    <n v="0"/>
    <n v="0"/>
    <m/>
    <m/>
    <n v="0"/>
    <n v="0"/>
    <m/>
    <m/>
    <n v="0"/>
    <n v="0"/>
    <m/>
    <m/>
    <n v="0"/>
    <n v="0"/>
    <m/>
    <m/>
    <n v="0"/>
    <n v="0"/>
    <n v="0"/>
    <n v="0"/>
    <m/>
    <m/>
    <n v="0"/>
    <n v="0"/>
    <m/>
    <m/>
    <n v="0"/>
    <n v="0"/>
    <m/>
    <m/>
    <x v="14"/>
    <x v="3"/>
    <s v="CoastTFLs"/>
    <x v="40"/>
  </r>
  <r>
    <n v="14"/>
    <n v="41"/>
    <m/>
    <m/>
    <n v="0"/>
    <n v="0"/>
    <m/>
    <m/>
    <n v="0"/>
    <n v="0"/>
    <m/>
    <m/>
    <n v="0"/>
    <n v="0"/>
    <m/>
    <m/>
    <n v="0"/>
    <n v="0"/>
    <m/>
    <m/>
    <n v="0"/>
    <n v="0"/>
    <m/>
    <m/>
    <n v="0"/>
    <n v="0"/>
    <m/>
    <m/>
    <n v="0"/>
    <n v="0"/>
    <m/>
    <m/>
    <n v="0"/>
    <n v="0"/>
    <m/>
    <m/>
    <n v="0"/>
    <n v="0"/>
    <n v="0"/>
    <n v="0"/>
    <m/>
    <m/>
    <n v="0"/>
    <n v="0"/>
    <m/>
    <m/>
    <n v="0"/>
    <n v="0"/>
    <m/>
    <m/>
    <x v="14"/>
    <x v="3"/>
    <s v="CoastTFLs"/>
    <x v="40"/>
  </r>
  <r>
    <n v="14"/>
    <n v="41"/>
    <m/>
    <m/>
    <n v="0"/>
    <n v="0"/>
    <m/>
    <m/>
    <n v="0"/>
    <n v="0"/>
    <m/>
    <m/>
    <n v="0"/>
    <n v="0"/>
    <m/>
    <m/>
    <n v="0"/>
    <n v="0"/>
    <m/>
    <m/>
    <n v="0"/>
    <n v="0"/>
    <m/>
    <m/>
    <n v="0"/>
    <n v="0"/>
    <m/>
    <m/>
    <n v="0"/>
    <n v="0"/>
    <m/>
    <m/>
    <n v="0"/>
    <n v="0"/>
    <m/>
    <m/>
    <n v="0"/>
    <n v="0"/>
    <n v="0"/>
    <n v="0"/>
    <m/>
    <m/>
    <n v="0"/>
    <n v="0"/>
    <m/>
    <m/>
    <n v="0"/>
    <n v="0"/>
    <m/>
    <m/>
    <x v="14"/>
    <x v="3"/>
    <s v="CoastTFLs"/>
    <x v="40"/>
  </r>
  <r>
    <n v="14"/>
    <n v="41"/>
    <m/>
    <m/>
    <n v="0"/>
    <n v="0"/>
    <m/>
    <m/>
    <n v="0"/>
    <n v="0"/>
    <m/>
    <m/>
    <n v="0"/>
    <n v="0"/>
    <m/>
    <m/>
    <n v="0"/>
    <n v="0"/>
    <m/>
    <m/>
    <n v="0"/>
    <n v="0"/>
    <m/>
    <m/>
    <n v="0"/>
    <n v="0"/>
    <m/>
    <m/>
    <n v="0"/>
    <n v="0"/>
    <m/>
    <m/>
    <n v="0"/>
    <n v="0"/>
    <m/>
    <m/>
    <n v="0"/>
    <n v="0"/>
    <n v="0"/>
    <n v="0"/>
    <m/>
    <m/>
    <n v="0"/>
    <n v="0"/>
    <m/>
    <m/>
    <n v="0"/>
    <n v="0"/>
    <m/>
    <m/>
    <x v="14"/>
    <x v="3"/>
    <s v="CoastTFLs"/>
    <x v="40"/>
  </r>
  <r>
    <n v="14"/>
    <n v="41"/>
    <m/>
    <m/>
    <n v="0"/>
    <n v="0"/>
    <m/>
    <m/>
    <n v="0"/>
    <n v="0"/>
    <m/>
    <m/>
    <n v="0"/>
    <n v="0"/>
    <m/>
    <m/>
    <n v="0"/>
    <n v="16"/>
    <m/>
    <m/>
    <n v="0"/>
    <n v="0"/>
    <m/>
    <m/>
    <n v="0"/>
    <n v="0"/>
    <m/>
    <m/>
    <n v="0"/>
    <n v="0"/>
    <m/>
    <m/>
    <n v="0"/>
    <n v="0"/>
    <m/>
    <m/>
    <n v="0"/>
    <n v="0"/>
    <n v="0"/>
    <n v="0"/>
    <m/>
    <m/>
    <n v="0"/>
    <n v="0"/>
    <m/>
    <m/>
    <n v="0"/>
    <n v="0"/>
    <m/>
    <m/>
    <x v="14"/>
    <x v="3"/>
    <s v="CoastTFLs"/>
    <x v="40"/>
  </r>
  <r>
    <n v="14"/>
    <n v="41"/>
    <m/>
    <m/>
    <n v="0"/>
    <n v="0"/>
    <m/>
    <m/>
    <n v="0"/>
    <n v="0"/>
    <m/>
    <m/>
    <n v="0"/>
    <n v="0"/>
    <m/>
    <m/>
    <n v="0"/>
    <n v="0"/>
    <m/>
    <m/>
    <n v="0"/>
    <n v="0"/>
    <m/>
    <m/>
    <n v="0"/>
    <n v="0"/>
    <m/>
    <m/>
    <n v="0"/>
    <n v="0"/>
    <m/>
    <m/>
    <n v="0"/>
    <n v="0"/>
    <m/>
    <m/>
    <n v="0"/>
    <n v="0"/>
    <n v="0"/>
    <n v="0"/>
    <m/>
    <m/>
    <n v="0"/>
    <n v="0"/>
    <m/>
    <m/>
    <n v="0"/>
    <n v="0"/>
    <m/>
    <m/>
    <x v="14"/>
    <x v="3"/>
    <s v="CoastTFLs"/>
    <x v="40"/>
  </r>
  <r>
    <n v="14"/>
    <n v="41"/>
    <m/>
    <m/>
    <n v="0"/>
    <n v="0"/>
    <m/>
    <m/>
    <n v="0"/>
    <n v="0"/>
    <m/>
    <m/>
    <n v="0"/>
    <n v="0"/>
    <m/>
    <m/>
    <n v="0"/>
    <n v="0"/>
    <m/>
    <m/>
    <n v="0"/>
    <n v="0"/>
    <m/>
    <m/>
    <n v="0"/>
    <n v="0"/>
    <m/>
    <m/>
    <n v="0"/>
    <n v="0"/>
    <m/>
    <m/>
    <n v="0"/>
    <n v="0"/>
    <m/>
    <m/>
    <n v="0"/>
    <n v="0"/>
    <n v="0"/>
    <n v="0"/>
    <m/>
    <m/>
    <n v="0"/>
    <n v="0"/>
    <m/>
    <m/>
    <n v="0"/>
    <n v="0"/>
    <m/>
    <m/>
    <x v="14"/>
    <x v="3"/>
    <s v="CoastTFLs"/>
    <x v="40"/>
  </r>
  <r>
    <n v="14"/>
    <n v="41"/>
    <m/>
    <m/>
    <n v="0"/>
    <n v="0"/>
    <m/>
    <m/>
    <n v="0"/>
    <n v="0"/>
    <m/>
    <m/>
    <n v="0"/>
    <n v="0"/>
    <m/>
    <m/>
    <n v="0"/>
    <n v="0"/>
    <m/>
    <m/>
    <n v="0"/>
    <n v="0"/>
    <m/>
    <m/>
    <n v="0"/>
    <n v="0"/>
    <m/>
    <m/>
    <n v="0"/>
    <n v="0"/>
    <m/>
    <m/>
    <n v="0"/>
    <n v="0"/>
    <m/>
    <m/>
    <n v="0"/>
    <n v="0"/>
    <n v="0"/>
    <n v="0"/>
    <m/>
    <m/>
    <n v="0"/>
    <n v="0"/>
    <m/>
    <m/>
    <n v="0"/>
    <n v="0"/>
    <m/>
    <m/>
    <x v="14"/>
    <x v="3"/>
    <s v="CoastTFLs"/>
    <x v="40"/>
  </r>
  <r>
    <n v="15"/>
    <n v="1"/>
    <m/>
    <m/>
    <n v="1731792"/>
    <n v="51346976"/>
    <m/>
    <m/>
    <n v="73008"/>
    <n v="47027952"/>
    <m/>
    <m/>
    <n v="119248"/>
    <n v="46010288"/>
    <m/>
    <m/>
    <n v="151760"/>
    <n v="45086160"/>
    <m/>
    <m/>
    <n v="183104"/>
    <n v="43581568"/>
    <m/>
    <m/>
    <n v="140576"/>
    <n v="42124880"/>
    <m/>
    <m/>
    <n v="19616"/>
    <n v="41687184"/>
    <m/>
    <m/>
    <n v="3536"/>
    <n v="41537648"/>
    <m/>
    <m/>
    <n v="1552"/>
    <n v="41483072"/>
    <m/>
    <m/>
    <n v="1104"/>
    <n v="41482960"/>
    <n v="0"/>
    <n v="41442672"/>
    <m/>
    <m/>
    <n v="0"/>
    <n v="41594288"/>
    <m/>
    <m/>
    <x v="15"/>
    <x v="0"/>
    <s v="100MileHouse"/>
    <x v="0"/>
  </r>
  <r>
    <n v="15"/>
    <n v="2"/>
    <m/>
    <m/>
    <n v="328160"/>
    <n v="6217920"/>
    <m/>
    <m/>
    <n v="58896"/>
    <n v="6857280"/>
    <m/>
    <m/>
    <n v="119104"/>
    <n v="6300000"/>
    <m/>
    <m/>
    <n v="237632"/>
    <n v="5770656"/>
    <m/>
    <m/>
    <n v="293776"/>
    <n v="5209264"/>
    <m/>
    <m/>
    <n v="466336"/>
    <n v="4650832"/>
    <m/>
    <m/>
    <n v="156272"/>
    <n v="2969280"/>
    <m/>
    <m/>
    <n v="68560"/>
    <n v="2558416"/>
    <m/>
    <m/>
    <n v="33264"/>
    <n v="2463072"/>
    <m/>
    <m/>
    <n v="23824"/>
    <n v="2446768"/>
    <n v="8624"/>
    <n v="2417328"/>
    <m/>
    <m/>
    <n v="8224"/>
    <n v="2415616"/>
    <m/>
    <m/>
    <x v="15"/>
    <x v="0"/>
    <s v="Arrow"/>
    <x v="1"/>
  </r>
  <r>
    <n v="15"/>
    <n v="3"/>
    <m/>
    <m/>
    <n v="0"/>
    <n v="0"/>
    <m/>
    <m/>
    <n v="0"/>
    <n v="0"/>
    <m/>
    <m/>
    <n v="0"/>
    <n v="0"/>
    <m/>
    <m/>
    <n v="0"/>
    <n v="0"/>
    <m/>
    <m/>
    <n v="0"/>
    <n v="0"/>
    <m/>
    <m/>
    <n v="0"/>
    <n v="0"/>
    <m/>
    <m/>
    <n v="0"/>
    <n v="0"/>
    <m/>
    <m/>
    <n v="0"/>
    <n v="0"/>
    <m/>
    <m/>
    <n v="0"/>
    <n v="0"/>
    <m/>
    <m/>
    <n v="0"/>
    <n v="0"/>
    <n v="0"/>
    <n v="0"/>
    <m/>
    <m/>
    <n v="0"/>
    <n v="0"/>
    <m/>
    <m/>
    <x v="15"/>
    <x v="1"/>
    <s v="Arrowsmith"/>
    <x v="2"/>
  </r>
  <r>
    <n v="15"/>
    <n v="4"/>
    <m/>
    <m/>
    <n v="915392"/>
    <n v="9977760"/>
    <m/>
    <m/>
    <n v="290304"/>
    <n v="11638592"/>
    <m/>
    <m/>
    <n v="574704"/>
    <n v="10331552"/>
    <m/>
    <m/>
    <n v="1038752"/>
    <n v="9323680"/>
    <m/>
    <m/>
    <n v="1273296"/>
    <n v="7763104"/>
    <m/>
    <m/>
    <n v="1687136"/>
    <n v="6333024"/>
    <m/>
    <m/>
    <n v="300688"/>
    <n v="1558416"/>
    <m/>
    <m/>
    <n v="130528"/>
    <n v="1159664"/>
    <m/>
    <m/>
    <n v="120832"/>
    <n v="1167760"/>
    <m/>
    <m/>
    <n v="120944"/>
    <n v="1169792"/>
    <n v="110608"/>
    <n v="1192816"/>
    <m/>
    <m/>
    <n v="113168"/>
    <n v="1184400"/>
    <m/>
    <m/>
    <x v="15"/>
    <x v="0"/>
    <s v="Boundary"/>
    <x v="3"/>
  </r>
  <r>
    <n v="15"/>
    <n v="5"/>
    <m/>
    <m/>
    <n v="803232"/>
    <n v="9173712"/>
    <m/>
    <m/>
    <n v="114544"/>
    <n v="10903472"/>
    <m/>
    <m/>
    <n v="394560"/>
    <n v="10399904"/>
    <m/>
    <m/>
    <n v="461616"/>
    <n v="9885728"/>
    <m/>
    <m/>
    <n v="751776"/>
    <n v="8931216"/>
    <m/>
    <m/>
    <n v="932784"/>
    <n v="8532224"/>
    <m/>
    <m/>
    <n v="765280"/>
    <n v="7767968"/>
    <m/>
    <m/>
    <n v="781552"/>
    <n v="7256048"/>
    <m/>
    <m/>
    <n v="656784"/>
    <n v="6274576"/>
    <m/>
    <m/>
    <n v="233568"/>
    <n v="5204304"/>
    <n v="33264"/>
    <n v="4967456"/>
    <m/>
    <m/>
    <n v="36592"/>
    <n v="4988192"/>
    <m/>
    <m/>
    <x v="15"/>
    <x v="0"/>
    <s v="Bulkley"/>
    <x v="4"/>
  </r>
  <r>
    <n v="15"/>
    <n v="6"/>
    <m/>
    <m/>
    <n v="102016"/>
    <n v="518896"/>
    <m/>
    <m/>
    <n v="0"/>
    <n v="352"/>
    <m/>
    <m/>
    <n v="0"/>
    <n v="352"/>
    <m/>
    <m/>
    <n v="0"/>
    <n v="352"/>
    <m/>
    <m/>
    <n v="0"/>
    <n v="352"/>
    <m/>
    <m/>
    <n v="2512"/>
    <n v="14032"/>
    <m/>
    <m/>
    <n v="5536"/>
    <n v="13216"/>
    <m/>
    <m/>
    <n v="8576"/>
    <n v="15520"/>
    <m/>
    <m/>
    <n v="21312"/>
    <n v="30256"/>
    <m/>
    <m/>
    <n v="3168"/>
    <n v="8736"/>
    <n v="752"/>
    <n v="7056"/>
    <m/>
    <m/>
    <n v="0"/>
    <n v="5632"/>
    <m/>
    <m/>
    <x v="15"/>
    <x v="1"/>
    <s v="Cassiar"/>
    <x v="5"/>
  </r>
  <r>
    <n v="15"/>
    <n v="7"/>
    <m/>
    <m/>
    <n v="50384"/>
    <n v="226288"/>
    <m/>
    <m/>
    <n v="67632"/>
    <n v="302832"/>
    <m/>
    <m/>
    <n v="70176"/>
    <n v="213584"/>
    <m/>
    <m/>
    <n v="56736"/>
    <n v="159504"/>
    <m/>
    <m/>
    <n v="54608"/>
    <n v="124352"/>
    <m/>
    <m/>
    <n v="45248"/>
    <n v="110048"/>
    <m/>
    <m/>
    <n v="6544"/>
    <n v="17344"/>
    <m/>
    <m/>
    <n v="6976"/>
    <n v="22784"/>
    <m/>
    <m/>
    <n v="1824"/>
    <n v="5024"/>
    <m/>
    <m/>
    <n v="32"/>
    <n v="3424"/>
    <n v="0"/>
    <n v="2560"/>
    <m/>
    <m/>
    <n v="0"/>
    <n v="4656"/>
    <m/>
    <m/>
    <x v="15"/>
    <x v="1"/>
    <s v="Cranberry"/>
    <x v="6"/>
  </r>
  <r>
    <n v="15"/>
    <n v="8"/>
    <m/>
    <m/>
    <n v="1615904"/>
    <n v="21260752"/>
    <m/>
    <m/>
    <n v="631344"/>
    <n v="22433248"/>
    <m/>
    <m/>
    <n v="1416816"/>
    <n v="19794704"/>
    <m/>
    <m/>
    <n v="2328880"/>
    <n v="17002128"/>
    <m/>
    <m/>
    <n v="2271872"/>
    <n v="13836192"/>
    <m/>
    <m/>
    <n v="2332768"/>
    <n v="10521552"/>
    <m/>
    <m/>
    <n v="608432"/>
    <n v="5402736"/>
    <m/>
    <m/>
    <n v="236976"/>
    <n v="4176608"/>
    <m/>
    <m/>
    <n v="70976"/>
    <n v="3801104"/>
    <m/>
    <m/>
    <n v="30976"/>
    <n v="3784448"/>
    <n v="26240"/>
    <n v="3736480"/>
    <m/>
    <m/>
    <n v="26128"/>
    <n v="3761472"/>
    <m/>
    <m/>
    <x v="15"/>
    <x v="0"/>
    <s v="Cranbrook"/>
    <x v="7"/>
  </r>
  <r>
    <n v="15"/>
    <n v="9"/>
    <m/>
    <m/>
    <n v="801616"/>
    <n v="7123040"/>
    <m/>
    <m/>
    <n v="1528464"/>
    <n v="24127040"/>
    <m/>
    <m/>
    <n v="2372032"/>
    <n v="21738032"/>
    <m/>
    <m/>
    <n v="733808"/>
    <n v="23231552"/>
    <m/>
    <m/>
    <n v="1519120"/>
    <n v="20384256"/>
    <m/>
    <m/>
    <n v="1601216"/>
    <n v="20086704"/>
    <m/>
    <m/>
    <n v="1149344"/>
    <n v="19221776"/>
    <m/>
    <m/>
    <n v="796576"/>
    <n v="15274096"/>
    <m/>
    <m/>
    <n v="343312"/>
    <n v="13459968"/>
    <m/>
    <m/>
    <n v="153552"/>
    <n v="13092640"/>
    <n v="64176"/>
    <n v="13021040"/>
    <m/>
    <m/>
    <n v="68256"/>
    <n v="13061472"/>
    <m/>
    <m/>
    <x v="15"/>
    <x v="0"/>
    <s v="DawsonCreek"/>
    <x v="8"/>
  </r>
  <r>
    <n v="15"/>
    <n v="10"/>
    <m/>
    <m/>
    <n v="0"/>
    <n v="0"/>
    <m/>
    <m/>
    <n v="0"/>
    <n v="0"/>
    <m/>
    <m/>
    <n v="0"/>
    <n v="0"/>
    <m/>
    <m/>
    <n v="0"/>
    <n v="0"/>
    <m/>
    <m/>
    <n v="0"/>
    <n v="0"/>
    <m/>
    <m/>
    <n v="3648"/>
    <n v="6720"/>
    <m/>
    <m/>
    <n v="11776"/>
    <n v="42288"/>
    <m/>
    <m/>
    <n v="137232"/>
    <n v="312576"/>
    <m/>
    <m/>
    <n v="177120"/>
    <n v="304288"/>
    <m/>
    <m/>
    <n v="273088"/>
    <n v="481056"/>
    <n v="120960"/>
    <n v="332768"/>
    <m/>
    <m/>
    <n v="118448"/>
    <n v="328368"/>
    <m/>
    <m/>
    <x v="15"/>
    <x v="1"/>
    <s v="FortNelson"/>
    <x v="9"/>
  </r>
  <r>
    <n v="15"/>
    <n v="11"/>
    <m/>
    <m/>
    <n v="22304"/>
    <n v="150432"/>
    <m/>
    <m/>
    <n v="20048"/>
    <n v="463696"/>
    <m/>
    <m/>
    <n v="22240"/>
    <n v="431552"/>
    <m/>
    <m/>
    <n v="14192"/>
    <n v="435280"/>
    <m/>
    <m/>
    <n v="21104"/>
    <n v="409296"/>
    <m/>
    <m/>
    <n v="26320"/>
    <n v="367808"/>
    <m/>
    <m/>
    <n v="16928"/>
    <n v="267696"/>
    <m/>
    <m/>
    <n v="5840"/>
    <n v="238352"/>
    <m/>
    <m/>
    <n v="608"/>
    <n v="222928"/>
    <m/>
    <m/>
    <n v="496"/>
    <n v="215392"/>
    <n v="128"/>
    <n v="214544"/>
    <m/>
    <m/>
    <n v="192"/>
    <n v="217040"/>
    <m/>
    <m/>
    <x v="15"/>
    <x v="1"/>
    <s v="Fraser"/>
    <x v="10"/>
  </r>
  <r>
    <n v="15"/>
    <n v="12"/>
    <m/>
    <m/>
    <n v="3971664"/>
    <n v="89399072"/>
    <m/>
    <m/>
    <n v="567504"/>
    <n v="97241376"/>
    <m/>
    <m/>
    <n v="1725168"/>
    <n v="89333152"/>
    <m/>
    <m/>
    <n v="1765120"/>
    <n v="88160560"/>
    <m/>
    <m/>
    <n v="3156128"/>
    <n v="76310512"/>
    <m/>
    <m/>
    <n v="2628416"/>
    <n v="77700384"/>
    <m/>
    <m/>
    <n v="1077440"/>
    <n v="78544832"/>
    <m/>
    <m/>
    <n v="1138256"/>
    <n v="77456560"/>
    <m/>
    <m/>
    <n v="779392"/>
    <n v="74558288"/>
    <m/>
    <m/>
    <n v="212944"/>
    <n v="73358432"/>
    <n v="318368"/>
    <n v="73432096"/>
    <m/>
    <m/>
    <n v="322048"/>
    <n v="73541184"/>
    <m/>
    <m/>
    <x v="15"/>
    <x v="0"/>
    <s v="FtStJames"/>
    <x v="11"/>
  </r>
  <r>
    <n v="15"/>
    <n v="13"/>
    <m/>
    <m/>
    <n v="253200"/>
    <n v="1770656"/>
    <m/>
    <m/>
    <n v="1523840"/>
    <n v="12472976"/>
    <m/>
    <m/>
    <n v="2190432"/>
    <n v="10814064"/>
    <m/>
    <m/>
    <n v="2730144"/>
    <n v="14967600"/>
    <m/>
    <m/>
    <n v="3762960"/>
    <n v="16945344"/>
    <m/>
    <m/>
    <n v="3252928"/>
    <n v="21790128"/>
    <m/>
    <m/>
    <n v="913552"/>
    <n v="13881632"/>
    <m/>
    <m/>
    <n v="1439536"/>
    <n v="15653792"/>
    <m/>
    <m/>
    <n v="1216832"/>
    <n v="15233568"/>
    <m/>
    <m/>
    <n v="1515072"/>
    <n v="16374192"/>
    <n v="573264"/>
    <n v="15483696"/>
    <m/>
    <m/>
    <n v="592144"/>
    <n v="15543632"/>
    <m/>
    <m/>
    <x v="15"/>
    <x v="1"/>
    <s v="FtStJohn"/>
    <x v="12"/>
  </r>
  <r>
    <n v="15"/>
    <n v="14"/>
    <m/>
    <m/>
    <n v="241168"/>
    <n v="3612288"/>
    <m/>
    <m/>
    <n v="51904"/>
    <n v="4029856"/>
    <m/>
    <m/>
    <n v="102896"/>
    <n v="3617152"/>
    <m/>
    <m/>
    <n v="246848"/>
    <n v="3045728"/>
    <m/>
    <m/>
    <n v="288112"/>
    <n v="2711648"/>
    <m/>
    <m/>
    <n v="357920"/>
    <n v="2195152"/>
    <m/>
    <m/>
    <n v="88208"/>
    <n v="1326096"/>
    <m/>
    <m/>
    <n v="26336"/>
    <n v="1118128"/>
    <m/>
    <m/>
    <n v="13680"/>
    <n v="1124048"/>
    <m/>
    <m/>
    <n v="14064"/>
    <n v="1108768"/>
    <n v="13488"/>
    <n v="1087424"/>
    <m/>
    <m/>
    <n v="11968"/>
    <n v="1096016"/>
    <m/>
    <m/>
    <x v="15"/>
    <x v="0"/>
    <s v="Golden"/>
    <x v="13"/>
  </r>
  <r>
    <n v="15"/>
    <n v="15"/>
    <m/>
    <m/>
    <n v="558608"/>
    <n v="7942352"/>
    <m/>
    <m/>
    <n v="141104"/>
    <n v="8574976"/>
    <m/>
    <m/>
    <n v="316224"/>
    <n v="7579616"/>
    <m/>
    <m/>
    <n v="470784"/>
    <n v="6824256"/>
    <m/>
    <m/>
    <n v="660912"/>
    <n v="5903536"/>
    <m/>
    <m/>
    <n v="721344"/>
    <n v="4809200"/>
    <m/>
    <m/>
    <n v="370464"/>
    <n v="3032448"/>
    <m/>
    <m/>
    <n v="151840"/>
    <n v="2275744"/>
    <m/>
    <m/>
    <n v="57632"/>
    <n v="2127696"/>
    <m/>
    <m/>
    <n v="26768"/>
    <n v="2012320"/>
    <n v="16032"/>
    <n v="2027568"/>
    <m/>
    <m/>
    <n v="17328"/>
    <n v="2020736"/>
    <m/>
    <m/>
    <x v="15"/>
    <x v="0"/>
    <s v="Invermere"/>
    <x v="14"/>
  </r>
  <r>
    <n v="15"/>
    <n v="16"/>
    <m/>
    <m/>
    <n v="2464"/>
    <n v="16912"/>
    <m/>
    <m/>
    <n v="17632"/>
    <n v="66048"/>
    <m/>
    <m/>
    <n v="21760"/>
    <n v="86432"/>
    <m/>
    <m/>
    <n v="13104"/>
    <n v="44816"/>
    <m/>
    <m/>
    <n v="24624"/>
    <n v="161936"/>
    <m/>
    <m/>
    <n v="33760"/>
    <n v="122848"/>
    <m/>
    <m/>
    <n v="13904"/>
    <n v="84640"/>
    <m/>
    <m/>
    <n v="16976"/>
    <n v="94832"/>
    <m/>
    <m/>
    <n v="5696"/>
    <n v="64240"/>
    <m/>
    <m/>
    <n v="1920"/>
    <n v="55696"/>
    <n v="48"/>
    <n v="53104"/>
    <m/>
    <m/>
    <n v="112"/>
    <n v="56224"/>
    <m/>
    <m/>
    <x v="15"/>
    <x v="1"/>
    <s v="Kalum"/>
    <x v="15"/>
  </r>
  <r>
    <n v="15"/>
    <n v="17"/>
    <m/>
    <m/>
    <n v="2340112"/>
    <n v="45448848"/>
    <m/>
    <m/>
    <n v="260832"/>
    <n v="46081616"/>
    <m/>
    <m/>
    <n v="483664"/>
    <n v="44667616"/>
    <m/>
    <m/>
    <n v="498752"/>
    <n v="42438544"/>
    <m/>
    <m/>
    <n v="929408"/>
    <n v="38183168"/>
    <m/>
    <m/>
    <n v="1298048"/>
    <n v="33642128"/>
    <m/>
    <m/>
    <n v="182576"/>
    <n v="29405008"/>
    <m/>
    <m/>
    <n v="44784"/>
    <n v="28935760"/>
    <m/>
    <m/>
    <n v="10112"/>
    <n v="28938800"/>
    <m/>
    <m/>
    <n v="4176"/>
    <n v="28857408"/>
    <n v="16"/>
    <n v="28883392"/>
    <m/>
    <m/>
    <n v="16"/>
    <n v="28925488"/>
    <m/>
    <m/>
    <x v="15"/>
    <x v="0"/>
    <s v="Kamloops"/>
    <x v="16"/>
  </r>
  <r>
    <n v="15"/>
    <n v="18"/>
    <m/>
    <m/>
    <n v="0"/>
    <n v="0"/>
    <m/>
    <m/>
    <n v="0"/>
    <n v="0"/>
    <m/>
    <m/>
    <n v="0"/>
    <n v="0"/>
    <m/>
    <m/>
    <n v="0"/>
    <n v="0"/>
    <m/>
    <m/>
    <n v="0"/>
    <n v="32"/>
    <m/>
    <m/>
    <n v="0"/>
    <n v="0"/>
    <m/>
    <m/>
    <n v="0"/>
    <n v="0"/>
    <m/>
    <m/>
    <n v="0"/>
    <n v="0"/>
    <m/>
    <m/>
    <n v="0"/>
    <n v="16"/>
    <m/>
    <m/>
    <n v="0"/>
    <n v="0"/>
    <n v="0"/>
    <n v="0"/>
    <m/>
    <m/>
    <n v="0"/>
    <n v="0"/>
    <m/>
    <m/>
    <x v="15"/>
    <x v="1"/>
    <s v="Kingcome"/>
    <x v="17"/>
  </r>
  <r>
    <n v="15"/>
    <n v="19"/>
    <m/>
    <m/>
    <n v="227040"/>
    <n v="1014000"/>
    <m/>
    <m/>
    <n v="175936"/>
    <n v="2047664"/>
    <m/>
    <m/>
    <n v="225168"/>
    <n v="1724624"/>
    <m/>
    <m/>
    <n v="285920"/>
    <n v="1565792"/>
    <m/>
    <m/>
    <n v="312880"/>
    <n v="1278352"/>
    <m/>
    <m/>
    <n v="313344"/>
    <n v="1135792"/>
    <m/>
    <m/>
    <n v="188240"/>
    <n v="775040"/>
    <m/>
    <m/>
    <n v="172400"/>
    <n v="744448"/>
    <m/>
    <m/>
    <n v="110944"/>
    <n v="525568"/>
    <m/>
    <m/>
    <n v="34928"/>
    <n v="374624"/>
    <n v="7936"/>
    <n v="347760"/>
    <m/>
    <m/>
    <n v="7888"/>
    <n v="357344"/>
    <m/>
    <m/>
    <x v="15"/>
    <x v="1"/>
    <s v="Kispiox"/>
    <x v="18"/>
  </r>
  <r>
    <n v="15"/>
    <n v="20"/>
    <m/>
    <m/>
    <n v="688896"/>
    <n v="8975600"/>
    <m/>
    <m/>
    <n v="193952"/>
    <n v="10389632"/>
    <m/>
    <m/>
    <n v="399744"/>
    <n v="9443472"/>
    <m/>
    <m/>
    <n v="747776"/>
    <n v="8292880"/>
    <m/>
    <m/>
    <n v="947792"/>
    <n v="6995744"/>
    <m/>
    <m/>
    <n v="937968"/>
    <n v="5598368"/>
    <m/>
    <m/>
    <n v="177840"/>
    <n v="2940576"/>
    <m/>
    <m/>
    <n v="85680"/>
    <n v="2559120"/>
    <m/>
    <m/>
    <n v="41264"/>
    <n v="2413248"/>
    <m/>
    <m/>
    <n v="25360"/>
    <n v="2421344"/>
    <n v="15856"/>
    <n v="2390672"/>
    <m/>
    <m/>
    <n v="18032"/>
    <n v="2375088"/>
    <m/>
    <m/>
    <x v="15"/>
    <x v="0"/>
    <s v="KootenayLake"/>
    <x v="19"/>
  </r>
  <r>
    <n v="15"/>
    <n v="21"/>
    <m/>
    <m/>
    <n v="1568816"/>
    <n v="59502640"/>
    <m/>
    <m/>
    <n v="84128"/>
    <n v="59940560"/>
    <m/>
    <m/>
    <n v="93296"/>
    <n v="58054752"/>
    <m/>
    <m/>
    <n v="112336"/>
    <n v="57025472"/>
    <m/>
    <m/>
    <n v="104544"/>
    <n v="53276016"/>
    <m/>
    <m/>
    <n v="75088"/>
    <n v="53823360"/>
    <m/>
    <m/>
    <n v="33712"/>
    <n v="54414240"/>
    <m/>
    <m/>
    <n v="25024"/>
    <n v="54054160"/>
    <m/>
    <m/>
    <n v="7728"/>
    <n v="53930528"/>
    <m/>
    <m/>
    <n v="1712"/>
    <n v="53765024"/>
    <n v="4176"/>
    <n v="53643696"/>
    <m/>
    <m/>
    <n v="4848"/>
    <n v="53807104"/>
    <m/>
    <m/>
    <x v="15"/>
    <x v="0"/>
    <s v="Lakes"/>
    <x v="20"/>
  </r>
  <r>
    <n v="15"/>
    <n v="22"/>
    <m/>
    <m/>
    <n v="952592"/>
    <n v="10594832"/>
    <m/>
    <m/>
    <n v="337712"/>
    <n v="15398832"/>
    <m/>
    <m/>
    <n v="422896"/>
    <n v="15280224"/>
    <m/>
    <m/>
    <n v="403280"/>
    <n v="14878560"/>
    <m/>
    <m/>
    <n v="695136"/>
    <n v="12511568"/>
    <m/>
    <m/>
    <n v="878672"/>
    <n v="10174896"/>
    <m/>
    <m/>
    <n v="408176"/>
    <n v="6445232"/>
    <m/>
    <m/>
    <n v="89472"/>
    <n v="5290720"/>
    <m/>
    <m/>
    <n v="54704"/>
    <n v="5208384"/>
    <m/>
    <m/>
    <n v="32192"/>
    <n v="5195184"/>
    <n v="47696"/>
    <n v="5178096"/>
    <m/>
    <m/>
    <n v="46704"/>
    <n v="5186224"/>
    <m/>
    <m/>
    <x v="15"/>
    <x v="0"/>
    <s v="Lillooet"/>
    <x v="21"/>
  </r>
  <r>
    <n v="15"/>
    <n v="23"/>
    <m/>
    <m/>
    <n v="5911488"/>
    <n v="53439616"/>
    <m/>
    <m/>
    <n v="4126016"/>
    <n v="86592896"/>
    <m/>
    <m/>
    <n v="5723600"/>
    <n v="79920144"/>
    <m/>
    <m/>
    <n v="6336176"/>
    <n v="77410832"/>
    <m/>
    <m/>
    <n v="7454448"/>
    <n v="67429296"/>
    <m/>
    <m/>
    <n v="2730560"/>
    <n v="79664832"/>
    <m/>
    <m/>
    <n v="2134192"/>
    <n v="84242944"/>
    <m/>
    <m/>
    <n v="2032752"/>
    <n v="75905936"/>
    <m/>
    <m/>
    <n v="1546240"/>
    <n v="72353040"/>
    <m/>
    <m/>
    <n v="706592"/>
    <n v="71265856"/>
    <n v="471296"/>
    <n v="71278432"/>
    <m/>
    <m/>
    <n v="493456"/>
    <n v="71214208"/>
    <m/>
    <m/>
    <x v="15"/>
    <x v="0"/>
    <s v="Mackenzie"/>
    <x v="22"/>
  </r>
  <r>
    <n v="15"/>
    <n v="24"/>
    <m/>
    <m/>
    <n v="3041072"/>
    <n v="50479200"/>
    <m/>
    <m/>
    <n v="705536"/>
    <n v="51267584"/>
    <m/>
    <m/>
    <n v="1267536"/>
    <n v="48983360"/>
    <m/>
    <m/>
    <n v="1450096"/>
    <n v="47174448"/>
    <m/>
    <m/>
    <n v="2226928"/>
    <n v="39279248"/>
    <m/>
    <m/>
    <n v="2134816"/>
    <n v="32800944"/>
    <m/>
    <m/>
    <n v="1307104"/>
    <n v="22320480"/>
    <m/>
    <m/>
    <n v="135056"/>
    <n v="18147552"/>
    <m/>
    <m/>
    <n v="43280"/>
    <n v="17812896"/>
    <m/>
    <m/>
    <n v="16208"/>
    <n v="17849536"/>
    <n v="25088"/>
    <n v="17803376"/>
    <m/>
    <m/>
    <n v="26976"/>
    <n v="17853152"/>
    <m/>
    <m/>
    <x v="15"/>
    <x v="0"/>
    <s v="Merritt"/>
    <x v="23"/>
  </r>
  <r>
    <n v="15"/>
    <n v="25"/>
    <m/>
    <m/>
    <n v="0"/>
    <n v="0"/>
    <m/>
    <m/>
    <n v="1488"/>
    <n v="38704"/>
    <m/>
    <m/>
    <n v="768"/>
    <n v="39248"/>
    <m/>
    <m/>
    <n v="1888"/>
    <n v="36112"/>
    <m/>
    <m/>
    <n v="10624"/>
    <n v="47216"/>
    <m/>
    <m/>
    <n v="3664"/>
    <n v="27136"/>
    <m/>
    <m/>
    <n v="0"/>
    <n v="22160"/>
    <m/>
    <m/>
    <n v="80"/>
    <n v="29648"/>
    <m/>
    <m/>
    <n v="0"/>
    <n v="27424"/>
    <m/>
    <m/>
    <n v="0"/>
    <n v="25216"/>
    <n v="0"/>
    <n v="27728"/>
    <m/>
    <m/>
    <n v="0"/>
    <n v="23728"/>
    <m/>
    <m/>
    <x v="15"/>
    <x v="1"/>
    <s v="MidCoast"/>
    <x v="24"/>
  </r>
  <r>
    <n v="15"/>
    <n v="26"/>
    <m/>
    <m/>
    <n v="2419520"/>
    <n v="42699824"/>
    <m/>
    <m/>
    <n v="162144"/>
    <n v="46460752"/>
    <m/>
    <m/>
    <n v="378192"/>
    <n v="43947568"/>
    <m/>
    <m/>
    <n v="506544"/>
    <n v="41154848"/>
    <m/>
    <m/>
    <n v="490944"/>
    <n v="39274960"/>
    <m/>
    <m/>
    <n v="786768"/>
    <n v="36415440"/>
    <m/>
    <m/>
    <n v="707408"/>
    <n v="35107536"/>
    <m/>
    <m/>
    <n v="624016"/>
    <n v="34378880"/>
    <m/>
    <m/>
    <n v="456688"/>
    <n v="33043840"/>
    <m/>
    <m/>
    <n v="82512"/>
    <n v="32273168"/>
    <n v="37104"/>
    <n v="32217408"/>
    <m/>
    <m/>
    <n v="40256"/>
    <n v="32152704"/>
    <m/>
    <m/>
    <x v="15"/>
    <x v="0"/>
    <s v="Morice"/>
    <x v="25"/>
  </r>
  <r>
    <n v="15"/>
    <n v="27"/>
    <m/>
    <m/>
    <n v="105264"/>
    <n v="369376"/>
    <m/>
    <m/>
    <n v="92944"/>
    <n v="432944"/>
    <m/>
    <m/>
    <n v="82576"/>
    <n v="226720"/>
    <m/>
    <m/>
    <n v="61888"/>
    <n v="148000"/>
    <m/>
    <m/>
    <n v="48144"/>
    <n v="120720"/>
    <m/>
    <m/>
    <n v="54400"/>
    <n v="98880"/>
    <m/>
    <m/>
    <n v="13376"/>
    <n v="29024"/>
    <m/>
    <m/>
    <n v="8000"/>
    <n v="18000"/>
    <m/>
    <m/>
    <n v="912"/>
    <n v="7248"/>
    <m/>
    <m/>
    <n v="1536"/>
    <n v="9552"/>
    <n v="0"/>
    <n v="7808"/>
    <m/>
    <m/>
    <n v="0"/>
    <n v="7152"/>
    <m/>
    <m/>
    <x v="15"/>
    <x v="1"/>
    <s v="Nass"/>
    <x v="26"/>
  </r>
  <r>
    <n v="15"/>
    <n v="28"/>
    <m/>
    <m/>
    <n v="0"/>
    <n v="0"/>
    <m/>
    <m/>
    <n v="0"/>
    <n v="0"/>
    <m/>
    <m/>
    <n v="0"/>
    <n v="0"/>
    <m/>
    <m/>
    <n v="0"/>
    <n v="0"/>
    <m/>
    <m/>
    <n v="0"/>
    <n v="0"/>
    <m/>
    <m/>
    <n v="0"/>
    <n v="0"/>
    <m/>
    <m/>
    <n v="0"/>
    <n v="0"/>
    <m/>
    <m/>
    <n v="0"/>
    <n v="0"/>
    <m/>
    <m/>
    <n v="32"/>
    <n v="32"/>
    <m/>
    <m/>
    <n v="0"/>
    <n v="0"/>
    <n v="0"/>
    <n v="0"/>
    <m/>
    <m/>
    <n v="0"/>
    <n v="0"/>
    <m/>
    <m/>
    <x v="15"/>
    <x v="1"/>
    <s v="NorthCoast"/>
    <x v="27"/>
  </r>
  <r>
    <n v="15"/>
    <n v="29"/>
    <m/>
    <m/>
    <n v="3175872"/>
    <n v="40915040"/>
    <m/>
    <m/>
    <n v="968608"/>
    <n v="43314224"/>
    <m/>
    <m/>
    <n v="1710832"/>
    <n v="40013856"/>
    <m/>
    <m/>
    <n v="2354336"/>
    <n v="37380528"/>
    <m/>
    <m/>
    <n v="2985712"/>
    <n v="30160064"/>
    <m/>
    <m/>
    <n v="3553568"/>
    <n v="24664144"/>
    <m/>
    <m/>
    <n v="1277632"/>
    <n v="13631824"/>
    <m/>
    <m/>
    <n v="447792"/>
    <n v="10729600"/>
    <m/>
    <m/>
    <n v="264416"/>
    <n v="10299680"/>
    <m/>
    <m/>
    <n v="115120"/>
    <n v="9990288"/>
    <n v="46592"/>
    <n v="9936976"/>
    <m/>
    <m/>
    <n v="53936"/>
    <n v="9973536"/>
    <m/>
    <m/>
    <x v="15"/>
    <x v="0"/>
    <s v="Okanagan"/>
    <x v="28"/>
  </r>
  <r>
    <n v="15"/>
    <n v="30"/>
    <m/>
    <m/>
    <n v="1839584"/>
    <n v="67376784"/>
    <m/>
    <m/>
    <n v="119424"/>
    <n v="59966672"/>
    <m/>
    <m/>
    <n v="157776"/>
    <n v="55891376"/>
    <m/>
    <m/>
    <n v="230272"/>
    <n v="53635552"/>
    <m/>
    <m/>
    <n v="369008"/>
    <n v="48354912"/>
    <m/>
    <m/>
    <n v="253920"/>
    <n v="47984528"/>
    <m/>
    <m/>
    <n v="48112"/>
    <n v="49406672"/>
    <m/>
    <m/>
    <n v="17824"/>
    <n v="49119040"/>
    <m/>
    <m/>
    <n v="5872"/>
    <n v="49175840"/>
    <m/>
    <m/>
    <n v="1200"/>
    <n v="49276368"/>
    <n v="2640"/>
    <n v="49331056"/>
    <m/>
    <m/>
    <n v="3168"/>
    <n v="49285536"/>
    <m/>
    <m/>
    <x v="15"/>
    <x v="0"/>
    <s v="PrinceGeorge"/>
    <x v="29"/>
  </r>
  <r>
    <n v="15"/>
    <n v="31"/>
    <m/>
    <m/>
    <n v="0"/>
    <n v="0"/>
    <m/>
    <m/>
    <n v="0"/>
    <n v="0"/>
    <m/>
    <m/>
    <n v="0"/>
    <n v="0"/>
    <m/>
    <m/>
    <n v="0"/>
    <n v="0"/>
    <m/>
    <m/>
    <n v="0"/>
    <n v="0"/>
    <m/>
    <m/>
    <n v="0"/>
    <n v="0"/>
    <m/>
    <m/>
    <n v="0"/>
    <n v="0"/>
    <m/>
    <m/>
    <n v="0"/>
    <n v="0"/>
    <m/>
    <m/>
    <n v="0"/>
    <n v="0"/>
    <m/>
    <m/>
    <n v="0"/>
    <n v="0"/>
    <n v="0"/>
    <n v="0"/>
    <m/>
    <m/>
    <n v="0"/>
    <n v="0"/>
    <m/>
    <m/>
    <x v="15"/>
    <x v="1"/>
    <s v="QueenCharlotte"/>
    <x v="30"/>
  </r>
  <r>
    <n v="15"/>
    <n v="32"/>
    <m/>
    <m/>
    <n v="1072960"/>
    <n v="101363824"/>
    <m/>
    <m/>
    <n v="20432"/>
    <n v="92047744"/>
    <m/>
    <m/>
    <n v="24720"/>
    <n v="91374160"/>
    <m/>
    <m/>
    <n v="33344"/>
    <n v="91336000"/>
    <m/>
    <m/>
    <n v="30160"/>
    <n v="89787968"/>
    <m/>
    <m/>
    <n v="37792"/>
    <n v="89796032"/>
    <m/>
    <m/>
    <n v="1360"/>
    <n v="89752864"/>
    <m/>
    <m/>
    <n v="544"/>
    <n v="89678528"/>
    <m/>
    <m/>
    <n v="208"/>
    <n v="89689552"/>
    <m/>
    <m/>
    <n v="144"/>
    <n v="89853248"/>
    <n v="0"/>
    <n v="89940736"/>
    <m/>
    <m/>
    <n v="0"/>
    <n v="89791824"/>
    <m/>
    <m/>
    <x v="15"/>
    <x v="0"/>
    <s v="Quesnel"/>
    <x v="31"/>
  </r>
  <r>
    <n v="15"/>
    <n v="33"/>
    <m/>
    <m/>
    <n v="14096"/>
    <n v="49504"/>
    <m/>
    <m/>
    <n v="9312"/>
    <n v="134080"/>
    <m/>
    <m/>
    <n v="15824"/>
    <n v="112784"/>
    <m/>
    <m/>
    <n v="17904"/>
    <n v="102464"/>
    <m/>
    <m/>
    <n v="12976"/>
    <n v="86144"/>
    <m/>
    <m/>
    <n v="15568"/>
    <n v="61872"/>
    <m/>
    <m/>
    <n v="2192"/>
    <n v="21424"/>
    <m/>
    <m/>
    <n v="1424"/>
    <n v="15888"/>
    <m/>
    <m/>
    <n v="576"/>
    <n v="11568"/>
    <m/>
    <m/>
    <n v="352"/>
    <n v="12768"/>
    <n v="224"/>
    <n v="11136"/>
    <m/>
    <m/>
    <n v="128"/>
    <n v="12176"/>
    <m/>
    <m/>
    <x v="15"/>
    <x v="1"/>
    <s v="Revelstoke"/>
    <x v="32"/>
  </r>
  <r>
    <n v="15"/>
    <n v="34"/>
    <m/>
    <m/>
    <n v="311840"/>
    <n v="4605840"/>
    <m/>
    <m/>
    <n v="80784"/>
    <n v="4938496"/>
    <m/>
    <m/>
    <n v="174080"/>
    <n v="4517792"/>
    <m/>
    <m/>
    <n v="190880"/>
    <n v="4226992"/>
    <m/>
    <m/>
    <n v="218960"/>
    <n v="3721904"/>
    <m/>
    <m/>
    <n v="225440"/>
    <n v="3371264"/>
    <m/>
    <m/>
    <n v="83360"/>
    <n v="2762816"/>
    <m/>
    <m/>
    <n v="106448"/>
    <n v="3073744"/>
    <m/>
    <m/>
    <n v="62944"/>
    <n v="2894816"/>
    <m/>
    <m/>
    <n v="30176"/>
    <n v="2830096"/>
    <n v="53424"/>
    <n v="2843376"/>
    <m/>
    <m/>
    <n v="68448"/>
    <n v="2923840"/>
    <m/>
    <m/>
    <x v="15"/>
    <x v="0"/>
    <s v="RobsonValley"/>
    <x v="33"/>
  </r>
  <r>
    <n v="15"/>
    <n v="35"/>
    <m/>
    <m/>
    <n v="3184"/>
    <n v="49024"/>
    <m/>
    <m/>
    <n v="19200"/>
    <n v="466176"/>
    <m/>
    <m/>
    <n v="14224"/>
    <n v="506928"/>
    <m/>
    <m/>
    <n v="22912"/>
    <n v="474848"/>
    <m/>
    <m/>
    <n v="29504"/>
    <n v="416080"/>
    <m/>
    <m/>
    <n v="25232"/>
    <n v="396016"/>
    <m/>
    <m/>
    <n v="10272"/>
    <n v="315264"/>
    <m/>
    <m/>
    <n v="6960"/>
    <n v="303856"/>
    <m/>
    <m/>
    <n v="6576"/>
    <n v="293840"/>
    <m/>
    <m/>
    <n v="1008"/>
    <n v="288160"/>
    <n v="672"/>
    <n v="285936"/>
    <m/>
    <m/>
    <n v="1088"/>
    <n v="291520"/>
    <m/>
    <m/>
    <x v="15"/>
    <x v="1"/>
    <s v="Soo"/>
    <x v="34"/>
  </r>
  <r>
    <n v="15"/>
    <n v="36"/>
    <m/>
    <m/>
    <n v="0"/>
    <n v="0"/>
    <m/>
    <m/>
    <n v="0"/>
    <n v="0"/>
    <m/>
    <m/>
    <n v="0"/>
    <n v="0"/>
    <m/>
    <m/>
    <n v="0"/>
    <n v="0"/>
    <m/>
    <m/>
    <n v="0"/>
    <n v="0"/>
    <m/>
    <m/>
    <n v="0"/>
    <n v="512"/>
    <m/>
    <m/>
    <n v="0"/>
    <n v="0"/>
    <m/>
    <m/>
    <n v="0"/>
    <n v="0"/>
    <m/>
    <m/>
    <n v="0"/>
    <n v="64"/>
    <m/>
    <m/>
    <n v="0"/>
    <n v="0"/>
    <n v="0"/>
    <n v="0"/>
    <m/>
    <m/>
    <n v="0"/>
    <n v="0"/>
    <m/>
    <m/>
    <x v="15"/>
    <x v="1"/>
    <s v="Strathcona"/>
    <x v="35"/>
  </r>
  <r>
    <n v="15"/>
    <n v="37"/>
    <m/>
    <m/>
    <n v="0"/>
    <n v="0"/>
    <m/>
    <m/>
    <n v="2128"/>
    <n v="9792"/>
    <m/>
    <m/>
    <n v="1936"/>
    <n v="14928"/>
    <m/>
    <m/>
    <n v="3632"/>
    <n v="14576"/>
    <m/>
    <m/>
    <n v="6192"/>
    <n v="17888"/>
    <m/>
    <m/>
    <n v="3200"/>
    <n v="9808"/>
    <m/>
    <m/>
    <n v="912"/>
    <n v="3760"/>
    <m/>
    <m/>
    <n v="1344"/>
    <n v="3920"/>
    <m/>
    <m/>
    <n v="752"/>
    <n v="3056"/>
    <m/>
    <m/>
    <n v="144"/>
    <n v="1312"/>
    <n v="0"/>
    <n v="1136"/>
    <m/>
    <m/>
    <n v="0"/>
    <n v="1120"/>
    <m/>
    <m/>
    <x v="15"/>
    <x v="1"/>
    <s v="SunshineCoast"/>
    <x v="36"/>
  </r>
  <r>
    <n v="15"/>
    <n v="38"/>
    <m/>
    <m/>
    <n v="1437968"/>
    <n v="87729616"/>
    <m/>
    <m/>
    <n v="30224"/>
    <n v="79305072"/>
    <m/>
    <m/>
    <n v="54352"/>
    <n v="75449584"/>
    <m/>
    <m/>
    <n v="82960"/>
    <n v="74626304"/>
    <m/>
    <m/>
    <n v="53696"/>
    <n v="70540864"/>
    <m/>
    <m/>
    <n v="30928"/>
    <n v="71004720"/>
    <m/>
    <m/>
    <n v="1776"/>
    <n v="71625600"/>
    <m/>
    <m/>
    <n v="2016"/>
    <n v="71338688"/>
    <m/>
    <m/>
    <n v="3184"/>
    <n v="71372160"/>
    <m/>
    <m/>
    <n v="5616"/>
    <n v="71288080"/>
    <n v="1632"/>
    <n v="71270096"/>
    <m/>
    <m/>
    <n v="2320"/>
    <n v="71251040"/>
    <m/>
    <m/>
    <x v="15"/>
    <x v="0"/>
    <s v="Vanderhoof"/>
    <x v="37"/>
  </r>
  <r>
    <n v="15"/>
    <n v="39"/>
    <m/>
    <m/>
    <n v="3411472"/>
    <n v="120957424"/>
    <m/>
    <m/>
    <n v="635408"/>
    <n v="113413616"/>
    <m/>
    <m/>
    <n v="488288"/>
    <n v="110896544"/>
    <m/>
    <m/>
    <n v="386288"/>
    <n v="111289424"/>
    <m/>
    <m/>
    <n v="856048"/>
    <n v="95020176"/>
    <m/>
    <m/>
    <n v="572304"/>
    <n v="90584800"/>
    <m/>
    <m/>
    <n v="76256"/>
    <n v="87061392"/>
    <m/>
    <m/>
    <n v="28784"/>
    <n v="86489216"/>
    <m/>
    <m/>
    <n v="19792"/>
    <n v="86491696"/>
    <m/>
    <m/>
    <n v="6496"/>
    <n v="86166128"/>
    <n v="7728"/>
    <n v="86222912"/>
    <m/>
    <m/>
    <n v="8304"/>
    <n v="86187056"/>
    <m/>
    <m/>
    <x v="15"/>
    <x v="0"/>
    <s v="WilliamsLake"/>
    <x v="38"/>
  </r>
  <r>
    <n v="15"/>
    <n v="40"/>
    <m/>
    <m/>
    <n v="52496"/>
    <n v="281120"/>
    <m/>
    <m/>
    <n v="61520"/>
    <n v="291920"/>
    <m/>
    <m/>
    <n v="82256"/>
    <n v="244400"/>
    <m/>
    <m/>
    <n v="50032"/>
    <n v="145088"/>
    <m/>
    <m/>
    <n v="53408"/>
    <n v="186208"/>
    <m/>
    <m/>
    <n v="39216"/>
    <n v="170144"/>
    <m/>
    <m/>
    <n v="2528"/>
    <n v="134048"/>
    <m/>
    <m/>
    <n v="7824"/>
    <n v="155312"/>
    <m/>
    <m/>
    <n v="2064"/>
    <n v="125664"/>
    <m/>
    <m/>
    <n v="144"/>
    <n v="122672"/>
    <n v="0"/>
    <n v="116080"/>
    <m/>
    <m/>
    <n v="0"/>
    <n v="118656"/>
    <m/>
    <m/>
    <x v="15"/>
    <x v="2"/>
    <s v="InteriorTFLs"/>
    <x v="39"/>
  </r>
  <r>
    <n v="15"/>
    <n v="40"/>
    <m/>
    <m/>
    <n v="283472"/>
    <n v="4147328"/>
    <m/>
    <m/>
    <n v="22256"/>
    <n v="4681776"/>
    <m/>
    <m/>
    <n v="23504"/>
    <n v="4022720"/>
    <m/>
    <m/>
    <n v="29184"/>
    <n v="3727952"/>
    <m/>
    <m/>
    <n v="46384"/>
    <n v="3333200"/>
    <m/>
    <m/>
    <n v="42544"/>
    <n v="2976016"/>
    <m/>
    <m/>
    <n v="2240"/>
    <n v="2820912"/>
    <m/>
    <m/>
    <n v="1264"/>
    <n v="2789680"/>
    <m/>
    <m/>
    <n v="448"/>
    <n v="2760336"/>
    <m/>
    <m/>
    <n v="0"/>
    <n v="2744304"/>
    <n v="0"/>
    <n v="2754480"/>
    <m/>
    <m/>
    <n v="0"/>
    <n v="2720768"/>
    <m/>
    <m/>
    <x v="15"/>
    <x v="2"/>
    <s v="InteriorTFLs"/>
    <x v="39"/>
  </r>
  <r>
    <n v="15"/>
    <n v="40"/>
    <m/>
    <m/>
    <n v="50224"/>
    <n v="1223600"/>
    <m/>
    <m/>
    <n v="7504"/>
    <n v="1025648"/>
    <m/>
    <m/>
    <n v="16816"/>
    <n v="1035248"/>
    <m/>
    <m/>
    <n v="15936"/>
    <n v="933952"/>
    <m/>
    <m/>
    <n v="25824"/>
    <n v="846368"/>
    <m/>
    <m/>
    <n v="11360"/>
    <n v="809104"/>
    <m/>
    <m/>
    <n v="5344"/>
    <n v="809968"/>
    <m/>
    <m/>
    <n v="3824"/>
    <n v="754144"/>
    <m/>
    <m/>
    <n v="32"/>
    <n v="752832"/>
    <m/>
    <m/>
    <n v="0"/>
    <n v="701504"/>
    <n v="0"/>
    <n v="707888"/>
    <m/>
    <m/>
    <n v="0"/>
    <n v="706432"/>
    <m/>
    <m/>
    <x v="15"/>
    <x v="2"/>
    <s v="InteriorTFLs"/>
    <x v="39"/>
  </r>
  <r>
    <n v="15"/>
    <n v="40"/>
    <m/>
    <m/>
    <n v="18576"/>
    <n v="76176"/>
    <m/>
    <m/>
    <n v="6064"/>
    <n v="130352"/>
    <m/>
    <m/>
    <n v="5376"/>
    <n v="121168"/>
    <m/>
    <m/>
    <n v="8416"/>
    <n v="110496"/>
    <m/>
    <m/>
    <n v="9776"/>
    <n v="120160"/>
    <m/>
    <m/>
    <n v="20320"/>
    <n v="85376"/>
    <m/>
    <m/>
    <n v="1424"/>
    <n v="49744"/>
    <m/>
    <m/>
    <n v="272"/>
    <n v="52592"/>
    <m/>
    <m/>
    <n v="208"/>
    <n v="48976"/>
    <m/>
    <m/>
    <n v="0"/>
    <n v="51616"/>
    <n v="0"/>
    <n v="53568"/>
    <m/>
    <m/>
    <n v="0"/>
    <n v="50224"/>
    <m/>
    <m/>
    <x v="15"/>
    <x v="2"/>
    <s v="InteriorTFLs"/>
    <x v="39"/>
  </r>
  <r>
    <n v="15"/>
    <n v="40"/>
    <m/>
    <m/>
    <n v="97376"/>
    <n v="2299360"/>
    <m/>
    <m/>
    <n v="4256"/>
    <n v="2354448"/>
    <m/>
    <m/>
    <n v="7920"/>
    <n v="2116272"/>
    <m/>
    <m/>
    <n v="17760"/>
    <n v="1936448"/>
    <m/>
    <m/>
    <n v="29904"/>
    <n v="1712016"/>
    <m/>
    <m/>
    <n v="31312"/>
    <n v="1670832"/>
    <m/>
    <m/>
    <n v="4224"/>
    <n v="1536960"/>
    <m/>
    <m/>
    <n v="0"/>
    <n v="1450400"/>
    <m/>
    <m/>
    <n v="0"/>
    <n v="1452944"/>
    <m/>
    <m/>
    <n v="16"/>
    <n v="1438752"/>
    <n v="0"/>
    <n v="1430208"/>
    <m/>
    <m/>
    <n v="0"/>
    <n v="1416560"/>
    <m/>
    <m/>
    <x v="15"/>
    <x v="2"/>
    <s v="InteriorTFLs"/>
    <x v="39"/>
  </r>
  <r>
    <n v="15"/>
    <n v="40"/>
    <m/>
    <m/>
    <n v="0"/>
    <n v="0"/>
    <m/>
    <m/>
    <n v="1408"/>
    <n v="22032"/>
    <m/>
    <m/>
    <n v="4240"/>
    <n v="29376"/>
    <m/>
    <m/>
    <n v="1024"/>
    <n v="19904"/>
    <m/>
    <m/>
    <n v="2752"/>
    <n v="53968"/>
    <m/>
    <m/>
    <n v="2576"/>
    <n v="35360"/>
    <m/>
    <m/>
    <n v="0"/>
    <n v="25536"/>
    <m/>
    <m/>
    <n v="3632"/>
    <n v="25712"/>
    <m/>
    <m/>
    <n v="0"/>
    <n v="20848"/>
    <m/>
    <m/>
    <n v="0"/>
    <n v="26528"/>
    <n v="0"/>
    <n v="26336"/>
    <m/>
    <m/>
    <n v="0"/>
    <n v="25328"/>
    <m/>
    <m/>
    <x v="15"/>
    <x v="2"/>
    <s v="InteriorTFLs"/>
    <x v="39"/>
  </r>
  <r>
    <n v="15"/>
    <n v="40"/>
    <m/>
    <m/>
    <n v="11648"/>
    <n v="1726688"/>
    <m/>
    <m/>
    <n v="32"/>
    <n v="1664512"/>
    <m/>
    <m/>
    <n v="16"/>
    <n v="1581104"/>
    <m/>
    <m/>
    <n v="448"/>
    <n v="1560160"/>
    <m/>
    <m/>
    <n v="1888"/>
    <n v="1512240"/>
    <m/>
    <m/>
    <n v="272"/>
    <n v="1554608"/>
    <m/>
    <m/>
    <n v="0"/>
    <n v="1554352"/>
    <m/>
    <m/>
    <n v="0"/>
    <n v="1448608"/>
    <m/>
    <m/>
    <n v="0"/>
    <n v="1438144"/>
    <m/>
    <m/>
    <n v="0"/>
    <n v="1357120"/>
    <n v="0"/>
    <n v="1334272"/>
    <m/>
    <m/>
    <n v="0"/>
    <n v="1331328"/>
    <m/>
    <m/>
    <x v="15"/>
    <x v="2"/>
    <s v="InteriorTFLs"/>
    <x v="39"/>
  </r>
  <r>
    <n v="15"/>
    <n v="40"/>
    <m/>
    <m/>
    <n v="178992"/>
    <n v="15106352"/>
    <m/>
    <m/>
    <n v="7680"/>
    <n v="15207024"/>
    <m/>
    <m/>
    <n v="33584"/>
    <n v="14562432"/>
    <m/>
    <m/>
    <n v="29504"/>
    <n v="14061520"/>
    <m/>
    <m/>
    <n v="33056"/>
    <n v="13280240"/>
    <m/>
    <m/>
    <n v="13424"/>
    <n v="13408992"/>
    <m/>
    <m/>
    <n v="2560"/>
    <n v="13295920"/>
    <m/>
    <m/>
    <n v="928"/>
    <n v="12970336"/>
    <m/>
    <m/>
    <n v="0"/>
    <n v="12986512"/>
    <m/>
    <m/>
    <n v="0"/>
    <n v="12866768"/>
    <n v="0"/>
    <n v="12871312"/>
    <m/>
    <m/>
    <n v="0"/>
    <n v="12899104"/>
    <m/>
    <m/>
    <x v="15"/>
    <x v="2"/>
    <s v="InteriorTFLs"/>
    <x v="39"/>
  </r>
  <r>
    <n v="15"/>
    <n v="40"/>
    <m/>
    <m/>
    <n v="43552"/>
    <n v="3430368"/>
    <m/>
    <m/>
    <n v="4480"/>
    <n v="3438688"/>
    <m/>
    <m/>
    <n v="6800"/>
    <n v="3197456"/>
    <m/>
    <m/>
    <n v="3056"/>
    <n v="3152432"/>
    <m/>
    <m/>
    <n v="3552"/>
    <n v="2797328"/>
    <m/>
    <m/>
    <n v="448"/>
    <n v="2889584"/>
    <m/>
    <m/>
    <n v="240"/>
    <n v="2898320"/>
    <m/>
    <m/>
    <n v="0"/>
    <n v="2816208"/>
    <m/>
    <m/>
    <n v="0"/>
    <n v="2790064"/>
    <m/>
    <m/>
    <n v="0"/>
    <n v="2724704"/>
    <n v="0"/>
    <n v="2731456"/>
    <m/>
    <m/>
    <n v="0"/>
    <n v="2740672"/>
    <m/>
    <m/>
    <x v="15"/>
    <x v="2"/>
    <s v="InteriorTFLs"/>
    <x v="39"/>
  </r>
  <r>
    <n v="15"/>
    <n v="40"/>
    <m/>
    <m/>
    <n v="32"/>
    <n v="976"/>
    <m/>
    <m/>
    <n v="576"/>
    <n v="16992"/>
    <m/>
    <m/>
    <n v="416"/>
    <n v="12416"/>
    <m/>
    <m/>
    <n v="4528"/>
    <n v="18720"/>
    <m/>
    <m/>
    <n v="4528"/>
    <n v="19440"/>
    <m/>
    <m/>
    <n v="3088"/>
    <n v="20416"/>
    <m/>
    <m/>
    <n v="0"/>
    <n v="5936"/>
    <m/>
    <m/>
    <n v="192"/>
    <n v="4128"/>
    <m/>
    <m/>
    <n v="0"/>
    <n v="3600"/>
    <m/>
    <m/>
    <n v="416"/>
    <n v="3632"/>
    <n v="0"/>
    <n v="5856"/>
    <m/>
    <m/>
    <n v="0"/>
    <n v="5472"/>
    <m/>
    <m/>
    <x v="15"/>
    <x v="2"/>
    <s v="InteriorTFLs"/>
    <x v="39"/>
  </r>
  <r>
    <n v="15"/>
    <n v="40"/>
    <m/>
    <m/>
    <n v="0"/>
    <n v="48"/>
    <m/>
    <m/>
    <n v="112"/>
    <n v="864"/>
    <m/>
    <m/>
    <n v="0"/>
    <n v="256"/>
    <m/>
    <m/>
    <n v="96"/>
    <n v="624"/>
    <m/>
    <m/>
    <n v="128"/>
    <n v="448"/>
    <m/>
    <m/>
    <n v="464"/>
    <n v="1008"/>
    <m/>
    <m/>
    <n v="0"/>
    <n v="224"/>
    <m/>
    <m/>
    <n v="0"/>
    <n v="176"/>
    <m/>
    <m/>
    <n v="16"/>
    <n v="144"/>
    <m/>
    <m/>
    <n v="0"/>
    <n v="128"/>
    <n v="0"/>
    <n v="176"/>
    <m/>
    <m/>
    <n v="0"/>
    <n v="176"/>
    <m/>
    <m/>
    <x v="15"/>
    <x v="2"/>
    <s v="InteriorTFLs"/>
    <x v="39"/>
  </r>
  <r>
    <n v="15"/>
    <n v="40"/>
    <m/>
    <m/>
    <n v="320048"/>
    <n v="7017680"/>
    <m/>
    <m/>
    <n v="43488"/>
    <n v="7508672"/>
    <m/>
    <m/>
    <n v="84272"/>
    <n v="6735616"/>
    <m/>
    <m/>
    <n v="85376"/>
    <n v="6216736"/>
    <m/>
    <m/>
    <n v="125232"/>
    <n v="5359888"/>
    <m/>
    <m/>
    <n v="182016"/>
    <n v="4844912"/>
    <m/>
    <m/>
    <n v="98800"/>
    <n v="4132624"/>
    <m/>
    <m/>
    <n v="21408"/>
    <n v="3741088"/>
    <m/>
    <m/>
    <n v="4032"/>
    <n v="3703776"/>
    <m/>
    <m/>
    <n v="848"/>
    <n v="3650528"/>
    <n v="240"/>
    <n v="3671904"/>
    <m/>
    <m/>
    <n v="256"/>
    <n v="3644480"/>
    <m/>
    <m/>
    <x v="15"/>
    <x v="2"/>
    <s v="InteriorTFLs"/>
    <x v="39"/>
  </r>
  <r>
    <n v="15"/>
    <n v="40"/>
    <m/>
    <m/>
    <n v="37888"/>
    <n v="894256"/>
    <m/>
    <m/>
    <n v="5664"/>
    <n v="880832"/>
    <m/>
    <m/>
    <n v="13440"/>
    <n v="824912"/>
    <m/>
    <m/>
    <n v="20064"/>
    <n v="771696"/>
    <m/>
    <m/>
    <n v="25488"/>
    <n v="740608"/>
    <m/>
    <m/>
    <n v="37936"/>
    <n v="710272"/>
    <m/>
    <m/>
    <n v="8624"/>
    <n v="583088"/>
    <m/>
    <m/>
    <n v="3056"/>
    <n v="551200"/>
    <m/>
    <m/>
    <n v="1088"/>
    <n v="545664"/>
    <m/>
    <m/>
    <n v="592"/>
    <n v="535216"/>
    <n v="448"/>
    <n v="521584"/>
    <m/>
    <m/>
    <n v="576"/>
    <n v="515952"/>
    <m/>
    <m/>
    <x v="15"/>
    <x v="2"/>
    <s v="InteriorTFLs"/>
    <x v="39"/>
  </r>
  <r>
    <n v="15"/>
    <n v="40"/>
    <m/>
    <m/>
    <n v="62864"/>
    <n v="3195456"/>
    <m/>
    <m/>
    <n v="1264"/>
    <n v="3052368"/>
    <m/>
    <m/>
    <n v="10560"/>
    <n v="2859040"/>
    <m/>
    <m/>
    <n v="11440"/>
    <n v="2815952"/>
    <m/>
    <m/>
    <n v="10688"/>
    <n v="2603824"/>
    <m/>
    <m/>
    <n v="5520"/>
    <n v="2585008"/>
    <m/>
    <m/>
    <n v="6768"/>
    <n v="2553568"/>
    <m/>
    <m/>
    <n v="2704"/>
    <n v="2480080"/>
    <m/>
    <m/>
    <n v="432"/>
    <n v="2479920"/>
    <m/>
    <m/>
    <n v="112"/>
    <n v="2436112"/>
    <n v="4672"/>
    <n v="2429328"/>
    <m/>
    <m/>
    <n v="3200"/>
    <n v="2426656"/>
    <m/>
    <m/>
    <x v="15"/>
    <x v="2"/>
    <s v="InteriorTFLs"/>
    <x v="39"/>
  </r>
  <r>
    <n v="15"/>
    <n v="40"/>
    <m/>
    <m/>
    <n v="150064"/>
    <n v="1497088"/>
    <m/>
    <m/>
    <n v="107712"/>
    <n v="1729280"/>
    <m/>
    <m/>
    <n v="229728"/>
    <n v="1537088"/>
    <m/>
    <m/>
    <n v="301152"/>
    <n v="1384336"/>
    <m/>
    <m/>
    <n v="293104"/>
    <n v="983648"/>
    <m/>
    <m/>
    <n v="297184"/>
    <n v="742960"/>
    <m/>
    <m/>
    <n v="21264"/>
    <n v="73472"/>
    <m/>
    <m/>
    <n v="5792"/>
    <n v="50496"/>
    <m/>
    <m/>
    <n v="7680"/>
    <n v="64752"/>
    <m/>
    <m/>
    <n v="6800"/>
    <n v="65760"/>
    <n v="5776"/>
    <n v="60368"/>
    <m/>
    <m/>
    <n v="4480"/>
    <n v="56080"/>
    <m/>
    <m/>
    <x v="15"/>
    <x v="2"/>
    <s v="InteriorTFLs"/>
    <x v="39"/>
  </r>
  <r>
    <n v="15"/>
    <n v="40"/>
    <m/>
    <m/>
    <n v="544256"/>
    <n v="7054656"/>
    <m/>
    <m/>
    <n v="156320"/>
    <n v="8064304"/>
    <m/>
    <m/>
    <n v="283088"/>
    <n v="7080176"/>
    <m/>
    <m/>
    <n v="460224"/>
    <n v="6380448"/>
    <m/>
    <m/>
    <n v="503936"/>
    <n v="5711952"/>
    <m/>
    <m/>
    <n v="656224"/>
    <n v="5052656"/>
    <m/>
    <m/>
    <n v="186992"/>
    <n v="3244704"/>
    <m/>
    <m/>
    <n v="75952"/>
    <n v="2833952"/>
    <m/>
    <m/>
    <n v="30048"/>
    <n v="2648832"/>
    <m/>
    <m/>
    <n v="27360"/>
    <n v="2583904"/>
    <n v="4752"/>
    <n v="2612704"/>
    <m/>
    <m/>
    <n v="6496"/>
    <n v="2610912"/>
    <m/>
    <m/>
    <x v="15"/>
    <x v="2"/>
    <s v="InteriorTFLs"/>
    <x v="39"/>
  </r>
  <r>
    <n v="15"/>
    <n v="40"/>
    <m/>
    <m/>
    <n v="213152"/>
    <n v="2778816"/>
    <m/>
    <m/>
    <n v="48128"/>
    <n v="2851104"/>
    <m/>
    <m/>
    <n v="125488"/>
    <n v="2703856"/>
    <m/>
    <m/>
    <n v="272704"/>
    <n v="2042576"/>
    <m/>
    <m/>
    <n v="305232"/>
    <n v="1733280"/>
    <m/>
    <m/>
    <n v="299680"/>
    <n v="1252736"/>
    <m/>
    <m/>
    <n v="48448"/>
    <n v="551760"/>
    <m/>
    <m/>
    <n v="13904"/>
    <n v="398592"/>
    <m/>
    <m/>
    <n v="8432"/>
    <n v="391552"/>
    <m/>
    <m/>
    <n v="6720"/>
    <n v="376704"/>
    <n v="10432"/>
    <n v="386288"/>
    <m/>
    <m/>
    <n v="15232"/>
    <n v="393440"/>
    <m/>
    <m/>
    <x v="15"/>
    <x v="2"/>
    <s v="InteriorTFLs"/>
    <x v="39"/>
  </r>
  <r>
    <n v="15"/>
    <n v="40"/>
    <m/>
    <m/>
    <n v="235280"/>
    <n v="2034288"/>
    <m/>
    <m/>
    <n v="58272"/>
    <n v="2597344"/>
    <m/>
    <m/>
    <n v="129648"/>
    <n v="2239520"/>
    <m/>
    <m/>
    <n v="253104"/>
    <n v="2008064"/>
    <m/>
    <m/>
    <n v="303440"/>
    <n v="1693760"/>
    <m/>
    <m/>
    <n v="356416"/>
    <n v="1338880"/>
    <m/>
    <m/>
    <n v="67184"/>
    <n v="265408"/>
    <m/>
    <m/>
    <n v="33056"/>
    <n v="186992"/>
    <m/>
    <m/>
    <n v="40960"/>
    <n v="252384"/>
    <m/>
    <m/>
    <n v="22592"/>
    <n v="223568"/>
    <n v="16112"/>
    <n v="220064"/>
    <m/>
    <m/>
    <n v="19520"/>
    <n v="223120"/>
    <m/>
    <m/>
    <x v="15"/>
    <x v="2"/>
    <s v="InteriorTFLs"/>
    <x v="39"/>
  </r>
  <r>
    <n v="15"/>
    <n v="40"/>
    <m/>
    <m/>
    <n v="1360384"/>
    <n v="12790688"/>
    <m/>
    <m/>
    <n v="832192"/>
    <n v="22395312"/>
    <m/>
    <m/>
    <n v="1178976"/>
    <n v="20836064"/>
    <m/>
    <m/>
    <n v="373248"/>
    <n v="21511120"/>
    <m/>
    <m/>
    <n v="1262016"/>
    <n v="17880880"/>
    <m/>
    <m/>
    <n v="590320"/>
    <n v="18852512"/>
    <m/>
    <m/>
    <n v="296128"/>
    <n v="20616096"/>
    <m/>
    <m/>
    <n v="223776"/>
    <n v="17911456"/>
    <m/>
    <m/>
    <n v="77056"/>
    <n v="17704208"/>
    <m/>
    <m/>
    <n v="27840"/>
    <n v="17239216"/>
    <n v="30720"/>
    <n v="17317664"/>
    <m/>
    <m/>
    <n v="28400"/>
    <n v="17338688"/>
    <m/>
    <m/>
    <x v="15"/>
    <x v="2"/>
    <s v="InteriorTFLs"/>
    <x v="39"/>
  </r>
  <r>
    <n v="15"/>
    <n v="41"/>
    <m/>
    <m/>
    <n v="0"/>
    <n v="0"/>
    <m/>
    <m/>
    <n v="0"/>
    <n v="0"/>
    <m/>
    <m/>
    <n v="0"/>
    <n v="0"/>
    <m/>
    <m/>
    <n v="0"/>
    <n v="0"/>
    <m/>
    <m/>
    <n v="0"/>
    <n v="0"/>
    <m/>
    <m/>
    <n v="0"/>
    <n v="0"/>
    <m/>
    <m/>
    <n v="0"/>
    <n v="0"/>
    <m/>
    <m/>
    <n v="0"/>
    <n v="0"/>
    <m/>
    <m/>
    <n v="0"/>
    <n v="0"/>
    <m/>
    <m/>
    <n v="0"/>
    <n v="0"/>
    <n v="0"/>
    <n v="0"/>
    <m/>
    <m/>
    <n v="0"/>
    <n v="0"/>
    <m/>
    <m/>
    <x v="15"/>
    <x v="3"/>
    <s v="CoastTFLs"/>
    <x v="40"/>
  </r>
  <r>
    <n v="15"/>
    <n v="41"/>
    <m/>
    <m/>
    <n v="0"/>
    <n v="0"/>
    <m/>
    <m/>
    <n v="2848"/>
    <n v="2848"/>
    <m/>
    <m/>
    <n v="0"/>
    <n v="0"/>
    <m/>
    <m/>
    <n v="0"/>
    <n v="224"/>
    <m/>
    <m/>
    <n v="16"/>
    <n v="48"/>
    <m/>
    <m/>
    <n v="16"/>
    <n v="32"/>
    <m/>
    <m/>
    <n v="0"/>
    <n v="0"/>
    <m/>
    <m/>
    <n v="0"/>
    <n v="0"/>
    <m/>
    <m/>
    <n v="0"/>
    <n v="0"/>
    <m/>
    <m/>
    <n v="0"/>
    <n v="0"/>
    <n v="0"/>
    <n v="0"/>
    <m/>
    <m/>
    <n v="0"/>
    <n v="0"/>
    <m/>
    <m/>
    <x v="15"/>
    <x v="3"/>
    <s v="CoastTFLs"/>
    <x v="40"/>
  </r>
  <r>
    <n v="15"/>
    <n v="41"/>
    <m/>
    <m/>
    <n v="0"/>
    <n v="0"/>
    <m/>
    <m/>
    <n v="0"/>
    <n v="0"/>
    <m/>
    <m/>
    <n v="0"/>
    <n v="0"/>
    <m/>
    <m/>
    <n v="0"/>
    <n v="0"/>
    <m/>
    <m/>
    <n v="0"/>
    <n v="0"/>
    <m/>
    <m/>
    <n v="0"/>
    <n v="0"/>
    <m/>
    <m/>
    <n v="0"/>
    <n v="0"/>
    <m/>
    <m/>
    <n v="0"/>
    <n v="0"/>
    <m/>
    <m/>
    <n v="0"/>
    <n v="0"/>
    <m/>
    <m/>
    <n v="0"/>
    <n v="0"/>
    <n v="0"/>
    <n v="0"/>
    <m/>
    <m/>
    <n v="0"/>
    <n v="0"/>
    <m/>
    <m/>
    <x v="15"/>
    <x v="3"/>
    <s v="CoastTFLs"/>
    <x v="40"/>
  </r>
  <r>
    <n v="15"/>
    <n v="41"/>
    <m/>
    <m/>
    <n v="0"/>
    <n v="0"/>
    <m/>
    <m/>
    <n v="0"/>
    <n v="0"/>
    <m/>
    <m/>
    <n v="0"/>
    <n v="0"/>
    <m/>
    <m/>
    <n v="0"/>
    <n v="0"/>
    <m/>
    <m/>
    <n v="160"/>
    <n v="8816"/>
    <m/>
    <m/>
    <n v="0"/>
    <n v="0"/>
    <m/>
    <m/>
    <n v="0"/>
    <n v="0"/>
    <m/>
    <m/>
    <n v="0"/>
    <n v="0"/>
    <m/>
    <m/>
    <n v="0"/>
    <n v="0"/>
    <m/>
    <m/>
    <n v="0"/>
    <n v="0"/>
    <n v="0"/>
    <n v="0"/>
    <m/>
    <m/>
    <n v="0"/>
    <n v="0"/>
    <m/>
    <m/>
    <x v="15"/>
    <x v="3"/>
    <s v="CoastTFLs"/>
    <x v="40"/>
  </r>
  <r>
    <n v="15"/>
    <n v="41"/>
    <m/>
    <m/>
    <n v="0"/>
    <n v="0"/>
    <m/>
    <m/>
    <n v="0"/>
    <n v="0"/>
    <m/>
    <m/>
    <n v="0"/>
    <n v="0"/>
    <m/>
    <m/>
    <n v="0"/>
    <n v="0"/>
    <m/>
    <m/>
    <n v="0"/>
    <n v="0"/>
    <m/>
    <m/>
    <n v="0"/>
    <n v="0"/>
    <m/>
    <m/>
    <n v="0"/>
    <n v="0"/>
    <m/>
    <m/>
    <n v="0"/>
    <n v="0"/>
    <m/>
    <m/>
    <n v="0"/>
    <n v="0"/>
    <m/>
    <m/>
    <n v="0"/>
    <n v="0"/>
    <n v="0"/>
    <n v="0"/>
    <m/>
    <m/>
    <n v="0"/>
    <n v="0"/>
    <m/>
    <m/>
    <x v="15"/>
    <x v="3"/>
    <s v="CoastTFLs"/>
    <x v="40"/>
  </r>
  <r>
    <n v="15"/>
    <n v="41"/>
    <m/>
    <m/>
    <n v="0"/>
    <n v="0"/>
    <m/>
    <m/>
    <n v="0"/>
    <n v="0"/>
    <m/>
    <m/>
    <n v="0"/>
    <n v="0"/>
    <m/>
    <m/>
    <n v="0"/>
    <n v="0"/>
    <m/>
    <m/>
    <n v="0"/>
    <n v="0"/>
    <m/>
    <m/>
    <n v="0"/>
    <n v="0"/>
    <m/>
    <m/>
    <n v="0"/>
    <n v="0"/>
    <m/>
    <m/>
    <n v="0"/>
    <n v="0"/>
    <m/>
    <m/>
    <n v="0"/>
    <n v="0"/>
    <m/>
    <m/>
    <n v="0"/>
    <n v="0"/>
    <n v="0"/>
    <n v="0"/>
    <m/>
    <m/>
    <n v="0"/>
    <n v="0"/>
    <m/>
    <m/>
    <x v="15"/>
    <x v="3"/>
    <s v="CoastTFLs"/>
    <x v="40"/>
  </r>
  <r>
    <n v="15"/>
    <n v="41"/>
    <m/>
    <m/>
    <n v="0"/>
    <n v="0"/>
    <m/>
    <m/>
    <n v="272"/>
    <n v="1024"/>
    <m/>
    <m/>
    <n v="0"/>
    <n v="3888"/>
    <m/>
    <m/>
    <n v="656"/>
    <n v="5344"/>
    <m/>
    <m/>
    <n v="0"/>
    <n v="4032"/>
    <m/>
    <m/>
    <n v="336"/>
    <n v="1936"/>
    <m/>
    <m/>
    <n v="0"/>
    <n v="96"/>
    <m/>
    <m/>
    <n v="0"/>
    <n v="0"/>
    <m/>
    <m/>
    <n v="0"/>
    <n v="0"/>
    <m/>
    <m/>
    <n v="0"/>
    <n v="0"/>
    <n v="0"/>
    <n v="0"/>
    <m/>
    <m/>
    <n v="0"/>
    <n v="0"/>
    <m/>
    <m/>
    <x v="15"/>
    <x v="3"/>
    <s v="CoastTFLs"/>
    <x v="40"/>
  </r>
  <r>
    <n v="15"/>
    <n v="41"/>
    <m/>
    <m/>
    <n v="0"/>
    <n v="0"/>
    <m/>
    <m/>
    <n v="0"/>
    <n v="0"/>
    <m/>
    <m/>
    <n v="0"/>
    <n v="0"/>
    <m/>
    <m/>
    <n v="0"/>
    <n v="0"/>
    <m/>
    <m/>
    <n v="0"/>
    <n v="0"/>
    <m/>
    <m/>
    <n v="0"/>
    <n v="0"/>
    <m/>
    <m/>
    <n v="0"/>
    <n v="0"/>
    <m/>
    <m/>
    <n v="0"/>
    <n v="0"/>
    <m/>
    <m/>
    <n v="0"/>
    <n v="0"/>
    <m/>
    <m/>
    <n v="0"/>
    <n v="0"/>
    <n v="0"/>
    <n v="0"/>
    <m/>
    <m/>
    <n v="0"/>
    <n v="0"/>
    <m/>
    <m/>
    <x v="15"/>
    <x v="3"/>
    <s v="CoastTFLs"/>
    <x v="40"/>
  </r>
  <r>
    <n v="15"/>
    <n v="41"/>
    <m/>
    <m/>
    <n v="0"/>
    <n v="0"/>
    <m/>
    <m/>
    <n v="0"/>
    <n v="0"/>
    <m/>
    <m/>
    <n v="0"/>
    <n v="1888"/>
    <m/>
    <m/>
    <n v="0"/>
    <n v="0"/>
    <m/>
    <m/>
    <n v="0"/>
    <n v="0"/>
    <m/>
    <m/>
    <n v="0"/>
    <n v="0"/>
    <m/>
    <m/>
    <n v="0"/>
    <n v="0"/>
    <m/>
    <m/>
    <n v="0"/>
    <n v="0"/>
    <m/>
    <m/>
    <n v="0"/>
    <n v="0"/>
    <m/>
    <m/>
    <n v="0"/>
    <n v="0"/>
    <n v="0"/>
    <n v="0"/>
    <m/>
    <m/>
    <n v="0"/>
    <n v="0"/>
    <m/>
    <m/>
    <x v="15"/>
    <x v="3"/>
    <s v="CoastTFLs"/>
    <x v="40"/>
  </r>
  <r>
    <n v="15"/>
    <n v="41"/>
    <m/>
    <m/>
    <n v="0"/>
    <n v="0"/>
    <m/>
    <m/>
    <n v="0"/>
    <n v="0"/>
    <m/>
    <m/>
    <n v="0"/>
    <n v="0"/>
    <m/>
    <m/>
    <n v="0"/>
    <n v="0"/>
    <m/>
    <m/>
    <n v="0"/>
    <n v="0"/>
    <m/>
    <m/>
    <n v="0"/>
    <n v="0"/>
    <m/>
    <m/>
    <n v="0"/>
    <n v="0"/>
    <m/>
    <m/>
    <n v="0"/>
    <n v="0"/>
    <m/>
    <m/>
    <n v="0"/>
    <n v="0"/>
    <m/>
    <m/>
    <n v="0"/>
    <n v="0"/>
    <n v="0"/>
    <n v="0"/>
    <m/>
    <m/>
    <n v="0"/>
    <n v="0"/>
    <m/>
    <m/>
    <x v="15"/>
    <x v="3"/>
    <s v="CoastTFLs"/>
    <x v="40"/>
  </r>
  <r>
    <n v="15"/>
    <n v="41"/>
    <m/>
    <m/>
    <n v="0"/>
    <n v="0"/>
    <m/>
    <m/>
    <n v="0"/>
    <n v="0"/>
    <m/>
    <m/>
    <n v="0"/>
    <n v="0"/>
    <m/>
    <m/>
    <n v="0"/>
    <n v="0"/>
    <m/>
    <m/>
    <n v="0"/>
    <n v="0"/>
    <m/>
    <m/>
    <n v="0"/>
    <n v="0"/>
    <m/>
    <m/>
    <n v="0"/>
    <n v="0"/>
    <m/>
    <m/>
    <n v="0"/>
    <n v="0"/>
    <m/>
    <m/>
    <n v="0"/>
    <n v="0"/>
    <m/>
    <m/>
    <n v="0"/>
    <n v="0"/>
    <n v="0"/>
    <n v="0"/>
    <m/>
    <m/>
    <n v="0"/>
    <n v="0"/>
    <m/>
    <m/>
    <x v="15"/>
    <x v="3"/>
    <s v="CoastTFLs"/>
    <x v="40"/>
  </r>
  <r>
    <n v="15"/>
    <n v="41"/>
    <m/>
    <m/>
    <n v="0"/>
    <n v="0"/>
    <m/>
    <m/>
    <n v="0"/>
    <n v="0"/>
    <m/>
    <m/>
    <n v="0"/>
    <n v="0"/>
    <m/>
    <m/>
    <n v="0"/>
    <n v="0"/>
    <m/>
    <m/>
    <n v="0"/>
    <n v="0"/>
    <m/>
    <m/>
    <n v="0"/>
    <n v="0"/>
    <m/>
    <m/>
    <n v="0"/>
    <n v="0"/>
    <m/>
    <m/>
    <n v="0"/>
    <n v="0"/>
    <m/>
    <m/>
    <n v="0"/>
    <n v="0"/>
    <m/>
    <m/>
    <n v="0"/>
    <n v="0"/>
    <n v="0"/>
    <n v="0"/>
    <m/>
    <m/>
    <n v="0"/>
    <n v="0"/>
    <m/>
    <m/>
    <x v="15"/>
    <x v="3"/>
    <s v="CoastTFLs"/>
    <x v="40"/>
  </r>
  <r>
    <n v="15"/>
    <n v="41"/>
    <m/>
    <m/>
    <n v="0"/>
    <n v="0"/>
    <m/>
    <m/>
    <n v="0"/>
    <n v="0"/>
    <m/>
    <m/>
    <n v="0"/>
    <n v="0"/>
    <m/>
    <m/>
    <n v="32"/>
    <n v="48"/>
    <m/>
    <m/>
    <n v="0"/>
    <n v="0"/>
    <m/>
    <m/>
    <n v="0"/>
    <n v="0"/>
    <m/>
    <m/>
    <n v="0"/>
    <n v="0"/>
    <m/>
    <m/>
    <n v="0"/>
    <n v="0"/>
    <m/>
    <m/>
    <n v="0"/>
    <n v="0"/>
    <m/>
    <m/>
    <n v="0"/>
    <n v="0"/>
    <n v="0"/>
    <n v="0"/>
    <m/>
    <m/>
    <n v="0"/>
    <n v="0"/>
    <m/>
    <m/>
    <x v="15"/>
    <x v="3"/>
    <s v="CoastTFLs"/>
    <x v="40"/>
  </r>
  <r>
    <n v="15"/>
    <n v="41"/>
    <m/>
    <m/>
    <n v="0"/>
    <n v="0"/>
    <m/>
    <m/>
    <n v="0"/>
    <n v="0"/>
    <m/>
    <m/>
    <n v="0"/>
    <n v="0"/>
    <m/>
    <m/>
    <n v="0"/>
    <n v="0"/>
    <m/>
    <m/>
    <n v="0"/>
    <n v="0"/>
    <m/>
    <m/>
    <n v="0"/>
    <n v="0"/>
    <m/>
    <m/>
    <n v="0"/>
    <n v="0"/>
    <m/>
    <m/>
    <n v="0"/>
    <n v="0"/>
    <m/>
    <m/>
    <n v="0"/>
    <n v="0"/>
    <m/>
    <m/>
    <n v="0"/>
    <n v="0"/>
    <n v="0"/>
    <n v="0"/>
    <m/>
    <m/>
    <n v="0"/>
    <n v="0"/>
    <m/>
    <m/>
    <x v="15"/>
    <x v="3"/>
    <s v="CoastTFLs"/>
    <x v="40"/>
  </r>
  <r>
    <n v="15"/>
    <n v="41"/>
    <m/>
    <m/>
    <n v="0"/>
    <n v="0"/>
    <m/>
    <m/>
    <n v="0"/>
    <n v="0"/>
    <m/>
    <m/>
    <n v="0"/>
    <n v="0"/>
    <m/>
    <m/>
    <n v="0"/>
    <n v="0"/>
    <m/>
    <m/>
    <n v="0"/>
    <n v="0"/>
    <m/>
    <m/>
    <n v="0"/>
    <n v="0"/>
    <m/>
    <m/>
    <n v="0"/>
    <n v="0"/>
    <m/>
    <m/>
    <n v="0"/>
    <n v="0"/>
    <m/>
    <m/>
    <n v="0"/>
    <n v="0"/>
    <m/>
    <m/>
    <n v="0"/>
    <n v="0"/>
    <n v="0"/>
    <n v="0"/>
    <m/>
    <m/>
    <n v="0"/>
    <n v="0"/>
    <m/>
    <m/>
    <x v="15"/>
    <x v="3"/>
    <s v="CoastTFLs"/>
    <x v="40"/>
  </r>
  <r>
    <n v="15"/>
    <n v="41"/>
    <m/>
    <m/>
    <n v="0"/>
    <n v="0"/>
    <m/>
    <m/>
    <n v="0"/>
    <n v="0"/>
    <m/>
    <m/>
    <n v="0"/>
    <n v="0"/>
    <m/>
    <m/>
    <n v="0"/>
    <n v="0"/>
    <m/>
    <m/>
    <n v="0"/>
    <n v="0"/>
    <m/>
    <m/>
    <n v="0"/>
    <n v="0"/>
    <m/>
    <m/>
    <n v="0"/>
    <n v="0"/>
    <m/>
    <m/>
    <n v="0"/>
    <n v="0"/>
    <m/>
    <m/>
    <n v="0"/>
    <n v="0"/>
    <m/>
    <m/>
    <n v="0"/>
    <n v="0"/>
    <n v="0"/>
    <n v="0"/>
    <m/>
    <m/>
    <n v="0"/>
    <n v="0"/>
    <m/>
    <m/>
    <x v="15"/>
    <x v="3"/>
    <s v="CoastTFLs"/>
    <x v="40"/>
  </r>
  <r>
    <n v="16"/>
    <n v="1"/>
    <m/>
    <m/>
    <n v="1346224"/>
    <n v="52693200"/>
    <m/>
    <m/>
    <n v="52432"/>
    <n v="47080384"/>
    <m/>
    <m/>
    <n v="86112"/>
    <n v="46096400"/>
    <m/>
    <m/>
    <n v="118832"/>
    <n v="45204992"/>
    <m/>
    <m/>
    <n v="159344"/>
    <n v="43740912"/>
    <m/>
    <m/>
    <n v="167584"/>
    <n v="42292464"/>
    <m/>
    <m/>
    <n v="25824"/>
    <n v="41713008"/>
    <m/>
    <m/>
    <n v="4416"/>
    <n v="41542064"/>
    <m/>
    <m/>
    <n v="2736"/>
    <n v="41485808"/>
    <m/>
    <m/>
    <n v="1072"/>
    <n v="41484032"/>
    <m/>
    <m/>
    <n v="368"/>
    <n v="41443040"/>
    <n v="0"/>
    <n v="41594288"/>
    <m/>
    <m/>
    <x v="16"/>
    <x v="0"/>
    <s v="100MileHouse"/>
    <x v="0"/>
  </r>
  <r>
    <n v="16"/>
    <n v="2"/>
    <m/>
    <m/>
    <n v="261056"/>
    <n v="6478976"/>
    <m/>
    <m/>
    <n v="36064"/>
    <n v="6893344"/>
    <m/>
    <m/>
    <n v="68720"/>
    <n v="6368720"/>
    <m/>
    <m/>
    <n v="161712"/>
    <n v="5932368"/>
    <m/>
    <m/>
    <n v="238368"/>
    <n v="5447632"/>
    <m/>
    <m/>
    <n v="332688"/>
    <n v="4983520"/>
    <m/>
    <m/>
    <n v="149648"/>
    <n v="3118928"/>
    <m/>
    <m/>
    <n v="85728"/>
    <n v="2644144"/>
    <m/>
    <m/>
    <n v="45696"/>
    <n v="2508768"/>
    <m/>
    <m/>
    <n v="25360"/>
    <n v="2472128"/>
    <m/>
    <m/>
    <n v="18016"/>
    <n v="2435344"/>
    <n v="5840"/>
    <n v="2421456"/>
    <m/>
    <m/>
    <x v="16"/>
    <x v="0"/>
    <s v="Arrow"/>
    <x v="1"/>
  </r>
  <r>
    <n v="16"/>
    <n v="3"/>
    <m/>
    <m/>
    <n v="0"/>
    <n v="0"/>
    <m/>
    <m/>
    <n v="0"/>
    <n v="0"/>
    <m/>
    <m/>
    <n v="0"/>
    <n v="0"/>
    <m/>
    <m/>
    <n v="0"/>
    <n v="0"/>
    <m/>
    <m/>
    <n v="0"/>
    <n v="0"/>
    <m/>
    <m/>
    <n v="0"/>
    <n v="0"/>
    <m/>
    <m/>
    <n v="0"/>
    <n v="0"/>
    <m/>
    <m/>
    <n v="0"/>
    <n v="0"/>
    <m/>
    <m/>
    <n v="0"/>
    <n v="0"/>
    <m/>
    <m/>
    <n v="0"/>
    <n v="0"/>
    <m/>
    <m/>
    <n v="0"/>
    <n v="0"/>
    <n v="0"/>
    <n v="0"/>
    <m/>
    <m/>
    <x v="16"/>
    <x v="1"/>
    <s v="Arrowsmith"/>
    <x v="2"/>
  </r>
  <r>
    <n v="16"/>
    <n v="4"/>
    <m/>
    <m/>
    <n v="722912"/>
    <n v="10700672"/>
    <m/>
    <m/>
    <n v="153664"/>
    <n v="11792256"/>
    <m/>
    <m/>
    <n v="343552"/>
    <n v="10675104"/>
    <m/>
    <m/>
    <n v="599936"/>
    <n v="9923616"/>
    <m/>
    <m/>
    <n v="840192"/>
    <n v="8603296"/>
    <m/>
    <m/>
    <n v="1290912"/>
    <n v="7623936"/>
    <m/>
    <m/>
    <n v="377520"/>
    <n v="1935936"/>
    <m/>
    <m/>
    <n v="166800"/>
    <n v="1326464"/>
    <m/>
    <m/>
    <n v="135296"/>
    <n v="1303056"/>
    <m/>
    <m/>
    <n v="119856"/>
    <n v="1289648"/>
    <m/>
    <m/>
    <n v="116400"/>
    <n v="1309216"/>
    <n v="74880"/>
    <n v="1259280"/>
    <m/>
    <m/>
    <x v="16"/>
    <x v="0"/>
    <s v="Boundary"/>
    <x v="3"/>
  </r>
  <r>
    <n v="16"/>
    <n v="5"/>
    <m/>
    <m/>
    <n v="640672"/>
    <n v="9814384"/>
    <m/>
    <m/>
    <n v="61536"/>
    <n v="10965008"/>
    <m/>
    <m/>
    <n v="198144"/>
    <n v="10598048"/>
    <m/>
    <m/>
    <n v="267184"/>
    <n v="10152912"/>
    <m/>
    <m/>
    <n v="422112"/>
    <n v="9353328"/>
    <m/>
    <m/>
    <n v="509056"/>
    <n v="9041280"/>
    <m/>
    <m/>
    <n v="443216"/>
    <n v="8211184"/>
    <m/>
    <m/>
    <n v="384176"/>
    <n v="7640224"/>
    <m/>
    <m/>
    <n v="412384"/>
    <n v="6686960"/>
    <m/>
    <m/>
    <n v="195440"/>
    <n v="5399744"/>
    <m/>
    <m/>
    <n v="35872"/>
    <n v="5003328"/>
    <n v="26272"/>
    <n v="5014464"/>
    <m/>
    <m/>
    <x v="16"/>
    <x v="0"/>
    <s v="Bulkley"/>
    <x v="4"/>
  </r>
  <r>
    <n v="16"/>
    <n v="6"/>
    <m/>
    <m/>
    <n v="101424"/>
    <n v="620320"/>
    <m/>
    <m/>
    <n v="0"/>
    <n v="352"/>
    <m/>
    <m/>
    <n v="0"/>
    <n v="352"/>
    <m/>
    <m/>
    <n v="0"/>
    <n v="352"/>
    <m/>
    <m/>
    <n v="0"/>
    <n v="352"/>
    <m/>
    <m/>
    <n v="1632"/>
    <n v="15664"/>
    <m/>
    <m/>
    <n v="21120"/>
    <n v="34336"/>
    <m/>
    <m/>
    <n v="15840"/>
    <n v="31360"/>
    <m/>
    <m/>
    <n v="40288"/>
    <n v="70544"/>
    <m/>
    <m/>
    <n v="22416"/>
    <n v="31152"/>
    <m/>
    <m/>
    <n v="1552"/>
    <n v="8608"/>
    <n v="0"/>
    <n v="5632"/>
    <m/>
    <m/>
    <x v="16"/>
    <x v="1"/>
    <s v="Cassiar"/>
    <x v="5"/>
  </r>
  <r>
    <n v="16"/>
    <n v="7"/>
    <m/>
    <m/>
    <n v="50160"/>
    <n v="276448"/>
    <m/>
    <m/>
    <n v="59680"/>
    <n v="362512"/>
    <m/>
    <m/>
    <n v="60400"/>
    <n v="273984"/>
    <m/>
    <m/>
    <n v="50768"/>
    <n v="210272"/>
    <m/>
    <m/>
    <n v="74128"/>
    <n v="198480"/>
    <m/>
    <m/>
    <n v="54448"/>
    <n v="164496"/>
    <m/>
    <m/>
    <n v="13168"/>
    <n v="30512"/>
    <m/>
    <m/>
    <n v="15840"/>
    <n v="38624"/>
    <m/>
    <m/>
    <n v="1888"/>
    <n v="6912"/>
    <m/>
    <m/>
    <n v="608"/>
    <n v="4032"/>
    <m/>
    <m/>
    <n v="224"/>
    <n v="2784"/>
    <n v="0"/>
    <n v="4656"/>
    <m/>
    <m/>
    <x v="16"/>
    <x v="1"/>
    <s v="Cranberry"/>
    <x v="6"/>
  </r>
  <r>
    <n v="16"/>
    <n v="8"/>
    <m/>
    <m/>
    <n v="1247440"/>
    <n v="22508192"/>
    <m/>
    <m/>
    <n v="372640"/>
    <n v="22805888"/>
    <m/>
    <m/>
    <n v="971376"/>
    <n v="20766080"/>
    <m/>
    <m/>
    <n v="1591056"/>
    <n v="18593184"/>
    <m/>
    <m/>
    <n v="1834704"/>
    <n v="15670896"/>
    <m/>
    <m/>
    <n v="2136160"/>
    <n v="12657712"/>
    <m/>
    <m/>
    <n v="649312"/>
    <n v="6052048"/>
    <m/>
    <m/>
    <n v="296848"/>
    <n v="4473456"/>
    <m/>
    <m/>
    <n v="92512"/>
    <n v="3893616"/>
    <m/>
    <m/>
    <n v="33456"/>
    <n v="3817904"/>
    <m/>
    <m/>
    <n v="22816"/>
    <n v="3759296"/>
    <n v="16560"/>
    <n v="3778032"/>
    <m/>
    <m/>
    <x v="16"/>
    <x v="0"/>
    <s v="Cranbrook"/>
    <x v="7"/>
  </r>
  <r>
    <n v="16"/>
    <n v="9"/>
    <m/>
    <m/>
    <n v="670208"/>
    <n v="7793248"/>
    <m/>
    <m/>
    <n v="794288"/>
    <n v="24921328"/>
    <m/>
    <m/>
    <n v="1435728"/>
    <n v="23173760"/>
    <m/>
    <m/>
    <n v="429312"/>
    <n v="23660864"/>
    <m/>
    <m/>
    <n v="905504"/>
    <n v="21289760"/>
    <m/>
    <m/>
    <n v="926800"/>
    <n v="21013504"/>
    <m/>
    <m/>
    <n v="681056"/>
    <n v="19902832"/>
    <m/>
    <m/>
    <n v="645888"/>
    <n v="15919984"/>
    <m/>
    <m/>
    <n v="297104"/>
    <n v="13757072"/>
    <m/>
    <m/>
    <n v="191776"/>
    <n v="13284416"/>
    <m/>
    <m/>
    <n v="65760"/>
    <n v="13086800"/>
    <n v="77024"/>
    <n v="13138496"/>
    <m/>
    <m/>
    <x v="16"/>
    <x v="0"/>
    <s v="DawsonCreek"/>
    <x v="8"/>
  </r>
  <r>
    <n v="16"/>
    <n v="10"/>
    <m/>
    <m/>
    <n v="0"/>
    <n v="0"/>
    <m/>
    <m/>
    <n v="0"/>
    <n v="0"/>
    <m/>
    <m/>
    <n v="0"/>
    <n v="0"/>
    <m/>
    <m/>
    <n v="0"/>
    <n v="0"/>
    <m/>
    <m/>
    <n v="0"/>
    <n v="0"/>
    <m/>
    <m/>
    <n v="1360"/>
    <n v="8080"/>
    <m/>
    <m/>
    <n v="7648"/>
    <n v="49936"/>
    <m/>
    <m/>
    <n v="169344"/>
    <n v="481920"/>
    <m/>
    <m/>
    <n v="335504"/>
    <n v="639792"/>
    <m/>
    <m/>
    <n v="377280"/>
    <n v="858336"/>
    <m/>
    <m/>
    <n v="258480"/>
    <n v="591248"/>
    <n v="8432"/>
    <n v="336800"/>
    <m/>
    <m/>
    <x v="16"/>
    <x v="1"/>
    <s v="FortNelson"/>
    <x v="9"/>
  </r>
  <r>
    <n v="16"/>
    <n v="11"/>
    <m/>
    <m/>
    <n v="17184"/>
    <n v="167616"/>
    <m/>
    <m/>
    <n v="11360"/>
    <n v="475056"/>
    <m/>
    <m/>
    <n v="13328"/>
    <n v="444880"/>
    <m/>
    <m/>
    <n v="11376"/>
    <n v="446656"/>
    <m/>
    <m/>
    <n v="10352"/>
    <n v="419648"/>
    <m/>
    <m/>
    <n v="22832"/>
    <n v="390640"/>
    <m/>
    <m/>
    <n v="14800"/>
    <n v="282496"/>
    <m/>
    <m/>
    <n v="4112"/>
    <n v="242464"/>
    <m/>
    <m/>
    <n v="400"/>
    <n v="223328"/>
    <m/>
    <m/>
    <n v="336"/>
    <n v="215728"/>
    <m/>
    <m/>
    <n v="96"/>
    <n v="214640"/>
    <n v="0"/>
    <n v="217040"/>
    <m/>
    <m/>
    <x v="16"/>
    <x v="1"/>
    <s v="Fraser"/>
    <x v="10"/>
  </r>
  <r>
    <n v="16"/>
    <n v="12"/>
    <m/>
    <m/>
    <n v="3198432"/>
    <n v="92597504"/>
    <m/>
    <m/>
    <n v="274832"/>
    <n v="97516208"/>
    <m/>
    <m/>
    <n v="963952"/>
    <n v="90297104"/>
    <m/>
    <m/>
    <n v="1039888"/>
    <n v="89200448"/>
    <m/>
    <m/>
    <n v="2174464"/>
    <n v="78484976"/>
    <m/>
    <m/>
    <n v="1564512"/>
    <n v="79264896"/>
    <m/>
    <m/>
    <n v="600480"/>
    <n v="79145312"/>
    <m/>
    <m/>
    <n v="670832"/>
    <n v="78127392"/>
    <m/>
    <m/>
    <n v="572992"/>
    <n v="75131280"/>
    <m/>
    <m/>
    <n v="182528"/>
    <n v="73540960"/>
    <m/>
    <m/>
    <n v="325840"/>
    <n v="73757936"/>
    <n v="25664"/>
    <n v="73566848"/>
    <m/>
    <m/>
    <x v="16"/>
    <x v="0"/>
    <s v="FtStJames"/>
    <x v="11"/>
  </r>
  <r>
    <n v="16"/>
    <n v="13"/>
    <m/>
    <m/>
    <n v="217776"/>
    <n v="1988432"/>
    <m/>
    <m/>
    <n v="898576"/>
    <n v="13371552"/>
    <m/>
    <m/>
    <n v="1487184"/>
    <n v="12301248"/>
    <m/>
    <m/>
    <n v="1984464"/>
    <n v="16952064"/>
    <m/>
    <m/>
    <n v="2844064"/>
    <n v="19789408"/>
    <m/>
    <m/>
    <n v="2182176"/>
    <n v="23972304"/>
    <m/>
    <m/>
    <n v="589520"/>
    <n v="14471152"/>
    <m/>
    <m/>
    <n v="987984"/>
    <n v="16641776"/>
    <m/>
    <m/>
    <n v="869360"/>
    <n v="16102928"/>
    <m/>
    <m/>
    <n v="1091344"/>
    <n v="17465536"/>
    <m/>
    <m/>
    <n v="610960"/>
    <n v="16094656"/>
    <n v="108352"/>
    <n v="15651984"/>
    <m/>
    <m/>
    <x v="16"/>
    <x v="1"/>
    <s v="FtStJohn"/>
    <x v="12"/>
  </r>
  <r>
    <n v="16"/>
    <n v="14"/>
    <m/>
    <m/>
    <n v="180400"/>
    <n v="3792688"/>
    <m/>
    <m/>
    <n v="26768"/>
    <n v="4056624"/>
    <m/>
    <m/>
    <n v="62064"/>
    <n v="3679216"/>
    <m/>
    <m/>
    <n v="176800"/>
    <n v="3222528"/>
    <m/>
    <m/>
    <n v="196016"/>
    <n v="2907664"/>
    <m/>
    <m/>
    <n v="323040"/>
    <n v="2518192"/>
    <m/>
    <m/>
    <n v="89168"/>
    <n v="1415264"/>
    <m/>
    <m/>
    <n v="36736"/>
    <n v="1154864"/>
    <m/>
    <m/>
    <n v="13168"/>
    <n v="1137216"/>
    <m/>
    <m/>
    <n v="16112"/>
    <n v="1124880"/>
    <m/>
    <m/>
    <n v="12704"/>
    <n v="1100128"/>
    <n v="12768"/>
    <n v="1108784"/>
    <m/>
    <m/>
    <x v="16"/>
    <x v="0"/>
    <s v="Golden"/>
    <x v="13"/>
  </r>
  <r>
    <n v="16"/>
    <n v="15"/>
    <m/>
    <m/>
    <n v="459264"/>
    <n v="8401616"/>
    <m/>
    <m/>
    <n v="84880"/>
    <n v="8659856"/>
    <m/>
    <m/>
    <n v="208224"/>
    <n v="7787840"/>
    <m/>
    <m/>
    <n v="294368"/>
    <n v="7118624"/>
    <m/>
    <m/>
    <n v="415568"/>
    <n v="6319104"/>
    <m/>
    <m/>
    <n v="511520"/>
    <n v="5320720"/>
    <m/>
    <m/>
    <n v="361344"/>
    <n v="3393792"/>
    <m/>
    <m/>
    <n v="156096"/>
    <n v="2431840"/>
    <m/>
    <m/>
    <n v="78288"/>
    <n v="2205984"/>
    <m/>
    <m/>
    <n v="32416"/>
    <n v="2044736"/>
    <m/>
    <m/>
    <n v="19632"/>
    <n v="2047200"/>
    <n v="19008"/>
    <n v="2039744"/>
    <m/>
    <m/>
    <x v="16"/>
    <x v="0"/>
    <s v="Invermere"/>
    <x v="14"/>
  </r>
  <r>
    <n v="16"/>
    <n v="16"/>
    <m/>
    <m/>
    <n v="2800"/>
    <n v="19712"/>
    <m/>
    <m/>
    <n v="16000"/>
    <n v="82048"/>
    <m/>
    <m/>
    <n v="28016"/>
    <n v="114448"/>
    <m/>
    <m/>
    <n v="16896"/>
    <n v="61712"/>
    <m/>
    <m/>
    <n v="24240"/>
    <n v="186176"/>
    <m/>
    <m/>
    <n v="34048"/>
    <n v="156896"/>
    <m/>
    <m/>
    <n v="15184"/>
    <n v="99824"/>
    <m/>
    <m/>
    <n v="14544"/>
    <n v="109376"/>
    <m/>
    <m/>
    <n v="5920"/>
    <n v="70160"/>
    <m/>
    <m/>
    <n v="2896"/>
    <n v="58592"/>
    <m/>
    <m/>
    <n v="112"/>
    <n v="53216"/>
    <n v="0"/>
    <n v="56224"/>
    <m/>
    <m/>
    <x v="16"/>
    <x v="1"/>
    <s v="Kalum"/>
    <x v="15"/>
  </r>
  <r>
    <n v="16"/>
    <n v="17"/>
    <m/>
    <m/>
    <n v="1842112"/>
    <n v="47290960"/>
    <m/>
    <m/>
    <n v="188176"/>
    <n v="46269792"/>
    <m/>
    <m/>
    <n v="273024"/>
    <n v="44940640"/>
    <m/>
    <m/>
    <n v="338768"/>
    <n v="42777312"/>
    <m/>
    <m/>
    <n v="708224"/>
    <n v="38891392"/>
    <m/>
    <m/>
    <n v="1119264"/>
    <n v="34761392"/>
    <m/>
    <m/>
    <n v="222128"/>
    <n v="29627136"/>
    <m/>
    <m/>
    <n v="52976"/>
    <n v="28988736"/>
    <m/>
    <m/>
    <n v="17232"/>
    <n v="28956032"/>
    <m/>
    <m/>
    <n v="3536"/>
    <n v="28860944"/>
    <m/>
    <m/>
    <n v="2256"/>
    <n v="28885648"/>
    <n v="0"/>
    <n v="28925488"/>
    <m/>
    <m/>
    <x v="16"/>
    <x v="0"/>
    <s v="Kamloops"/>
    <x v="16"/>
  </r>
  <r>
    <n v="16"/>
    <n v="18"/>
    <m/>
    <m/>
    <n v="0"/>
    <n v="0"/>
    <m/>
    <m/>
    <n v="0"/>
    <n v="0"/>
    <m/>
    <m/>
    <n v="0"/>
    <n v="0"/>
    <m/>
    <m/>
    <n v="0"/>
    <n v="0"/>
    <m/>
    <m/>
    <n v="0"/>
    <n v="32"/>
    <m/>
    <m/>
    <n v="0"/>
    <n v="0"/>
    <m/>
    <m/>
    <n v="0"/>
    <n v="0"/>
    <m/>
    <m/>
    <n v="0"/>
    <n v="0"/>
    <m/>
    <m/>
    <n v="0"/>
    <n v="16"/>
    <m/>
    <m/>
    <n v="0"/>
    <n v="0"/>
    <m/>
    <m/>
    <n v="0"/>
    <n v="0"/>
    <n v="0"/>
    <n v="0"/>
    <m/>
    <m/>
    <x v="16"/>
    <x v="1"/>
    <s v="Kingcome"/>
    <x v="17"/>
  </r>
  <r>
    <n v="16"/>
    <n v="19"/>
    <m/>
    <m/>
    <n v="236032"/>
    <n v="1250032"/>
    <m/>
    <m/>
    <n v="132672"/>
    <n v="2180336"/>
    <m/>
    <m/>
    <n v="184208"/>
    <n v="1908832"/>
    <m/>
    <m/>
    <n v="197952"/>
    <n v="1763744"/>
    <m/>
    <m/>
    <n v="279376"/>
    <n v="1557728"/>
    <m/>
    <m/>
    <n v="298656"/>
    <n v="1434448"/>
    <m/>
    <m/>
    <n v="182512"/>
    <n v="957552"/>
    <m/>
    <m/>
    <n v="172928"/>
    <n v="917376"/>
    <m/>
    <m/>
    <n v="126640"/>
    <n v="652208"/>
    <m/>
    <m/>
    <n v="46112"/>
    <n v="420736"/>
    <m/>
    <m/>
    <n v="14160"/>
    <n v="361920"/>
    <n v="480"/>
    <n v="357824"/>
    <m/>
    <m/>
    <x v="16"/>
    <x v="1"/>
    <s v="Kispiox"/>
    <x v="18"/>
  </r>
  <r>
    <n v="16"/>
    <n v="20"/>
    <m/>
    <m/>
    <n v="555184"/>
    <n v="9530784"/>
    <m/>
    <m/>
    <n v="102480"/>
    <n v="10492112"/>
    <m/>
    <m/>
    <n v="231968"/>
    <n v="9675440"/>
    <m/>
    <m/>
    <n v="459856"/>
    <n v="8752736"/>
    <m/>
    <m/>
    <n v="682912"/>
    <n v="7678656"/>
    <m/>
    <m/>
    <n v="811232"/>
    <n v="6409600"/>
    <m/>
    <m/>
    <n v="200912"/>
    <n v="3141488"/>
    <m/>
    <m/>
    <n v="94768"/>
    <n v="2653888"/>
    <m/>
    <m/>
    <n v="55136"/>
    <n v="2468384"/>
    <m/>
    <m/>
    <n v="29760"/>
    <n v="2451104"/>
    <m/>
    <m/>
    <n v="19024"/>
    <n v="2409696"/>
    <n v="11808"/>
    <n v="2386896"/>
    <m/>
    <m/>
    <x v="16"/>
    <x v="0"/>
    <s v="KootenayLake"/>
    <x v="19"/>
  </r>
  <r>
    <n v="16"/>
    <n v="21"/>
    <m/>
    <m/>
    <n v="1283088"/>
    <n v="60785728"/>
    <m/>
    <m/>
    <n v="56064"/>
    <n v="59996624"/>
    <m/>
    <m/>
    <n v="77616"/>
    <n v="58132368"/>
    <m/>
    <m/>
    <n v="87408"/>
    <n v="57112880"/>
    <m/>
    <m/>
    <n v="81296"/>
    <n v="53357312"/>
    <m/>
    <m/>
    <n v="61472"/>
    <n v="53884832"/>
    <m/>
    <m/>
    <n v="25584"/>
    <n v="54439824"/>
    <m/>
    <m/>
    <n v="23440"/>
    <n v="54077600"/>
    <m/>
    <m/>
    <n v="10640"/>
    <n v="53941168"/>
    <m/>
    <m/>
    <n v="2352"/>
    <n v="53767376"/>
    <m/>
    <m/>
    <n v="6160"/>
    <n v="53649856"/>
    <n v="1808"/>
    <n v="53808912"/>
    <m/>
    <m/>
    <x v="16"/>
    <x v="0"/>
    <s v="Lakes"/>
    <x v="20"/>
  </r>
  <r>
    <n v="16"/>
    <n v="22"/>
    <m/>
    <m/>
    <n v="741696"/>
    <n v="11336528"/>
    <m/>
    <m/>
    <n v="151152"/>
    <n v="15549984"/>
    <m/>
    <m/>
    <n v="207088"/>
    <n v="15487312"/>
    <m/>
    <m/>
    <n v="209520"/>
    <n v="15088080"/>
    <m/>
    <m/>
    <n v="481280"/>
    <n v="12992848"/>
    <m/>
    <m/>
    <n v="605936"/>
    <n v="10780832"/>
    <m/>
    <m/>
    <n v="416432"/>
    <n v="6861664"/>
    <m/>
    <m/>
    <n v="110400"/>
    <n v="5401120"/>
    <m/>
    <m/>
    <n v="49600"/>
    <n v="5257984"/>
    <m/>
    <m/>
    <n v="30624"/>
    <n v="5225808"/>
    <m/>
    <m/>
    <n v="27776"/>
    <n v="5205872"/>
    <n v="58720"/>
    <n v="5244944"/>
    <m/>
    <m/>
    <x v="16"/>
    <x v="0"/>
    <s v="Lillooet"/>
    <x v="21"/>
  </r>
  <r>
    <n v="16"/>
    <n v="23"/>
    <m/>
    <m/>
    <n v="4863616"/>
    <n v="58303232"/>
    <m/>
    <m/>
    <n v="2065184"/>
    <n v="88658080"/>
    <m/>
    <m/>
    <n v="3246976"/>
    <n v="83167120"/>
    <m/>
    <m/>
    <n v="3653888"/>
    <n v="81064720"/>
    <m/>
    <m/>
    <n v="4837616"/>
    <n v="72266912"/>
    <m/>
    <m/>
    <n v="1545296"/>
    <n v="81210128"/>
    <m/>
    <m/>
    <n v="1092080"/>
    <n v="85335024"/>
    <m/>
    <m/>
    <n v="1203184"/>
    <n v="77109120"/>
    <m/>
    <m/>
    <n v="1087328"/>
    <n v="73440368"/>
    <m/>
    <m/>
    <n v="489728"/>
    <n v="71755584"/>
    <m/>
    <m/>
    <n v="457488"/>
    <n v="71735920"/>
    <n v="99904"/>
    <n v="71314112"/>
    <m/>
    <m/>
    <x v="16"/>
    <x v="0"/>
    <s v="Mackenzie"/>
    <x v="22"/>
  </r>
  <r>
    <n v="16"/>
    <n v="24"/>
    <m/>
    <m/>
    <n v="2414320"/>
    <n v="52893520"/>
    <m/>
    <m/>
    <n v="359056"/>
    <n v="51626640"/>
    <m/>
    <m/>
    <n v="662832"/>
    <n v="49646192"/>
    <m/>
    <m/>
    <n v="718288"/>
    <n v="47892736"/>
    <m/>
    <m/>
    <n v="1428512"/>
    <n v="40707760"/>
    <m/>
    <m/>
    <n v="1494624"/>
    <n v="34295568"/>
    <m/>
    <m/>
    <n v="1195296"/>
    <n v="23515776"/>
    <m/>
    <m/>
    <n v="154064"/>
    <n v="18301616"/>
    <m/>
    <m/>
    <n v="38560"/>
    <n v="17851456"/>
    <m/>
    <m/>
    <n v="12832"/>
    <n v="17862368"/>
    <m/>
    <m/>
    <n v="9712"/>
    <n v="17813088"/>
    <n v="12016"/>
    <n v="17865168"/>
    <m/>
    <m/>
    <x v="16"/>
    <x v="0"/>
    <s v="Merritt"/>
    <x v="23"/>
  </r>
  <r>
    <n v="16"/>
    <n v="25"/>
    <m/>
    <m/>
    <n v="0"/>
    <n v="0"/>
    <m/>
    <m/>
    <n v="2560"/>
    <n v="41264"/>
    <m/>
    <m/>
    <n v="1056"/>
    <n v="40304"/>
    <m/>
    <m/>
    <n v="2480"/>
    <n v="38592"/>
    <m/>
    <m/>
    <n v="10496"/>
    <n v="57712"/>
    <m/>
    <m/>
    <n v="4640"/>
    <n v="31776"/>
    <m/>
    <m/>
    <n v="240"/>
    <n v="22400"/>
    <m/>
    <m/>
    <n v="48"/>
    <n v="29696"/>
    <m/>
    <m/>
    <n v="16"/>
    <n v="27440"/>
    <m/>
    <m/>
    <n v="0"/>
    <n v="25216"/>
    <m/>
    <m/>
    <n v="0"/>
    <n v="27728"/>
    <n v="0"/>
    <n v="23728"/>
    <m/>
    <m/>
    <x v="16"/>
    <x v="1"/>
    <s v="MidCoast"/>
    <x v="24"/>
  </r>
  <r>
    <n v="16"/>
    <n v="26"/>
    <m/>
    <m/>
    <n v="1963408"/>
    <n v="44663232"/>
    <m/>
    <m/>
    <n v="92880"/>
    <n v="46553632"/>
    <m/>
    <m/>
    <n v="217760"/>
    <n v="44165328"/>
    <m/>
    <m/>
    <n v="327680"/>
    <n v="41482528"/>
    <m/>
    <m/>
    <n v="281040"/>
    <n v="39556000"/>
    <m/>
    <m/>
    <n v="448976"/>
    <n v="36864416"/>
    <m/>
    <m/>
    <n v="493984"/>
    <n v="35601520"/>
    <m/>
    <m/>
    <n v="396064"/>
    <n v="34774944"/>
    <m/>
    <m/>
    <n v="303984"/>
    <n v="33347824"/>
    <m/>
    <m/>
    <n v="77008"/>
    <n v="32350176"/>
    <m/>
    <m/>
    <n v="42272"/>
    <n v="32259680"/>
    <n v="7488"/>
    <n v="32160192"/>
    <m/>
    <m/>
    <x v="16"/>
    <x v="0"/>
    <s v="Morice"/>
    <x v="25"/>
  </r>
  <r>
    <n v="16"/>
    <n v="27"/>
    <m/>
    <m/>
    <n v="104416"/>
    <n v="473792"/>
    <m/>
    <m/>
    <n v="61728"/>
    <n v="494672"/>
    <m/>
    <m/>
    <n v="99792"/>
    <n v="326512"/>
    <m/>
    <m/>
    <n v="77744"/>
    <n v="225744"/>
    <m/>
    <m/>
    <n v="86688"/>
    <n v="207408"/>
    <m/>
    <m/>
    <n v="73152"/>
    <n v="172032"/>
    <m/>
    <m/>
    <n v="19328"/>
    <n v="48352"/>
    <m/>
    <m/>
    <n v="10144"/>
    <n v="28144"/>
    <m/>
    <m/>
    <n v="2000"/>
    <n v="9248"/>
    <m/>
    <m/>
    <n v="2688"/>
    <n v="12240"/>
    <m/>
    <m/>
    <n v="48"/>
    <n v="7856"/>
    <n v="0"/>
    <n v="7152"/>
    <m/>
    <m/>
    <x v="16"/>
    <x v="1"/>
    <s v="Nass"/>
    <x v="26"/>
  </r>
  <r>
    <n v="16"/>
    <n v="28"/>
    <m/>
    <m/>
    <n v="0"/>
    <n v="0"/>
    <m/>
    <m/>
    <n v="0"/>
    <n v="0"/>
    <m/>
    <m/>
    <n v="0"/>
    <n v="0"/>
    <m/>
    <m/>
    <n v="0"/>
    <n v="0"/>
    <m/>
    <m/>
    <n v="0"/>
    <n v="0"/>
    <m/>
    <m/>
    <n v="0"/>
    <n v="0"/>
    <m/>
    <m/>
    <n v="0"/>
    <n v="0"/>
    <m/>
    <m/>
    <n v="0"/>
    <n v="0"/>
    <m/>
    <m/>
    <n v="0"/>
    <n v="32"/>
    <m/>
    <m/>
    <n v="0"/>
    <n v="0"/>
    <m/>
    <m/>
    <n v="0"/>
    <n v="0"/>
    <n v="0"/>
    <n v="0"/>
    <m/>
    <m/>
    <x v="16"/>
    <x v="1"/>
    <s v="NorthCoast"/>
    <x v="27"/>
  </r>
  <r>
    <n v="16"/>
    <n v="29"/>
    <m/>
    <m/>
    <n v="2486976"/>
    <n v="43402016"/>
    <m/>
    <m/>
    <n v="488064"/>
    <n v="43802288"/>
    <m/>
    <m/>
    <n v="943840"/>
    <n v="40957696"/>
    <m/>
    <m/>
    <n v="1268624"/>
    <n v="38649152"/>
    <m/>
    <m/>
    <n v="2015280"/>
    <n v="32175344"/>
    <m/>
    <m/>
    <n v="2666000"/>
    <n v="27330144"/>
    <m/>
    <m/>
    <n v="1248608"/>
    <n v="14880432"/>
    <m/>
    <m/>
    <n v="440912"/>
    <n v="11170512"/>
    <m/>
    <m/>
    <n v="267328"/>
    <n v="10567008"/>
    <m/>
    <m/>
    <n v="92192"/>
    <n v="10082480"/>
    <m/>
    <m/>
    <n v="41296"/>
    <n v="9978272"/>
    <n v="21920"/>
    <n v="9995456"/>
    <m/>
    <m/>
    <x v="16"/>
    <x v="0"/>
    <s v="Okanagan"/>
    <x v="28"/>
  </r>
  <r>
    <n v="16"/>
    <n v="30"/>
    <m/>
    <m/>
    <n v="1395024"/>
    <n v="68771808"/>
    <m/>
    <m/>
    <n v="81600"/>
    <n v="60048272"/>
    <m/>
    <m/>
    <n v="126912"/>
    <n v="56018288"/>
    <m/>
    <m/>
    <n v="197232"/>
    <n v="53832784"/>
    <m/>
    <m/>
    <n v="330608"/>
    <n v="48685520"/>
    <m/>
    <m/>
    <n v="246592"/>
    <n v="48231120"/>
    <m/>
    <m/>
    <n v="36784"/>
    <n v="49443456"/>
    <m/>
    <m/>
    <n v="13808"/>
    <n v="49132848"/>
    <m/>
    <m/>
    <n v="6976"/>
    <n v="49182816"/>
    <m/>
    <m/>
    <n v="2128"/>
    <n v="49278496"/>
    <m/>
    <m/>
    <n v="8640"/>
    <n v="49339696"/>
    <n v="0"/>
    <n v="49285536"/>
    <m/>
    <m/>
    <x v="16"/>
    <x v="0"/>
    <s v="PrinceGeorge"/>
    <x v="29"/>
  </r>
  <r>
    <n v="16"/>
    <n v="31"/>
    <m/>
    <m/>
    <n v="0"/>
    <n v="0"/>
    <m/>
    <m/>
    <n v="0"/>
    <n v="0"/>
    <m/>
    <m/>
    <n v="0"/>
    <n v="0"/>
    <m/>
    <m/>
    <n v="0"/>
    <n v="0"/>
    <m/>
    <m/>
    <n v="0"/>
    <n v="0"/>
    <m/>
    <m/>
    <n v="0"/>
    <n v="0"/>
    <m/>
    <m/>
    <n v="0"/>
    <n v="0"/>
    <m/>
    <m/>
    <n v="0"/>
    <n v="0"/>
    <m/>
    <m/>
    <n v="0"/>
    <n v="0"/>
    <m/>
    <m/>
    <n v="0"/>
    <n v="0"/>
    <m/>
    <m/>
    <n v="0"/>
    <n v="0"/>
    <n v="0"/>
    <n v="0"/>
    <m/>
    <m/>
    <x v="16"/>
    <x v="1"/>
    <s v="QueenCharlotte"/>
    <x v="30"/>
  </r>
  <r>
    <n v="16"/>
    <n v="32"/>
    <m/>
    <m/>
    <n v="972800"/>
    <n v="102336624"/>
    <m/>
    <m/>
    <n v="14768"/>
    <n v="92062512"/>
    <m/>
    <m/>
    <n v="22944"/>
    <n v="91397104"/>
    <m/>
    <m/>
    <n v="32752"/>
    <n v="91368752"/>
    <m/>
    <m/>
    <n v="24496"/>
    <n v="89812464"/>
    <m/>
    <m/>
    <n v="37168"/>
    <n v="89833200"/>
    <m/>
    <m/>
    <n v="1280"/>
    <n v="89754144"/>
    <m/>
    <m/>
    <n v="480"/>
    <n v="89679008"/>
    <m/>
    <m/>
    <n v="480"/>
    <n v="89690032"/>
    <m/>
    <m/>
    <n v="784"/>
    <n v="89854032"/>
    <m/>
    <m/>
    <n v="272"/>
    <n v="89941008"/>
    <n v="0"/>
    <n v="89791824"/>
    <m/>
    <m/>
    <x v="16"/>
    <x v="0"/>
    <s v="Quesnel"/>
    <x v="31"/>
  </r>
  <r>
    <n v="16"/>
    <n v="33"/>
    <m/>
    <m/>
    <n v="14016"/>
    <n v="63520"/>
    <m/>
    <m/>
    <n v="7504"/>
    <n v="141584"/>
    <m/>
    <m/>
    <n v="15200"/>
    <n v="127984"/>
    <m/>
    <m/>
    <n v="11264"/>
    <n v="113728"/>
    <m/>
    <m/>
    <n v="10160"/>
    <n v="96304"/>
    <m/>
    <m/>
    <n v="13712"/>
    <n v="75584"/>
    <m/>
    <m/>
    <n v="1616"/>
    <n v="23040"/>
    <m/>
    <m/>
    <n v="1680"/>
    <n v="17568"/>
    <m/>
    <m/>
    <n v="608"/>
    <n v="12176"/>
    <m/>
    <m/>
    <n v="288"/>
    <n v="13056"/>
    <m/>
    <m/>
    <n v="192"/>
    <n v="11328"/>
    <n v="0"/>
    <n v="12176"/>
    <m/>
    <m/>
    <x v="16"/>
    <x v="1"/>
    <s v="Revelstoke"/>
    <x v="32"/>
  </r>
  <r>
    <n v="16"/>
    <n v="34"/>
    <m/>
    <m/>
    <n v="261264"/>
    <n v="4867104"/>
    <m/>
    <m/>
    <n v="37168"/>
    <n v="4975664"/>
    <m/>
    <m/>
    <n v="108448"/>
    <n v="4626240"/>
    <m/>
    <m/>
    <n v="126608"/>
    <n v="4353600"/>
    <m/>
    <m/>
    <n v="157328"/>
    <n v="3879232"/>
    <m/>
    <m/>
    <n v="142912"/>
    <n v="3514176"/>
    <m/>
    <m/>
    <n v="59152"/>
    <n v="2821968"/>
    <m/>
    <m/>
    <n v="60160"/>
    <n v="3133904"/>
    <m/>
    <m/>
    <n v="43056"/>
    <n v="2937872"/>
    <m/>
    <m/>
    <n v="17680"/>
    <n v="2847776"/>
    <m/>
    <m/>
    <n v="41664"/>
    <n v="2885040"/>
    <n v="49216"/>
    <n v="2973056"/>
    <m/>
    <m/>
    <x v="16"/>
    <x v="0"/>
    <s v="RobsonValley"/>
    <x v="33"/>
  </r>
  <r>
    <n v="16"/>
    <n v="35"/>
    <m/>
    <m/>
    <n v="1552"/>
    <n v="50576"/>
    <m/>
    <m/>
    <n v="15200"/>
    <n v="481376"/>
    <m/>
    <m/>
    <n v="9888"/>
    <n v="516816"/>
    <m/>
    <m/>
    <n v="15808"/>
    <n v="490656"/>
    <m/>
    <m/>
    <n v="17472"/>
    <n v="433552"/>
    <m/>
    <m/>
    <n v="22240"/>
    <n v="418256"/>
    <m/>
    <m/>
    <n v="8592"/>
    <n v="323856"/>
    <m/>
    <m/>
    <n v="7776"/>
    <n v="311632"/>
    <m/>
    <m/>
    <n v="5024"/>
    <n v="298864"/>
    <m/>
    <m/>
    <n v="416"/>
    <n v="288576"/>
    <m/>
    <m/>
    <n v="624"/>
    <n v="286560"/>
    <n v="192"/>
    <n v="291712"/>
    <m/>
    <m/>
    <x v="16"/>
    <x v="1"/>
    <s v="Soo"/>
    <x v="34"/>
  </r>
  <r>
    <n v="16"/>
    <n v="36"/>
    <m/>
    <m/>
    <n v="0"/>
    <n v="0"/>
    <m/>
    <m/>
    <n v="0"/>
    <n v="0"/>
    <m/>
    <m/>
    <n v="0"/>
    <n v="0"/>
    <m/>
    <m/>
    <n v="0"/>
    <n v="0"/>
    <m/>
    <m/>
    <n v="0"/>
    <n v="0"/>
    <m/>
    <m/>
    <n v="0"/>
    <n v="512"/>
    <m/>
    <m/>
    <n v="0"/>
    <n v="0"/>
    <m/>
    <m/>
    <n v="16"/>
    <n v="16"/>
    <m/>
    <m/>
    <n v="0"/>
    <n v="64"/>
    <m/>
    <m/>
    <n v="0"/>
    <n v="0"/>
    <m/>
    <m/>
    <n v="0"/>
    <n v="0"/>
    <n v="0"/>
    <n v="0"/>
    <m/>
    <m/>
    <x v="16"/>
    <x v="1"/>
    <s v="Strathcona"/>
    <x v="35"/>
  </r>
  <r>
    <n v="16"/>
    <n v="37"/>
    <m/>
    <m/>
    <n v="0"/>
    <n v="0"/>
    <m/>
    <m/>
    <n v="512"/>
    <n v="10304"/>
    <m/>
    <m/>
    <n v="512"/>
    <n v="15440"/>
    <m/>
    <m/>
    <n v="7216"/>
    <n v="21792"/>
    <m/>
    <m/>
    <n v="12320"/>
    <n v="30208"/>
    <m/>
    <m/>
    <n v="5712"/>
    <n v="15520"/>
    <m/>
    <m/>
    <n v="1776"/>
    <n v="5536"/>
    <m/>
    <m/>
    <n v="2128"/>
    <n v="6048"/>
    <m/>
    <m/>
    <n v="352"/>
    <n v="3408"/>
    <m/>
    <m/>
    <n v="352"/>
    <n v="1664"/>
    <m/>
    <m/>
    <n v="1216"/>
    <n v="2352"/>
    <n v="0"/>
    <n v="1120"/>
    <m/>
    <m/>
    <x v="16"/>
    <x v="1"/>
    <s v="SunshineCoast"/>
    <x v="36"/>
  </r>
  <r>
    <n v="16"/>
    <n v="38"/>
    <m/>
    <m/>
    <n v="1147504"/>
    <n v="88877120"/>
    <m/>
    <m/>
    <n v="21984"/>
    <n v="79327056"/>
    <m/>
    <m/>
    <n v="42048"/>
    <n v="75491632"/>
    <m/>
    <m/>
    <n v="64016"/>
    <n v="74690320"/>
    <m/>
    <m/>
    <n v="72976"/>
    <n v="70613840"/>
    <m/>
    <m/>
    <n v="34720"/>
    <n v="71039440"/>
    <m/>
    <m/>
    <n v="3088"/>
    <n v="71628688"/>
    <m/>
    <m/>
    <n v="1584"/>
    <n v="71340272"/>
    <m/>
    <m/>
    <n v="2352"/>
    <n v="71374512"/>
    <m/>
    <m/>
    <n v="1648"/>
    <n v="71289728"/>
    <m/>
    <m/>
    <n v="1680"/>
    <n v="71271776"/>
    <n v="0"/>
    <n v="71251040"/>
    <m/>
    <m/>
    <x v="16"/>
    <x v="0"/>
    <s v="Vanderhoof"/>
    <x v="37"/>
  </r>
  <r>
    <n v="16"/>
    <n v="39"/>
    <m/>
    <m/>
    <n v="2739936"/>
    <n v="123697360"/>
    <m/>
    <m/>
    <n v="317088"/>
    <n v="113730704"/>
    <m/>
    <m/>
    <n v="276432"/>
    <n v="111172976"/>
    <m/>
    <m/>
    <n v="254864"/>
    <n v="111544288"/>
    <m/>
    <m/>
    <n v="639184"/>
    <n v="95659360"/>
    <m/>
    <m/>
    <n v="535280"/>
    <n v="91120080"/>
    <m/>
    <m/>
    <n v="94752"/>
    <n v="87156144"/>
    <m/>
    <m/>
    <n v="33472"/>
    <n v="86522688"/>
    <m/>
    <m/>
    <n v="20880"/>
    <n v="86512576"/>
    <m/>
    <m/>
    <n v="7472"/>
    <n v="86173600"/>
    <m/>
    <m/>
    <n v="8464"/>
    <n v="86231376"/>
    <n v="6416"/>
    <n v="86193472"/>
    <m/>
    <m/>
    <x v="16"/>
    <x v="0"/>
    <s v="WilliamsLake"/>
    <x v="38"/>
  </r>
  <r>
    <n v="16"/>
    <n v="40"/>
    <m/>
    <m/>
    <n v="214576"/>
    <n v="4361904"/>
    <m/>
    <m/>
    <n v="8960"/>
    <n v="4690736"/>
    <m/>
    <m/>
    <n v="18592"/>
    <n v="4041312"/>
    <m/>
    <m/>
    <n v="21840"/>
    <n v="3749792"/>
    <m/>
    <m/>
    <n v="32624"/>
    <n v="3365824"/>
    <m/>
    <m/>
    <n v="41488"/>
    <n v="3017504"/>
    <m/>
    <m/>
    <n v="5280"/>
    <n v="2826192"/>
    <m/>
    <m/>
    <n v="4944"/>
    <n v="2794624"/>
    <m/>
    <m/>
    <n v="640"/>
    <n v="2760976"/>
    <m/>
    <m/>
    <n v="240"/>
    <n v="2744544"/>
    <m/>
    <m/>
    <n v="352"/>
    <n v="2754832"/>
    <n v="0"/>
    <n v="2720768"/>
    <m/>
    <m/>
    <x v="16"/>
    <x v="2"/>
    <s v="InteriorTFLs"/>
    <x v="39"/>
  </r>
  <r>
    <n v="16"/>
    <n v="40"/>
    <m/>
    <m/>
    <n v="37536"/>
    <n v="1261136"/>
    <m/>
    <m/>
    <n v="7472"/>
    <n v="1033120"/>
    <m/>
    <m/>
    <n v="10832"/>
    <n v="1046080"/>
    <m/>
    <m/>
    <n v="15712"/>
    <n v="949664"/>
    <m/>
    <m/>
    <n v="26224"/>
    <n v="872592"/>
    <m/>
    <m/>
    <n v="11648"/>
    <n v="820752"/>
    <m/>
    <m/>
    <n v="3024"/>
    <n v="812992"/>
    <m/>
    <m/>
    <n v="1072"/>
    <n v="755216"/>
    <m/>
    <m/>
    <n v="1632"/>
    <n v="754464"/>
    <m/>
    <m/>
    <n v="0"/>
    <n v="701504"/>
    <m/>
    <m/>
    <n v="400"/>
    <n v="708288"/>
    <n v="0"/>
    <n v="706432"/>
    <m/>
    <m/>
    <x v="16"/>
    <x v="2"/>
    <s v="InteriorTFLs"/>
    <x v="39"/>
  </r>
  <r>
    <n v="16"/>
    <n v="40"/>
    <m/>
    <m/>
    <n v="15808"/>
    <n v="91984"/>
    <m/>
    <m/>
    <n v="2864"/>
    <n v="133216"/>
    <m/>
    <m/>
    <n v="3072"/>
    <n v="124240"/>
    <m/>
    <m/>
    <n v="6976"/>
    <n v="117472"/>
    <m/>
    <m/>
    <n v="5216"/>
    <n v="125376"/>
    <m/>
    <m/>
    <n v="9472"/>
    <n v="94848"/>
    <m/>
    <m/>
    <n v="4240"/>
    <n v="53984"/>
    <m/>
    <m/>
    <n v="112"/>
    <n v="52704"/>
    <m/>
    <m/>
    <n v="384"/>
    <n v="49360"/>
    <m/>
    <m/>
    <n v="896"/>
    <n v="52512"/>
    <m/>
    <m/>
    <n v="0"/>
    <n v="53568"/>
    <n v="0"/>
    <n v="50224"/>
    <m/>
    <m/>
    <x v="16"/>
    <x v="2"/>
    <s v="InteriorTFLs"/>
    <x v="39"/>
  </r>
  <r>
    <n v="16"/>
    <n v="40"/>
    <m/>
    <m/>
    <n v="70016"/>
    <n v="2369376"/>
    <m/>
    <m/>
    <n v="4800"/>
    <n v="2359248"/>
    <m/>
    <m/>
    <n v="12864"/>
    <n v="2129136"/>
    <m/>
    <m/>
    <n v="11808"/>
    <n v="1948256"/>
    <m/>
    <m/>
    <n v="30976"/>
    <n v="1742992"/>
    <m/>
    <m/>
    <n v="20112"/>
    <n v="1690944"/>
    <m/>
    <m/>
    <n v="1424"/>
    <n v="1538384"/>
    <m/>
    <m/>
    <n v="0"/>
    <n v="1450400"/>
    <m/>
    <m/>
    <n v="0"/>
    <n v="1452944"/>
    <m/>
    <m/>
    <n v="0"/>
    <n v="1438752"/>
    <m/>
    <m/>
    <n v="160"/>
    <n v="1430368"/>
    <n v="0"/>
    <n v="1416560"/>
    <m/>
    <m/>
    <x v="16"/>
    <x v="2"/>
    <s v="InteriorTFLs"/>
    <x v="39"/>
  </r>
  <r>
    <n v="16"/>
    <n v="40"/>
    <m/>
    <m/>
    <n v="0"/>
    <n v="0"/>
    <m/>
    <m/>
    <n v="4592"/>
    <n v="26624"/>
    <m/>
    <m/>
    <n v="976"/>
    <n v="30352"/>
    <m/>
    <m/>
    <n v="1328"/>
    <n v="21232"/>
    <m/>
    <m/>
    <n v="4880"/>
    <n v="58848"/>
    <m/>
    <m/>
    <n v="1184"/>
    <n v="36544"/>
    <m/>
    <m/>
    <n v="2736"/>
    <n v="28272"/>
    <m/>
    <m/>
    <n v="320"/>
    <n v="26032"/>
    <m/>
    <m/>
    <n v="0"/>
    <n v="20848"/>
    <m/>
    <m/>
    <n v="0"/>
    <n v="26528"/>
    <m/>
    <m/>
    <n v="0"/>
    <n v="26336"/>
    <n v="0"/>
    <n v="25328"/>
    <m/>
    <m/>
    <x v="16"/>
    <x v="2"/>
    <s v="InteriorTFLs"/>
    <x v="39"/>
  </r>
  <r>
    <n v="16"/>
    <n v="40"/>
    <m/>
    <m/>
    <n v="49408"/>
    <n v="3244864"/>
    <m/>
    <m/>
    <n v="480"/>
    <n v="3052848"/>
    <m/>
    <m/>
    <n v="8656"/>
    <n v="2867696"/>
    <m/>
    <m/>
    <n v="6944"/>
    <n v="2822896"/>
    <m/>
    <m/>
    <n v="7264"/>
    <n v="2611088"/>
    <m/>
    <m/>
    <n v="3648"/>
    <n v="2588656"/>
    <m/>
    <m/>
    <n v="2912"/>
    <n v="2556480"/>
    <m/>
    <m/>
    <n v="3824"/>
    <n v="2483904"/>
    <m/>
    <m/>
    <n v="2352"/>
    <n v="2482272"/>
    <m/>
    <m/>
    <n v="160"/>
    <n v="2436272"/>
    <m/>
    <m/>
    <n v="1376"/>
    <n v="2430704"/>
    <n v="0"/>
    <n v="2426656"/>
    <m/>
    <m/>
    <x v="16"/>
    <x v="2"/>
    <s v="InteriorTFLs"/>
    <x v="39"/>
  </r>
  <r>
    <n v="16"/>
    <n v="40"/>
    <m/>
    <m/>
    <n v="250304"/>
    <n v="7267984"/>
    <m/>
    <m/>
    <n v="30608"/>
    <n v="7539280"/>
    <m/>
    <m/>
    <n v="53120"/>
    <n v="6788736"/>
    <m/>
    <m/>
    <n v="56192"/>
    <n v="6272928"/>
    <m/>
    <m/>
    <n v="90176"/>
    <n v="5450064"/>
    <m/>
    <m/>
    <n v="145392"/>
    <n v="4990304"/>
    <m/>
    <m/>
    <n v="88224"/>
    <n v="4220848"/>
    <m/>
    <m/>
    <n v="28480"/>
    <n v="3769568"/>
    <m/>
    <m/>
    <n v="5344"/>
    <n v="3709120"/>
    <m/>
    <m/>
    <n v="976"/>
    <n v="3651504"/>
    <m/>
    <m/>
    <n v="960"/>
    <n v="3672864"/>
    <n v="0"/>
    <n v="3644480"/>
    <m/>
    <m/>
    <x v="16"/>
    <x v="2"/>
    <s v="InteriorTFLs"/>
    <x v="39"/>
  </r>
  <r>
    <n v="16"/>
    <n v="40"/>
    <m/>
    <m/>
    <n v="11248"/>
    <n v="1737936"/>
    <m/>
    <m/>
    <n v="0"/>
    <n v="1664512"/>
    <m/>
    <m/>
    <n v="544"/>
    <n v="1581648"/>
    <m/>
    <m/>
    <n v="256"/>
    <n v="1560416"/>
    <m/>
    <m/>
    <n v="736"/>
    <n v="1512976"/>
    <m/>
    <m/>
    <n v="416"/>
    <n v="1555024"/>
    <m/>
    <m/>
    <n v="0"/>
    <n v="1554352"/>
    <m/>
    <m/>
    <n v="2368"/>
    <n v="1450976"/>
    <m/>
    <m/>
    <n v="0"/>
    <n v="1438144"/>
    <m/>
    <m/>
    <n v="0"/>
    <n v="1357120"/>
    <m/>
    <m/>
    <n v="0"/>
    <n v="1334272"/>
    <n v="0"/>
    <n v="1331328"/>
    <m/>
    <m/>
    <x v="16"/>
    <x v="2"/>
    <s v="InteriorTFLs"/>
    <x v="39"/>
  </r>
  <r>
    <n v="16"/>
    <n v="40"/>
    <m/>
    <m/>
    <n v="133520"/>
    <n v="15239872"/>
    <m/>
    <m/>
    <n v="5856"/>
    <n v="15212880"/>
    <m/>
    <m/>
    <n v="24112"/>
    <n v="14586544"/>
    <m/>
    <m/>
    <n v="24960"/>
    <n v="14086480"/>
    <m/>
    <m/>
    <n v="22848"/>
    <n v="13303088"/>
    <m/>
    <m/>
    <n v="16864"/>
    <n v="13425856"/>
    <m/>
    <m/>
    <n v="1360"/>
    <n v="13297280"/>
    <m/>
    <m/>
    <n v="1440"/>
    <n v="12971776"/>
    <m/>
    <m/>
    <n v="208"/>
    <n v="12986720"/>
    <m/>
    <m/>
    <n v="16"/>
    <n v="12866784"/>
    <m/>
    <m/>
    <n v="560"/>
    <n v="12871872"/>
    <n v="0"/>
    <n v="12899104"/>
    <m/>
    <m/>
    <x v="16"/>
    <x v="2"/>
    <s v="InteriorTFLs"/>
    <x v="39"/>
  </r>
  <r>
    <n v="16"/>
    <n v="40"/>
    <m/>
    <m/>
    <n v="42240"/>
    <n v="3472608"/>
    <m/>
    <m/>
    <n v="1312"/>
    <n v="3440000"/>
    <m/>
    <m/>
    <n v="7696"/>
    <n v="3205152"/>
    <m/>
    <m/>
    <n v="4256"/>
    <n v="3156688"/>
    <m/>
    <m/>
    <n v="2912"/>
    <n v="2800240"/>
    <m/>
    <m/>
    <n v="656"/>
    <n v="2890240"/>
    <m/>
    <m/>
    <n v="16"/>
    <n v="2898336"/>
    <m/>
    <m/>
    <n v="32"/>
    <n v="2816240"/>
    <m/>
    <m/>
    <n v="0"/>
    <n v="2790064"/>
    <m/>
    <m/>
    <n v="0"/>
    <n v="2724704"/>
    <m/>
    <m/>
    <n v="0"/>
    <n v="2731456"/>
    <n v="0"/>
    <n v="2740672"/>
    <m/>
    <m/>
    <x v="16"/>
    <x v="2"/>
    <s v="InteriorTFLs"/>
    <x v="39"/>
  </r>
  <r>
    <n v="16"/>
    <n v="40"/>
    <m/>
    <m/>
    <n v="160"/>
    <n v="1136"/>
    <m/>
    <m/>
    <n v="3760"/>
    <n v="20752"/>
    <m/>
    <m/>
    <n v="1552"/>
    <n v="13968"/>
    <m/>
    <m/>
    <n v="1408"/>
    <n v="20128"/>
    <m/>
    <m/>
    <n v="1536"/>
    <n v="20976"/>
    <m/>
    <m/>
    <n v="528"/>
    <n v="20944"/>
    <m/>
    <m/>
    <n v="0"/>
    <n v="5936"/>
    <m/>
    <m/>
    <n v="0"/>
    <n v="4128"/>
    <m/>
    <m/>
    <n v="0"/>
    <n v="3600"/>
    <m/>
    <m/>
    <n v="0"/>
    <n v="3632"/>
    <m/>
    <m/>
    <n v="160"/>
    <n v="6016"/>
    <n v="0"/>
    <n v="5472"/>
    <m/>
    <m/>
    <x v="16"/>
    <x v="2"/>
    <s v="InteriorTFLs"/>
    <x v="39"/>
  </r>
  <r>
    <n v="16"/>
    <n v="40"/>
    <m/>
    <m/>
    <n v="0"/>
    <n v="48"/>
    <m/>
    <m/>
    <n v="32"/>
    <n v="896"/>
    <m/>
    <m/>
    <n v="0"/>
    <n v="256"/>
    <m/>
    <m/>
    <n v="96"/>
    <n v="720"/>
    <m/>
    <m/>
    <n v="160"/>
    <n v="608"/>
    <m/>
    <m/>
    <n v="80"/>
    <n v="1088"/>
    <m/>
    <m/>
    <n v="32"/>
    <n v="256"/>
    <m/>
    <m/>
    <n v="0"/>
    <n v="176"/>
    <m/>
    <m/>
    <n v="0"/>
    <n v="144"/>
    <m/>
    <m/>
    <n v="0"/>
    <n v="128"/>
    <m/>
    <m/>
    <n v="0"/>
    <n v="176"/>
    <n v="0"/>
    <n v="176"/>
    <m/>
    <m/>
    <x v="16"/>
    <x v="2"/>
    <s v="InteriorTFLs"/>
    <x v="39"/>
  </r>
  <r>
    <n v="16"/>
    <n v="40"/>
    <m/>
    <m/>
    <n v="25568"/>
    <n v="919824"/>
    <m/>
    <m/>
    <n v="4224"/>
    <n v="885056"/>
    <m/>
    <m/>
    <n v="12176"/>
    <n v="837088"/>
    <m/>
    <m/>
    <n v="16800"/>
    <n v="788496"/>
    <m/>
    <m/>
    <n v="20464"/>
    <n v="761072"/>
    <m/>
    <m/>
    <n v="28832"/>
    <n v="739104"/>
    <m/>
    <m/>
    <n v="14544"/>
    <n v="597632"/>
    <m/>
    <m/>
    <n v="3648"/>
    <n v="554848"/>
    <m/>
    <m/>
    <n v="1008"/>
    <n v="546672"/>
    <m/>
    <m/>
    <n v="2000"/>
    <n v="537216"/>
    <m/>
    <m/>
    <n v="5376"/>
    <n v="526960"/>
    <n v="688"/>
    <n v="516640"/>
    <m/>
    <m/>
    <x v="16"/>
    <x v="2"/>
    <s v="InteriorTFLs"/>
    <x v="39"/>
  </r>
  <r>
    <n v="16"/>
    <n v="40"/>
    <m/>
    <m/>
    <n v="1085696"/>
    <n v="13876384"/>
    <m/>
    <m/>
    <n v="425488"/>
    <n v="22820800"/>
    <m/>
    <m/>
    <n v="666672"/>
    <n v="21502736"/>
    <m/>
    <m/>
    <n v="202400"/>
    <n v="21713520"/>
    <m/>
    <m/>
    <n v="834496"/>
    <n v="18715376"/>
    <m/>
    <m/>
    <n v="361360"/>
    <n v="19213872"/>
    <m/>
    <m/>
    <n v="168256"/>
    <n v="20784352"/>
    <m/>
    <m/>
    <n v="148384"/>
    <n v="18059840"/>
    <m/>
    <m/>
    <n v="44768"/>
    <n v="17748976"/>
    <m/>
    <m/>
    <n v="25744"/>
    <n v="17264960"/>
    <m/>
    <m/>
    <n v="7584"/>
    <n v="17325248"/>
    <n v="1264"/>
    <n v="17339952"/>
    <m/>
    <m/>
    <x v="16"/>
    <x v="2"/>
    <s v="InteriorTFLs"/>
    <x v="39"/>
  </r>
  <r>
    <n v="16"/>
    <n v="40"/>
    <m/>
    <m/>
    <n v="46224"/>
    <n v="327344"/>
    <m/>
    <m/>
    <n v="58288"/>
    <n v="350208"/>
    <m/>
    <m/>
    <n v="77760"/>
    <n v="322160"/>
    <m/>
    <m/>
    <n v="65184"/>
    <n v="210272"/>
    <m/>
    <m/>
    <n v="63312"/>
    <n v="249520"/>
    <m/>
    <m/>
    <n v="53728"/>
    <n v="223872"/>
    <m/>
    <m/>
    <n v="9408"/>
    <n v="143456"/>
    <m/>
    <m/>
    <n v="10336"/>
    <n v="165648"/>
    <m/>
    <m/>
    <n v="2432"/>
    <n v="128096"/>
    <m/>
    <m/>
    <n v="6816"/>
    <n v="129488"/>
    <m/>
    <m/>
    <n v="112"/>
    <n v="116192"/>
    <n v="1648"/>
    <n v="120304"/>
    <m/>
    <m/>
    <x v="16"/>
    <x v="2"/>
    <s v="InteriorTFLs"/>
    <x v="39"/>
  </r>
  <r>
    <n v="16"/>
    <n v="40"/>
    <m/>
    <m/>
    <n v="119712"/>
    <n v="1616800"/>
    <m/>
    <m/>
    <n v="31792"/>
    <n v="1761072"/>
    <m/>
    <m/>
    <n v="108608"/>
    <n v="1645696"/>
    <m/>
    <m/>
    <n v="183808"/>
    <n v="1568144"/>
    <m/>
    <m/>
    <n v="228448"/>
    <n v="1212096"/>
    <m/>
    <m/>
    <n v="282144"/>
    <n v="1025104"/>
    <m/>
    <m/>
    <n v="23248"/>
    <n v="96720"/>
    <m/>
    <m/>
    <n v="6688"/>
    <n v="57184"/>
    <m/>
    <m/>
    <n v="7808"/>
    <n v="72560"/>
    <m/>
    <m/>
    <n v="5056"/>
    <n v="70816"/>
    <m/>
    <m/>
    <n v="4896"/>
    <n v="65264"/>
    <n v="2480"/>
    <n v="58560"/>
    <m/>
    <m/>
    <x v="16"/>
    <x v="2"/>
    <s v="InteriorTFLs"/>
    <x v="39"/>
  </r>
  <r>
    <n v="16"/>
    <n v="40"/>
    <m/>
    <m/>
    <n v="181120"/>
    <n v="2959936"/>
    <m/>
    <m/>
    <n v="25344"/>
    <n v="2876448"/>
    <m/>
    <m/>
    <n v="64528"/>
    <n v="2768384"/>
    <m/>
    <m/>
    <n v="177552"/>
    <n v="2220128"/>
    <m/>
    <m/>
    <n v="208592"/>
    <n v="1941872"/>
    <m/>
    <m/>
    <n v="270592"/>
    <n v="1523328"/>
    <m/>
    <m/>
    <n v="48176"/>
    <n v="599936"/>
    <m/>
    <m/>
    <n v="15856"/>
    <n v="414448"/>
    <m/>
    <m/>
    <n v="6864"/>
    <n v="398416"/>
    <m/>
    <m/>
    <n v="4896"/>
    <n v="381600"/>
    <m/>
    <m/>
    <n v="2624"/>
    <n v="388912"/>
    <n v="6208"/>
    <n v="399648"/>
    <m/>
    <m/>
    <x v="16"/>
    <x v="2"/>
    <s v="InteriorTFLs"/>
    <x v="39"/>
  </r>
  <r>
    <n v="16"/>
    <n v="40"/>
    <m/>
    <m/>
    <n v="448656"/>
    <n v="7503312"/>
    <m/>
    <m/>
    <n v="100336"/>
    <n v="8164640"/>
    <m/>
    <m/>
    <n v="189936"/>
    <n v="7270112"/>
    <m/>
    <m/>
    <n v="318352"/>
    <n v="6698800"/>
    <m/>
    <m/>
    <n v="413296"/>
    <n v="6125248"/>
    <m/>
    <m/>
    <n v="541920"/>
    <n v="5594576"/>
    <m/>
    <m/>
    <n v="164976"/>
    <n v="3409680"/>
    <m/>
    <m/>
    <n v="82768"/>
    <n v="2916720"/>
    <m/>
    <m/>
    <n v="46864"/>
    <n v="2695696"/>
    <m/>
    <m/>
    <n v="31920"/>
    <n v="2615824"/>
    <m/>
    <m/>
    <n v="17520"/>
    <n v="2630224"/>
    <n v="6768"/>
    <n v="2617680"/>
    <m/>
    <m/>
    <x v="16"/>
    <x v="2"/>
    <s v="InteriorTFLs"/>
    <x v="39"/>
  </r>
  <r>
    <n v="16"/>
    <n v="40"/>
    <m/>
    <m/>
    <n v="205264"/>
    <n v="2239552"/>
    <m/>
    <m/>
    <n v="25680"/>
    <n v="2623024"/>
    <m/>
    <m/>
    <n v="67184"/>
    <n v="2306704"/>
    <m/>
    <m/>
    <n v="142496"/>
    <n v="2150560"/>
    <m/>
    <m/>
    <n v="189584"/>
    <n v="1883344"/>
    <m/>
    <m/>
    <n v="305968"/>
    <n v="1644848"/>
    <m/>
    <m/>
    <n v="102752"/>
    <n v="368160"/>
    <m/>
    <m/>
    <n v="38144"/>
    <n v="225136"/>
    <m/>
    <m/>
    <n v="26416"/>
    <n v="278800"/>
    <m/>
    <m/>
    <n v="20432"/>
    <n v="244000"/>
    <m/>
    <m/>
    <n v="22208"/>
    <n v="242272"/>
    <n v="18752"/>
    <n v="241872"/>
    <m/>
    <m/>
    <x v="16"/>
    <x v="2"/>
    <s v="InteriorTFLs"/>
    <x v="39"/>
  </r>
  <r>
    <n v="16"/>
    <n v="41"/>
    <m/>
    <m/>
    <n v="0"/>
    <n v="0"/>
    <m/>
    <m/>
    <n v="0"/>
    <n v="0"/>
    <m/>
    <m/>
    <n v="0"/>
    <n v="0"/>
    <m/>
    <m/>
    <n v="0"/>
    <n v="0"/>
    <m/>
    <m/>
    <n v="0"/>
    <n v="0"/>
    <m/>
    <m/>
    <n v="0"/>
    <n v="0"/>
    <m/>
    <m/>
    <n v="0"/>
    <n v="0"/>
    <m/>
    <m/>
    <n v="0"/>
    <n v="0"/>
    <m/>
    <m/>
    <n v="0"/>
    <n v="0"/>
    <m/>
    <m/>
    <n v="0"/>
    <n v="0"/>
    <m/>
    <m/>
    <n v="0"/>
    <n v="0"/>
    <n v="0"/>
    <n v="0"/>
    <m/>
    <m/>
    <x v="16"/>
    <x v="3"/>
    <s v="CoastTFLs"/>
    <x v="40"/>
  </r>
  <r>
    <n v="16"/>
    <n v="41"/>
    <m/>
    <m/>
    <n v="0"/>
    <n v="0"/>
    <m/>
    <m/>
    <n v="16"/>
    <n v="2864"/>
    <m/>
    <m/>
    <n v="0"/>
    <n v="0"/>
    <m/>
    <m/>
    <n v="0"/>
    <n v="224"/>
    <m/>
    <m/>
    <n v="48"/>
    <n v="96"/>
    <m/>
    <m/>
    <n v="16"/>
    <n v="48"/>
    <m/>
    <m/>
    <n v="0"/>
    <n v="0"/>
    <m/>
    <m/>
    <n v="0"/>
    <n v="0"/>
    <m/>
    <m/>
    <n v="0"/>
    <n v="0"/>
    <m/>
    <m/>
    <n v="0"/>
    <n v="0"/>
    <m/>
    <m/>
    <n v="0"/>
    <n v="0"/>
    <n v="0"/>
    <n v="0"/>
    <m/>
    <m/>
    <x v="16"/>
    <x v="3"/>
    <s v="CoastTFLs"/>
    <x v="40"/>
  </r>
  <r>
    <n v="16"/>
    <n v="41"/>
    <m/>
    <m/>
    <n v="0"/>
    <n v="0"/>
    <m/>
    <m/>
    <n v="0"/>
    <n v="0"/>
    <m/>
    <m/>
    <n v="0"/>
    <n v="0"/>
    <m/>
    <m/>
    <n v="0"/>
    <n v="0"/>
    <m/>
    <m/>
    <n v="0"/>
    <n v="0"/>
    <m/>
    <m/>
    <n v="0"/>
    <n v="0"/>
    <m/>
    <m/>
    <n v="0"/>
    <n v="0"/>
    <m/>
    <m/>
    <n v="0"/>
    <n v="0"/>
    <m/>
    <m/>
    <n v="0"/>
    <n v="0"/>
    <m/>
    <m/>
    <n v="0"/>
    <n v="0"/>
    <m/>
    <m/>
    <n v="0"/>
    <n v="0"/>
    <n v="0"/>
    <n v="0"/>
    <m/>
    <m/>
    <x v="16"/>
    <x v="3"/>
    <s v="CoastTFLs"/>
    <x v="40"/>
  </r>
  <r>
    <n v="16"/>
    <n v="41"/>
    <m/>
    <m/>
    <n v="0"/>
    <n v="0"/>
    <m/>
    <m/>
    <n v="0"/>
    <n v="0"/>
    <m/>
    <m/>
    <n v="0"/>
    <n v="0"/>
    <m/>
    <m/>
    <n v="0"/>
    <n v="0"/>
    <m/>
    <m/>
    <n v="1328"/>
    <n v="10144"/>
    <m/>
    <m/>
    <n v="976"/>
    <n v="976"/>
    <m/>
    <m/>
    <n v="0"/>
    <n v="0"/>
    <m/>
    <m/>
    <n v="0"/>
    <n v="0"/>
    <m/>
    <m/>
    <n v="0"/>
    <n v="0"/>
    <m/>
    <m/>
    <n v="0"/>
    <n v="0"/>
    <m/>
    <m/>
    <n v="0"/>
    <n v="0"/>
    <n v="0"/>
    <n v="0"/>
    <m/>
    <m/>
    <x v="16"/>
    <x v="3"/>
    <s v="CoastTFLs"/>
    <x v="40"/>
  </r>
  <r>
    <n v="16"/>
    <n v="41"/>
    <m/>
    <m/>
    <n v="0"/>
    <n v="0"/>
    <m/>
    <m/>
    <n v="0"/>
    <n v="0"/>
    <m/>
    <m/>
    <n v="0"/>
    <n v="0"/>
    <m/>
    <m/>
    <n v="0"/>
    <n v="0"/>
    <m/>
    <m/>
    <n v="0"/>
    <n v="0"/>
    <m/>
    <m/>
    <n v="0"/>
    <n v="0"/>
    <m/>
    <m/>
    <n v="0"/>
    <n v="0"/>
    <m/>
    <m/>
    <n v="0"/>
    <n v="0"/>
    <m/>
    <m/>
    <n v="0"/>
    <n v="0"/>
    <m/>
    <m/>
    <n v="0"/>
    <n v="0"/>
    <m/>
    <m/>
    <n v="0"/>
    <n v="0"/>
    <n v="0"/>
    <n v="0"/>
    <m/>
    <m/>
    <x v="16"/>
    <x v="3"/>
    <s v="CoastTFLs"/>
    <x v="40"/>
  </r>
  <r>
    <n v="16"/>
    <n v="41"/>
    <m/>
    <m/>
    <n v="0"/>
    <n v="0"/>
    <m/>
    <m/>
    <n v="0"/>
    <n v="0"/>
    <m/>
    <m/>
    <n v="0"/>
    <n v="0"/>
    <m/>
    <m/>
    <n v="0"/>
    <n v="0"/>
    <m/>
    <m/>
    <n v="0"/>
    <n v="0"/>
    <m/>
    <m/>
    <n v="0"/>
    <n v="0"/>
    <m/>
    <m/>
    <n v="0"/>
    <n v="0"/>
    <m/>
    <m/>
    <n v="0"/>
    <n v="0"/>
    <m/>
    <m/>
    <n v="0"/>
    <n v="0"/>
    <m/>
    <m/>
    <n v="0"/>
    <n v="0"/>
    <m/>
    <m/>
    <n v="0"/>
    <n v="0"/>
    <n v="0"/>
    <n v="0"/>
    <m/>
    <m/>
    <x v="16"/>
    <x v="3"/>
    <s v="CoastTFLs"/>
    <x v="40"/>
  </r>
  <r>
    <n v="16"/>
    <n v="41"/>
    <m/>
    <m/>
    <n v="0"/>
    <n v="0"/>
    <m/>
    <m/>
    <n v="816"/>
    <n v="1840"/>
    <m/>
    <m/>
    <n v="0"/>
    <n v="3888"/>
    <m/>
    <m/>
    <n v="0"/>
    <n v="5344"/>
    <m/>
    <m/>
    <n v="128"/>
    <n v="4160"/>
    <m/>
    <m/>
    <n v="144"/>
    <n v="2080"/>
    <m/>
    <m/>
    <n v="16"/>
    <n v="112"/>
    <m/>
    <m/>
    <n v="0"/>
    <n v="0"/>
    <m/>
    <m/>
    <n v="0"/>
    <n v="0"/>
    <m/>
    <m/>
    <n v="0"/>
    <n v="0"/>
    <m/>
    <m/>
    <n v="0"/>
    <n v="0"/>
    <n v="0"/>
    <n v="0"/>
    <m/>
    <m/>
    <x v="16"/>
    <x v="3"/>
    <s v="CoastTFLs"/>
    <x v="40"/>
  </r>
  <r>
    <n v="16"/>
    <n v="41"/>
    <m/>
    <m/>
    <n v="0"/>
    <n v="0"/>
    <m/>
    <m/>
    <n v="0"/>
    <n v="0"/>
    <m/>
    <m/>
    <n v="0"/>
    <n v="0"/>
    <m/>
    <m/>
    <n v="0"/>
    <n v="0"/>
    <m/>
    <m/>
    <n v="0"/>
    <n v="0"/>
    <m/>
    <m/>
    <n v="0"/>
    <n v="0"/>
    <m/>
    <m/>
    <n v="0"/>
    <n v="0"/>
    <m/>
    <m/>
    <n v="0"/>
    <n v="0"/>
    <m/>
    <m/>
    <n v="0"/>
    <n v="0"/>
    <m/>
    <m/>
    <n v="0"/>
    <n v="0"/>
    <m/>
    <m/>
    <n v="0"/>
    <n v="0"/>
    <n v="0"/>
    <n v="0"/>
    <m/>
    <m/>
    <x v="16"/>
    <x v="3"/>
    <s v="CoastTFLs"/>
    <x v="40"/>
  </r>
  <r>
    <n v="16"/>
    <n v="41"/>
    <m/>
    <m/>
    <n v="0"/>
    <n v="0"/>
    <m/>
    <m/>
    <n v="0"/>
    <n v="0"/>
    <m/>
    <m/>
    <n v="0"/>
    <n v="1888"/>
    <m/>
    <m/>
    <n v="0"/>
    <n v="0"/>
    <m/>
    <m/>
    <n v="0"/>
    <n v="0"/>
    <m/>
    <m/>
    <n v="0"/>
    <n v="0"/>
    <m/>
    <m/>
    <n v="0"/>
    <n v="0"/>
    <m/>
    <m/>
    <n v="0"/>
    <n v="0"/>
    <m/>
    <m/>
    <n v="0"/>
    <n v="0"/>
    <m/>
    <m/>
    <n v="0"/>
    <n v="0"/>
    <m/>
    <m/>
    <n v="0"/>
    <n v="0"/>
    <n v="0"/>
    <n v="0"/>
    <m/>
    <m/>
    <x v="16"/>
    <x v="3"/>
    <s v="CoastTFLs"/>
    <x v="40"/>
  </r>
  <r>
    <n v="16"/>
    <n v="41"/>
    <m/>
    <m/>
    <n v="0"/>
    <n v="0"/>
    <m/>
    <m/>
    <n v="0"/>
    <n v="0"/>
    <m/>
    <m/>
    <n v="0"/>
    <n v="0"/>
    <m/>
    <m/>
    <n v="0"/>
    <n v="0"/>
    <m/>
    <m/>
    <n v="0"/>
    <n v="0"/>
    <m/>
    <m/>
    <n v="0"/>
    <n v="0"/>
    <m/>
    <m/>
    <n v="0"/>
    <n v="0"/>
    <m/>
    <m/>
    <n v="0"/>
    <n v="0"/>
    <m/>
    <m/>
    <n v="0"/>
    <n v="0"/>
    <m/>
    <m/>
    <n v="0"/>
    <n v="0"/>
    <m/>
    <m/>
    <n v="0"/>
    <n v="0"/>
    <n v="0"/>
    <n v="0"/>
    <m/>
    <m/>
    <x v="16"/>
    <x v="3"/>
    <s v="CoastTFLs"/>
    <x v="40"/>
  </r>
  <r>
    <n v="16"/>
    <n v="41"/>
    <m/>
    <m/>
    <n v="0"/>
    <n v="0"/>
    <m/>
    <m/>
    <n v="0"/>
    <n v="0"/>
    <m/>
    <m/>
    <n v="0"/>
    <n v="0"/>
    <m/>
    <m/>
    <n v="0"/>
    <n v="0"/>
    <m/>
    <m/>
    <n v="0"/>
    <n v="0"/>
    <m/>
    <m/>
    <n v="0"/>
    <n v="0"/>
    <m/>
    <m/>
    <n v="0"/>
    <n v="0"/>
    <m/>
    <m/>
    <n v="0"/>
    <n v="0"/>
    <m/>
    <m/>
    <n v="0"/>
    <n v="0"/>
    <m/>
    <m/>
    <n v="0"/>
    <n v="0"/>
    <m/>
    <m/>
    <n v="0"/>
    <n v="0"/>
    <n v="0"/>
    <n v="0"/>
    <m/>
    <m/>
    <x v="16"/>
    <x v="3"/>
    <s v="CoastTFLs"/>
    <x v="40"/>
  </r>
  <r>
    <n v="16"/>
    <n v="41"/>
    <m/>
    <m/>
    <n v="0"/>
    <n v="0"/>
    <m/>
    <m/>
    <n v="0"/>
    <n v="0"/>
    <m/>
    <m/>
    <n v="0"/>
    <n v="0"/>
    <m/>
    <m/>
    <n v="0"/>
    <n v="0"/>
    <m/>
    <m/>
    <n v="0"/>
    <n v="0"/>
    <m/>
    <m/>
    <n v="0"/>
    <n v="0"/>
    <m/>
    <m/>
    <n v="0"/>
    <n v="0"/>
    <m/>
    <m/>
    <n v="0"/>
    <n v="0"/>
    <m/>
    <m/>
    <n v="0"/>
    <n v="0"/>
    <m/>
    <m/>
    <n v="0"/>
    <n v="0"/>
    <m/>
    <m/>
    <n v="0"/>
    <n v="0"/>
    <n v="0"/>
    <n v="0"/>
    <m/>
    <m/>
    <x v="16"/>
    <x v="3"/>
    <s v="CoastTFLs"/>
    <x v="40"/>
  </r>
  <r>
    <n v="16"/>
    <n v="41"/>
    <m/>
    <m/>
    <n v="0"/>
    <n v="0"/>
    <m/>
    <m/>
    <n v="0"/>
    <n v="0"/>
    <m/>
    <m/>
    <n v="0"/>
    <n v="0"/>
    <m/>
    <m/>
    <n v="0"/>
    <n v="48"/>
    <m/>
    <m/>
    <n v="3728"/>
    <n v="3728"/>
    <m/>
    <m/>
    <n v="0"/>
    <n v="0"/>
    <m/>
    <m/>
    <n v="0"/>
    <n v="0"/>
    <m/>
    <m/>
    <n v="0"/>
    <n v="0"/>
    <m/>
    <m/>
    <n v="0"/>
    <n v="0"/>
    <m/>
    <m/>
    <n v="0"/>
    <n v="0"/>
    <m/>
    <m/>
    <n v="0"/>
    <n v="0"/>
    <n v="0"/>
    <n v="0"/>
    <m/>
    <m/>
    <x v="16"/>
    <x v="3"/>
    <s v="CoastTFLs"/>
    <x v="40"/>
  </r>
  <r>
    <n v="16"/>
    <n v="41"/>
    <m/>
    <m/>
    <n v="0"/>
    <n v="0"/>
    <m/>
    <m/>
    <n v="0"/>
    <n v="0"/>
    <m/>
    <m/>
    <n v="0"/>
    <n v="0"/>
    <m/>
    <m/>
    <n v="0"/>
    <n v="0"/>
    <m/>
    <m/>
    <n v="0"/>
    <n v="0"/>
    <m/>
    <m/>
    <n v="0"/>
    <n v="0"/>
    <m/>
    <m/>
    <n v="0"/>
    <n v="0"/>
    <m/>
    <m/>
    <n v="0"/>
    <n v="0"/>
    <m/>
    <m/>
    <n v="0"/>
    <n v="0"/>
    <m/>
    <m/>
    <n v="0"/>
    <n v="0"/>
    <m/>
    <m/>
    <n v="0"/>
    <n v="0"/>
    <n v="0"/>
    <n v="0"/>
    <m/>
    <m/>
    <x v="16"/>
    <x v="3"/>
    <s v="CoastTFLs"/>
    <x v="40"/>
  </r>
  <r>
    <n v="16"/>
    <n v="41"/>
    <m/>
    <m/>
    <n v="0"/>
    <n v="0"/>
    <m/>
    <m/>
    <n v="0"/>
    <n v="0"/>
    <m/>
    <m/>
    <n v="0"/>
    <n v="0"/>
    <m/>
    <m/>
    <n v="0"/>
    <n v="0"/>
    <m/>
    <m/>
    <n v="0"/>
    <n v="0"/>
    <m/>
    <m/>
    <n v="0"/>
    <n v="0"/>
    <m/>
    <m/>
    <n v="0"/>
    <n v="0"/>
    <m/>
    <m/>
    <n v="0"/>
    <n v="0"/>
    <m/>
    <m/>
    <n v="0"/>
    <n v="0"/>
    <m/>
    <m/>
    <n v="0"/>
    <n v="0"/>
    <m/>
    <m/>
    <n v="0"/>
    <n v="0"/>
    <n v="0"/>
    <n v="0"/>
    <m/>
    <m/>
    <x v="16"/>
    <x v="3"/>
    <s v="CoastTFLs"/>
    <x v="40"/>
  </r>
  <r>
    <n v="16"/>
    <n v="41"/>
    <m/>
    <m/>
    <n v="0"/>
    <n v="0"/>
    <m/>
    <m/>
    <n v="0"/>
    <n v="0"/>
    <m/>
    <m/>
    <n v="0"/>
    <n v="0"/>
    <m/>
    <m/>
    <n v="0"/>
    <n v="0"/>
    <m/>
    <m/>
    <n v="0"/>
    <n v="0"/>
    <m/>
    <m/>
    <n v="0"/>
    <n v="0"/>
    <m/>
    <m/>
    <n v="0"/>
    <n v="0"/>
    <m/>
    <m/>
    <n v="0"/>
    <n v="0"/>
    <m/>
    <m/>
    <n v="0"/>
    <n v="0"/>
    <m/>
    <m/>
    <n v="0"/>
    <n v="0"/>
    <m/>
    <m/>
    <n v="0"/>
    <n v="0"/>
    <n v="0"/>
    <n v="0"/>
    <m/>
    <m/>
    <x v="16"/>
    <x v="3"/>
    <s v="CoastTFLs"/>
    <x v="40"/>
  </r>
  <r>
    <n v="17"/>
    <n v="1"/>
    <m/>
    <m/>
    <n v="1036544"/>
    <n v="53729744"/>
    <m/>
    <m/>
    <n v="44576"/>
    <n v="47124960"/>
    <m/>
    <m/>
    <n v="65440"/>
    <n v="46161840"/>
    <m/>
    <m/>
    <n v="106880"/>
    <n v="45311872"/>
    <m/>
    <m/>
    <n v="118752"/>
    <n v="43859664"/>
    <m/>
    <m/>
    <n v="181824"/>
    <n v="42474288"/>
    <m/>
    <m/>
    <n v="24656"/>
    <n v="41737664"/>
    <m/>
    <m/>
    <n v="7456"/>
    <n v="41549520"/>
    <m/>
    <m/>
    <n v="2944"/>
    <n v="41488752"/>
    <m/>
    <m/>
    <n v="1040"/>
    <n v="41485072"/>
    <m/>
    <m/>
    <n v="1280"/>
    <n v="41444320"/>
    <m/>
    <m/>
    <n v="480"/>
    <n v="41594768"/>
    <x v="17"/>
    <x v="0"/>
    <s v="100MileHouse"/>
    <x v="0"/>
  </r>
  <r>
    <n v="17"/>
    <n v="2"/>
    <m/>
    <m/>
    <n v="191328"/>
    <n v="6670304"/>
    <m/>
    <m/>
    <n v="27888"/>
    <n v="6921232"/>
    <m/>
    <m/>
    <n v="44128"/>
    <n v="6412848"/>
    <m/>
    <m/>
    <n v="104048"/>
    <n v="6036416"/>
    <m/>
    <m/>
    <n v="168320"/>
    <n v="5615952"/>
    <m/>
    <m/>
    <n v="234880"/>
    <n v="5218400"/>
    <m/>
    <m/>
    <n v="159328"/>
    <n v="3278256"/>
    <m/>
    <m/>
    <n v="112464"/>
    <n v="2756608"/>
    <m/>
    <m/>
    <n v="65392"/>
    <n v="2574160"/>
    <m/>
    <m/>
    <n v="42528"/>
    <n v="2514656"/>
    <m/>
    <m/>
    <n v="30832"/>
    <n v="2466176"/>
    <m/>
    <m/>
    <n v="12464"/>
    <n v="2433920"/>
    <x v="17"/>
    <x v="0"/>
    <s v="Arrow"/>
    <x v="1"/>
  </r>
  <r>
    <n v="17"/>
    <n v="3"/>
    <m/>
    <m/>
    <n v="0"/>
    <n v="0"/>
    <m/>
    <m/>
    <n v="0"/>
    <n v="0"/>
    <m/>
    <m/>
    <n v="0"/>
    <n v="0"/>
    <m/>
    <m/>
    <n v="0"/>
    <n v="0"/>
    <m/>
    <m/>
    <n v="0"/>
    <n v="0"/>
    <m/>
    <m/>
    <n v="0"/>
    <n v="0"/>
    <m/>
    <m/>
    <n v="0"/>
    <n v="0"/>
    <m/>
    <m/>
    <n v="0"/>
    <n v="0"/>
    <m/>
    <m/>
    <n v="0"/>
    <n v="0"/>
    <m/>
    <m/>
    <n v="0"/>
    <n v="0"/>
    <m/>
    <m/>
    <n v="0"/>
    <n v="0"/>
    <m/>
    <m/>
    <n v="0"/>
    <n v="0"/>
    <x v="17"/>
    <x v="1"/>
    <s v="Arrowsmith"/>
    <x v="2"/>
  </r>
  <r>
    <n v="17"/>
    <n v="4"/>
    <m/>
    <m/>
    <n v="571408"/>
    <n v="11272080"/>
    <m/>
    <m/>
    <n v="67968"/>
    <n v="11860224"/>
    <m/>
    <m/>
    <n v="207616"/>
    <n v="10882720"/>
    <m/>
    <m/>
    <n v="346576"/>
    <n v="10270192"/>
    <m/>
    <m/>
    <n v="537280"/>
    <n v="9140576"/>
    <m/>
    <m/>
    <n v="797296"/>
    <n v="8421232"/>
    <m/>
    <m/>
    <n v="504112"/>
    <n v="2440048"/>
    <m/>
    <m/>
    <n v="192848"/>
    <n v="1519312"/>
    <m/>
    <m/>
    <n v="168096"/>
    <n v="1471152"/>
    <m/>
    <m/>
    <n v="125184"/>
    <n v="1414832"/>
    <m/>
    <m/>
    <n v="134928"/>
    <n v="1444144"/>
    <m/>
    <m/>
    <n v="77328"/>
    <n v="1336608"/>
    <x v="17"/>
    <x v="0"/>
    <s v="Boundary"/>
    <x v="3"/>
  </r>
  <r>
    <n v="17"/>
    <n v="5"/>
    <m/>
    <m/>
    <n v="515504"/>
    <n v="10329888"/>
    <m/>
    <m/>
    <n v="45280"/>
    <n v="11010288"/>
    <m/>
    <m/>
    <n v="91984"/>
    <n v="10690032"/>
    <m/>
    <m/>
    <n v="151312"/>
    <n v="10304224"/>
    <m/>
    <m/>
    <n v="260768"/>
    <n v="9614096"/>
    <m/>
    <m/>
    <n v="267664"/>
    <n v="9308944"/>
    <m/>
    <m/>
    <n v="262336"/>
    <n v="8473520"/>
    <m/>
    <m/>
    <n v="234640"/>
    <n v="7874864"/>
    <m/>
    <m/>
    <n v="271152"/>
    <n v="6958112"/>
    <m/>
    <m/>
    <n v="173088"/>
    <n v="5572832"/>
    <m/>
    <m/>
    <n v="34208"/>
    <n v="5037536"/>
    <m/>
    <m/>
    <n v="23360"/>
    <n v="5037824"/>
    <x v="17"/>
    <x v="0"/>
    <s v="Bulkley"/>
    <x v="4"/>
  </r>
  <r>
    <n v="17"/>
    <n v="6"/>
    <m/>
    <m/>
    <n v="87728"/>
    <n v="708048"/>
    <m/>
    <m/>
    <n v="0"/>
    <n v="352"/>
    <m/>
    <m/>
    <n v="0"/>
    <n v="352"/>
    <m/>
    <m/>
    <n v="0"/>
    <n v="352"/>
    <m/>
    <m/>
    <n v="0"/>
    <n v="352"/>
    <m/>
    <m/>
    <n v="1584"/>
    <n v="17248"/>
    <m/>
    <m/>
    <n v="40864"/>
    <n v="75200"/>
    <m/>
    <m/>
    <n v="43568"/>
    <n v="74928"/>
    <m/>
    <m/>
    <n v="188736"/>
    <n v="259280"/>
    <m/>
    <m/>
    <n v="58128"/>
    <n v="89280"/>
    <m/>
    <m/>
    <n v="4528"/>
    <n v="13136"/>
    <m/>
    <m/>
    <n v="928"/>
    <n v="6560"/>
    <x v="17"/>
    <x v="1"/>
    <s v="Cassiar"/>
    <x v="5"/>
  </r>
  <r>
    <n v="17"/>
    <n v="7"/>
    <m/>
    <m/>
    <n v="55120"/>
    <n v="331568"/>
    <m/>
    <m/>
    <n v="44752"/>
    <n v="407264"/>
    <m/>
    <m/>
    <n v="53616"/>
    <n v="327600"/>
    <m/>
    <m/>
    <n v="52368"/>
    <n v="262640"/>
    <m/>
    <m/>
    <n v="58512"/>
    <n v="256992"/>
    <m/>
    <m/>
    <n v="55840"/>
    <n v="220336"/>
    <m/>
    <m/>
    <n v="15360"/>
    <n v="45872"/>
    <m/>
    <m/>
    <n v="13760"/>
    <n v="52384"/>
    <m/>
    <m/>
    <n v="5040"/>
    <n v="11952"/>
    <m/>
    <m/>
    <n v="2304"/>
    <n v="6336"/>
    <m/>
    <m/>
    <n v="160"/>
    <n v="2944"/>
    <m/>
    <m/>
    <n v="0"/>
    <n v="4656"/>
    <x v="17"/>
    <x v="1"/>
    <s v="Cranberry"/>
    <x v="6"/>
  </r>
  <r>
    <n v="17"/>
    <n v="8"/>
    <m/>
    <m/>
    <n v="1013120"/>
    <n v="23521312"/>
    <m/>
    <m/>
    <n v="197072"/>
    <n v="23002960"/>
    <m/>
    <m/>
    <n v="600880"/>
    <n v="21366960"/>
    <m/>
    <m/>
    <n v="1039680"/>
    <n v="19632864"/>
    <m/>
    <m/>
    <n v="1330816"/>
    <n v="17001712"/>
    <m/>
    <m/>
    <n v="1613056"/>
    <n v="14270768"/>
    <m/>
    <m/>
    <n v="699904"/>
    <n v="6751952"/>
    <m/>
    <m/>
    <n v="326464"/>
    <n v="4799920"/>
    <m/>
    <m/>
    <n v="102304"/>
    <n v="3995920"/>
    <m/>
    <m/>
    <n v="44256"/>
    <n v="3862160"/>
    <m/>
    <m/>
    <n v="28800"/>
    <n v="3788096"/>
    <m/>
    <m/>
    <n v="26496"/>
    <n v="3804528"/>
    <x v="17"/>
    <x v="0"/>
    <s v="Cranbrook"/>
    <x v="7"/>
  </r>
  <r>
    <n v="17"/>
    <n v="9"/>
    <m/>
    <m/>
    <n v="543232"/>
    <n v="8336480"/>
    <m/>
    <m/>
    <n v="442176"/>
    <n v="25363504"/>
    <m/>
    <m/>
    <n v="812128"/>
    <n v="23985888"/>
    <m/>
    <m/>
    <n v="243344"/>
    <n v="23904208"/>
    <m/>
    <m/>
    <n v="618640"/>
    <n v="21908400"/>
    <m/>
    <m/>
    <n v="508576"/>
    <n v="21522080"/>
    <m/>
    <m/>
    <n v="413696"/>
    <n v="20316528"/>
    <m/>
    <m/>
    <n v="500160"/>
    <n v="16420144"/>
    <m/>
    <m/>
    <n v="244848"/>
    <n v="14001920"/>
    <m/>
    <m/>
    <n v="174192"/>
    <n v="13458608"/>
    <m/>
    <m/>
    <n v="66288"/>
    <n v="13153088"/>
    <m/>
    <m/>
    <n v="76704"/>
    <n v="13215200"/>
    <x v="17"/>
    <x v="0"/>
    <s v="DawsonCreek"/>
    <x v="8"/>
  </r>
  <r>
    <n v="17"/>
    <n v="10"/>
    <m/>
    <m/>
    <n v="0"/>
    <n v="0"/>
    <m/>
    <m/>
    <n v="0"/>
    <n v="0"/>
    <m/>
    <m/>
    <n v="0"/>
    <n v="0"/>
    <m/>
    <m/>
    <n v="0"/>
    <n v="0"/>
    <m/>
    <m/>
    <n v="0"/>
    <n v="0"/>
    <m/>
    <m/>
    <n v="144"/>
    <n v="8224"/>
    <m/>
    <m/>
    <n v="7632"/>
    <n v="57568"/>
    <m/>
    <m/>
    <n v="165040"/>
    <n v="646960"/>
    <m/>
    <m/>
    <n v="549872"/>
    <n v="1189664"/>
    <m/>
    <m/>
    <n v="481936"/>
    <n v="1340272"/>
    <m/>
    <m/>
    <n v="348384"/>
    <n v="939632"/>
    <m/>
    <m/>
    <n v="37088"/>
    <n v="373888"/>
    <x v="17"/>
    <x v="1"/>
    <s v="FortNelson"/>
    <x v="9"/>
  </r>
  <r>
    <n v="17"/>
    <n v="11"/>
    <m/>
    <m/>
    <n v="12768"/>
    <n v="180384"/>
    <m/>
    <m/>
    <n v="5088"/>
    <n v="480144"/>
    <m/>
    <m/>
    <n v="11152"/>
    <n v="456032"/>
    <m/>
    <m/>
    <n v="10208"/>
    <n v="456864"/>
    <m/>
    <m/>
    <n v="8176"/>
    <n v="427824"/>
    <m/>
    <m/>
    <n v="16768"/>
    <n v="407408"/>
    <m/>
    <m/>
    <n v="12560"/>
    <n v="295056"/>
    <m/>
    <m/>
    <n v="4416"/>
    <n v="246880"/>
    <m/>
    <m/>
    <n v="144"/>
    <n v="223472"/>
    <m/>
    <m/>
    <n v="336"/>
    <n v="216064"/>
    <m/>
    <m/>
    <n v="64"/>
    <n v="214704"/>
    <m/>
    <m/>
    <n v="0"/>
    <n v="217040"/>
    <x v="17"/>
    <x v="1"/>
    <s v="Fraser"/>
    <x v="10"/>
  </r>
  <r>
    <n v="17"/>
    <n v="12"/>
    <m/>
    <m/>
    <n v="2461216"/>
    <n v="95058720"/>
    <m/>
    <m/>
    <n v="144800"/>
    <n v="97661008"/>
    <m/>
    <m/>
    <n v="511968"/>
    <n v="90809072"/>
    <m/>
    <m/>
    <n v="586080"/>
    <n v="89786528"/>
    <m/>
    <m/>
    <n v="1320992"/>
    <n v="79805968"/>
    <m/>
    <m/>
    <n v="913808"/>
    <n v="80178704"/>
    <m/>
    <m/>
    <n v="378208"/>
    <n v="79523520"/>
    <m/>
    <m/>
    <n v="355008"/>
    <n v="78482400"/>
    <m/>
    <m/>
    <n v="443232"/>
    <n v="75574512"/>
    <m/>
    <m/>
    <n v="151824"/>
    <n v="73692784"/>
    <m/>
    <m/>
    <n v="292400"/>
    <n v="74050336"/>
    <m/>
    <m/>
    <n v="78608"/>
    <n v="73645456"/>
    <x v="17"/>
    <x v="0"/>
    <s v="FtStJames"/>
    <x v="11"/>
  </r>
  <r>
    <n v="17"/>
    <n v="13"/>
    <m/>
    <m/>
    <n v="183200"/>
    <n v="2171632"/>
    <m/>
    <m/>
    <n v="531248"/>
    <n v="13902800"/>
    <m/>
    <m/>
    <n v="922384"/>
    <n v="13223632"/>
    <m/>
    <m/>
    <n v="1267312"/>
    <n v="18219376"/>
    <m/>
    <m/>
    <n v="1927104"/>
    <n v="21716512"/>
    <m/>
    <m/>
    <n v="1461968"/>
    <n v="25434272"/>
    <m/>
    <m/>
    <n v="419024"/>
    <n v="14890176"/>
    <m/>
    <m/>
    <n v="691536"/>
    <n v="17333312"/>
    <m/>
    <m/>
    <n v="701216"/>
    <n v="16804144"/>
    <m/>
    <m/>
    <n v="807696"/>
    <n v="18273232"/>
    <m/>
    <m/>
    <n v="620224"/>
    <n v="16714880"/>
    <m/>
    <m/>
    <n v="98352"/>
    <n v="15750336"/>
    <x v="17"/>
    <x v="1"/>
    <s v="FtStJohn"/>
    <x v="12"/>
  </r>
  <r>
    <n v="17"/>
    <n v="14"/>
    <m/>
    <m/>
    <n v="161680"/>
    <n v="3954368"/>
    <m/>
    <m/>
    <n v="20224"/>
    <n v="4076848"/>
    <m/>
    <m/>
    <n v="38800"/>
    <n v="3718016"/>
    <m/>
    <m/>
    <n v="115984"/>
    <n v="3338512"/>
    <m/>
    <m/>
    <n v="145040"/>
    <n v="3052704"/>
    <m/>
    <m/>
    <n v="233856"/>
    <n v="2752048"/>
    <m/>
    <m/>
    <n v="99040"/>
    <n v="1514304"/>
    <m/>
    <m/>
    <n v="42304"/>
    <n v="1197168"/>
    <m/>
    <m/>
    <n v="15776"/>
    <n v="1152992"/>
    <m/>
    <m/>
    <n v="17296"/>
    <n v="1142176"/>
    <m/>
    <m/>
    <n v="15328"/>
    <n v="1115456"/>
    <m/>
    <m/>
    <n v="15680"/>
    <n v="1124464"/>
    <x v="17"/>
    <x v="0"/>
    <s v="Golden"/>
    <x v="13"/>
  </r>
  <r>
    <n v="17"/>
    <n v="15"/>
    <m/>
    <m/>
    <n v="350848"/>
    <n v="8752464"/>
    <m/>
    <m/>
    <n v="44832"/>
    <n v="8704688"/>
    <m/>
    <m/>
    <n v="117728"/>
    <n v="7905568"/>
    <m/>
    <m/>
    <n v="168880"/>
    <n v="7287504"/>
    <m/>
    <m/>
    <n v="306880"/>
    <n v="6625984"/>
    <m/>
    <m/>
    <n v="385568"/>
    <n v="5706288"/>
    <m/>
    <m/>
    <n v="359280"/>
    <n v="3753072"/>
    <m/>
    <m/>
    <n v="171040"/>
    <n v="2602880"/>
    <m/>
    <m/>
    <n v="92544"/>
    <n v="2298528"/>
    <m/>
    <m/>
    <n v="42096"/>
    <n v="2086832"/>
    <m/>
    <m/>
    <n v="25408"/>
    <n v="2072608"/>
    <m/>
    <m/>
    <n v="18512"/>
    <n v="2058256"/>
    <x v="17"/>
    <x v="0"/>
    <s v="Invermere"/>
    <x v="14"/>
  </r>
  <r>
    <n v="17"/>
    <n v="16"/>
    <m/>
    <m/>
    <n v="1984"/>
    <n v="21696"/>
    <m/>
    <m/>
    <n v="20240"/>
    <n v="102288"/>
    <m/>
    <m/>
    <n v="35600"/>
    <n v="150048"/>
    <m/>
    <m/>
    <n v="21376"/>
    <n v="83088"/>
    <m/>
    <m/>
    <n v="25040"/>
    <n v="211216"/>
    <m/>
    <m/>
    <n v="30400"/>
    <n v="187296"/>
    <m/>
    <m/>
    <n v="11984"/>
    <n v="111808"/>
    <m/>
    <m/>
    <n v="13936"/>
    <n v="123312"/>
    <m/>
    <m/>
    <n v="6560"/>
    <n v="76720"/>
    <m/>
    <m/>
    <n v="4160"/>
    <n v="62752"/>
    <m/>
    <m/>
    <n v="1248"/>
    <n v="54464"/>
    <m/>
    <m/>
    <n v="48"/>
    <n v="56272"/>
    <x v="17"/>
    <x v="1"/>
    <s v="Kalum"/>
    <x v="15"/>
  </r>
  <r>
    <n v="17"/>
    <n v="17"/>
    <m/>
    <m/>
    <n v="1469312"/>
    <n v="48760272"/>
    <m/>
    <m/>
    <n v="142512"/>
    <n v="46412304"/>
    <m/>
    <m/>
    <n v="185488"/>
    <n v="45126128"/>
    <m/>
    <m/>
    <n v="261152"/>
    <n v="43038464"/>
    <m/>
    <m/>
    <n v="475520"/>
    <n v="39366912"/>
    <m/>
    <m/>
    <n v="920240"/>
    <n v="35681632"/>
    <m/>
    <m/>
    <n v="274528"/>
    <n v="29901664"/>
    <m/>
    <m/>
    <n v="59360"/>
    <n v="29048096"/>
    <m/>
    <m/>
    <n v="18400"/>
    <n v="28974432"/>
    <m/>
    <m/>
    <n v="5664"/>
    <n v="28866608"/>
    <m/>
    <m/>
    <n v="6944"/>
    <n v="28892592"/>
    <m/>
    <m/>
    <n v="2176"/>
    <n v="28927664"/>
    <x v="17"/>
    <x v="0"/>
    <s v="Kamloops"/>
    <x v="16"/>
  </r>
  <r>
    <n v="17"/>
    <n v="18"/>
    <m/>
    <m/>
    <n v="0"/>
    <n v="0"/>
    <m/>
    <m/>
    <n v="0"/>
    <n v="0"/>
    <m/>
    <m/>
    <n v="0"/>
    <n v="0"/>
    <m/>
    <m/>
    <n v="0"/>
    <n v="0"/>
    <m/>
    <m/>
    <n v="0"/>
    <n v="32"/>
    <m/>
    <m/>
    <n v="0"/>
    <n v="0"/>
    <m/>
    <m/>
    <n v="0"/>
    <n v="0"/>
    <m/>
    <m/>
    <n v="0"/>
    <n v="0"/>
    <m/>
    <m/>
    <n v="0"/>
    <n v="16"/>
    <m/>
    <m/>
    <n v="0"/>
    <n v="0"/>
    <m/>
    <m/>
    <n v="0"/>
    <n v="0"/>
    <m/>
    <m/>
    <n v="0"/>
    <n v="0"/>
    <x v="17"/>
    <x v="1"/>
    <s v="Kingcome"/>
    <x v="17"/>
  </r>
  <r>
    <n v="17"/>
    <n v="19"/>
    <m/>
    <m/>
    <n v="203008"/>
    <n v="1453040"/>
    <m/>
    <m/>
    <n v="82432"/>
    <n v="2262768"/>
    <m/>
    <m/>
    <n v="135952"/>
    <n v="2044784"/>
    <m/>
    <m/>
    <n v="154576"/>
    <n v="1918320"/>
    <m/>
    <m/>
    <n v="189584"/>
    <n v="1747312"/>
    <m/>
    <m/>
    <n v="220896"/>
    <n v="1655344"/>
    <m/>
    <m/>
    <n v="162832"/>
    <n v="1120384"/>
    <m/>
    <m/>
    <n v="158624"/>
    <n v="1076000"/>
    <m/>
    <m/>
    <n v="109696"/>
    <n v="761904"/>
    <m/>
    <m/>
    <n v="60176"/>
    <n v="480912"/>
    <m/>
    <m/>
    <n v="23424"/>
    <n v="385344"/>
    <m/>
    <m/>
    <n v="3808"/>
    <n v="361632"/>
    <x v="17"/>
    <x v="1"/>
    <s v="Kispiox"/>
    <x v="18"/>
  </r>
  <r>
    <n v="17"/>
    <n v="20"/>
    <m/>
    <m/>
    <n v="447392"/>
    <n v="9978176"/>
    <m/>
    <m/>
    <n v="49760"/>
    <n v="10541872"/>
    <m/>
    <m/>
    <n v="133248"/>
    <n v="9808688"/>
    <m/>
    <m/>
    <n v="278064"/>
    <n v="9030800"/>
    <m/>
    <m/>
    <n v="433680"/>
    <n v="8112336"/>
    <m/>
    <m/>
    <n v="615200"/>
    <n v="7024800"/>
    <m/>
    <m/>
    <n v="223904"/>
    <n v="3365392"/>
    <m/>
    <m/>
    <n v="107792"/>
    <n v="2761680"/>
    <m/>
    <m/>
    <n v="62160"/>
    <n v="2530544"/>
    <m/>
    <m/>
    <n v="29392"/>
    <n v="2480496"/>
    <m/>
    <m/>
    <n v="22800"/>
    <n v="2432496"/>
    <m/>
    <m/>
    <n v="17216"/>
    <n v="2404112"/>
    <x v="17"/>
    <x v="0"/>
    <s v="KootenayLake"/>
    <x v="19"/>
  </r>
  <r>
    <n v="17"/>
    <n v="21"/>
    <m/>
    <m/>
    <n v="992096"/>
    <n v="61777824"/>
    <m/>
    <m/>
    <n v="50064"/>
    <n v="60046688"/>
    <m/>
    <m/>
    <n v="56832"/>
    <n v="58189200"/>
    <m/>
    <m/>
    <n v="73216"/>
    <n v="57186096"/>
    <m/>
    <m/>
    <n v="80048"/>
    <n v="53437360"/>
    <m/>
    <m/>
    <n v="57264"/>
    <n v="53942096"/>
    <m/>
    <m/>
    <n v="19344"/>
    <n v="54459168"/>
    <m/>
    <m/>
    <n v="16384"/>
    <n v="54093984"/>
    <m/>
    <m/>
    <n v="8336"/>
    <n v="53949504"/>
    <m/>
    <m/>
    <n v="2208"/>
    <n v="53769584"/>
    <m/>
    <m/>
    <n v="7312"/>
    <n v="53657168"/>
    <m/>
    <m/>
    <n v="2448"/>
    <n v="53811360"/>
    <x v="17"/>
    <x v="0"/>
    <s v="Lakes"/>
    <x v="20"/>
  </r>
  <r>
    <n v="17"/>
    <n v="22"/>
    <m/>
    <m/>
    <n v="574848"/>
    <n v="11911376"/>
    <m/>
    <m/>
    <n v="75824"/>
    <n v="15625808"/>
    <m/>
    <m/>
    <n v="146128"/>
    <n v="15633440"/>
    <m/>
    <m/>
    <n v="144512"/>
    <n v="15232592"/>
    <m/>
    <m/>
    <n v="322064"/>
    <n v="13314912"/>
    <m/>
    <m/>
    <n v="431008"/>
    <n v="11211840"/>
    <m/>
    <m/>
    <n v="400304"/>
    <n v="7261968"/>
    <m/>
    <m/>
    <n v="103568"/>
    <n v="5504688"/>
    <m/>
    <m/>
    <n v="48640"/>
    <n v="5306624"/>
    <m/>
    <m/>
    <n v="21200"/>
    <n v="5247008"/>
    <m/>
    <m/>
    <n v="16224"/>
    <n v="5222096"/>
    <m/>
    <m/>
    <n v="34912"/>
    <n v="5279856"/>
    <x v="17"/>
    <x v="0"/>
    <s v="Lillooet"/>
    <x v="21"/>
  </r>
  <r>
    <n v="17"/>
    <n v="23"/>
    <m/>
    <m/>
    <n v="3938768"/>
    <n v="62242000"/>
    <m/>
    <m/>
    <n v="1078704"/>
    <n v="89736784"/>
    <m/>
    <m/>
    <n v="1818800"/>
    <n v="84985920"/>
    <m/>
    <m/>
    <n v="1892832"/>
    <n v="82957552"/>
    <m/>
    <m/>
    <n v="2809776"/>
    <n v="75076688"/>
    <m/>
    <m/>
    <n v="906464"/>
    <n v="82116592"/>
    <m/>
    <m/>
    <n v="594688"/>
    <n v="85929712"/>
    <m/>
    <m/>
    <n v="640432"/>
    <n v="77749552"/>
    <m/>
    <m/>
    <n v="742640"/>
    <n v="74183008"/>
    <m/>
    <m/>
    <n v="399504"/>
    <n v="72155088"/>
    <m/>
    <m/>
    <n v="464288"/>
    <n v="72200208"/>
    <m/>
    <m/>
    <n v="161408"/>
    <n v="71475520"/>
    <x v="17"/>
    <x v="0"/>
    <s v="Mackenzie"/>
    <x v="22"/>
  </r>
  <r>
    <n v="17"/>
    <n v="24"/>
    <m/>
    <m/>
    <n v="1910240"/>
    <n v="54803760"/>
    <m/>
    <m/>
    <n v="176448"/>
    <n v="51803088"/>
    <m/>
    <m/>
    <n v="366096"/>
    <n v="50012288"/>
    <m/>
    <m/>
    <n v="361680"/>
    <n v="48254416"/>
    <m/>
    <m/>
    <n v="894944"/>
    <n v="41602704"/>
    <m/>
    <m/>
    <n v="965712"/>
    <n v="35261280"/>
    <m/>
    <m/>
    <n v="1070544"/>
    <n v="24586320"/>
    <m/>
    <m/>
    <n v="151488"/>
    <n v="18453104"/>
    <m/>
    <m/>
    <n v="39296"/>
    <n v="17890752"/>
    <m/>
    <m/>
    <n v="11680"/>
    <n v="17874048"/>
    <m/>
    <m/>
    <n v="4160"/>
    <n v="17817248"/>
    <m/>
    <m/>
    <n v="5280"/>
    <n v="17870448"/>
    <x v="17"/>
    <x v="0"/>
    <s v="Merritt"/>
    <x v="23"/>
  </r>
  <r>
    <n v="17"/>
    <n v="25"/>
    <m/>
    <m/>
    <n v="0"/>
    <n v="0"/>
    <m/>
    <m/>
    <n v="1456"/>
    <n v="42720"/>
    <m/>
    <m/>
    <n v="1872"/>
    <n v="42176"/>
    <m/>
    <m/>
    <n v="3424"/>
    <n v="42016"/>
    <m/>
    <m/>
    <n v="9472"/>
    <n v="67184"/>
    <m/>
    <m/>
    <n v="5392"/>
    <n v="37168"/>
    <m/>
    <m/>
    <n v="576"/>
    <n v="22976"/>
    <m/>
    <m/>
    <n v="32"/>
    <n v="29728"/>
    <m/>
    <m/>
    <n v="0"/>
    <n v="27440"/>
    <m/>
    <m/>
    <n v="0"/>
    <n v="25216"/>
    <m/>
    <m/>
    <n v="0"/>
    <n v="27728"/>
    <m/>
    <m/>
    <n v="0"/>
    <n v="23728"/>
    <x v="17"/>
    <x v="1"/>
    <s v="MidCoast"/>
    <x v="24"/>
  </r>
  <r>
    <n v="17"/>
    <n v="26"/>
    <m/>
    <m/>
    <n v="1490736"/>
    <n v="46153968"/>
    <m/>
    <m/>
    <n v="54592"/>
    <n v="46608224"/>
    <m/>
    <m/>
    <n v="150320"/>
    <n v="44315648"/>
    <m/>
    <m/>
    <n v="221744"/>
    <n v="41704272"/>
    <m/>
    <m/>
    <n v="192144"/>
    <n v="39748144"/>
    <m/>
    <m/>
    <n v="270160"/>
    <n v="37134576"/>
    <m/>
    <m/>
    <n v="311616"/>
    <n v="35913136"/>
    <m/>
    <m/>
    <n v="277952"/>
    <n v="35052896"/>
    <m/>
    <m/>
    <n v="227456"/>
    <n v="33575280"/>
    <m/>
    <m/>
    <n v="73520"/>
    <n v="32423696"/>
    <m/>
    <m/>
    <n v="41632"/>
    <n v="32301312"/>
    <m/>
    <m/>
    <n v="11872"/>
    <n v="32172064"/>
    <x v="17"/>
    <x v="0"/>
    <s v="Morice"/>
    <x v="25"/>
  </r>
  <r>
    <n v="17"/>
    <n v="27"/>
    <m/>
    <m/>
    <n v="105760"/>
    <n v="579552"/>
    <m/>
    <m/>
    <n v="46720"/>
    <n v="541392"/>
    <m/>
    <m/>
    <n v="107648"/>
    <n v="434160"/>
    <m/>
    <m/>
    <n v="110032"/>
    <n v="335776"/>
    <m/>
    <m/>
    <n v="88128"/>
    <n v="295536"/>
    <m/>
    <m/>
    <n v="89984"/>
    <n v="262016"/>
    <m/>
    <m/>
    <n v="23872"/>
    <n v="72224"/>
    <m/>
    <m/>
    <n v="16992"/>
    <n v="45136"/>
    <m/>
    <m/>
    <n v="6704"/>
    <n v="15952"/>
    <m/>
    <m/>
    <n v="2176"/>
    <n v="14416"/>
    <m/>
    <m/>
    <n v="400"/>
    <n v="8256"/>
    <m/>
    <m/>
    <n v="16"/>
    <n v="7168"/>
    <x v="17"/>
    <x v="1"/>
    <s v="Nass"/>
    <x v="26"/>
  </r>
  <r>
    <n v="17"/>
    <n v="28"/>
    <m/>
    <m/>
    <n v="0"/>
    <n v="0"/>
    <m/>
    <m/>
    <n v="0"/>
    <n v="0"/>
    <m/>
    <m/>
    <n v="0"/>
    <n v="0"/>
    <m/>
    <m/>
    <n v="0"/>
    <n v="0"/>
    <m/>
    <m/>
    <n v="0"/>
    <n v="0"/>
    <m/>
    <m/>
    <n v="0"/>
    <n v="0"/>
    <m/>
    <m/>
    <n v="0"/>
    <n v="0"/>
    <m/>
    <m/>
    <n v="0"/>
    <n v="0"/>
    <m/>
    <m/>
    <n v="0"/>
    <n v="32"/>
    <m/>
    <m/>
    <n v="0"/>
    <n v="0"/>
    <m/>
    <m/>
    <n v="0"/>
    <n v="0"/>
    <m/>
    <m/>
    <n v="0"/>
    <n v="0"/>
    <x v="17"/>
    <x v="1"/>
    <s v="NorthCoast"/>
    <x v="27"/>
  </r>
  <r>
    <n v="17"/>
    <n v="29"/>
    <m/>
    <m/>
    <n v="1941776"/>
    <n v="45343792"/>
    <m/>
    <m/>
    <n v="246816"/>
    <n v="44049104"/>
    <m/>
    <m/>
    <n v="519168"/>
    <n v="41476864"/>
    <m/>
    <m/>
    <n v="673440"/>
    <n v="39322592"/>
    <m/>
    <m/>
    <n v="1260544"/>
    <n v="33435888"/>
    <m/>
    <m/>
    <n v="1784816"/>
    <n v="29114960"/>
    <m/>
    <m/>
    <n v="1269856"/>
    <n v="16150288"/>
    <m/>
    <m/>
    <n v="466448"/>
    <n v="11636960"/>
    <m/>
    <m/>
    <n v="285136"/>
    <n v="10852144"/>
    <m/>
    <m/>
    <n v="81824"/>
    <n v="10164304"/>
    <m/>
    <m/>
    <n v="45968"/>
    <n v="10024240"/>
    <m/>
    <m/>
    <n v="31888"/>
    <n v="10027344"/>
    <x v="17"/>
    <x v="0"/>
    <s v="Okanagan"/>
    <x v="28"/>
  </r>
  <r>
    <n v="17"/>
    <n v="30"/>
    <m/>
    <m/>
    <n v="1153360"/>
    <n v="69925168"/>
    <m/>
    <m/>
    <n v="59232"/>
    <n v="60107504"/>
    <m/>
    <m/>
    <n v="91088"/>
    <n v="56109376"/>
    <m/>
    <m/>
    <n v="165472"/>
    <n v="53998256"/>
    <m/>
    <m/>
    <n v="267792"/>
    <n v="48953312"/>
    <m/>
    <m/>
    <n v="224880"/>
    <n v="48456000"/>
    <m/>
    <m/>
    <n v="42816"/>
    <n v="49486272"/>
    <m/>
    <m/>
    <n v="13920"/>
    <n v="49146768"/>
    <m/>
    <m/>
    <n v="7120"/>
    <n v="49189936"/>
    <m/>
    <m/>
    <n v="3056"/>
    <n v="49281552"/>
    <m/>
    <m/>
    <n v="9824"/>
    <n v="49349520"/>
    <m/>
    <m/>
    <n v="1616"/>
    <n v="49287152"/>
    <x v="17"/>
    <x v="0"/>
    <s v="PrinceGeorge"/>
    <x v="29"/>
  </r>
  <r>
    <n v="17"/>
    <n v="31"/>
    <m/>
    <m/>
    <n v="0"/>
    <n v="0"/>
    <m/>
    <m/>
    <n v="0"/>
    <n v="0"/>
    <m/>
    <m/>
    <n v="0"/>
    <n v="0"/>
    <m/>
    <m/>
    <n v="0"/>
    <n v="0"/>
    <m/>
    <m/>
    <n v="0"/>
    <n v="0"/>
    <m/>
    <m/>
    <n v="0"/>
    <n v="0"/>
    <m/>
    <m/>
    <n v="0"/>
    <n v="0"/>
    <m/>
    <m/>
    <n v="0"/>
    <n v="0"/>
    <m/>
    <m/>
    <n v="0"/>
    <n v="0"/>
    <m/>
    <m/>
    <n v="0"/>
    <n v="0"/>
    <m/>
    <m/>
    <n v="0"/>
    <n v="0"/>
    <m/>
    <m/>
    <n v="0"/>
    <n v="0"/>
    <x v="17"/>
    <x v="1"/>
    <s v="QueenCharlotte"/>
    <x v="30"/>
  </r>
  <r>
    <n v="17"/>
    <n v="32"/>
    <m/>
    <m/>
    <n v="873008"/>
    <n v="103209632"/>
    <m/>
    <m/>
    <n v="14896"/>
    <n v="92077408"/>
    <m/>
    <m/>
    <n v="24096"/>
    <n v="91421200"/>
    <m/>
    <m/>
    <n v="25376"/>
    <n v="91394128"/>
    <m/>
    <m/>
    <n v="28656"/>
    <n v="89841120"/>
    <m/>
    <m/>
    <n v="36880"/>
    <n v="89870080"/>
    <m/>
    <m/>
    <n v="992"/>
    <n v="89755136"/>
    <m/>
    <m/>
    <n v="1552"/>
    <n v="89680560"/>
    <m/>
    <m/>
    <n v="496"/>
    <n v="89690528"/>
    <m/>
    <m/>
    <n v="336"/>
    <n v="89854368"/>
    <m/>
    <m/>
    <n v="784"/>
    <n v="89941792"/>
    <m/>
    <m/>
    <n v="192"/>
    <n v="89792016"/>
    <x v="17"/>
    <x v="0"/>
    <s v="Quesnel"/>
    <x v="31"/>
  </r>
  <r>
    <n v="17"/>
    <n v="33"/>
    <m/>
    <m/>
    <n v="13744"/>
    <n v="77264"/>
    <m/>
    <m/>
    <n v="3680"/>
    <n v="145264"/>
    <m/>
    <m/>
    <n v="7632"/>
    <n v="135616"/>
    <m/>
    <m/>
    <n v="8992"/>
    <n v="122720"/>
    <m/>
    <m/>
    <n v="6976"/>
    <n v="103280"/>
    <m/>
    <m/>
    <n v="10576"/>
    <n v="86160"/>
    <m/>
    <m/>
    <n v="2672"/>
    <n v="25712"/>
    <m/>
    <m/>
    <n v="2160"/>
    <n v="19728"/>
    <m/>
    <m/>
    <n v="1296"/>
    <n v="13472"/>
    <m/>
    <m/>
    <n v="912"/>
    <n v="13968"/>
    <m/>
    <m/>
    <n v="112"/>
    <n v="11440"/>
    <m/>
    <m/>
    <n v="176"/>
    <n v="12352"/>
    <x v="17"/>
    <x v="1"/>
    <s v="Revelstoke"/>
    <x v="32"/>
  </r>
  <r>
    <n v="17"/>
    <n v="34"/>
    <m/>
    <m/>
    <n v="200960"/>
    <n v="5068064"/>
    <m/>
    <m/>
    <n v="18656"/>
    <n v="4994320"/>
    <m/>
    <m/>
    <n v="57856"/>
    <n v="4684096"/>
    <m/>
    <m/>
    <n v="69632"/>
    <n v="4423232"/>
    <m/>
    <m/>
    <n v="107760"/>
    <n v="3986992"/>
    <m/>
    <m/>
    <n v="112944"/>
    <n v="3627120"/>
    <m/>
    <m/>
    <n v="42752"/>
    <n v="2864720"/>
    <m/>
    <m/>
    <n v="37504"/>
    <n v="3171408"/>
    <m/>
    <m/>
    <n v="31040"/>
    <n v="2968912"/>
    <m/>
    <m/>
    <n v="10688"/>
    <n v="2858464"/>
    <m/>
    <m/>
    <n v="24880"/>
    <n v="2909920"/>
    <m/>
    <m/>
    <n v="28944"/>
    <n v="3002000"/>
    <x v="17"/>
    <x v="0"/>
    <s v="RobsonValley"/>
    <x v="33"/>
  </r>
  <r>
    <n v="17"/>
    <n v="35"/>
    <m/>
    <m/>
    <n v="2528"/>
    <n v="53104"/>
    <m/>
    <m/>
    <n v="8832"/>
    <n v="490208"/>
    <m/>
    <m/>
    <n v="6432"/>
    <n v="523248"/>
    <m/>
    <m/>
    <n v="13040"/>
    <n v="503696"/>
    <m/>
    <m/>
    <n v="14896"/>
    <n v="448448"/>
    <m/>
    <m/>
    <n v="15456"/>
    <n v="433712"/>
    <m/>
    <m/>
    <n v="7232"/>
    <n v="331088"/>
    <m/>
    <m/>
    <n v="7712"/>
    <n v="319344"/>
    <m/>
    <m/>
    <n v="2672"/>
    <n v="301536"/>
    <m/>
    <m/>
    <n v="992"/>
    <n v="289568"/>
    <m/>
    <m/>
    <n v="1280"/>
    <n v="287840"/>
    <m/>
    <m/>
    <n v="816"/>
    <n v="292528"/>
    <x v="17"/>
    <x v="1"/>
    <s v="Soo"/>
    <x v="34"/>
  </r>
  <r>
    <n v="17"/>
    <n v="36"/>
    <m/>
    <m/>
    <n v="0"/>
    <n v="0"/>
    <m/>
    <m/>
    <n v="0"/>
    <n v="0"/>
    <m/>
    <m/>
    <n v="0"/>
    <n v="0"/>
    <m/>
    <m/>
    <n v="0"/>
    <n v="0"/>
    <m/>
    <m/>
    <n v="0"/>
    <n v="0"/>
    <m/>
    <m/>
    <n v="0"/>
    <n v="512"/>
    <m/>
    <m/>
    <n v="0"/>
    <n v="0"/>
    <m/>
    <m/>
    <n v="0"/>
    <n v="16"/>
    <m/>
    <m/>
    <n v="0"/>
    <n v="64"/>
    <m/>
    <m/>
    <n v="0"/>
    <n v="0"/>
    <m/>
    <m/>
    <n v="0"/>
    <n v="0"/>
    <m/>
    <m/>
    <n v="0"/>
    <n v="0"/>
    <x v="17"/>
    <x v="1"/>
    <s v="Strathcona"/>
    <x v="35"/>
  </r>
  <r>
    <n v="17"/>
    <n v="37"/>
    <m/>
    <m/>
    <n v="0"/>
    <n v="0"/>
    <m/>
    <m/>
    <n v="2656"/>
    <n v="12960"/>
    <m/>
    <m/>
    <n v="2192"/>
    <n v="17632"/>
    <m/>
    <m/>
    <n v="6848"/>
    <n v="28640"/>
    <m/>
    <m/>
    <n v="7920"/>
    <n v="38128"/>
    <m/>
    <m/>
    <n v="5744"/>
    <n v="21264"/>
    <m/>
    <m/>
    <n v="4624"/>
    <n v="10160"/>
    <m/>
    <m/>
    <n v="2304"/>
    <n v="8352"/>
    <m/>
    <m/>
    <n v="416"/>
    <n v="3824"/>
    <m/>
    <m/>
    <n v="256"/>
    <n v="1920"/>
    <m/>
    <m/>
    <n v="640"/>
    <n v="2992"/>
    <m/>
    <m/>
    <n v="96"/>
    <n v="1216"/>
    <x v="17"/>
    <x v="1"/>
    <s v="SunshineCoast"/>
    <x v="36"/>
  </r>
  <r>
    <n v="17"/>
    <n v="38"/>
    <m/>
    <m/>
    <n v="962480"/>
    <n v="89839600"/>
    <m/>
    <m/>
    <n v="13408"/>
    <n v="79340464"/>
    <m/>
    <m/>
    <n v="29760"/>
    <n v="75521392"/>
    <m/>
    <m/>
    <n v="61632"/>
    <n v="74751952"/>
    <m/>
    <m/>
    <n v="49872"/>
    <n v="70663712"/>
    <m/>
    <m/>
    <n v="31616"/>
    <n v="71071056"/>
    <m/>
    <m/>
    <n v="1968"/>
    <n v="71630656"/>
    <m/>
    <m/>
    <n v="1472"/>
    <n v="71341744"/>
    <m/>
    <m/>
    <n v="2704"/>
    <n v="71377216"/>
    <m/>
    <m/>
    <n v="400"/>
    <n v="71290128"/>
    <m/>
    <m/>
    <n v="2656"/>
    <n v="71274432"/>
    <m/>
    <m/>
    <n v="1392"/>
    <n v="71252432"/>
    <x v="17"/>
    <x v="0"/>
    <s v="Vanderhoof"/>
    <x v="37"/>
  </r>
  <r>
    <n v="17"/>
    <n v="39"/>
    <m/>
    <m/>
    <n v="2177408"/>
    <n v="125874768"/>
    <m/>
    <m/>
    <n v="149712"/>
    <n v="113880416"/>
    <m/>
    <m/>
    <n v="180336"/>
    <n v="111353312"/>
    <m/>
    <m/>
    <n v="171856"/>
    <n v="111716144"/>
    <m/>
    <m/>
    <n v="448496"/>
    <n v="96107856"/>
    <m/>
    <m/>
    <n v="496160"/>
    <n v="91616240"/>
    <m/>
    <m/>
    <n v="99984"/>
    <n v="87256128"/>
    <m/>
    <m/>
    <n v="43920"/>
    <n v="86566608"/>
    <m/>
    <m/>
    <n v="24256"/>
    <n v="86536832"/>
    <m/>
    <m/>
    <n v="10896"/>
    <n v="86184496"/>
    <m/>
    <m/>
    <n v="9472"/>
    <n v="86240848"/>
    <m/>
    <m/>
    <n v="9136"/>
    <n v="86202608"/>
    <x v="17"/>
    <x v="0"/>
    <s v="WilliamsLake"/>
    <x v="38"/>
  </r>
  <r>
    <n v="17"/>
    <n v="40"/>
    <m/>
    <m/>
    <n v="28880"/>
    <n v="1290016"/>
    <m/>
    <m/>
    <n v="7296"/>
    <n v="1040416"/>
    <m/>
    <m/>
    <n v="7600"/>
    <n v="1053680"/>
    <m/>
    <m/>
    <n v="17824"/>
    <n v="967488"/>
    <m/>
    <m/>
    <n v="18416"/>
    <n v="891008"/>
    <m/>
    <m/>
    <n v="14016"/>
    <n v="834768"/>
    <m/>
    <m/>
    <n v="5328"/>
    <n v="818320"/>
    <m/>
    <m/>
    <n v="960"/>
    <n v="756176"/>
    <m/>
    <m/>
    <n v="272"/>
    <n v="754736"/>
    <m/>
    <m/>
    <n v="16"/>
    <n v="701520"/>
    <m/>
    <m/>
    <n v="208"/>
    <n v="708496"/>
    <m/>
    <m/>
    <n v="0"/>
    <n v="706432"/>
    <x v="17"/>
    <x v="2"/>
    <s v="InteriorTFLs"/>
    <x v="39"/>
  </r>
  <r>
    <n v="17"/>
    <n v="40"/>
    <m/>
    <m/>
    <n v="11696"/>
    <n v="103680"/>
    <m/>
    <m/>
    <n v="2576"/>
    <n v="135792"/>
    <m/>
    <m/>
    <n v="3728"/>
    <n v="127968"/>
    <m/>
    <m/>
    <n v="3680"/>
    <n v="121152"/>
    <m/>
    <m/>
    <n v="4672"/>
    <n v="130048"/>
    <m/>
    <m/>
    <n v="14080"/>
    <n v="108928"/>
    <m/>
    <m/>
    <n v="7488"/>
    <n v="61472"/>
    <m/>
    <m/>
    <n v="160"/>
    <n v="52864"/>
    <m/>
    <m/>
    <n v="368"/>
    <n v="49728"/>
    <m/>
    <m/>
    <n v="208"/>
    <n v="52720"/>
    <m/>
    <m/>
    <n v="0"/>
    <n v="53568"/>
    <m/>
    <m/>
    <n v="0"/>
    <n v="50224"/>
    <x v="17"/>
    <x v="2"/>
    <s v="InteriorTFLs"/>
    <x v="39"/>
  </r>
  <r>
    <n v="17"/>
    <n v="40"/>
    <m/>
    <m/>
    <n v="50016"/>
    <n v="2419392"/>
    <m/>
    <m/>
    <n v="6832"/>
    <n v="2366080"/>
    <m/>
    <m/>
    <n v="6224"/>
    <n v="2135360"/>
    <m/>
    <m/>
    <n v="11680"/>
    <n v="1959936"/>
    <m/>
    <m/>
    <n v="18208"/>
    <n v="1761200"/>
    <m/>
    <m/>
    <n v="24736"/>
    <n v="1715680"/>
    <m/>
    <m/>
    <n v="496"/>
    <n v="1538880"/>
    <m/>
    <m/>
    <n v="112"/>
    <n v="1450512"/>
    <m/>
    <m/>
    <n v="16"/>
    <n v="1452960"/>
    <m/>
    <m/>
    <n v="16"/>
    <n v="1438768"/>
    <m/>
    <m/>
    <n v="0"/>
    <n v="1430368"/>
    <m/>
    <m/>
    <n v="0"/>
    <n v="1416560"/>
    <x v="17"/>
    <x v="2"/>
    <s v="InteriorTFLs"/>
    <x v="39"/>
  </r>
  <r>
    <n v="17"/>
    <n v="40"/>
    <m/>
    <m/>
    <n v="0"/>
    <n v="0"/>
    <m/>
    <m/>
    <n v="816"/>
    <n v="27440"/>
    <m/>
    <m/>
    <n v="496"/>
    <n v="30848"/>
    <m/>
    <m/>
    <n v="5296"/>
    <n v="26528"/>
    <m/>
    <m/>
    <n v="5024"/>
    <n v="63872"/>
    <m/>
    <m/>
    <n v="1152"/>
    <n v="37696"/>
    <m/>
    <m/>
    <n v="3712"/>
    <n v="31984"/>
    <m/>
    <m/>
    <n v="6208"/>
    <n v="32240"/>
    <m/>
    <m/>
    <n v="0"/>
    <n v="20848"/>
    <m/>
    <m/>
    <n v="0"/>
    <n v="26528"/>
    <m/>
    <m/>
    <n v="0"/>
    <n v="26336"/>
    <m/>
    <m/>
    <n v="0"/>
    <n v="25328"/>
    <x v="17"/>
    <x v="2"/>
    <s v="InteriorTFLs"/>
    <x v="39"/>
  </r>
  <r>
    <n v="17"/>
    <n v="40"/>
    <m/>
    <m/>
    <n v="9904"/>
    <n v="1747840"/>
    <m/>
    <m/>
    <n v="112"/>
    <n v="1664624"/>
    <m/>
    <m/>
    <n v="96"/>
    <n v="1581744"/>
    <m/>
    <m/>
    <n v="32"/>
    <n v="1560448"/>
    <m/>
    <m/>
    <n v="592"/>
    <n v="1513568"/>
    <m/>
    <m/>
    <n v="1872"/>
    <n v="1556896"/>
    <m/>
    <m/>
    <n v="0"/>
    <n v="1554352"/>
    <m/>
    <m/>
    <n v="0"/>
    <n v="1450976"/>
    <m/>
    <m/>
    <n v="16"/>
    <n v="1438160"/>
    <m/>
    <m/>
    <n v="0"/>
    <n v="1357120"/>
    <m/>
    <m/>
    <n v="0"/>
    <n v="1334272"/>
    <m/>
    <m/>
    <n v="0"/>
    <n v="1331328"/>
    <x v="17"/>
    <x v="2"/>
    <s v="InteriorTFLs"/>
    <x v="39"/>
  </r>
  <r>
    <n v="17"/>
    <n v="40"/>
    <m/>
    <m/>
    <n v="0"/>
    <n v="48"/>
    <m/>
    <m/>
    <n v="0"/>
    <n v="896"/>
    <m/>
    <m/>
    <n v="96"/>
    <n v="352"/>
    <m/>
    <m/>
    <n v="128"/>
    <n v="848"/>
    <m/>
    <m/>
    <n v="80"/>
    <n v="688"/>
    <m/>
    <m/>
    <n v="128"/>
    <n v="1216"/>
    <m/>
    <m/>
    <n v="16"/>
    <n v="272"/>
    <m/>
    <m/>
    <n v="0"/>
    <n v="176"/>
    <m/>
    <m/>
    <n v="0"/>
    <n v="144"/>
    <m/>
    <m/>
    <n v="0"/>
    <n v="128"/>
    <m/>
    <m/>
    <n v="16"/>
    <n v="192"/>
    <m/>
    <m/>
    <n v="0"/>
    <n v="176"/>
    <x v="17"/>
    <x v="2"/>
    <s v="InteriorTFLs"/>
    <x v="39"/>
  </r>
  <r>
    <n v="17"/>
    <n v="40"/>
    <m/>
    <m/>
    <n v="50448"/>
    <n v="377792"/>
    <m/>
    <m/>
    <n v="79696"/>
    <n v="429904"/>
    <m/>
    <m/>
    <n v="70784"/>
    <n v="392944"/>
    <m/>
    <m/>
    <n v="76880"/>
    <n v="287152"/>
    <m/>
    <m/>
    <n v="58784"/>
    <n v="308304"/>
    <m/>
    <m/>
    <n v="38336"/>
    <n v="262208"/>
    <m/>
    <m/>
    <n v="12688"/>
    <n v="156144"/>
    <m/>
    <m/>
    <n v="10688"/>
    <n v="176336"/>
    <m/>
    <m/>
    <n v="4032"/>
    <n v="132128"/>
    <m/>
    <m/>
    <n v="10096"/>
    <n v="139584"/>
    <m/>
    <m/>
    <n v="0"/>
    <n v="116192"/>
    <m/>
    <m/>
    <n v="112"/>
    <n v="120416"/>
    <x v="17"/>
    <x v="2"/>
    <s v="InteriorTFLs"/>
    <x v="39"/>
  </r>
  <r>
    <n v="17"/>
    <n v="40"/>
    <m/>
    <m/>
    <n v="0"/>
    <n v="1136"/>
    <m/>
    <m/>
    <n v="3552"/>
    <n v="24304"/>
    <m/>
    <m/>
    <n v="0"/>
    <n v="13968"/>
    <m/>
    <m/>
    <n v="3664"/>
    <n v="23792"/>
    <m/>
    <m/>
    <n v="16"/>
    <n v="20992"/>
    <m/>
    <m/>
    <n v="5280"/>
    <n v="26224"/>
    <m/>
    <m/>
    <n v="208"/>
    <n v="6144"/>
    <m/>
    <m/>
    <n v="0"/>
    <n v="4128"/>
    <m/>
    <m/>
    <n v="208"/>
    <n v="3808"/>
    <m/>
    <m/>
    <n v="1552"/>
    <n v="5184"/>
    <m/>
    <m/>
    <n v="160"/>
    <n v="6176"/>
    <m/>
    <m/>
    <n v="160"/>
    <n v="5632"/>
    <x v="17"/>
    <x v="2"/>
    <s v="InteriorTFLs"/>
    <x v="39"/>
  </r>
  <r>
    <n v="17"/>
    <n v="40"/>
    <m/>
    <m/>
    <n v="29328"/>
    <n v="3501936"/>
    <m/>
    <m/>
    <n v="2240"/>
    <n v="3442240"/>
    <m/>
    <m/>
    <n v="9120"/>
    <n v="3214272"/>
    <m/>
    <m/>
    <n v="3696"/>
    <n v="3160384"/>
    <m/>
    <m/>
    <n v="1840"/>
    <n v="2802080"/>
    <m/>
    <m/>
    <n v="912"/>
    <n v="2891152"/>
    <m/>
    <m/>
    <n v="16"/>
    <n v="2898352"/>
    <m/>
    <m/>
    <n v="16"/>
    <n v="2816256"/>
    <m/>
    <m/>
    <n v="0"/>
    <n v="2790064"/>
    <m/>
    <m/>
    <n v="0"/>
    <n v="2724704"/>
    <m/>
    <m/>
    <n v="48"/>
    <n v="2731504"/>
    <m/>
    <m/>
    <n v="208"/>
    <n v="2740880"/>
    <x v="17"/>
    <x v="2"/>
    <s v="InteriorTFLs"/>
    <x v="39"/>
  </r>
  <r>
    <n v="17"/>
    <n v="40"/>
    <m/>
    <m/>
    <n v="34352"/>
    <n v="3279216"/>
    <m/>
    <m/>
    <n v="2304"/>
    <n v="3055152"/>
    <m/>
    <m/>
    <n v="4672"/>
    <n v="2872368"/>
    <m/>
    <m/>
    <n v="4208"/>
    <n v="2827104"/>
    <m/>
    <m/>
    <n v="6384"/>
    <n v="2617472"/>
    <m/>
    <m/>
    <n v="3056"/>
    <n v="2591712"/>
    <m/>
    <m/>
    <n v="5328"/>
    <n v="2561808"/>
    <m/>
    <m/>
    <n v="1936"/>
    <n v="2485840"/>
    <m/>
    <m/>
    <n v="2608"/>
    <n v="2484880"/>
    <m/>
    <m/>
    <n v="0"/>
    <n v="2436272"/>
    <m/>
    <m/>
    <n v="1680"/>
    <n v="2432384"/>
    <m/>
    <m/>
    <n v="256"/>
    <n v="2426912"/>
    <x v="17"/>
    <x v="2"/>
    <s v="InteriorTFLs"/>
    <x v="39"/>
  </r>
  <r>
    <n v="17"/>
    <n v="40"/>
    <m/>
    <m/>
    <n v="22064"/>
    <n v="941888"/>
    <m/>
    <m/>
    <n v="2352"/>
    <n v="887408"/>
    <m/>
    <m/>
    <n v="4624"/>
    <n v="841712"/>
    <m/>
    <m/>
    <n v="12976"/>
    <n v="801472"/>
    <m/>
    <m/>
    <n v="16560"/>
    <n v="777632"/>
    <m/>
    <m/>
    <n v="19072"/>
    <n v="758176"/>
    <m/>
    <m/>
    <n v="13344"/>
    <n v="610976"/>
    <m/>
    <m/>
    <n v="6000"/>
    <n v="560848"/>
    <m/>
    <m/>
    <n v="1120"/>
    <n v="547792"/>
    <m/>
    <m/>
    <n v="3952"/>
    <n v="541168"/>
    <m/>
    <m/>
    <n v="2880"/>
    <n v="529840"/>
    <m/>
    <m/>
    <n v="288"/>
    <n v="516928"/>
    <x v="17"/>
    <x v="2"/>
    <s v="InteriorTFLs"/>
    <x v="39"/>
  </r>
  <r>
    <n v="17"/>
    <n v="40"/>
    <m/>
    <m/>
    <n v="200464"/>
    <n v="7468448"/>
    <m/>
    <m/>
    <n v="18720"/>
    <n v="7558000"/>
    <m/>
    <m/>
    <n v="39520"/>
    <n v="6828256"/>
    <m/>
    <m/>
    <n v="41648"/>
    <n v="6314576"/>
    <m/>
    <m/>
    <n v="66640"/>
    <n v="5516704"/>
    <m/>
    <m/>
    <n v="116096"/>
    <n v="5106400"/>
    <m/>
    <m/>
    <n v="84160"/>
    <n v="4305008"/>
    <m/>
    <m/>
    <n v="25200"/>
    <n v="3794768"/>
    <m/>
    <m/>
    <n v="6624"/>
    <n v="3715744"/>
    <m/>
    <m/>
    <n v="848"/>
    <n v="3652352"/>
    <m/>
    <m/>
    <n v="672"/>
    <n v="3673536"/>
    <m/>
    <m/>
    <n v="352"/>
    <n v="3644832"/>
    <x v="17"/>
    <x v="2"/>
    <s v="InteriorTFLs"/>
    <x v="39"/>
  </r>
  <r>
    <n v="17"/>
    <n v="40"/>
    <m/>
    <m/>
    <n v="170560"/>
    <n v="4532464"/>
    <m/>
    <m/>
    <n v="5744"/>
    <n v="4696480"/>
    <m/>
    <m/>
    <n v="17392"/>
    <n v="4058704"/>
    <m/>
    <m/>
    <n v="16240"/>
    <n v="3766032"/>
    <m/>
    <m/>
    <n v="30208"/>
    <n v="3396032"/>
    <m/>
    <m/>
    <n v="48752"/>
    <n v="3066256"/>
    <m/>
    <m/>
    <n v="2944"/>
    <n v="2829136"/>
    <m/>
    <m/>
    <n v="5952"/>
    <n v="2800576"/>
    <m/>
    <m/>
    <n v="192"/>
    <n v="2761168"/>
    <m/>
    <m/>
    <n v="1984"/>
    <n v="2746528"/>
    <m/>
    <m/>
    <n v="688"/>
    <n v="2755520"/>
    <m/>
    <m/>
    <n v="400"/>
    <n v="2721168"/>
    <x v="17"/>
    <x v="2"/>
    <s v="InteriorTFLs"/>
    <x v="39"/>
  </r>
  <r>
    <n v="17"/>
    <n v="40"/>
    <m/>
    <m/>
    <n v="105984"/>
    <n v="15345856"/>
    <m/>
    <m/>
    <n v="1968"/>
    <n v="15214848"/>
    <m/>
    <m/>
    <n v="17584"/>
    <n v="14604128"/>
    <m/>
    <m/>
    <n v="22672"/>
    <n v="14109152"/>
    <m/>
    <m/>
    <n v="23920"/>
    <n v="13327008"/>
    <m/>
    <m/>
    <n v="16960"/>
    <n v="13442816"/>
    <m/>
    <m/>
    <n v="768"/>
    <n v="13298048"/>
    <m/>
    <m/>
    <n v="64"/>
    <n v="12971840"/>
    <m/>
    <m/>
    <n v="0"/>
    <n v="12986720"/>
    <m/>
    <m/>
    <n v="32"/>
    <n v="12866816"/>
    <m/>
    <m/>
    <n v="16"/>
    <n v="12871888"/>
    <m/>
    <m/>
    <n v="512"/>
    <n v="12899616"/>
    <x v="17"/>
    <x v="2"/>
    <s v="InteriorTFLs"/>
    <x v="39"/>
  </r>
  <r>
    <n v="17"/>
    <n v="40"/>
    <m/>
    <m/>
    <n v="886048"/>
    <n v="14762432"/>
    <m/>
    <m/>
    <n v="216384"/>
    <n v="23037184"/>
    <m/>
    <m/>
    <n v="403792"/>
    <n v="21906528"/>
    <m/>
    <m/>
    <n v="126832"/>
    <n v="21840352"/>
    <m/>
    <m/>
    <n v="501120"/>
    <n v="19216496"/>
    <m/>
    <m/>
    <n v="205376"/>
    <n v="19419248"/>
    <m/>
    <m/>
    <n v="84432"/>
    <n v="20868784"/>
    <m/>
    <m/>
    <n v="92304"/>
    <n v="18152144"/>
    <m/>
    <m/>
    <n v="32976"/>
    <n v="17781952"/>
    <m/>
    <m/>
    <n v="20976"/>
    <n v="17285936"/>
    <m/>
    <m/>
    <n v="6848"/>
    <n v="17332096"/>
    <m/>
    <m/>
    <n v="3056"/>
    <n v="17343008"/>
    <x v="17"/>
    <x v="2"/>
    <s v="InteriorTFLs"/>
    <x v="39"/>
  </r>
  <r>
    <n v="17"/>
    <n v="40"/>
    <m/>
    <m/>
    <n v="132512"/>
    <n v="3092448"/>
    <m/>
    <m/>
    <n v="15616"/>
    <n v="2892064"/>
    <m/>
    <m/>
    <n v="39280"/>
    <n v="2807664"/>
    <m/>
    <m/>
    <n v="108192"/>
    <n v="2328320"/>
    <m/>
    <m/>
    <n v="140800"/>
    <n v="2082672"/>
    <m/>
    <m/>
    <n v="208688"/>
    <n v="1732016"/>
    <m/>
    <m/>
    <n v="60352"/>
    <n v="660288"/>
    <m/>
    <m/>
    <n v="23008"/>
    <n v="437456"/>
    <m/>
    <m/>
    <n v="7184"/>
    <n v="405600"/>
    <m/>
    <m/>
    <n v="3664"/>
    <n v="385264"/>
    <m/>
    <m/>
    <n v="4400"/>
    <n v="393312"/>
    <m/>
    <m/>
    <n v="4160"/>
    <n v="403808"/>
    <x v="17"/>
    <x v="2"/>
    <s v="InteriorTFLs"/>
    <x v="39"/>
  </r>
  <r>
    <n v="17"/>
    <n v="40"/>
    <m/>
    <m/>
    <n v="94704"/>
    <n v="1711504"/>
    <m/>
    <m/>
    <n v="9776"/>
    <n v="1770848"/>
    <m/>
    <m/>
    <n v="55104"/>
    <n v="1700800"/>
    <m/>
    <m/>
    <n v="81184"/>
    <n v="1649328"/>
    <m/>
    <m/>
    <n v="126304"/>
    <n v="1338400"/>
    <m/>
    <m/>
    <n v="215984"/>
    <n v="1241088"/>
    <m/>
    <m/>
    <n v="40864"/>
    <n v="137584"/>
    <m/>
    <m/>
    <n v="5312"/>
    <n v="62496"/>
    <m/>
    <m/>
    <n v="11568"/>
    <n v="84128"/>
    <m/>
    <m/>
    <n v="3520"/>
    <n v="74336"/>
    <m/>
    <m/>
    <n v="2928"/>
    <n v="68192"/>
    <m/>
    <m/>
    <n v="5760"/>
    <n v="64320"/>
    <x v="17"/>
    <x v="2"/>
    <s v="InteriorTFLs"/>
    <x v="39"/>
  </r>
  <r>
    <n v="17"/>
    <n v="40"/>
    <m/>
    <m/>
    <n v="156080"/>
    <n v="2395632"/>
    <m/>
    <m/>
    <n v="10096"/>
    <n v="2633120"/>
    <m/>
    <m/>
    <n v="42960"/>
    <n v="2349664"/>
    <m/>
    <m/>
    <n v="56720"/>
    <n v="2207280"/>
    <m/>
    <m/>
    <n v="111984"/>
    <n v="1995328"/>
    <m/>
    <m/>
    <n v="193808"/>
    <n v="1838656"/>
    <m/>
    <m/>
    <n v="115600"/>
    <n v="483760"/>
    <m/>
    <m/>
    <n v="49168"/>
    <n v="274304"/>
    <m/>
    <m/>
    <n v="36224"/>
    <n v="315024"/>
    <m/>
    <m/>
    <n v="23072"/>
    <n v="267072"/>
    <m/>
    <m/>
    <n v="12592"/>
    <n v="254864"/>
    <m/>
    <m/>
    <n v="17584"/>
    <n v="259456"/>
    <x v="17"/>
    <x v="2"/>
    <s v="InteriorTFLs"/>
    <x v="39"/>
  </r>
  <r>
    <n v="17"/>
    <n v="40"/>
    <m/>
    <m/>
    <n v="389664"/>
    <n v="7892976"/>
    <m/>
    <m/>
    <n v="81376"/>
    <n v="8246016"/>
    <m/>
    <m/>
    <n v="139840"/>
    <n v="7409952"/>
    <m/>
    <m/>
    <n v="251344"/>
    <n v="6950144"/>
    <m/>
    <m/>
    <n v="279712"/>
    <n v="6404960"/>
    <m/>
    <m/>
    <n v="450304"/>
    <n v="6044880"/>
    <m/>
    <m/>
    <n v="168624"/>
    <n v="3578304"/>
    <m/>
    <m/>
    <n v="85568"/>
    <n v="3002288"/>
    <m/>
    <m/>
    <n v="52768"/>
    <n v="2748464"/>
    <m/>
    <m/>
    <n v="31680"/>
    <n v="2647504"/>
    <m/>
    <m/>
    <n v="24464"/>
    <n v="2654688"/>
    <m/>
    <m/>
    <n v="24976"/>
    <n v="2642656"/>
    <x v="17"/>
    <x v="2"/>
    <s v="InteriorTFLs"/>
    <x v="39"/>
  </r>
  <r>
    <n v="17"/>
    <n v="41"/>
    <m/>
    <m/>
    <n v="0"/>
    <n v="0"/>
    <m/>
    <m/>
    <n v="0"/>
    <n v="0"/>
    <m/>
    <m/>
    <n v="0"/>
    <n v="0"/>
    <m/>
    <m/>
    <n v="0"/>
    <n v="0"/>
    <m/>
    <m/>
    <n v="0"/>
    <n v="0"/>
    <m/>
    <m/>
    <n v="0"/>
    <n v="0"/>
    <m/>
    <m/>
    <n v="0"/>
    <n v="0"/>
    <m/>
    <m/>
    <n v="0"/>
    <n v="0"/>
    <m/>
    <m/>
    <n v="0"/>
    <n v="0"/>
    <m/>
    <m/>
    <n v="0"/>
    <n v="0"/>
    <m/>
    <m/>
    <n v="0"/>
    <n v="0"/>
    <m/>
    <m/>
    <n v="0"/>
    <n v="0"/>
    <x v="17"/>
    <x v="3"/>
    <s v="CoastTFLs"/>
    <x v="40"/>
  </r>
  <r>
    <n v="17"/>
    <n v="41"/>
    <m/>
    <m/>
    <n v="0"/>
    <n v="0"/>
    <m/>
    <m/>
    <n v="0"/>
    <n v="2864"/>
    <m/>
    <m/>
    <n v="1136"/>
    <n v="1136"/>
    <m/>
    <m/>
    <n v="0"/>
    <n v="224"/>
    <m/>
    <m/>
    <n v="16"/>
    <n v="112"/>
    <m/>
    <m/>
    <n v="96"/>
    <n v="144"/>
    <m/>
    <m/>
    <n v="0"/>
    <n v="0"/>
    <m/>
    <m/>
    <n v="0"/>
    <n v="0"/>
    <m/>
    <m/>
    <n v="0"/>
    <n v="0"/>
    <m/>
    <m/>
    <n v="0"/>
    <n v="0"/>
    <m/>
    <m/>
    <n v="0"/>
    <n v="0"/>
    <m/>
    <m/>
    <n v="0"/>
    <n v="0"/>
    <x v="17"/>
    <x v="3"/>
    <s v="CoastTFLs"/>
    <x v="40"/>
  </r>
  <r>
    <n v="17"/>
    <n v="41"/>
    <m/>
    <m/>
    <n v="0"/>
    <n v="0"/>
    <m/>
    <m/>
    <n v="0"/>
    <n v="0"/>
    <m/>
    <m/>
    <n v="0"/>
    <n v="0"/>
    <m/>
    <m/>
    <n v="0"/>
    <n v="0"/>
    <m/>
    <m/>
    <n v="0"/>
    <n v="0"/>
    <m/>
    <m/>
    <n v="0"/>
    <n v="0"/>
    <m/>
    <m/>
    <n v="0"/>
    <n v="0"/>
    <m/>
    <m/>
    <n v="0"/>
    <n v="0"/>
    <m/>
    <m/>
    <n v="0"/>
    <n v="0"/>
    <m/>
    <m/>
    <n v="0"/>
    <n v="0"/>
    <m/>
    <m/>
    <n v="0"/>
    <n v="0"/>
    <m/>
    <m/>
    <n v="0"/>
    <n v="0"/>
    <x v="17"/>
    <x v="3"/>
    <s v="CoastTFLs"/>
    <x v="40"/>
  </r>
  <r>
    <n v="17"/>
    <n v="41"/>
    <m/>
    <m/>
    <n v="0"/>
    <n v="0"/>
    <m/>
    <m/>
    <n v="0"/>
    <n v="0"/>
    <m/>
    <m/>
    <n v="0"/>
    <n v="0"/>
    <m/>
    <m/>
    <n v="0"/>
    <n v="0"/>
    <m/>
    <m/>
    <n v="3440"/>
    <n v="13584"/>
    <m/>
    <m/>
    <n v="1520"/>
    <n v="2496"/>
    <m/>
    <m/>
    <n v="0"/>
    <n v="0"/>
    <m/>
    <m/>
    <n v="0"/>
    <n v="0"/>
    <m/>
    <m/>
    <n v="0"/>
    <n v="0"/>
    <m/>
    <m/>
    <n v="0"/>
    <n v="0"/>
    <m/>
    <m/>
    <n v="0"/>
    <n v="0"/>
    <m/>
    <m/>
    <n v="0"/>
    <n v="0"/>
    <x v="17"/>
    <x v="3"/>
    <s v="CoastTFLs"/>
    <x v="40"/>
  </r>
  <r>
    <n v="17"/>
    <n v="41"/>
    <m/>
    <m/>
    <n v="0"/>
    <n v="0"/>
    <m/>
    <m/>
    <n v="0"/>
    <n v="0"/>
    <m/>
    <m/>
    <n v="0"/>
    <n v="0"/>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m/>
    <m/>
    <n v="0"/>
    <n v="0"/>
    <m/>
    <m/>
    <n v="0"/>
    <n v="0"/>
    <x v="17"/>
    <x v="3"/>
    <s v="CoastTFLs"/>
    <x v="40"/>
  </r>
  <r>
    <n v="17"/>
    <n v="41"/>
    <m/>
    <m/>
    <n v="0"/>
    <n v="0"/>
    <m/>
    <m/>
    <n v="816"/>
    <n v="2656"/>
    <m/>
    <m/>
    <n v="0"/>
    <n v="3888"/>
    <m/>
    <m/>
    <n v="16"/>
    <n v="5360"/>
    <m/>
    <m/>
    <n v="0"/>
    <n v="4160"/>
    <m/>
    <m/>
    <n v="128"/>
    <n v="2208"/>
    <m/>
    <m/>
    <n v="1520"/>
    <n v="1632"/>
    <m/>
    <m/>
    <n v="0"/>
    <n v="0"/>
    <m/>
    <m/>
    <n v="0"/>
    <n v="0"/>
    <m/>
    <m/>
    <n v="0"/>
    <n v="0"/>
    <m/>
    <m/>
    <n v="0"/>
    <n v="0"/>
    <m/>
    <m/>
    <n v="0"/>
    <n v="0"/>
    <x v="17"/>
    <x v="3"/>
    <s v="CoastTFLs"/>
    <x v="40"/>
  </r>
  <r>
    <n v="17"/>
    <n v="41"/>
    <m/>
    <m/>
    <n v="0"/>
    <n v="0"/>
    <m/>
    <m/>
    <n v="0"/>
    <n v="0"/>
    <m/>
    <m/>
    <n v="0"/>
    <n v="0"/>
    <m/>
    <m/>
    <n v="0"/>
    <n v="0"/>
    <m/>
    <m/>
    <n v="0"/>
    <n v="0"/>
    <m/>
    <m/>
    <n v="0"/>
    <n v="0"/>
    <m/>
    <m/>
    <n v="0"/>
    <n v="0"/>
    <m/>
    <m/>
    <n v="0"/>
    <n v="0"/>
    <m/>
    <m/>
    <n v="0"/>
    <n v="0"/>
    <m/>
    <m/>
    <n v="0"/>
    <n v="0"/>
    <m/>
    <m/>
    <n v="0"/>
    <n v="0"/>
    <m/>
    <m/>
    <n v="0"/>
    <n v="0"/>
    <x v="17"/>
    <x v="3"/>
    <s v="CoastTFLs"/>
    <x v="40"/>
  </r>
  <r>
    <n v="17"/>
    <n v="41"/>
    <m/>
    <m/>
    <n v="0"/>
    <n v="0"/>
    <m/>
    <m/>
    <n v="0"/>
    <n v="0"/>
    <m/>
    <m/>
    <n v="0"/>
    <n v="1888"/>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m/>
    <m/>
    <n v="0"/>
    <n v="0"/>
    <m/>
    <m/>
    <n v="0"/>
    <n v="0"/>
    <x v="17"/>
    <x v="3"/>
    <s v="CoastTFLs"/>
    <x v="40"/>
  </r>
  <r>
    <n v="17"/>
    <n v="41"/>
    <m/>
    <m/>
    <n v="0"/>
    <n v="0"/>
    <m/>
    <m/>
    <n v="0"/>
    <n v="0"/>
    <m/>
    <m/>
    <n v="0"/>
    <n v="0"/>
    <m/>
    <m/>
    <n v="0"/>
    <n v="48"/>
    <m/>
    <m/>
    <n v="0"/>
    <n v="3728"/>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m/>
    <m/>
    <n v="0"/>
    <n v="0"/>
    <m/>
    <m/>
    <n v="0"/>
    <n v="0"/>
    <x v="17"/>
    <x v="3"/>
    <s v="CoastTFLs"/>
    <x v="40"/>
  </r>
  <r>
    <n v="18"/>
    <n v="1"/>
    <m/>
    <m/>
    <n v="870736"/>
    <n v="54600480"/>
    <m/>
    <m/>
    <n v="40720"/>
    <n v="47165680"/>
    <m/>
    <m/>
    <n v="55232"/>
    <n v="46217072"/>
    <m/>
    <m/>
    <n v="100224"/>
    <n v="45412096"/>
    <m/>
    <m/>
    <n v="104416"/>
    <n v="43964080"/>
    <m/>
    <m/>
    <n v="178112"/>
    <n v="42652400"/>
    <m/>
    <m/>
    <n v="30496"/>
    <n v="41768160"/>
    <m/>
    <m/>
    <n v="10064"/>
    <n v="41559584"/>
    <m/>
    <m/>
    <n v="4320"/>
    <n v="41493072"/>
    <m/>
    <m/>
    <n v="3584"/>
    <n v="41488656"/>
    <m/>
    <m/>
    <n v="1408"/>
    <n v="41445728"/>
    <m/>
    <m/>
    <n v="512"/>
    <n v="41595280"/>
    <x v="18"/>
    <x v="0"/>
    <s v="100MileHouse"/>
    <x v="0"/>
  </r>
  <r>
    <n v="18"/>
    <n v="2"/>
    <m/>
    <m/>
    <n v="133168"/>
    <n v="6803472"/>
    <m/>
    <m/>
    <n v="23088"/>
    <n v="6944320"/>
    <m/>
    <m/>
    <n v="27120"/>
    <n v="6439968"/>
    <m/>
    <m/>
    <n v="65280"/>
    <n v="6101696"/>
    <m/>
    <m/>
    <n v="103392"/>
    <n v="5719344"/>
    <m/>
    <m/>
    <n v="161040"/>
    <n v="5379440"/>
    <m/>
    <m/>
    <n v="139744"/>
    <n v="3418000"/>
    <m/>
    <m/>
    <n v="115568"/>
    <n v="2872176"/>
    <m/>
    <m/>
    <n v="64000"/>
    <n v="2638160"/>
    <m/>
    <m/>
    <n v="50672"/>
    <n v="2565328"/>
    <m/>
    <m/>
    <n v="39104"/>
    <n v="2505280"/>
    <m/>
    <m/>
    <n v="24672"/>
    <n v="2458592"/>
    <x v="18"/>
    <x v="0"/>
    <s v="Arrow"/>
    <x v="1"/>
  </r>
  <r>
    <n v="18"/>
    <n v="3"/>
    <m/>
    <m/>
    <n v="0"/>
    <n v="0"/>
    <m/>
    <m/>
    <n v="0"/>
    <n v="0"/>
    <m/>
    <m/>
    <n v="0"/>
    <n v="0"/>
    <m/>
    <m/>
    <n v="0"/>
    <n v="0"/>
    <m/>
    <m/>
    <n v="0"/>
    <n v="0"/>
    <m/>
    <m/>
    <n v="0"/>
    <n v="0"/>
    <m/>
    <m/>
    <n v="0"/>
    <n v="0"/>
    <m/>
    <m/>
    <n v="0"/>
    <n v="0"/>
    <m/>
    <m/>
    <n v="0"/>
    <n v="0"/>
    <m/>
    <m/>
    <n v="0"/>
    <n v="0"/>
    <m/>
    <m/>
    <n v="0"/>
    <n v="0"/>
    <m/>
    <m/>
    <n v="0"/>
    <n v="0"/>
    <x v="18"/>
    <x v="1"/>
    <s v="Arrowsmith"/>
    <x v="2"/>
  </r>
  <r>
    <n v="18"/>
    <n v="4"/>
    <m/>
    <m/>
    <n v="448128"/>
    <n v="11720208"/>
    <m/>
    <m/>
    <n v="36464"/>
    <n v="11896688"/>
    <m/>
    <m/>
    <n v="106096"/>
    <n v="10988816"/>
    <m/>
    <m/>
    <n v="188224"/>
    <n v="10458416"/>
    <m/>
    <m/>
    <n v="338192"/>
    <n v="9478768"/>
    <m/>
    <m/>
    <n v="451248"/>
    <n v="8872480"/>
    <m/>
    <m/>
    <n v="611088"/>
    <n v="3051136"/>
    <m/>
    <m/>
    <n v="234464"/>
    <n v="1753776"/>
    <m/>
    <m/>
    <n v="187312"/>
    <n v="1658464"/>
    <m/>
    <m/>
    <n v="126528"/>
    <n v="1541360"/>
    <m/>
    <m/>
    <n v="127584"/>
    <n v="1571728"/>
    <m/>
    <m/>
    <n v="84880"/>
    <n v="1421488"/>
    <x v="18"/>
    <x v="0"/>
    <s v="Boundary"/>
    <x v="3"/>
  </r>
  <r>
    <n v="18"/>
    <n v="5"/>
    <m/>
    <m/>
    <n v="390640"/>
    <n v="10720528"/>
    <m/>
    <m/>
    <n v="26000"/>
    <n v="11036288"/>
    <m/>
    <m/>
    <n v="61952"/>
    <n v="10751984"/>
    <m/>
    <m/>
    <n v="93504"/>
    <n v="10397728"/>
    <m/>
    <m/>
    <n v="177584"/>
    <n v="9791680"/>
    <m/>
    <m/>
    <n v="127104"/>
    <n v="9436048"/>
    <m/>
    <m/>
    <n v="171232"/>
    <n v="8644752"/>
    <m/>
    <m/>
    <n v="168704"/>
    <n v="8043568"/>
    <m/>
    <m/>
    <n v="177936"/>
    <n v="7136048"/>
    <m/>
    <m/>
    <n v="166400"/>
    <n v="5739232"/>
    <m/>
    <m/>
    <n v="36432"/>
    <n v="5073968"/>
    <m/>
    <m/>
    <n v="27776"/>
    <n v="5065600"/>
    <x v="18"/>
    <x v="0"/>
    <s v="Bulkley"/>
    <x v="4"/>
  </r>
  <r>
    <n v="18"/>
    <n v="6"/>
    <m/>
    <m/>
    <n v="66736"/>
    <n v="774784"/>
    <m/>
    <m/>
    <n v="0"/>
    <n v="352"/>
    <m/>
    <m/>
    <n v="0"/>
    <n v="352"/>
    <m/>
    <m/>
    <n v="0"/>
    <n v="352"/>
    <m/>
    <m/>
    <n v="0"/>
    <n v="352"/>
    <m/>
    <m/>
    <n v="352"/>
    <n v="17600"/>
    <m/>
    <m/>
    <n v="51232"/>
    <n v="126432"/>
    <m/>
    <m/>
    <n v="87760"/>
    <n v="162688"/>
    <m/>
    <m/>
    <n v="703104"/>
    <n v="962384"/>
    <m/>
    <m/>
    <n v="170976"/>
    <n v="260256"/>
    <m/>
    <m/>
    <n v="23744"/>
    <n v="36880"/>
    <m/>
    <m/>
    <n v="7936"/>
    <n v="14496"/>
    <x v="18"/>
    <x v="1"/>
    <s v="Cassiar"/>
    <x v="5"/>
  </r>
  <r>
    <n v="18"/>
    <n v="7"/>
    <m/>
    <m/>
    <n v="44768"/>
    <n v="376336"/>
    <m/>
    <m/>
    <n v="31520"/>
    <n v="438784"/>
    <m/>
    <m/>
    <n v="53776"/>
    <n v="381376"/>
    <m/>
    <m/>
    <n v="39072"/>
    <n v="301712"/>
    <m/>
    <m/>
    <n v="51680"/>
    <n v="308672"/>
    <m/>
    <m/>
    <n v="56736"/>
    <n v="277072"/>
    <m/>
    <m/>
    <n v="26032"/>
    <n v="71904"/>
    <m/>
    <m/>
    <n v="19568"/>
    <n v="71952"/>
    <m/>
    <m/>
    <n v="4960"/>
    <n v="16912"/>
    <m/>
    <m/>
    <n v="3120"/>
    <n v="9456"/>
    <m/>
    <m/>
    <n v="416"/>
    <n v="3360"/>
    <m/>
    <m/>
    <n v="352"/>
    <n v="5008"/>
    <x v="18"/>
    <x v="1"/>
    <s v="Cranberry"/>
    <x v="6"/>
  </r>
  <r>
    <n v="18"/>
    <n v="8"/>
    <m/>
    <m/>
    <n v="775376"/>
    <n v="24296688"/>
    <m/>
    <m/>
    <n v="122096"/>
    <n v="23125056"/>
    <m/>
    <m/>
    <n v="394512"/>
    <n v="21761472"/>
    <m/>
    <m/>
    <n v="649920"/>
    <n v="20282784"/>
    <m/>
    <m/>
    <n v="903136"/>
    <n v="17904848"/>
    <m/>
    <m/>
    <n v="1090576"/>
    <n v="15361344"/>
    <m/>
    <m/>
    <n v="735072"/>
    <n v="7487024"/>
    <m/>
    <m/>
    <n v="350704"/>
    <n v="5150624"/>
    <m/>
    <m/>
    <n v="136464"/>
    <n v="4132384"/>
    <m/>
    <m/>
    <n v="64032"/>
    <n v="3926192"/>
    <m/>
    <m/>
    <n v="37728"/>
    <n v="3825824"/>
    <m/>
    <m/>
    <n v="39456"/>
    <n v="3843984"/>
    <x v="18"/>
    <x v="0"/>
    <s v="Cranbrook"/>
    <x v="7"/>
  </r>
  <r>
    <n v="18"/>
    <n v="9"/>
    <m/>
    <m/>
    <n v="430960"/>
    <n v="8767440"/>
    <m/>
    <m/>
    <n v="191648"/>
    <n v="25555152"/>
    <m/>
    <m/>
    <n v="480032"/>
    <n v="24465920"/>
    <m/>
    <m/>
    <n v="151072"/>
    <n v="24055280"/>
    <m/>
    <m/>
    <n v="389456"/>
    <n v="22297856"/>
    <m/>
    <m/>
    <n v="296784"/>
    <n v="21818864"/>
    <m/>
    <m/>
    <n v="233232"/>
    <n v="20549760"/>
    <m/>
    <m/>
    <n v="361712"/>
    <n v="16781856"/>
    <m/>
    <m/>
    <n v="217776"/>
    <n v="14219696"/>
    <m/>
    <m/>
    <n v="168128"/>
    <n v="13626736"/>
    <m/>
    <m/>
    <n v="79872"/>
    <n v="13232960"/>
    <m/>
    <m/>
    <n v="78048"/>
    <n v="13293248"/>
    <x v="18"/>
    <x v="0"/>
    <s v="DawsonCreek"/>
    <x v="8"/>
  </r>
  <r>
    <n v="18"/>
    <n v="10"/>
    <m/>
    <m/>
    <n v="0"/>
    <n v="0"/>
    <m/>
    <m/>
    <n v="0"/>
    <n v="0"/>
    <m/>
    <m/>
    <n v="0"/>
    <n v="0"/>
    <m/>
    <m/>
    <n v="0"/>
    <n v="0"/>
    <m/>
    <m/>
    <n v="0"/>
    <n v="0"/>
    <m/>
    <m/>
    <n v="80"/>
    <n v="8304"/>
    <m/>
    <m/>
    <n v="6256"/>
    <n v="63824"/>
    <m/>
    <m/>
    <n v="146112"/>
    <n v="793072"/>
    <m/>
    <m/>
    <n v="1103152"/>
    <n v="2292816"/>
    <m/>
    <m/>
    <n v="578464"/>
    <n v="1918736"/>
    <m/>
    <m/>
    <n v="426560"/>
    <n v="1366192"/>
    <m/>
    <m/>
    <n v="83728"/>
    <n v="457616"/>
    <x v="18"/>
    <x v="1"/>
    <s v="FortNelson"/>
    <x v="9"/>
  </r>
  <r>
    <n v="18"/>
    <n v="11"/>
    <m/>
    <m/>
    <n v="10544"/>
    <n v="190928"/>
    <m/>
    <m/>
    <n v="6032"/>
    <n v="486176"/>
    <m/>
    <m/>
    <n v="9408"/>
    <n v="465440"/>
    <m/>
    <m/>
    <n v="8160"/>
    <n v="465024"/>
    <m/>
    <m/>
    <n v="7808"/>
    <n v="435632"/>
    <m/>
    <m/>
    <n v="12656"/>
    <n v="420064"/>
    <m/>
    <m/>
    <n v="16480"/>
    <n v="311536"/>
    <m/>
    <m/>
    <n v="3744"/>
    <n v="250624"/>
    <m/>
    <m/>
    <n v="384"/>
    <n v="223856"/>
    <m/>
    <m/>
    <n v="608"/>
    <n v="216672"/>
    <m/>
    <m/>
    <n v="128"/>
    <n v="214832"/>
    <m/>
    <m/>
    <n v="208"/>
    <n v="217248"/>
    <x v="18"/>
    <x v="1"/>
    <s v="Fraser"/>
    <x v="10"/>
  </r>
  <r>
    <n v="18"/>
    <n v="12"/>
    <m/>
    <m/>
    <n v="1946480"/>
    <n v="97005200"/>
    <m/>
    <m/>
    <n v="86448"/>
    <n v="97747456"/>
    <m/>
    <m/>
    <n v="325440"/>
    <n v="91134512"/>
    <m/>
    <m/>
    <n v="352432"/>
    <n v="90138960"/>
    <m/>
    <m/>
    <n v="893120"/>
    <n v="80699088"/>
    <m/>
    <m/>
    <n v="539984"/>
    <n v="80718688"/>
    <m/>
    <m/>
    <n v="241136"/>
    <n v="79764656"/>
    <m/>
    <m/>
    <n v="232496"/>
    <n v="78714896"/>
    <m/>
    <m/>
    <n v="310416"/>
    <n v="75884928"/>
    <m/>
    <m/>
    <n v="138192"/>
    <n v="73830976"/>
    <m/>
    <m/>
    <n v="267104"/>
    <n v="74317440"/>
    <m/>
    <m/>
    <n v="84080"/>
    <n v="73729536"/>
    <x v="18"/>
    <x v="0"/>
    <s v="FtStJames"/>
    <x v="11"/>
  </r>
  <r>
    <n v="18"/>
    <n v="13"/>
    <m/>
    <m/>
    <n v="154016"/>
    <n v="2325648"/>
    <m/>
    <m/>
    <n v="286480"/>
    <n v="14189280"/>
    <m/>
    <m/>
    <n v="566032"/>
    <n v="13789664"/>
    <m/>
    <m/>
    <n v="810256"/>
    <n v="19029632"/>
    <m/>
    <m/>
    <n v="1296080"/>
    <n v="23012592"/>
    <m/>
    <m/>
    <n v="938880"/>
    <n v="26373152"/>
    <m/>
    <m/>
    <n v="296736"/>
    <n v="15186912"/>
    <m/>
    <m/>
    <n v="522512"/>
    <n v="17855824"/>
    <m/>
    <m/>
    <n v="537904"/>
    <n v="17342048"/>
    <m/>
    <m/>
    <n v="630576"/>
    <n v="18903808"/>
    <m/>
    <m/>
    <n v="594400"/>
    <n v="17309280"/>
    <m/>
    <m/>
    <n v="98528"/>
    <n v="15848864"/>
    <x v="18"/>
    <x v="1"/>
    <s v="FtStJohn"/>
    <x v="12"/>
  </r>
  <r>
    <n v="18"/>
    <n v="14"/>
    <m/>
    <m/>
    <n v="111888"/>
    <n v="4066256"/>
    <m/>
    <m/>
    <n v="13120"/>
    <n v="4089968"/>
    <m/>
    <m/>
    <n v="33856"/>
    <n v="3751872"/>
    <m/>
    <m/>
    <n v="73696"/>
    <n v="3412208"/>
    <m/>
    <m/>
    <n v="91008"/>
    <n v="3143712"/>
    <m/>
    <m/>
    <n v="152816"/>
    <n v="2904864"/>
    <m/>
    <m/>
    <n v="94288"/>
    <n v="1608592"/>
    <m/>
    <m/>
    <n v="52944"/>
    <n v="1250112"/>
    <m/>
    <m/>
    <n v="16864"/>
    <n v="1169856"/>
    <m/>
    <m/>
    <n v="21072"/>
    <n v="1163248"/>
    <m/>
    <m/>
    <n v="16816"/>
    <n v="1132272"/>
    <m/>
    <m/>
    <n v="17200"/>
    <n v="1141664"/>
    <x v="18"/>
    <x v="0"/>
    <s v="Golden"/>
    <x v="13"/>
  </r>
  <r>
    <n v="18"/>
    <n v="15"/>
    <m/>
    <m/>
    <n v="282192"/>
    <n v="9034656"/>
    <m/>
    <m/>
    <n v="23728"/>
    <n v="8728416"/>
    <m/>
    <m/>
    <n v="69552"/>
    <n v="7975120"/>
    <m/>
    <m/>
    <n v="105440"/>
    <n v="7392944"/>
    <m/>
    <m/>
    <n v="223280"/>
    <n v="6849264"/>
    <m/>
    <m/>
    <n v="295232"/>
    <n v="6001520"/>
    <m/>
    <m/>
    <n v="305520"/>
    <n v="4058592"/>
    <m/>
    <m/>
    <n v="168544"/>
    <n v="2771424"/>
    <m/>
    <m/>
    <n v="116960"/>
    <n v="2415488"/>
    <m/>
    <m/>
    <n v="50592"/>
    <n v="2137424"/>
    <m/>
    <m/>
    <n v="30384"/>
    <n v="2102992"/>
    <m/>
    <m/>
    <n v="21200"/>
    <n v="2079456"/>
    <x v="18"/>
    <x v="0"/>
    <s v="Invermere"/>
    <x v="14"/>
  </r>
  <r>
    <n v="18"/>
    <n v="16"/>
    <m/>
    <m/>
    <n v="416"/>
    <n v="22112"/>
    <m/>
    <m/>
    <n v="29728"/>
    <n v="132016"/>
    <m/>
    <m/>
    <n v="30464"/>
    <n v="180512"/>
    <m/>
    <m/>
    <n v="24848"/>
    <n v="107936"/>
    <m/>
    <m/>
    <n v="20464"/>
    <n v="231680"/>
    <m/>
    <m/>
    <n v="17072"/>
    <n v="204368"/>
    <m/>
    <m/>
    <n v="12544"/>
    <n v="124352"/>
    <m/>
    <m/>
    <n v="14640"/>
    <n v="137952"/>
    <m/>
    <m/>
    <n v="6064"/>
    <n v="82784"/>
    <m/>
    <m/>
    <n v="2480"/>
    <n v="65232"/>
    <m/>
    <m/>
    <n v="1984"/>
    <n v="56448"/>
    <m/>
    <m/>
    <n v="0"/>
    <n v="56272"/>
    <x v="18"/>
    <x v="1"/>
    <s v="Kalum"/>
    <x v="15"/>
  </r>
  <r>
    <n v="18"/>
    <n v="17"/>
    <m/>
    <m/>
    <n v="1143440"/>
    <n v="49903712"/>
    <m/>
    <m/>
    <n v="114464"/>
    <n v="46526768"/>
    <m/>
    <m/>
    <n v="138704"/>
    <n v="45264832"/>
    <m/>
    <m/>
    <n v="196432"/>
    <n v="43234896"/>
    <m/>
    <m/>
    <n v="385040"/>
    <n v="39751952"/>
    <m/>
    <m/>
    <n v="721936"/>
    <n v="36403568"/>
    <m/>
    <m/>
    <n v="292736"/>
    <n v="30194400"/>
    <m/>
    <m/>
    <n v="76592"/>
    <n v="29124688"/>
    <m/>
    <m/>
    <n v="21824"/>
    <n v="28996256"/>
    <m/>
    <m/>
    <n v="8592"/>
    <n v="28875200"/>
    <m/>
    <m/>
    <n v="10720"/>
    <n v="28903312"/>
    <m/>
    <m/>
    <n v="6720"/>
    <n v="28934384"/>
    <x v="18"/>
    <x v="0"/>
    <s v="Kamloops"/>
    <x v="16"/>
  </r>
  <r>
    <n v="18"/>
    <n v="18"/>
    <m/>
    <m/>
    <n v="0"/>
    <n v="0"/>
    <m/>
    <m/>
    <n v="0"/>
    <n v="0"/>
    <m/>
    <m/>
    <n v="0"/>
    <n v="0"/>
    <m/>
    <m/>
    <n v="0"/>
    <n v="0"/>
    <m/>
    <m/>
    <n v="0"/>
    <n v="32"/>
    <m/>
    <m/>
    <n v="0"/>
    <n v="0"/>
    <m/>
    <m/>
    <n v="0"/>
    <n v="0"/>
    <m/>
    <m/>
    <n v="0"/>
    <n v="0"/>
    <m/>
    <m/>
    <n v="112"/>
    <n v="128"/>
    <m/>
    <m/>
    <n v="0"/>
    <n v="0"/>
    <m/>
    <m/>
    <n v="0"/>
    <n v="0"/>
    <m/>
    <m/>
    <n v="0"/>
    <n v="0"/>
    <x v="18"/>
    <x v="1"/>
    <s v="Kingcome"/>
    <x v="17"/>
  </r>
  <r>
    <n v="18"/>
    <n v="19"/>
    <m/>
    <m/>
    <n v="192864"/>
    <n v="1645904"/>
    <m/>
    <m/>
    <n v="59056"/>
    <n v="2321824"/>
    <m/>
    <m/>
    <n v="112144"/>
    <n v="2156928"/>
    <m/>
    <m/>
    <n v="130176"/>
    <n v="2048496"/>
    <m/>
    <m/>
    <n v="143520"/>
    <n v="1890832"/>
    <m/>
    <m/>
    <n v="159904"/>
    <n v="1815248"/>
    <m/>
    <m/>
    <n v="126784"/>
    <n v="1247168"/>
    <m/>
    <m/>
    <n v="140192"/>
    <n v="1216192"/>
    <m/>
    <m/>
    <n v="113920"/>
    <n v="875824"/>
    <m/>
    <m/>
    <n v="64896"/>
    <n v="545808"/>
    <m/>
    <m/>
    <n v="30448"/>
    <n v="415792"/>
    <m/>
    <m/>
    <n v="10272"/>
    <n v="371904"/>
    <x v="18"/>
    <x v="1"/>
    <s v="Kispiox"/>
    <x v="18"/>
  </r>
  <r>
    <n v="18"/>
    <n v="20"/>
    <m/>
    <m/>
    <n v="345696"/>
    <n v="10323872"/>
    <m/>
    <m/>
    <n v="32496"/>
    <n v="10574368"/>
    <m/>
    <m/>
    <n v="90672"/>
    <n v="9899360"/>
    <m/>
    <m/>
    <n v="140848"/>
    <n v="9171648"/>
    <m/>
    <m/>
    <n v="288976"/>
    <n v="8401312"/>
    <m/>
    <m/>
    <n v="418256"/>
    <n v="7443056"/>
    <m/>
    <m/>
    <n v="220992"/>
    <n v="3586384"/>
    <m/>
    <m/>
    <n v="124560"/>
    <n v="2886240"/>
    <m/>
    <m/>
    <n v="64752"/>
    <n v="2595296"/>
    <m/>
    <m/>
    <n v="41392"/>
    <n v="2521888"/>
    <m/>
    <m/>
    <n v="24032"/>
    <n v="2456528"/>
    <m/>
    <m/>
    <n v="21936"/>
    <n v="2426048"/>
    <x v="18"/>
    <x v="0"/>
    <s v="KootenayLake"/>
    <x v="19"/>
  </r>
  <r>
    <n v="18"/>
    <n v="21"/>
    <m/>
    <m/>
    <n v="809712"/>
    <n v="62587536"/>
    <m/>
    <m/>
    <n v="51024"/>
    <n v="60097712"/>
    <m/>
    <m/>
    <n v="47712"/>
    <n v="58236912"/>
    <m/>
    <m/>
    <n v="57712"/>
    <n v="57243808"/>
    <m/>
    <m/>
    <n v="79024"/>
    <n v="53516384"/>
    <m/>
    <m/>
    <n v="51440"/>
    <n v="53993536"/>
    <m/>
    <m/>
    <n v="18144"/>
    <n v="54477312"/>
    <m/>
    <m/>
    <n v="16720"/>
    <n v="54110704"/>
    <m/>
    <m/>
    <n v="6176"/>
    <n v="53955680"/>
    <m/>
    <m/>
    <n v="2432"/>
    <n v="53772016"/>
    <m/>
    <m/>
    <n v="7520"/>
    <n v="53664688"/>
    <m/>
    <m/>
    <n v="3424"/>
    <n v="53814784"/>
    <x v="18"/>
    <x v="0"/>
    <s v="Lakes"/>
    <x v="20"/>
  </r>
  <r>
    <n v="18"/>
    <n v="22"/>
    <m/>
    <m/>
    <n v="443856"/>
    <n v="12355232"/>
    <m/>
    <m/>
    <n v="49136"/>
    <n v="15674944"/>
    <m/>
    <m/>
    <n v="105536"/>
    <n v="15738976"/>
    <m/>
    <m/>
    <n v="101328"/>
    <n v="15333920"/>
    <m/>
    <m/>
    <n v="232016"/>
    <n v="13546928"/>
    <m/>
    <m/>
    <n v="314480"/>
    <n v="11526320"/>
    <m/>
    <m/>
    <n v="317376"/>
    <n v="7579344"/>
    <m/>
    <m/>
    <n v="115936"/>
    <n v="5620624"/>
    <m/>
    <m/>
    <n v="47392"/>
    <n v="5354016"/>
    <m/>
    <m/>
    <n v="14416"/>
    <n v="5261424"/>
    <m/>
    <m/>
    <n v="15712"/>
    <n v="5237808"/>
    <m/>
    <m/>
    <n v="27936"/>
    <n v="5307792"/>
    <x v="18"/>
    <x v="0"/>
    <s v="Lillooet"/>
    <x v="21"/>
  </r>
  <r>
    <n v="18"/>
    <n v="23"/>
    <m/>
    <m/>
    <n v="3029776"/>
    <n v="65271776"/>
    <m/>
    <m/>
    <n v="521632"/>
    <n v="90258416"/>
    <m/>
    <m/>
    <n v="1032848"/>
    <n v="86018768"/>
    <m/>
    <m/>
    <n v="1044384"/>
    <n v="84001936"/>
    <m/>
    <m/>
    <n v="1684816"/>
    <n v="76761504"/>
    <m/>
    <m/>
    <n v="513744"/>
    <n v="82630336"/>
    <m/>
    <m/>
    <n v="305328"/>
    <n v="86235040"/>
    <m/>
    <m/>
    <n v="379472"/>
    <n v="78129024"/>
    <m/>
    <m/>
    <n v="497344"/>
    <n v="74680352"/>
    <m/>
    <m/>
    <n v="312960"/>
    <n v="72468048"/>
    <m/>
    <m/>
    <n v="471136"/>
    <n v="72671344"/>
    <m/>
    <m/>
    <n v="182576"/>
    <n v="71658096"/>
    <x v="18"/>
    <x v="0"/>
    <s v="Mackenzie"/>
    <x v="22"/>
  </r>
  <r>
    <n v="18"/>
    <n v="24"/>
    <m/>
    <m/>
    <n v="1493872"/>
    <n v="56297632"/>
    <m/>
    <m/>
    <n v="129632"/>
    <n v="51932720"/>
    <m/>
    <m/>
    <n v="204400"/>
    <n v="50216688"/>
    <m/>
    <m/>
    <n v="243552"/>
    <n v="48497968"/>
    <m/>
    <m/>
    <n v="577200"/>
    <n v="42179904"/>
    <m/>
    <m/>
    <n v="630896"/>
    <n v="35892176"/>
    <m/>
    <m/>
    <n v="936032"/>
    <n v="25522352"/>
    <m/>
    <m/>
    <n v="163392"/>
    <n v="18616496"/>
    <m/>
    <m/>
    <n v="46688"/>
    <n v="17937440"/>
    <m/>
    <m/>
    <n v="5280"/>
    <n v="17879328"/>
    <m/>
    <m/>
    <n v="2224"/>
    <n v="17819472"/>
    <m/>
    <m/>
    <n v="3504"/>
    <n v="17873952"/>
    <x v="18"/>
    <x v="0"/>
    <s v="Merritt"/>
    <x v="23"/>
  </r>
  <r>
    <n v="18"/>
    <n v="25"/>
    <m/>
    <m/>
    <n v="0"/>
    <n v="0"/>
    <m/>
    <m/>
    <n v="688"/>
    <n v="43408"/>
    <m/>
    <m/>
    <n v="736"/>
    <n v="42912"/>
    <m/>
    <m/>
    <n v="5648"/>
    <n v="47664"/>
    <m/>
    <m/>
    <n v="8176"/>
    <n v="75360"/>
    <m/>
    <m/>
    <n v="11792"/>
    <n v="48960"/>
    <m/>
    <m/>
    <n v="528"/>
    <n v="23504"/>
    <m/>
    <m/>
    <n v="304"/>
    <n v="30032"/>
    <m/>
    <m/>
    <n v="16"/>
    <n v="27456"/>
    <m/>
    <m/>
    <n v="0"/>
    <n v="25216"/>
    <m/>
    <m/>
    <n v="0"/>
    <n v="27728"/>
    <m/>
    <m/>
    <n v="0"/>
    <n v="23728"/>
    <x v="18"/>
    <x v="1"/>
    <s v="MidCoast"/>
    <x v="24"/>
  </r>
  <r>
    <n v="18"/>
    <n v="26"/>
    <m/>
    <m/>
    <n v="1092368"/>
    <n v="47246336"/>
    <m/>
    <m/>
    <n v="33968"/>
    <n v="46642192"/>
    <m/>
    <m/>
    <n v="95744"/>
    <n v="44411392"/>
    <m/>
    <m/>
    <n v="177232"/>
    <n v="41881504"/>
    <m/>
    <m/>
    <n v="147776"/>
    <n v="39895920"/>
    <m/>
    <m/>
    <n v="178992"/>
    <n v="37313568"/>
    <m/>
    <m/>
    <n v="193984"/>
    <n v="36107120"/>
    <m/>
    <m/>
    <n v="214064"/>
    <n v="35266960"/>
    <m/>
    <m/>
    <n v="178768"/>
    <n v="33754048"/>
    <m/>
    <m/>
    <n v="64016"/>
    <n v="32487712"/>
    <m/>
    <m/>
    <n v="40752"/>
    <n v="32342064"/>
    <m/>
    <m/>
    <n v="16128"/>
    <n v="32188192"/>
    <x v="18"/>
    <x v="0"/>
    <s v="Morice"/>
    <x v="25"/>
  </r>
  <r>
    <n v="18"/>
    <n v="27"/>
    <m/>
    <m/>
    <n v="86480"/>
    <n v="666032"/>
    <m/>
    <m/>
    <n v="48032"/>
    <n v="589424"/>
    <m/>
    <m/>
    <n v="77184"/>
    <n v="511344"/>
    <m/>
    <m/>
    <n v="83104"/>
    <n v="418880"/>
    <m/>
    <m/>
    <n v="87952"/>
    <n v="383488"/>
    <m/>
    <m/>
    <n v="98032"/>
    <n v="360048"/>
    <m/>
    <m/>
    <n v="31952"/>
    <n v="104176"/>
    <m/>
    <m/>
    <n v="27216"/>
    <n v="72352"/>
    <m/>
    <m/>
    <n v="11456"/>
    <n v="27408"/>
    <m/>
    <m/>
    <n v="5696"/>
    <n v="20112"/>
    <m/>
    <m/>
    <n v="896"/>
    <n v="9152"/>
    <m/>
    <m/>
    <n v="96"/>
    <n v="7264"/>
    <x v="18"/>
    <x v="1"/>
    <s v="Nass"/>
    <x v="26"/>
  </r>
  <r>
    <n v="18"/>
    <n v="28"/>
    <m/>
    <m/>
    <n v="0"/>
    <n v="0"/>
    <m/>
    <m/>
    <n v="0"/>
    <n v="0"/>
    <m/>
    <m/>
    <n v="0"/>
    <n v="0"/>
    <m/>
    <m/>
    <n v="0"/>
    <n v="0"/>
    <m/>
    <m/>
    <n v="0"/>
    <n v="0"/>
    <m/>
    <m/>
    <n v="0"/>
    <n v="0"/>
    <m/>
    <m/>
    <n v="0"/>
    <n v="0"/>
    <m/>
    <m/>
    <n v="0"/>
    <n v="0"/>
    <m/>
    <m/>
    <n v="0"/>
    <n v="32"/>
    <m/>
    <m/>
    <n v="64"/>
    <n v="64"/>
    <m/>
    <m/>
    <n v="0"/>
    <n v="0"/>
    <m/>
    <m/>
    <n v="0"/>
    <n v="0"/>
    <x v="18"/>
    <x v="1"/>
    <s v="NorthCoast"/>
    <x v="27"/>
  </r>
  <r>
    <n v="18"/>
    <n v="29"/>
    <m/>
    <m/>
    <n v="1523456"/>
    <n v="46867248"/>
    <m/>
    <m/>
    <n v="156432"/>
    <n v="44205536"/>
    <m/>
    <m/>
    <n v="304560"/>
    <n v="41781424"/>
    <m/>
    <m/>
    <n v="386640"/>
    <n v="39709232"/>
    <m/>
    <m/>
    <n v="815808"/>
    <n v="34251696"/>
    <m/>
    <m/>
    <n v="1122544"/>
    <n v="30237504"/>
    <m/>
    <m/>
    <n v="1223232"/>
    <n v="17373520"/>
    <m/>
    <m/>
    <n v="511392"/>
    <n v="12148352"/>
    <m/>
    <m/>
    <n v="302960"/>
    <n v="11155104"/>
    <m/>
    <m/>
    <n v="81296"/>
    <n v="10245600"/>
    <m/>
    <m/>
    <n v="48176"/>
    <n v="10072416"/>
    <m/>
    <m/>
    <n v="29456"/>
    <n v="10056800"/>
    <x v="18"/>
    <x v="0"/>
    <s v="Okanagan"/>
    <x v="28"/>
  </r>
  <r>
    <n v="18"/>
    <n v="30"/>
    <m/>
    <m/>
    <n v="932016"/>
    <n v="70857184"/>
    <m/>
    <m/>
    <n v="43920"/>
    <n v="60151424"/>
    <m/>
    <m/>
    <n v="79616"/>
    <n v="56188992"/>
    <m/>
    <m/>
    <n v="151568"/>
    <n v="54149824"/>
    <m/>
    <m/>
    <n v="260272"/>
    <n v="49213584"/>
    <m/>
    <m/>
    <n v="217216"/>
    <n v="48673216"/>
    <m/>
    <m/>
    <n v="35808"/>
    <n v="49522080"/>
    <m/>
    <m/>
    <n v="11984"/>
    <n v="49158752"/>
    <m/>
    <m/>
    <n v="6976"/>
    <n v="49196912"/>
    <m/>
    <m/>
    <n v="5584"/>
    <n v="49287136"/>
    <m/>
    <m/>
    <n v="11504"/>
    <n v="49361024"/>
    <m/>
    <m/>
    <n v="5216"/>
    <n v="49292368"/>
    <x v="18"/>
    <x v="0"/>
    <s v="PrinceGeorge"/>
    <x v="29"/>
  </r>
  <r>
    <n v="18"/>
    <n v="31"/>
    <m/>
    <m/>
    <n v="0"/>
    <n v="0"/>
    <m/>
    <m/>
    <n v="0"/>
    <n v="0"/>
    <m/>
    <m/>
    <n v="0"/>
    <n v="0"/>
    <m/>
    <m/>
    <n v="0"/>
    <n v="0"/>
    <m/>
    <m/>
    <n v="0"/>
    <n v="0"/>
    <m/>
    <m/>
    <n v="0"/>
    <n v="0"/>
    <m/>
    <m/>
    <n v="0"/>
    <n v="0"/>
    <m/>
    <m/>
    <n v="0"/>
    <n v="0"/>
    <m/>
    <m/>
    <n v="0"/>
    <n v="0"/>
    <m/>
    <m/>
    <n v="0"/>
    <n v="0"/>
    <m/>
    <m/>
    <n v="0"/>
    <n v="0"/>
    <m/>
    <m/>
    <n v="0"/>
    <n v="0"/>
    <x v="18"/>
    <x v="1"/>
    <s v="QueenCharlotte"/>
    <x v="30"/>
  </r>
  <r>
    <n v="18"/>
    <n v="32"/>
    <m/>
    <m/>
    <n v="780576"/>
    <n v="103990208"/>
    <m/>
    <m/>
    <n v="11376"/>
    <n v="92088784"/>
    <m/>
    <m/>
    <n v="18480"/>
    <n v="91439680"/>
    <m/>
    <m/>
    <n v="23936"/>
    <n v="91418064"/>
    <m/>
    <m/>
    <n v="29216"/>
    <n v="89870336"/>
    <m/>
    <m/>
    <n v="40160"/>
    <n v="89910240"/>
    <m/>
    <m/>
    <n v="496"/>
    <n v="89755632"/>
    <m/>
    <m/>
    <n v="1168"/>
    <n v="89681728"/>
    <m/>
    <m/>
    <n v="224"/>
    <n v="89690752"/>
    <m/>
    <m/>
    <n v="400"/>
    <n v="89854768"/>
    <m/>
    <m/>
    <n v="960"/>
    <n v="89942752"/>
    <m/>
    <m/>
    <n v="304"/>
    <n v="89792320"/>
    <x v="18"/>
    <x v="0"/>
    <s v="Quesnel"/>
    <x v="31"/>
  </r>
  <r>
    <n v="18"/>
    <n v="33"/>
    <m/>
    <m/>
    <n v="12080"/>
    <n v="89344"/>
    <m/>
    <m/>
    <n v="3024"/>
    <n v="148288"/>
    <m/>
    <m/>
    <n v="3648"/>
    <n v="139264"/>
    <m/>
    <m/>
    <n v="4368"/>
    <n v="127088"/>
    <m/>
    <m/>
    <n v="7200"/>
    <n v="110480"/>
    <m/>
    <m/>
    <n v="8480"/>
    <n v="94640"/>
    <m/>
    <m/>
    <n v="1088"/>
    <n v="26800"/>
    <m/>
    <m/>
    <n v="2960"/>
    <n v="22688"/>
    <m/>
    <m/>
    <n v="528"/>
    <n v="14000"/>
    <m/>
    <m/>
    <n v="1040"/>
    <n v="15008"/>
    <m/>
    <m/>
    <n v="80"/>
    <n v="11520"/>
    <m/>
    <m/>
    <n v="448"/>
    <n v="12800"/>
    <x v="18"/>
    <x v="1"/>
    <s v="Revelstoke"/>
    <x v="32"/>
  </r>
  <r>
    <n v="18"/>
    <n v="34"/>
    <m/>
    <m/>
    <n v="161104"/>
    <n v="5229168"/>
    <m/>
    <m/>
    <n v="12832"/>
    <n v="5007152"/>
    <m/>
    <m/>
    <n v="47040"/>
    <n v="4731136"/>
    <m/>
    <m/>
    <n v="48368"/>
    <n v="4471600"/>
    <m/>
    <m/>
    <n v="70976"/>
    <n v="4057968"/>
    <m/>
    <m/>
    <n v="76288"/>
    <n v="3703408"/>
    <m/>
    <m/>
    <n v="42048"/>
    <n v="2906768"/>
    <m/>
    <m/>
    <n v="23888"/>
    <n v="3195296"/>
    <m/>
    <m/>
    <n v="14688"/>
    <n v="2983600"/>
    <m/>
    <m/>
    <n v="5408"/>
    <n v="2863872"/>
    <m/>
    <m/>
    <n v="16304"/>
    <n v="2926224"/>
    <m/>
    <m/>
    <n v="21728"/>
    <n v="3023728"/>
    <x v="18"/>
    <x v="0"/>
    <s v="RobsonValley"/>
    <x v="33"/>
  </r>
  <r>
    <n v="18"/>
    <n v="35"/>
    <m/>
    <m/>
    <n v="2816"/>
    <n v="55920"/>
    <m/>
    <m/>
    <n v="4960"/>
    <n v="495168"/>
    <m/>
    <m/>
    <n v="3728"/>
    <n v="526976"/>
    <m/>
    <m/>
    <n v="13776"/>
    <n v="517472"/>
    <m/>
    <m/>
    <n v="13152"/>
    <n v="461600"/>
    <m/>
    <m/>
    <n v="13232"/>
    <n v="446944"/>
    <m/>
    <m/>
    <n v="8256"/>
    <n v="339344"/>
    <m/>
    <m/>
    <n v="4384"/>
    <n v="323728"/>
    <m/>
    <m/>
    <n v="1856"/>
    <n v="303392"/>
    <m/>
    <m/>
    <n v="288"/>
    <n v="289856"/>
    <m/>
    <m/>
    <n v="1328"/>
    <n v="289168"/>
    <m/>
    <m/>
    <n v="384"/>
    <n v="292912"/>
    <x v="18"/>
    <x v="1"/>
    <s v="Soo"/>
    <x v="34"/>
  </r>
  <r>
    <n v="18"/>
    <n v="36"/>
    <m/>
    <m/>
    <n v="0"/>
    <n v="0"/>
    <m/>
    <m/>
    <n v="0"/>
    <n v="0"/>
    <m/>
    <m/>
    <n v="0"/>
    <n v="0"/>
    <m/>
    <m/>
    <n v="0"/>
    <n v="0"/>
    <m/>
    <m/>
    <n v="0"/>
    <n v="0"/>
    <m/>
    <m/>
    <n v="0"/>
    <n v="512"/>
    <m/>
    <m/>
    <n v="0"/>
    <n v="0"/>
    <m/>
    <m/>
    <n v="0"/>
    <n v="16"/>
    <m/>
    <m/>
    <n v="16"/>
    <n v="80"/>
    <m/>
    <m/>
    <n v="0"/>
    <n v="0"/>
    <m/>
    <m/>
    <n v="0"/>
    <n v="0"/>
    <m/>
    <m/>
    <n v="0"/>
    <n v="0"/>
    <x v="18"/>
    <x v="1"/>
    <s v="Strathcona"/>
    <x v="35"/>
  </r>
  <r>
    <n v="18"/>
    <n v="37"/>
    <m/>
    <m/>
    <n v="0"/>
    <n v="0"/>
    <m/>
    <m/>
    <n v="1664"/>
    <n v="14624"/>
    <m/>
    <m/>
    <n v="224"/>
    <n v="17856"/>
    <m/>
    <m/>
    <n v="9088"/>
    <n v="37728"/>
    <m/>
    <m/>
    <n v="9056"/>
    <n v="47184"/>
    <m/>
    <m/>
    <n v="6784"/>
    <n v="28048"/>
    <m/>
    <m/>
    <n v="3040"/>
    <n v="13200"/>
    <m/>
    <m/>
    <n v="3648"/>
    <n v="12000"/>
    <m/>
    <m/>
    <n v="112"/>
    <n v="3936"/>
    <m/>
    <m/>
    <n v="672"/>
    <n v="2592"/>
    <m/>
    <m/>
    <n v="2864"/>
    <n v="5856"/>
    <m/>
    <m/>
    <n v="416"/>
    <n v="1632"/>
    <x v="18"/>
    <x v="1"/>
    <s v="SunshineCoast"/>
    <x v="36"/>
  </r>
  <r>
    <n v="18"/>
    <n v="38"/>
    <m/>
    <m/>
    <n v="841392"/>
    <n v="90680992"/>
    <m/>
    <m/>
    <n v="15296"/>
    <n v="79355760"/>
    <m/>
    <m/>
    <n v="16320"/>
    <n v="75537712"/>
    <m/>
    <m/>
    <n v="55760"/>
    <n v="74807712"/>
    <m/>
    <m/>
    <n v="50992"/>
    <n v="70714704"/>
    <m/>
    <m/>
    <n v="27744"/>
    <n v="71098800"/>
    <m/>
    <m/>
    <n v="2288"/>
    <n v="71632944"/>
    <m/>
    <m/>
    <n v="2096"/>
    <n v="71343840"/>
    <m/>
    <m/>
    <n v="1312"/>
    <n v="71378528"/>
    <m/>
    <m/>
    <n v="320"/>
    <n v="71290448"/>
    <m/>
    <m/>
    <n v="4128"/>
    <n v="71278560"/>
    <m/>
    <m/>
    <n v="2176"/>
    <n v="71254608"/>
    <x v="18"/>
    <x v="0"/>
    <s v="Vanderhoof"/>
    <x v="37"/>
  </r>
  <r>
    <n v="18"/>
    <n v="39"/>
    <m/>
    <m/>
    <n v="1744224"/>
    <n v="127618992"/>
    <m/>
    <m/>
    <n v="108240"/>
    <n v="113988656"/>
    <m/>
    <m/>
    <n v="128320"/>
    <n v="111481632"/>
    <m/>
    <m/>
    <n v="130112"/>
    <n v="111846256"/>
    <m/>
    <m/>
    <n v="323008"/>
    <n v="96430864"/>
    <m/>
    <m/>
    <n v="449168"/>
    <n v="92065408"/>
    <m/>
    <m/>
    <n v="130048"/>
    <n v="87386176"/>
    <m/>
    <m/>
    <n v="62544"/>
    <n v="86629152"/>
    <m/>
    <m/>
    <n v="29120"/>
    <n v="86565952"/>
    <m/>
    <m/>
    <n v="8512"/>
    <n v="86193008"/>
    <m/>
    <m/>
    <n v="8672"/>
    <n v="86249520"/>
    <m/>
    <m/>
    <n v="12480"/>
    <n v="86215088"/>
    <x v="18"/>
    <x v="0"/>
    <s v="WilliamsLake"/>
    <x v="38"/>
  </r>
  <r>
    <n v="18"/>
    <n v="40"/>
    <m/>
    <m/>
    <n v="43808"/>
    <n v="2463200"/>
    <m/>
    <m/>
    <n v="6896"/>
    <n v="2372976"/>
    <m/>
    <m/>
    <n v="3776"/>
    <n v="2139136"/>
    <m/>
    <m/>
    <n v="9632"/>
    <n v="1969568"/>
    <m/>
    <m/>
    <n v="17312"/>
    <n v="1778512"/>
    <m/>
    <m/>
    <n v="17040"/>
    <n v="1732720"/>
    <m/>
    <m/>
    <n v="1552"/>
    <n v="1540432"/>
    <m/>
    <m/>
    <n v="0"/>
    <n v="1450512"/>
    <m/>
    <m/>
    <n v="80"/>
    <n v="1453040"/>
    <m/>
    <m/>
    <n v="0"/>
    <n v="1438768"/>
    <m/>
    <m/>
    <n v="192"/>
    <n v="1430560"/>
    <m/>
    <m/>
    <n v="0"/>
    <n v="1416560"/>
    <x v="18"/>
    <x v="2"/>
    <s v="InteriorTFLs"/>
    <x v="39"/>
  </r>
  <r>
    <n v="18"/>
    <n v="40"/>
    <m/>
    <m/>
    <n v="0"/>
    <n v="0"/>
    <m/>
    <m/>
    <n v="176"/>
    <n v="27616"/>
    <m/>
    <m/>
    <n v="2208"/>
    <n v="33056"/>
    <m/>
    <m/>
    <n v="4512"/>
    <n v="31040"/>
    <m/>
    <m/>
    <n v="5616"/>
    <n v="69488"/>
    <m/>
    <m/>
    <n v="1408"/>
    <n v="39104"/>
    <m/>
    <m/>
    <n v="2656"/>
    <n v="34640"/>
    <m/>
    <m/>
    <n v="3104"/>
    <n v="35344"/>
    <m/>
    <m/>
    <n v="0"/>
    <n v="20848"/>
    <m/>
    <m/>
    <n v="0"/>
    <n v="26528"/>
    <m/>
    <m/>
    <n v="48"/>
    <n v="26384"/>
    <m/>
    <m/>
    <n v="0"/>
    <n v="25328"/>
    <x v="18"/>
    <x v="2"/>
    <s v="InteriorTFLs"/>
    <x v="39"/>
  </r>
  <r>
    <n v="18"/>
    <n v="40"/>
    <m/>
    <m/>
    <n v="8320"/>
    <n v="1756160"/>
    <m/>
    <m/>
    <n v="16"/>
    <n v="1664640"/>
    <m/>
    <m/>
    <n v="16"/>
    <n v="1581760"/>
    <m/>
    <m/>
    <n v="2096"/>
    <n v="1562544"/>
    <m/>
    <m/>
    <n v="2784"/>
    <n v="1516352"/>
    <m/>
    <m/>
    <n v="720"/>
    <n v="1557616"/>
    <m/>
    <m/>
    <n v="16"/>
    <n v="1554368"/>
    <m/>
    <m/>
    <n v="0"/>
    <n v="1450976"/>
    <m/>
    <m/>
    <n v="0"/>
    <n v="1438160"/>
    <m/>
    <m/>
    <n v="32"/>
    <n v="1357152"/>
    <m/>
    <m/>
    <n v="0"/>
    <n v="1334272"/>
    <m/>
    <m/>
    <n v="0"/>
    <n v="1331328"/>
    <x v="18"/>
    <x v="2"/>
    <s v="InteriorTFLs"/>
    <x v="39"/>
  </r>
  <r>
    <n v="18"/>
    <n v="40"/>
    <m/>
    <m/>
    <n v="29472"/>
    <n v="3531408"/>
    <m/>
    <m/>
    <n v="672"/>
    <n v="3442912"/>
    <m/>
    <m/>
    <n v="2816"/>
    <n v="3217088"/>
    <m/>
    <m/>
    <n v="3248"/>
    <n v="3163632"/>
    <m/>
    <m/>
    <n v="1104"/>
    <n v="2803184"/>
    <m/>
    <m/>
    <n v="2320"/>
    <n v="2893472"/>
    <m/>
    <m/>
    <n v="176"/>
    <n v="2898528"/>
    <m/>
    <m/>
    <n v="48"/>
    <n v="2816304"/>
    <m/>
    <m/>
    <n v="32"/>
    <n v="2790096"/>
    <m/>
    <m/>
    <n v="16"/>
    <n v="2724720"/>
    <m/>
    <m/>
    <n v="32"/>
    <n v="2731536"/>
    <m/>
    <m/>
    <n v="0"/>
    <n v="2740880"/>
    <x v="18"/>
    <x v="2"/>
    <s v="InteriorTFLs"/>
    <x v="39"/>
  </r>
  <r>
    <n v="18"/>
    <n v="40"/>
    <m/>
    <m/>
    <n v="0"/>
    <n v="1136"/>
    <m/>
    <m/>
    <n v="3648"/>
    <n v="27952"/>
    <m/>
    <m/>
    <n v="2080"/>
    <n v="16048"/>
    <m/>
    <m/>
    <n v="1280"/>
    <n v="25072"/>
    <m/>
    <m/>
    <n v="464"/>
    <n v="21456"/>
    <m/>
    <m/>
    <n v="384"/>
    <n v="26608"/>
    <m/>
    <m/>
    <n v="208"/>
    <n v="6352"/>
    <m/>
    <m/>
    <n v="0"/>
    <n v="4128"/>
    <m/>
    <m/>
    <n v="0"/>
    <n v="3808"/>
    <m/>
    <m/>
    <n v="0"/>
    <n v="5184"/>
    <m/>
    <m/>
    <n v="0"/>
    <n v="6176"/>
    <m/>
    <m/>
    <n v="0"/>
    <n v="5632"/>
    <x v="18"/>
    <x v="2"/>
    <s v="InteriorTFLs"/>
    <x v="39"/>
  </r>
  <r>
    <n v="18"/>
    <n v="40"/>
    <m/>
    <m/>
    <n v="41168"/>
    <n v="418960"/>
    <m/>
    <m/>
    <n v="51056"/>
    <n v="480960"/>
    <m/>
    <m/>
    <n v="41344"/>
    <n v="434288"/>
    <m/>
    <m/>
    <n v="61360"/>
    <n v="348512"/>
    <m/>
    <m/>
    <n v="69008"/>
    <n v="377312"/>
    <m/>
    <m/>
    <n v="33904"/>
    <n v="296112"/>
    <m/>
    <m/>
    <n v="12112"/>
    <n v="168256"/>
    <m/>
    <m/>
    <n v="20592"/>
    <n v="196928"/>
    <m/>
    <m/>
    <n v="10880"/>
    <n v="143008"/>
    <m/>
    <m/>
    <n v="5280"/>
    <n v="144864"/>
    <m/>
    <m/>
    <n v="32"/>
    <n v="116224"/>
    <m/>
    <m/>
    <n v="16"/>
    <n v="120432"/>
    <x v="18"/>
    <x v="2"/>
    <s v="InteriorTFLs"/>
    <x v="39"/>
  </r>
  <r>
    <n v="18"/>
    <n v="40"/>
    <m/>
    <m/>
    <n v="11536"/>
    <n v="115216"/>
    <m/>
    <m/>
    <n v="832"/>
    <n v="136624"/>
    <m/>
    <m/>
    <n v="640"/>
    <n v="128608"/>
    <m/>
    <m/>
    <n v="2704"/>
    <n v="123856"/>
    <m/>
    <m/>
    <n v="9168"/>
    <n v="139216"/>
    <m/>
    <m/>
    <n v="7648"/>
    <n v="116576"/>
    <m/>
    <m/>
    <n v="5280"/>
    <n v="66752"/>
    <m/>
    <m/>
    <n v="2832"/>
    <n v="55696"/>
    <m/>
    <m/>
    <n v="112"/>
    <n v="49840"/>
    <m/>
    <m/>
    <n v="0"/>
    <n v="52720"/>
    <m/>
    <m/>
    <n v="48"/>
    <n v="53616"/>
    <m/>
    <m/>
    <n v="16"/>
    <n v="50240"/>
    <x v="18"/>
    <x v="2"/>
    <s v="InteriorTFLs"/>
    <x v="39"/>
  </r>
  <r>
    <n v="18"/>
    <n v="40"/>
    <m/>
    <m/>
    <n v="0"/>
    <n v="48"/>
    <m/>
    <m/>
    <n v="0"/>
    <n v="896"/>
    <m/>
    <m/>
    <n v="128"/>
    <n v="480"/>
    <m/>
    <m/>
    <n v="48"/>
    <n v="896"/>
    <m/>
    <m/>
    <n v="112"/>
    <n v="800"/>
    <m/>
    <m/>
    <n v="128"/>
    <n v="1344"/>
    <m/>
    <m/>
    <n v="0"/>
    <n v="272"/>
    <m/>
    <m/>
    <n v="0"/>
    <n v="176"/>
    <m/>
    <m/>
    <n v="0"/>
    <n v="144"/>
    <m/>
    <m/>
    <n v="0"/>
    <n v="128"/>
    <m/>
    <m/>
    <n v="0"/>
    <n v="192"/>
    <m/>
    <m/>
    <n v="16"/>
    <n v="192"/>
    <x v="18"/>
    <x v="2"/>
    <s v="InteriorTFLs"/>
    <x v="39"/>
  </r>
  <r>
    <n v="18"/>
    <n v="40"/>
    <m/>
    <m/>
    <n v="118480"/>
    <n v="4650944"/>
    <m/>
    <m/>
    <n v="4192"/>
    <n v="4700672"/>
    <m/>
    <m/>
    <n v="6272"/>
    <n v="4064976"/>
    <m/>
    <m/>
    <n v="16160"/>
    <n v="3782192"/>
    <m/>
    <m/>
    <n v="30496"/>
    <n v="3426528"/>
    <m/>
    <m/>
    <n v="45040"/>
    <n v="3111296"/>
    <m/>
    <m/>
    <n v="8112"/>
    <n v="2837248"/>
    <m/>
    <m/>
    <n v="2000"/>
    <n v="2802576"/>
    <m/>
    <m/>
    <n v="912"/>
    <n v="2762080"/>
    <m/>
    <m/>
    <n v="432"/>
    <n v="2746960"/>
    <m/>
    <m/>
    <n v="464"/>
    <n v="2755984"/>
    <m/>
    <m/>
    <n v="192"/>
    <n v="2721360"/>
    <x v="18"/>
    <x v="2"/>
    <s v="InteriorTFLs"/>
    <x v="39"/>
  </r>
  <r>
    <n v="18"/>
    <n v="40"/>
    <m/>
    <m/>
    <n v="16464"/>
    <n v="1306480"/>
    <m/>
    <m/>
    <n v="6560"/>
    <n v="1046976"/>
    <m/>
    <m/>
    <n v="5712"/>
    <n v="1059392"/>
    <m/>
    <m/>
    <n v="13392"/>
    <n v="980880"/>
    <m/>
    <m/>
    <n v="16320"/>
    <n v="907328"/>
    <m/>
    <m/>
    <n v="19552"/>
    <n v="854320"/>
    <m/>
    <m/>
    <n v="2992"/>
    <n v="821312"/>
    <m/>
    <m/>
    <n v="304"/>
    <n v="756480"/>
    <m/>
    <m/>
    <n v="192"/>
    <n v="754928"/>
    <m/>
    <m/>
    <n v="16"/>
    <n v="701536"/>
    <m/>
    <m/>
    <n v="352"/>
    <n v="708848"/>
    <m/>
    <m/>
    <n v="208"/>
    <n v="706640"/>
    <x v="18"/>
    <x v="2"/>
    <s v="InteriorTFLs"/>
    <x v="39"/>
  </r>
  <r>
    <n v="18"/>
    <n v="40"/>
    <m/>
    <m/>
    <n v="28656"/>
    <n v="3307872"/>
    <m/>
    <m/>
    <n v="1168"/>
    <n v="3056320"/>
    <m/>
    <m/>
    <n v="2832"/>
    <n v="2875200"/>
    <m/>
    <m/>
    <n v="3600"/>
    <n v="2830704"/>
    <m/>
    <m/>
    <n v="7632"/>
    <n v="2625104"/>
    <m/>
    <m/>
    <n v="4432"/>
    <n v="2596144"/>
    <m/>
    <m/>
    <n v="5504"/>
    <n v="2567312"/>
    <m/>
    <m/>
    <n v="992"/>
    <n v="2486832"/>
    <m/>
    <m/>
    <n v="1616"/>
    <n v="2486496"/>
    <m/>
    <m/>
    <n v="96"/>
    <n v="2436368"/>
    <m/>
    <m/>
    <n v="1488"/>
    <n v="2433872"/>
    <m/>
    <m/>
    <n v="336"/>
    <n v="2427248"/>
    <x v="18"/>
    <x v="2"/>
    <s v="InteriorTFLs"/>
    <x v="39"/>
  </r>
  <r>
    <n v="18"/>
    <n v="40"/>
    <m/>
    <m/>
    <n v="101728"/>
    <n v="15447584"/>
    <m/>
    <m/>
    <n v="3904"/>
    <n v="15218752"/>
    <m/>
    <m/>
    <n v="14512"/>
    <n v="14618640"/>
    <m/>
    <m/>
    <n v="24240"/>
    <n v="14133392"/>
    <m/>
    <m/>
    <n v="21376"/>
    <n v="13348384"/>
    <m/>
    <m/>
    <n v="18000"/>
    <n v="13460816"/>
    <m/>
    <m/>
    <n v="784"/>
    <n v="13298832"/>
    <m/>
    <m/>
    <n v="336"/>
    <n v="12972176"/>
    <m/>
    <m/>
    <n v="128"/>
    <n v="12986848"/>
    <m/>
    <m/>
    <n v="96"/>
    <n v="12866912"/>
    <m/>
    <m/>
    <n v="1344"/>
    <n v="12873232"/>
    <m/>
    <m/>
    <n v="544"/>
    <n v="12900160"/>
    <x v="18"/>
    <x v="2"/>
    <s v="InteriorTFLs"/>
    <x v="39"/>
  </r>
  <r>
    <n v="18"/>
    <n v="40"/>
    <m/>
    <m/>
    <n v="14736"/>
    <n v="956624"/>
    <m/>
    <m/>
    <n v="3824"/>
    <n v="891232"/>
    <m/>
    <m/>
    <n v="8688"/>
    <n v="850400"/>
    <m/>
    <m/>
    <n v="10096"/>
    <n v="811568"/>
    <m/>
    <m/>
    <n v="9728"/>
    <n v="787360"/>
    <m/>
    <m/>
    <n v="13280"/>
    <n v="771456"/>
    <m/>
    <m/>
    <n v="11760"/>
    <n v="622736"/>
    <m/>
    <m/>
    <n v="7568"/>
    <n v="568416"/>
    <m/>
    <m/>
    <n v="1968"/>
    <n v="549760"/>
    <m/>
    <m/>
    <n v="1952"/>
    <n v="543120"/>
    <m/>
    <m/>
    <n v="4016"/>
    <n v="533856"/>
    <m/>
    <m/>
    <n v="736"/>
    <n v="517664"/>
    <x v="18"/>
    <x v="2"/>
    <s v="InteriorTFLs"/>
    <x v="39"/>
  </r>
  <r>
    <n v="18"/>
    <n v="40"/>
    <m/>
    <m/>
    <n v="105408"/>
    <n v="3197856"/>
    <m/>
    <m/>
    <n v="9856"/>
    <n v="2901920"/>
    <m/>
    <m/>
    <n v="26704"/>
    <n v="2834368"/>
    <m/>
    <m/>
    <n v="59232"/>
    <n v="2387552"/>
    <m/>
    <m/>
    <n v="89616"/>
    <n v="2172288"/>
    <m/>
    <m/>
    <n v="159232"/>
    <n v="1891248"/>
    <m/>
    <m/>
    <n v="50608"/>
    <n v="710896"/>
    <m/>
    <m/>
    <n v="24192"/>
    <n v="461648"/>
    <m/>
    <m/>
    <n v="12960"/>
    <n v="418560"/>
    <m/>
    <m/>
    <n v="7792"/>
    <n v="393056"/>
    <m/>
    <m/>
    <n v="2656"/>
    <n v="395968"/>
    <m/>
    <m/>
    <n v="1168"/>
    <n v="404976"/>
    <x v="18"/>
    <x v="2"/>
    <s v="InteriorTFLs"/>
    <x v="39"/>
  </r>
  <r>
    <n v="18"/>
    <n v="40"/>
    <m/>
    <m/>
    <n v="150544"/>
    <n v="7618992"/>
    <m/>
    <m/>
    <n v="15552"/>
    <n v="7573552"/>
    <m/>
    <m/>
    <n v="29216"/>
    <n v="6857472"/>
    <m/>
    <m/>
    <n v="32928"/>
    <n v="6347504"/>
    <m/>
    <m/>
    <n v="52432"/>
    <n v="5569136"/>
    <m/>
    <m/>
    <n v="85104"/>
    <n v="5191504"/>
    <m/>
    <m/>
    <n v="80096"/>
    <n v="4385104"/>
    <m/>
    <m/>
    <n v="28240"/>
    <n v="3823008"/>
    <m/>
    <m/>
    <n v="4416"/>
    <n v="3720160"/>
    <m/>
    <m/>
    <n v="736"/>
    <n v="3653088"/>
    <m/>
    <m/>
    <n v="1584"/>
    <n v="3675120"/>
    <m/>
    <m/>
    <n v="1632"/>
    <n v="3646464"/>
    <x v="18"/>
    <x v="2"/>
    <s v="InteriorTFLs"/>
    <x v="39"/>
  </r>
  <r>
    <n v="18"/>
    <n v="40"/>
    <m/>
    <m/>
    <n v="699120"/>
    <n v="15461552"/>
    <m/>
    <m/>
    <n v="94432"/>
    <n v="23131616"/>
    <m/>
    <m/>
    <n v="199376"/>
    <n v="22105904"/>
    <m/>
    <m/>
    <n v="90432"/>
    <n v="21930784"/>
    <m/>
    <m/>
    <n v="331872"/>
    <n v="19548368"/>
    <m/>
    <m/>
    <n v="117520"/>
    <n v="19536768"/>
    <m/>
    <m/>
    <n v="34976"/>
    <n v="20903760"/>
    <m/>
    <m/>
    <n v="56352"/>
    <n v="18208496"/>
    <m/>
    <m/>
    <n v="23152"/>
    <n v="17805104"/>
    <m/>
    <m/>
    <n v="15376"/>
    <n v="17301312"/>
    <m/>
    <m/>
    <n v="6672"/>
    <n v="17338768"/>
    <m/>
    <m/>
    <n v="3008"/>
    <n v="17346016"/>
    <x v="18"/>
    <x v="2"/>
    <s v="InteriorTFLs"/>
    <x v="39"/>
  </r>
  <r>
    <n v="18"/>
    <n v="40"/>
    <m/>
    <m/>
    <n v="75456"/>
    <n v="1786960"/>
    <m/>
    <m/>
    <n v="6448"/>
    <n v="1777296"/>
    <m/>
    <m/>
    <n v="17664"/>
    <n v="1718464"/>
    <m/>
    <m/>
    <n v="34080"/>
    <n v="1683408"/>
    <m/>
    <m/>
    <n v="82416"/>
    <n v="1420816"/>
    <m/>
    <m/>
    <n v="113024"/>
    <n v="1354112"/>
    <m/>
    <m/>
    <n v="70064"/>
    <n v="207648"/>
    <m/>
    <m/>
    <n v="5728"/>
    <n v="68224"/>
    <m/>
    <m/>
    <n v="9712"/>
    <n v="93840"/>
    <m/>
    <m/>
    <n v="5760"/>
    <n v="80096"/>
    <m/>
    <m/>
    <n v="5360"/>
    <n v="73552"/>
    <m/>
    <m/>
    <n v="4944"/>
    <n v="69264"/>
    <x v="18"/>
    <x v="2"/>
    <s v="InteriorTFLs"/>
    <x v="39"/>
  </r>
  <r>
    <n v="18"/>
    <n v="40"/>
    <m/>
    <m/>
    <n v="125056"/>
    <n v="2520688"/>
    <m/>
    <m/>
    <n v="7168"/>
    <n v="2640288"/>
    <m/>
    <m/>
    <n v="27728"/>
    <n v="2377392"/>
    <m/>
    <m/>
    <n v="23648"/>
    <n v="2230928"/>
    <m/>
    <m/>
    <n v="64000"/>
    <n v="2059328"/>
    <m/>
    <m/>
    <n v="101520"/>
    <n v="1940176"/>
    <m/>
    <m/>
    <n v="149472"/>
    <n v="633232"/>
    <m/>
    <m/>
    <n v="53296"/>
    <n v="327600"/>
    <m/>
    <m/>
    <n v="37888"/>
    <n v="352912"/>
    <m/>
    <m/>
    <n v="24512"/>
    <n v="291584"/>
    <m/>
    <m/>
    <n v="13424"/>
    <n v="268288"/>
    <m/>
    <m/>
    <n v="12112"/>
    <n v="271568"/>
    <x v="18"/>
    <x v="2"/>
    <s v="InteriorTFLs"/>
    <x v="39"/>
  </r>
  <r>
    <n v="18"/>
    <n v="40"/>
    <m/>
    <m/>
    <n v="350432"/>
    <n v="8243408"/>
    <m/>
    <m/>
    <n v="67936"/>
    <n v="8313952"/>
    <m/>
    <m/>
    <n v="122032"/>
    <n v="7531984"/>
    <m/>
    <m/>
    <n v="166080"/>
    <n v="7116224"/>
    <m/>
    <m/>
    <n v="230896"/>
    <n v="6635856"/>
    <m/>
    <m/>
    <n v="354704"/>
    <n v="6399584"/>
    <m/>
    <m/>
    <n v="182800"/>
    <n v="3761104"/>
    <m/>
    <m/>
    <n v="105968"/>
    <n v="3108256"/>
    <m/>
    <m/>
    <n v="59360"/>
    <n v="2807824"/>
    <m/>
    <m/>
    <n v="59024"/>
    <n v="2706528"/>
    <m/>
    <m/>
    <n v="38224"/>
    <n v="2692912"/>
    <m/>
    <m/>
    <n v="27760"/>
    <n v="2670416"/>
    <x v="18"/>
    <x v="2"/>
    <s v="InteriorTFLs"/>
    <x v="39"/>
  </r>
  <r>
    <n v="18"/>
    <n v="41"/>
    <m/>
    <m/>
    <n v="0"/>
    <n v="0"/>
    <m/>
    <m/>
    <n v="0"/>
    <n v="0"/>
    <m/>
    <m/>
    <n v="0"/>
    <n v="0"/>
    <m/>
    <m/>
    <n v="0"/>
    <n v="0"/>
    <m/>
    <m/>
    <n v="0"/>
    <n v="0"/>
    <m/>
    <m/>
    <n v="0"/>
    <n v="0"/>
    <m/>
    <m/>
    <n v="0"/>
    <n v="0"/>
    <m/>
    <m/>
    <n v="0"/>
    <n v="0"/>
    <m/>
    <m/>
    <n v="0"/>
    <n v="0"/>
    <m/>
    <m/>
    <n v="0"/>
    <n v="0"/>
    <m/>
    <m/>
    <n v="0"/>
    <n v="0"/>
    <m/>
    <m/>
    <n v="0"/>
    <n v="0"/>
    <x v="18"/>
    <x v="3"/>
    <s v="CoastTFLs"/>
    <x v="40"/>
  </r>
  <r>
    <n v="18"/>
    <n v="41"/>
    <m/>
    <m/>
    <n v="0"/>
    <n v="0"/>
    <m/>
    <m/>
    <n v="0"/>
    <n v="2864"/>
    <m/>
    <m/>
    <n v="0"/>
    <n v="1136"/>
    <m/>
    <m/>
    <n v="0"/>
    <n v="224"/>
    <m/>
    <m/>
    <n v="16"/>
    <n v="128"/>
    <m/>
    <m/>
    <n v="0"/>
    <n v="144"/>
    <m/>
    <m/>
    <n v="0"/>
    <n v="0"/>
    <m/>
    <m/>
    <n v="0"/>
    <n v="0"/>
    <m/>
    <m/>
    <n v="0"/>
    <n v="0"/>
    <m/>
    <m/>
    <n v="0"/>
    <n v="0"/>
    <m/>
    <m/>
    <n v="0"/>
    <n v="0"/>
    <m/>
    <m/>
    <n v="0"/>
    <n v="0"/>
    <x v="18"/>
    <x v="3"/>
    <s v="CoastTFLs"/>
    <x v="40"/>
  </r>
  <r>
    <n v="18"/>
    <n v="41"/>
    <m/>
    <m/>
    <n v="0"/>
    <n v="0"/>
    <m/>
    <m/>
    <n v="0"/>
    <n v="0"/>
    <m/>
    <m/>
    <n v="0"/>
    <n v="0"/>
    <m/>
    <m/>
    <n v="0"/>
    <n v="0"/>
    <m/>
    <m/>
    <n v="0"/>
    <n v="0"/>
    <m/>
    <m/>
    <n v="0"/>
    <n v="0"/>
    <m/>
    <m/>
    <n v="0"/>
    <n v="0"/>
    <m/>
    <m/>
    <n v="0"/>
    <n v="0"/>
    <m/>
    <m/>
    <n v="0"/>
    <n v="0"/>
    <m/>
    <m/>
    <n v="0"/>
    <n v="0"/>
    <m/>
    <m/>
    <n v="0"/>
    <n v="0"/>
    <m/>
    <m/>
    <n v="0"/>
    <n v="0"/>
    <x v="18"/>
    <x v="3"/>
    <s v="CoastTFLs"/>
    <x v="40"/>
  </r>
  <r>
    <n v="18"/>
    <n v="41"/>
    <m/>
    <m/>
    <n v="0"/>
    <n v="0"/>
    <m/>
    <m/>
    <n v="0"/>
    <n v="0"/>
    <m/>
    <m/>
    <n v="0"/>
    <n v="0"/>
    <m/>
    <m/>
    <n v="0"/>
    <n v="0"/>
    <m/>
    <m/>
    <n v="2272"/>
    <n v="15856"/>
    <m/>
    <m/>
    <n v="1376"/>
    <n v="3872"/>
    <m/>
    <m/>
    <n v="0"/>
    <n v="0"/>
    <m/>
    <m/>
    <n v="176"/>
    <n v="176"/>
    <m/>
    <m/>
    <n v="0"/>
    <n v="0"/>
    <m/>
    <m/>
    <n v="496"/>
    <n v="496"/>
    <m/>
    <m/>
    <n v="0"/>
    <n v="0"/>
    <m/>
    <m/>
    <n v="0"/>
    <n v="0"/>
    <x v="18"/>
    <x v="3"/>
    <s v="CoastTFLs"/>
    <x v="40"/>
  </r>
  <r>
    <n v="18"/>
    <n v="41"/>
    <m/>
    <m/>
    <n v="0"/>
    <n v="0"/>
    <m/>
    <m/>
    <n v="0"/>
    <n v="0"/>
    <m/>
    <m/>
    <n v="0"/>
    <n v="0"/>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m/>
    <m/>
    <n v="0"/>
    <n v="0"/>
    <m/>
    <m/>
    <n v="0"/>
    <n v="0"/>
    <x v="18"/>
    <x v="3"/>
    <s v="CoastTFLs"/>
    <x v="40"/>
  </r>
  <r>
    <n v="18"/>
    <n v="41"/>
    <m/>
    <m/>
    <n v="0"/>
    <n v="0"/>
    <m/>
    <m/>
    <n v="2144"/>
    <n v="4800"/>
    <m/>
    <m/>
    <n v="0"/>
    <n v="3888"/>
    <m/>
    <m/>
    <n v="0"/>
    <n v="5360"/>
    <m/>
    <m/>
    <n v="0"/>
    <n v="4160"/>
    <m/>
    <m/>
    <n v="128"/>
    <n v="2336"/>
    <m/>
    <m/>
    <n v="800"/>
    <n v="2432"/>
    <m/>
    <m/>
    <n v="16"/>
    <n v="16"/>
    <m/>
    <m/>
    <n v="0"/>
    <n v="0"/>
    <m/>
    <m/>
    <n v="0"/>
    <n v="0"/>
    <m/>
    <m/>
    <n v="0"/>
    <n v="0"/>
    <m/>
    <m/>
    <n v="0"/>
    <n v="0"/>
    <x v="18"/>
    <x v="3"/>
    <s v="CoastTFLs"/>
    <x v="40"/>
  </r>
  <r>
    <n v="18"/>
    <n v="41"/>
    <m/>
    <m/>
    <n v="0"/>
    <n v="0"/>
    <m/>
    <m/>
    <n v="0"/>
    <n v="0"/>
    <m/>
    <m/>
    <n v="0"/>
    <n v="0"/>
    <m/>
    <m/>
    <n v="0"/>
    <n v="0"/>
    <m/>
    <m/>
    <n v="0"/>
    <n v="0"/>
    <m/>
    <m/>
    <n v="0"/>
    <n v="0"/>
    <m/>
    <m/>
    <n v="0"/>
    <n v="0"/>
    <m/>
    <m/>
    <n v="0"/>
    <n v="0"/>
    <m/>
    <m/>
    <n v="0"/>
    <n v="0"/>
    <m/>
    <m/>
    <n v="0"/>
    <n v="0"/>
    <m/>
    <m/>
    <n v="0"/>
    <n v="0"/>
    <m/>
    <m/>
    <n v="0"/>
    <n v="0"/>
    <x v="18"/>
    <x v="3"/>
    <s v="CoastTFLs"/>
    <x v="40"/>
  </r>
  <r>
    <n v="18"/>
    <n v="41"/>
    <m/>
    <m/>
    <n v="0"/>
    <n v="0"/>
    <m/>
    <m/>
    <n v="0"/>
    <n v="0"/>
    <m/>
    <m/>
    <n v="0"/>
    <n v="1888"/>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m/>
    <m/>
    <n v="0"/>
    <n v="0"/>
    <m/>
    <m/>
    <n v="0"/>
    <n v="0"/>
    <x v="18"/>
    <x v="3"/>
    <s v="CoastTFLs"/>
    <x v="40"/>
  </r>
  <r>
    <n v="18"/>
    <n v="41"/>
    <m/>
    <m/>
    <n v="0"/>
    <n v="0"/>
    <m/>
    <m/>
    <n v="0"/>
    <n v="0"/>
    <m/>
    <m/>
    <n v="0"/>
    <n v="0"/>
    <m/>
    <m/>
    <n v="0"/>
    <n v="48"/>
    <m/>
    <m/>
    <n v="0"/>
    <n v="3728"/>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m/>
    <m/>
    <n v="0"/>
    <n v="0"/>
    <m/>
    <m/>
    <n v="0"/>
    <n v="0"/>
    <x v="18"/>
    <x v="3"/>
    <s v="CoastTFLs"/>
    <x v="40"/>
  </r>
  <r>
    <n v="19"/>
    <n v="1"/>
    <m/>
    <m/>
    <n v="680528"/>
    <n v="55281008"/>
    <m/>
    <m/>
    <n v="28656"/>
    <n v="47194336"/>
    <m/>
    <m/>
    <n v="45056"/>
    <n v="46262128"/>
    <m/>
    <m/>
    <n v="79712"/>
    <n v="45491808"/>
    <m/>
    <m/>
    <n v="94672"/>
    <n v="44058752"/>
    <m/>
    <m/>
    <n v="167408"/>
    <n v="42819808"/>
    <m/>
    <m/>
    <n v="37552"/>
    <n v="41805712"/>
    <m/>
    <m/>
    <n v="11248"/>
    <n v="41570832"/>
    <m/>
    <m/>
    <n v="5680"/>
    <n v="41498752"/>
    <m/>
    <m/>
    <n v="2560"/>
    <n v="41491216"/>
    <m/>
    <m/>
    <n v="2016"/>
    <n v="41447744"/>
    <m/>
    <m/>
    <n v="1424"/>
    <n v="41596704"/>
    <x v="19"/>
    <x v="0"/>
    <s v="100MileHouse"/>
    <x v="0"/>
  </r>
  <r>
    <n v="19"/>
    <n v="2"/>
    <m/>
    <m/>
    <n v="107008"/>
    <n v="6910480"/>
    <m/>
    <m/>
    <n v="12496"/>
    <n v="6956816"/>
    <m/>
    <m/>
    <n v="25856"/>
    <n v="6465824"/>
    <m/>
    <m/>
    <n v="47040"/>
    <n v="6148736"/>
    <m/>
    <m/>
    <n v="74048"/>
    <n v="5793392"/>
    <m/>
    <m/>
    <n v="103792"/>
    <n v="5483232"/>
    <m/>
    <m/>
    <n v="147920"/>
    <n v="3565920"/>
    <m/>
    <m/>
    <n v="120432"/>
    <n v="2992608"/>
    <m/>
    <m/>
    <n v="81360"/>
    <n v="2719520"/>
    <m/>
    <m/>
    <n v="53152"/>
    <n v="2618480"/>
    <m/>
    <m/>
    <n v="46064"/>
    <n v="2551344"/>
    <m/>
    <m/>
    <n v="38944"/>
    <n v="2497536"/>
    <x v="19"/>
    <x v="0"/>
    <s v="Arrow"/>
    <x v="1"/>
  </r>
  <r>
    <n v="19"/>
    <n v="3"/>
    <m/>
    <m/>
    <n v="0"/>
    <n v="0"/>
    <m/>
    <m/>
    <n v="0"/>
    <n v="0"/>
    <m/>
    <m/>
    <n v="0"/>
    <n v="0"/>
    <m/>
    <m/>
    <n v="0"/>
    <n v="0"/>
    <m/>
    <m/>
    <n v="0"/>
    <n v="0"/>
    <m/>
    <m/>
    <n v="0"/>
    <n v="0"/>
    <m/>
    <m/>
    <n v="0"/>
    <n v="0"/>
    <m/>
    <m/>
    <n v="0"/>
    <n v="0"/>
    <m/>
    <m/>
    <n v="0"/>
    <n v="0"/>
    <m/>
    <m/>
    <n v="0"/>
    <n v="0"/>
    <m/>
    <m/>
    <n v="0"/>
    <n v="0"/>
    <m/>
    <m/>
    <n v="0"/>
    <n v="0"/>
    <x v="19"/>
    <x v="1"/>
    <s v="Arrowsmith"/>
    <x v="2"/>
  </r>
  <r>
    <n v="19"/>
    <n v="4"/>
    <m/>
    <m/>
    <n v="353296"/>
    <n v="12073504"/>
    <m/>
    <m/>
    <n v="35088"/>
    <n v="11931776"/>
    <m/>
    <m/>
    <n v="65008"/>
    <n v="11053824"/>
    <m/>
    <m/>
    <n v="96880"/>
    <n v="10555296"/>
    <m/>
    <m/>
    <n v="214912"/>
    <n v="9693680"/>
    <m/>
    <m/>
    <n v="305328"/>
    <n v="9177808"/>
    <m/>
    <m/>
    <n v="625904"/>
    <n v="3677040"/>
    <m/>
    <m/>
    <n v="267936"/>
    <n v="2021712"/>
    <m/>
    <m/>
    <n v="215664"/>
    <n v="1874128"/>
    <m/>
    <m/>
    <n v="149744"/>
    <n v="1691104"/>
    <m/>
    <m/>
    <n v="159824"/>
    <n v="1731552"/>
    <m/>
    <m/>
    <n v="101344"/>
    <n v="1522832"/>
    <x v="19"/>
    <x v="0"/>
    <s v="Boundary"/>
    <x v="3"/>
  </r>
  <r>
    <n v="19"/>
    <n v="5"/>
    <m/>
    <m/>
    <n v="303600"/>
    <n v="11024128"/>
    <m/>
    <m/>
    <n v="15504"/>
    <n v="11051792"/>
    <m/>
    <m/>
    <n v="39952"/>
    <n v="10791936"/>
    <m/>
    <m/>
    <n v="74992"/>
    <n v="10472720"/>
    <m/>
    <m/>
    <n v="117440"/>
    <n v="9909120"/>
    <m/>
    <m/>
    <n v="87056"/>
    <n v="9523104"/>
    <m/>
    <m/>
    <n v="119392"/>
    <n v="8764144"/>
    <m/>
    <m/>
    <n v="116464"/>
    <n v="8160032"/>
    <m/>
    <m/>
    <n v="143664"/>
    <n v="7279712"/>
    <m/>
    <m/>
    <n v="160560"/>
    <n v="5899792"/>
    <m/>
    <m/>
    <n v="39888"/>
    <n v="5113856"/>
    <m/>
    <m/>
    <n v="40448"/>
    <n v="5106048"/>
    <x v="19"/>
    <x v="0"/>
    <s v="Bulkley"/>
    <x v="4"/>
  </r>
  <r>
    <n v="19"/>
    <n v="6"/>
    <m/>
    <m/>
    <n v="46128"/>
    <n v="820912"/>
    <m/>
    <m/>
    <n v="0"/>
    <n v="352"/>
    <m/>
    <m/>
    <n v="0"/>
    <n v="352"/>
    <m/>
    <m/>
    <n v="0"/>
    <n v="352"/>
    <m/>
    <m/>
    <n v="0"/>
    <n v="352"/>
    <m/>
    <m/>
    <n v="128"/>
    <n v="17728"/>
    <m/>
    <m/>
    <n v="45488"/>
    <n v="171920"/>
    <m/>
    <m/>
    <n v="135440"/>
    <n v="298128"/>
    <m/>
    <m/>
    <n v="1157664"/>
    <n v="2120048"/>
    <m/>
    <m/>
    <n v="620512"/>
    <n v="880768"/>
    <m/>
    <m/>
    <n v="99120"/>
    <n v="136000"/>
    <m/>
    <m/>
    <n v="23968"/>
    <n v="38464"/>
    <x v="19"/>
    <x v="1"/>
    <s v="Cassiar"/>
    <x v="5"/>
  </r>
  <r>
    <n v="19"/>
    <n v="7"/>
    <m/>
    <m/>
    <n v="35888"/>
    <n v="412224"/>
    <m/>
    <m/>
    <n v="21984"/>
    <n v="460768"/>
    <m/>
    <m/>
    <n v="30096"/>
    <n v="411472"/>
    <m/>
    <m/>
    <n v="34080"/>
    <n v="335792"/>
    <m/>
    <m/>
    <n v="31104"/>
    <n v="339776"/>
    <m/>
    <m/>
    <n v="52576"/>
    <n v="329648"/>
    <m/>
    <m/>
    <n v="37840"/>
    <n v="109744"/>
    <m/>
    <m/>
    <n v="30352"/>
    <n v="102304"/>
    <m/>
    <m/>
    <n v="7616"/>
    <n v="24528"/>
    <m/>
    <m/>
    <n v="3680"/>
    <n v="13136"/>
    <m/>
    <m/>
    <n v="128"/>
    <n v="3488"/>
    <m/>
    <m/>
    <n v="816"/>
    <n v="5824"/>
    <x v="19"/>
    <x v="1"/>
    <s v="Cranberry"/>
    <x v="6"/>
  </r>
  <r>
    <n v="19"/>
    <n v="8"/>
    <m/>
    <m/>
    <n v="607616"/>
    <n v="24904304"/>
    <m/>
    <m/>
    <n v="88416"/>
    <n v="23213472"/>
    <m/>
    <m/>
    <n v="247600"/>
    <n v="22009072"/>
    <m/>
    <m/>
    <n v="400720"/>
    <n v="20683504"/>
    <m/>
    <m/>
    <n v="631792"/>
    <n v="18536640"/>
    <m/>
    <m/>
    <n v="764848"/>
    <n v="16126192"/>
    <m/>
    <m/>
    <n v="749408"/>
    <n v="8236432"/>
    <m/>
    <m/>
    <n v="389792"/>
    <n v="5540416"/>
    <m/>
    <m/>
    <n v="199216"/>
    <n v="4331600"/>
    <m/>
    <m/>
    <n v="71472"/>
    <n v="3997664"/>
    <m/>
    <m/>
    <n v="45744"/>
    <n v="3871568"/>
    <m/>
    <m/>
    <n v="33536"/>
    <n v="3877520"/>
    <x v="19"/>
    <x v="0"/>
    <s v="Cranbrook"/>
    <x v="7"/>
  </r>
  <r>
    <n v="19"/>
    <n v="9"/>
    <m/>
    <m/>
    <n v="316256"/>
    <n v="9083696"/>
    <m/>
    <m/>
    <n v="104288"/>
    <n v="25659440"/>
    <m/>
    <m/>
    <n v="240560"/>
    <n v="24706480"/>
    <m/>
    <m/>
    <n v="116128"/>
    <n v="24171408"/>
    <m/>
    <m/>
    <n v="242768"/>
    <n v="22540624"/>
    <m/>
    <m/>
    <n v="167936"/>
    <n v="21986800"/>
    <m/>
    <m/>
    <n v="142912"/>
    <n v="20692672"/>
    <m/>
    <m/>
    <n v="295424"/>
    <n v="17077280"/>
    <m/>
    <m/>
    <n v="192880"/>
    <n v="14412576"/>
    <m/>
    <m/>
    <n v="164416"/>
    <n v="13791152"/>
    <m/>
    <m/>
    <n v="83648"/>
    <n v="13316608"/>
    <m/>
    <m/>
    <n v="72976"/>
    <n v="13366224"/>
    <x v="19"/>
    <x v="0"/>
    <s v="DawsonCreek"/>
    <x v="8"/>
  </r>
  <r>
    <n v="19"/>
    <n v="10"/>
    <m/>
    <m/>
    <n v="0"/>
    <n v="0"/>
    <m/>
    <m/>
    <n v="0"/>
    <n v="0"/>
    <m/>
    <m/>
    <n v="0"/>
    <n v="0"/>
    <m/>
    <m/>
    <n v="0"/>
    <n v="0"/>
    <m/>
    <m/>
    <n v="0"/>
    <n v="0"/>
    <m/>
    <m/>
    <n v="272"/>
    <n v="8576"/>
    <m/>
    <m/>
    <n v="6656"/>
    <n v="70480"/>
    <m/>
    <m/>
    <n v="134032"/>
    <n v="927104"/>
    <m/>
    <m/>
    <n v="915728"/>
    <n v="3208544"/>
    <m/>
    <m/>
    <n v="708832"/>
    <n v="2627568"/>
    <m/>
    <m/>
    <n v="456032"/>
    <n v="1822224"/>
    <m/>
    <m/>
    <n v="140688"/>
    <n v="598304"/>
    <x v="19"/>
    <x v="1"/>
    <s v="FortNelson"/>
    <x v="9"/>
  </r>
  <r>
    <n v="19"/>
    <n v="11"/>
    <m/>
    <m/>
    <n v="9520"/>
    <n v="200448"/>
    <m/>
    <m/>
    <n v="5248"/>
    <n v="491424"/>
    <m/>
    <m/>
    <n v="2928"/>
    <n v="468368"/>
    <m/>
    <m/>
    <n v="5072"/>
    <n v="470096"/>
    <m/>
    <m/>
    <n v="9216"/>
    <n v="444848"/>
    <m/>
    <m/>
    <n v="8704"/>
    <n v="428768"/>
    <m/>
    <m/>
    <n v="9312"/>
    <n v="320848"/>
    <m/>
    <m/>
    <n v="4336"/>
    <n v="254960"/>
    <m/>
    <m/>
    <n v="32"/>
    <n v="223888"/>
    <m/>
    <m/>
    <n v="2288"/>
    <n v="218960"/>
    <m/>
    <m/>
    <n v="96"/>
    <n v="214928"/>
    <m/>
    <m/>
    <n v="224"/>
    <n v="217472"/>
    <x v="19"/>
    <x v="1"/>
    <s v="Fraser"/>
    <x v="10"/>
  </r>
  <r>
    <n v="19"/>
    <n v="12"/>
    <m/>
    <m/>
    <n v="1561696"/>
    <n v="98566896"/>
    <m/>
    <m/>
    <n v="64672"/>
    <n v="97812128"/>
    <m/>
    <m/>
    <n v="221440"/>
    <n v="91355952"/>
    <m/>
    <m/>
    <n v="242864"/>
    <n v="90381824"/>
    <m/>
    <m/>
    <n v="572272"/>
    <n v="81271360"/>
    <m/>
    <m/>
    <n v="328880"/>
    <n v="81047568"/>
    <m/>
    <m/>
    <n v="144464"/>
    <n v="79909120"/>
    <m/>
    <m/>
    <n v="137888"/>
    <n v="78852784"/>
    <m/>
    <m/>
    <n v="210112"/>
    <n v="76095040"/>
    <m/>
    <m/>
    <n v="113360"/>
    <n v="73944336"/>
    <m/>
    <m/>
    <n v="224208"/>
    <n v="74541648"/>
    <m/>
    <m/>
    <n v="101616"/>
    <n v="73831152"/>
    <x v="19"/>
    <x v="0"/>
    <s v="FtStJames"/>
    <x v="11"/>
  </r>
  <r>
    <n v="19"/>
    <n v="13"/>
    <m/>
    <m/>
    <n v="125072"/>
    <n v="2450720"/>
    <m/>
    <m/>
    <n v="182384"/>
    <n v="14371664"/>
    <m/>
    <m/>
    <n v="359216"/>
    <n v="14148880"/>
    <m/>
    <m/>
    <n v="552304"/>
    <n v="19581936"/>
    <m/>
    <m/>
    <n v="927984"/>
    <n v="23940576"/>
    <m/>
    <m/>
    <n v="632128"/>
    <n v="27005280"/>
    <m/>
    <m/>
    <n v="250176"/>
    <n v="15437088"/>
    <m/>
    <m/>
    <n v="418928"/>
    <n v="18274752"/>
    <m/>
    <m/>
    <n v="443104"/>
    <n v="17785152"/>
    <m/>
    <m/>
    <n v="544384"/>
    <n v="19448192"/>
    <m/>
    <m/>
    <n v="590592"/>
    <n v="17899872"/>
    <m/>
    <m/>
    <n v="128672"/>
    <n v="15977536"/>
    <x v="19"/>
    <x v="1"/>
    <s v="FtStJohn"/>
    <x v="12"/>
  </r>
  <r>
    <n v="19"/>
    <n v="14"/>
    <m/>
    <m/>
    <n v="87376"/>
    <n v="4153632"/>
    <m/>
    <m/>
    <n v="10576"/>
    <n v="4100544"/>
    <m/>
    <m/>
    <n v="27808"/>
    <n v="3779680"/>
    <m/>
    <m/>
    <n v="54192"/>
    <n v="3466400"/>
    <m/>
    <m/>
    <n v="61856"/>
    <n v="3205568"/>
    <m/>
    <m/>
    <n v="115472"/>
    <n v="3020336"/>
    <m/>
    <m/>
    <n v="107328"/>
    <n v="1715920"/>
    <m/>
    <m/>
    <n v="58320"/>
    <n v="1308432"/>
    <m/>
    <m/>
    <n v="30000"/>
    <n v="1199856"/>
    <m/>
    <m/>
    <n v="19248"/>
    <n v="1182496"/>
    <m/>
    <m/>
    <n v="20096"/>
    <n v="1152368"/>
    <m/>
    <m/>
    <n v="21584"/>
    <n v="1163248"/>
    <x v="19"/>
    <x v="0"/>
    <s v="Golden"/>
    <x v="13"/>
  </r>
  <r>
    <n v="19"/>
    <n v="15"/>
    <m/>
    <m/>
    <n v="221152"/>
    <n v="9255808"/>
    <m/>
    <m/>
    <n v="27568"/>
    <n v="8755984"/>
    <m/>
    <m/>
    <n v="56432"/>
    <n v="8031552"/>
    <m/>
    <m/>
    <n v="76304"/>
    <n v="7469248"/>
    <m/>
    <m/>
    <n v="135008"/>
    <n v="6984272"/>
    <m/>
    <m/>
    <n v="181904"/>
    <n v="6183424"/>
    <m/>
    <m/>
    <n v="283552"/>
    <n v="4342144"/>
    <m/>
    <m/>
    <n v="176544"/>
    <n v="2947968"/>
    <m/>
    <m/>
    <n v="143808"/>
    <n v="2559296"/>
    <m/>
    <m/>
    <n v="65952"/>
    <n v="2203376"/>
    <m/>
    <m/>
    <n v="33424"/>
    <n v="2136416"/>
    <m/>
    <m/>
    <n v="24432"/>
    <n v="2103888"/>
    <x v="19"/>
    <x v="0"/>
    <s v="Invermere"/>
    <x v="14"/>
  </r>
  <r>
    <n v="19"/>
    <n v="16"/>
    <m/>
    <m/>
    <n v="272"/>
    <n v="22384"/>
    <m/>
    <m/>
    <n v="21408"/>
    <n v="153424"/>
    <m/>
    <m/>
    <n v="27520"/>
    <n v="208032"/>
    <m/>
    <m/>
    <n v="27776"/>
    <n v="135712"/>
    <m/>
    <m/>
    <n v="13776"/>
    <n v="245456"/>
    <m/>
    <m/>
    <n v="17664"/>
    <n v="222032"/>
    <m/>
    <m/>
    <n v="14112"/>
    <n v="138464"/>
    <m/>
    <m/>
    <n v="11472"/>
    <n v="149424"/>
    <m/>
    <m/>
    <n v="5680"/>
    <n v="88464"/>
    <m/>
    <m/>
    <n v="6512"/>
    <n v="71744"/>
    <m/>
    <m/>
    <n v="1952"/>
    <n v="58400"/>
    <m/>
    <m/>
    <n v="0"/>
    <n v="56272"/>
    <x v="19"/>
    <x v="1"/>
    <s v="Kalum"/>
    <x v="15"/>
  </r>
  <r>
    <n v="19"/>
    <n v="17"/>
    <m/>
    <m/>
    <n v="910960"/>
    <n v="50814672"/>
    <m/>
    <m/>
    <n v="89808"/>
    <n v="46616576"/>
    <m/>
    <m/>
    <n v="111392"/>
    <n v="45376224"/>
    <m/>
    <m/>
    <n v="158448"/>
    <n v="43393344"/>
    <m/>
    <m/>
    <n v="329072"/>
    <n v="40081024"/>
    <m/>
    <m/>
    <n v="535584"/>
    <n v="36939152"/>
    <m/>
    <m/>
    <n v="323136"/>
    <n v="30517536"/>
    <m/>
    <m/>
    <n v="92656"/>
    <n v="29217344"/>
    <m/>
    <m/>
    <n v="25920"/>
    <n v="29022176"/>
    <m/>
    <m/>
    <n v="14416"/>
    <n v="28889616"/>
    <m/>
    <m/>
    <n v="13952"/>
    <n v="28917264"/>
    <m/>
    <m/>
    <n v="9552"/>
    <n v="28943936"/>
    <x v="19"/>
    <x v="0"/>
    <s v="Kamloops"/>
    <x v="16"/>
  </r>
  <r>
    <n v="19"/>
    <n v="18"/>
    <m/>
    <m/>
    <n v="0"/>
    <n v="0"/>
    <m/>
    <m/>
    <n v="0"/>
    <n v="0"/>
    <m/>
    <m/>
    <n v="0"/>
    <n v="0"/>
    <m/>
    <m/>
    <n v="16"/>
    <n v="16"/>
    <m/>
    <m/>
    <n v="0"/>
    <n v="32"/>
    <m/>
    <m/>
    <n v="0"/>
    <n v="0"/>
    <m/>
    <m/>
    <n v="0"/>
    <n v="0"/>
    <m/>
    <m/>
    <n v="16"/>
    <n v="16"/>
    <m/>
    <m/>
    <n v="0"/>
    <n v="128"/>
    <m/>
    <m/>
    <n v="0"/>
    <n v="0"/>
    <m/>
    <m/>
    <n v="0"/>
    <n v="0"/>
    <m/>
    <m/>
    <n v="0"/>
    <n v="0"/>
    <x v="19"/>
    <x v="1"/>
    <s v="Kingcome"/>
    <x v="17"/>
  </r>
  <r>
    <n v="19"/>
    <n v="19"/>
    <m/>
    <m/>
    <n v="161008"/>
    <n v="1806912"/>
    <m/>
    <m/>
    <n v="41504"/>
    <n v="2363328"/>
    <m/>
    <m/>
    <n v="71040"/>
    <n v="2227968"/>
    <m/>
    <m/>
    <n v="91072"/>
    <n v="2139568"/>
    <m/>
    <m/>
    <n v="97600"/>
    <n v="1988432"/>
    <m/>
    <m/>
    <n v="112928"/>
    <n v="1928176"/>
    <m/>
    <m/>
    <n v="121744"/>
    <n v="1368912"/>
    <m/>
    <m/>
    <n v="119312"/>
    <n v="1335504"/>
    <m/>
    <m/>
    <n v="106608"/>
    <n v="982432"/>
    <m/>
    <m/>
    <n v="65824"/>
    <n v="611632"/>
    <m/>
    <m/>
    <n v="30816"/>
    <n v="446608"/>
    <m/>
    <m/>
    <n v="11376"/>
    <n v="383280"/>
    <x v="19"/>
    <x v="1"/>
    <s v="Kispiox"/>
    <x v="18"/>
  </r>
  <r>
    <n v="19"/>
    <n v="20"/>
    <m/>
    <m/>
    <n v="271872"/>
    <n v="10595744"/>
    <m/>
    <m/>
    <n v="33408"/>
    <n v="10607776"/>
    <m/>
    <m/>
    <n v="54448"/>
    <n v="9953808"/>
    <m/>
    <m/>
    <n v="92704"/>
    <n v="9264352"/>
    <m/>
    <m/>
    <n v="190208"/>
    <n v="8591520"/>
    <m/>
    <m/>
    <n v="277104"/>
    <n v="7720160"/>
    <m/>
    <m/>
    <n v="199520"/>
    <n v="3785904"/>
    <m/>
    <m/>
    <n v="133152"/>
    <n v="3019392"/>
    <m/>
    <m/>
    <n v="71888"/>
    <n v="2667184"/>
    <m/>
    <m/>
    <n v="44624"/>
    <n v="2566512"/>
    <m/>
    <m/>
    <n v="26560"/>
    <n v="2483088"/>
    <m/>
    <m/>
    <n v="18368"/>
    <n v="2444416"/>
    <x v="19"/>
    <x v="0"/>
    <s v="KootenayLake"/>
    <x v="19"/>
  </r>
  <r>
    <n v="19"/>
    <n v="21"/>
    <m/>
    <m/>
    <n v="673168"/>
    <n v="63260704"/>
    <m/>
    <m/>
    <n v="34160"/>
    <n v="60131872"/>
    <m/>
    <m/>
    <n v="38832"/>
    <n v="58275744"/>
    <m/>
    <m/>
    <n v="48496"/>
    <n v="57292304"/>
    <m/>
    <m/>
    <n v="76096"/>
    <n v="53592480"/>
    <m/>
    <m/>
    <n v="47728"/>
    <n v="54041264"/>
    <m/>
    <m/>
    <n v="13360"/>
    <n v="54490672"/>
    <m/>
    <m/>
    <n v="10160"/>
    <n v="54120864"/>
    <m/>
    <m/>
    <n v="5616"/>
    <n v="53961296"/>
    <m/>
    <m/>
    <n v="3904"/>
    <n v="53775920"/>
    <m/>
    <m/>
    <n v="8560"/>
    <n v="53673248"/>
    <m/>
    <m/>
    <n v="5424"/>
    <n v="53820208"/>
    <x v="19"/>
    <x v="0"/>
    <s v="Lakes"/>
    <x v="20"/>
  </r>
  <r>
    <n v="19"/>
    <n v="22"/>
    <m/>
    <m/>
    <n v="370512"/>
    <n v="12725744"/>
    <m/>
    <m/>
    <n v="43904"/>
    <n v="15718848"/>
    <m/>
    <m/>
    <n v="62048"/>
    <n v="15801024"/>
    <m/>
    <m/>
    <n v="65776"/>
    <n v="15399696"/>
    <m/>
    <m/>
    <n v="171264"/>
    <n v="13718192"/>
    <m/>
    <m/>
    <n v="229248"/>
    <n v="11755568"/>
    <m/>
    <m/>
    <n v="291952"/>
    <n v="7871296"/>
    <m/>
    <m/>
    <n v="110320"/>
    <n v="5730944"/>
    <m/>
    <m/>
    <n v="50752"/>
    <n v="5404768"/>
    <m/>
    <m/>
    <n v="10736"/>
    <n v="5272160"/>
    <m/>
    <m/>
    <n v="14432"/>
    <n v="5252240"/>
    <m/>
    <m/>
    <n v="18112"/>
    <n v="5325904"/>
    <x v="19"/>
    <x v="0"/>
    <s v="Lillooet"/>
    <x v="21"/>
  </r>
  <r>
    <n v="19"/>
    <n v="23"/>
    <m/>
    <m/>
    <n v="2329680"/>
    <n v="67601456"/>
    <m/>
    <m/>
    <n v="281856"/>
    <n v="90540272"/>
    <m/>
    <m/>
    <n v="549648"/>
    <n v="86568416"/>
    <m/>
    <m/>
    <n v="601120"/>
    <n v="84603056"/>
    <m/>
    <m/>
    <n v="1031888"/>
    <n v="77793392"/>
    <m/>
    <m/>
    <n v="332512"/>
    <n v="82962848"/>
    <m/>
    <m/>
    <n v="188928"/>
    <n v="86423968"/>
    <m/>
    <m/>
    <n v="271616"/>
    <n v="78400640"/>
    <m/>
    <m/>
    <n v="326640"/>
    <n v="75006992"/>
    <m/>
    <m/>
    <n v="256320"/>
    <n v="72724368"/>
    <m/>
    <m/>
    <n v="422288"/>
    <n v="73093632"/>
    <m/>
    <m/>
    <n v="169584"/>
    <n v="71827680"/>
    <x v="19"/>
    <x v="0"/>
    <s v="Mackenzie"/>
    <x v="22"/>
  </r>
  <r>
    <n v="19"/>
    <n v="24"/>
    <m/>
    <m/>
    <n v="1167824"/>
    <n v="57465456"/>
    <m/>
    <m/>
    <n v="124016"/>
    <n v="52056736"/>
    <m/>
    <m/>
    <n v="139712"/>
    <n v="50356400"/>
    <m/>
    <m/>
    <n v="169504"/>
    <n v="48667472"/>
    <m/>
    <m/>
    <n v="415872"/>
    <n v="42595776"/>
    <m/>
    <m/>
    <n v="475312"/>
    <n v="36367488"/>
    <m/>
    <m/>
    <n v="826208"/>
    <n v="26348560"/>
    <m/>
    <m/>
    <n v="182032"/>
    <n v="18798528"/>
    <m/>
    <m/>
    <n v="40096"/>
    <n v="17977536"/>
    <m/>
    <m/>
    <n v="4048"/>
    <n v="17883376"/>
    <m/>
    <m/>
    <n v="1968"/>
    <n v="17821440"/>
    <m/>
    <m/>
    <n v="3792"/>
    <n v="17877744"/>
    <x v="19"/>
    <x v="0"/>
    <s v="Merritt"/>
    <x v="23"/>
  </r>
  <r>
    <n v="19"/>
    <n v="25"/>
    <m/>
    <m/>
    <n v="0"/>
    <n v="0"/>
    <m/>
    <m/>
    <n v="576"/>
    <n v="43984"/>
    <m/>
    <m/>
    <n v="1696"/>
    <n v="44608"/>
    <m/>
    <m/>
    <n v="8720"/>
    <n v="56384"/>
    <m/>
    <m/>
    <n v="9840"/>
    <n v="85200"/>
    <m/>
    <m/>
    <n v="6592"/>
    <n v="55552"/>
    <m/>
    <m/>
    <n v="1520"/>
    <n v="25024"/>
    <m/>
    <m/>
    <n v="400"/>
    <n v="30432"/>
    <m/>
    <m/>
    <n v="112"/>
    <n v="27568"/>
    <m/>
    <m/>
    <n v="0"/>
    <n v="25216"/>
    <m/>
    <m/>
    <n v="0"/>
    <n v="27728"/>
    <m/>
    <m/>
    <n v="0"/>
    <n v="23728"/>
    <x v="19"/>
    <x v="1"/>
    <s v="MidCoast"/>
    <x v="24"/>
  </r>
  <r>
    <n v="19"/>
    <n v="26"/>
    <m/>
    <m/>
    <n v="856880"/>
    <n v="48103216"/>
    <m/>
    <m/>
    <n v="29152"/>
    <n v="46671344"/>
    <m/>
    <m/>
    <n v="77392"/>
    <n v="44488784"/>
    <m/>
    <m/>
    <n v="136208"/>
    <n v="42017712"/>
    <m/>
    <m/>
    <n v="106624"/>
    <n v="40002544"/>
    <m/>
    <m/>
    <n v="116720"/>
    <n v="37430288"/>
    <m/>
    <m/>
    <n v="123728"/>
    <n v="36230848"/>
    <m/>
    <m/>
    <n v="134832"/>
    <n v="35401792"/>
    <m/>
    <m/>
    <n v="120576"/>
    <n v="33874624"/>
    <m/>
    <m/>
    <n v="52592"/>
    <n v="32540304"/>
    <m/>
    <m/>
    <n v="40928"/>
    <n v="32382992"/>
    <m/>
    <m/>
    <n v="22320"/>
    <n v="32210512"/>
    <x v="19"/>
    <x v="0"/>
    <s v="Morice"/>
    <x v="25"/>
  </r>
  <r>
    <n v="19"/>
    <n v="27"/>
    <m/>
    <m/>
    <n v="86352"/>
    <n v="752384"/>
    <m/>
    <m/>
    <n v="37664"/>
    <n v="627088"/>
    <m/>
    <m/>
    <n v="65328"/>
    <n v="576672"/>
    <m/>
    <m/>
    <n v="76448"/>
    <n v="495328"/>
    <m/>
    <m/>
    <n v="66912"/>
    <n v="450400"/>
    <m/>
    <m/>
    <n v="96496"/>
    <n v="456544"/>
    <m/>
    <m/>
    <n v="49888"/>
    <n v="154064"/>
    <m/>
    <m/>
    <n v="38064"/>
    <n v="110416"/>
    <m/>
    <m/>
    <n v="9696"/>
    <n v="37104"/>
    <m/>
    <m/>
    <n v="7056"/>
    <n v="27168"/>
    <m/>
    <m/>
    <n v="704"/>
    <n v="9856"/>
    <m/>
    <m/>
    <n v="208"/>
    <n v="7472"/>
    <x v="19"/>
    <x v="1"/>
    <s v="Nass"/>
    <x v="26"/>
  </r>
  <r>
    <n v="19"/>
    <n v="28"/>
    <m/>
    <m/>
    <n v="0"/>
    <n v="0"/>
    <m/>
    <m/>
    <n v="0"/>
    <n v="0"/>
    <m/>
    <m/>
    <n v="0"/>
    <n v="0"/>
    <m/>
    <m/>
    <n v="0"/>
    <n v="0"/>
    <m/>
    <m/>
    <n v="0"/>
    <n v="0"/>
    <m/>
    <m/>
    <n v="0"/>
    <n v="0"/>
    <m/>
    <m/>
    <n v="0"/>
    <n v="0"/>
    <m/>
    <m/>
    <n v="0"/>
    <n v="0"/>
    <m/>
    <m/>
    <n v="64"/>
    <n v="96"/>
    <m/>
    <m/>
    <n v="448"/>
    <n v="512"/>
    <m/>
    <m/>
    <n v="0"/>
    <n v="0"/>
    <m/>
    <m/>
    <n v="0"/>
    <n v="0"/>
    <x v="19"/>
    <x v="1"/>
    <s v="NorthCoast"/>
    <x v="27"/>
  </r>
  <r>
    <n v="19"/>
    <n v="29"/>
    <m/>
    <m/>
    <n v="1191616"/>
    <n v="48058864"/>
    <m/>
    <m/>
    <n v="115120"/>
    <n v="44320656"/>
    <m/>
    <m/>
    <n v="198816"/>
    <n v="41980240"/>
    <m/>
    <m/>
    <n v="280448"/>
    <n v="39989680"/>
    <m/>
    <m/>
    <n v="538464"/>
    <n v="34790160"/>
    <m/>
    <m/>
    <n v="649920"/>
    <n v="30887424"/>
    <m/>
    <m/>
    <n v="1101264"/>
    <n v="18474784"/>
    <m/>
    <m/>
    <n v="526048"/>
    <n v="12674400"/>
    <m/>
    <m/>
    <n v="305056"/>
    <n v="11460160"/>
    <m/>
    <m/>
    <n v="96528"/>
    <n v="10342128"/>
    <m/>
    <m/>
    <n v="56752"/>
    <n v="10129168"/>
    <m/>
    <m/>
    <n v="39408"/>
    <n v="10096208"/>
    <x v="19"/>
    <x v="0"/>
    <s v="Okanagan"/>
    <x v="28"/>
  </r>
  <r>
    <n v="19"/>
    <n v="30"/>
    <m/>
    <m/>
    <n v="749136"/>
    <n v="71606320"/>
    <m/>
    <m/>
    <n v="38464"/>
    <n v="60189888"/>
    <m/>
    <m/>
    <n v="66736"/>
    <n v="56255728"/>
    <m/>
    <m/>
    <n v="123744"/>
    <n v="54273568"/>
    <m/>
    <m/>
    <n v="225584"/>
    <n v="49439168"/>
    <m/>
    <m/>
    <n v="186288"/>
    <n v="48859504"/>
    <m/>
    <m/>
    <n v="22400"/>
    <n v="49544480"/>
    <m/>
    <m/>
    <n v="14880"/>
    <n v="49173632"/>
    <m/>
    <m/>
    <n v="7424"/>
    <n v="49204336"/>
    <m/>
    <m/>
    <n v="5984"/>
    <n v="49293120"/>
    <m/>
    <m/>
    <n v="11280"/>
    <n v="49372304"/>
    <m/>
    <m/>
    <n v="5344"/>
    <n v="49297712"/>
    <x v="19"/>
    <x v="0"/>
    <s v="PrinceGeorge"/>
    <x v="29"/>
  </r>
  <r>
    <n v="19"/>
    <n v="31"/>
    <m/>
    <m/>
    <n v="0"/>
    <n v="0"/>
    <m/>
    <m/>
    <n v="0"/>
    <n v="0"/>
    <m/>
    <m/>
    <n v="0"/>
    <n v="0"/>
    <m/>
    <m/>
    <n v="0"/>
    <n v="0"/>
    <m/>
    <m/>
    <n v="0"/>
    <n v="0"/>
    <m/>
    <m/>
    <n v="0"/>
    <n v="0"/>
    <m/>
    <m/>
    <n v="0"/>
    <n v="0"/>
    <m/>
    <m/>
    <n v="0"/>
    <n v="0"/>
    <m/>
    <m/>
    <n v="0"/>
    <n v="0"/>
    <m/>
    <m/>
    <n v="0"/>
    <n v="0"/>
    <m/>
    <m/>
    <n v="0"/>
    <n v="0"/>
    <m/>
    <m/>
    <n v="0"/>
    <n v="0"/>
    <x v="19"/>
    <x v="1"/>
    <s v="QueenCharlotte"/>
    <x v="30"/>
  </r>
  <r>
    <n v="19"/>
    <n v="32"/>
    <m/>
    <m/>
    <n v="666976"/>
    <n v="104657184"/>
    <m/>
    <m/>
    <n v="10944"/>
    <n v="92099728"/>
    <m/>
    <m/>
    <n v="15840"/>
    <n v="91455520"/>
    <m/>
    <m/>
    <n v="27360"/>
    <n v="91445424"/>
    <m/>
    <m/>
    <n v="35280"/>
    <n v="89905616"/>
    <m/>
    <m/>
    <n v="40896"/>
    <n v="89951136"/>
    <m/>
    <m/>
    <n v="800"/>
    <n v="89756432"/>
    <m/>
    <m/>
    <n v="2192"/>
    <n v="89683920"/>
    <m/>
    <m/>
    <n v="352"/>
    <n v="89691104"/>
    <m/>
    <m/>
    <n v="752"/>
    <n v="89855520"/>
    <m/>
    <m/>
    <n v="384"/>
    <n v="89943136"/>
    <m/>
    <m/>
    <n v="240"/>
    <n v="89792560"/>
    <x v="19"/>
    <x v="0"/>
    <s v="Quesnel"/>
    <x v="31"/>
  </r>
  <r>
    <n v="19"/>
    <n v="33"/>
    <m/>
    <m/>
    <n v="10960"/>
    <n v="100304"/>
    <m/>
    <m/>
    <n v="2368"/>
    <n v="150656"/>
    <m/>
    <m/>
    <n v="1568"/>
    <n v="140832"/>
    <m/>
    <m/>
    <n v="5424"/>
    <n v="132512"/>
    <m/>
    <m/>
    <n v="4816"/>
    <n v="115296"/>
    <m/>
    <m/>
    <n v="9200"/>
    <n v="103840"/>
    <m/>
    <m/>
    <n v="4400"/>
    <n v="31200"/>
    <m/>
    <m/>
    <n v="2048"/>
    <n v="24736"/>
    <m/>
    <m/>
    <n v="1552"/>
    <n v="15552"/>
    <m/>
    <m/>
    <n v="1280"/>
    <n v="16288"/>
    <m/>
    <m/>
    <n v="96"/>
    <n v="11616"/>
    <m/>
    <m/>
    <n v="384"/>
    <n v="13184"/>
    <x v="19"/>
    <x v="1"/>
    <s v="Revelstoke"/>
    <x v="32"/>
  </r>
  <r>
    <n v="19"/>
    <n v="34"/>
    <m/>
    <m/>
    <n v="115424"/>
    <n v="5344592"/>
    <m/>
    <m/>
    <n v="11008"/>
    <n v="5018160"/>
    <m/>
    <m/>
    <n v="33072"/>
    <n v="4764208"/>
    <m/>
    <m/>
    <n v="35600"/>
    <n v="4507200"/>
    <m/>
    <m/>
    <n v="55120"/>
    <n v="4113088"/>
    <m/>
    <m/>
    <n v="50960"/>
    <n v="3754368"/>
    <m/>
    <m/>
    <n v="35648"/>
    <n v="2942416"/>
    <m/>
    <m/>
    <n v="13344"/>
    <n v="3208640"/>
    <m/>
    <m/>
    <n v="12656"/>
    <n v="2996256"/>
    <m/>
    <m/>
    <n v="2608"/>
    <n v="2866480"/>
    <m/>
    <m/>
    <n v="7744"/>
    <n v="2933968"/>
    <m/>
    <m/>
    <n v="10928"/>
    <n v="3034656"/>
    <x v="19"/>
    <x v="0"/>
    <s v="RobsonValley"/>
    <x v="33"/>
  </r>
  <r>
    <n v="19"/>
    <n v="35"/>
    <m/>
    <m/>
    <n v="1712"/>
    <n v="57632"/>
    <m/>
    <m/>
    <n v="5248"/>
    <n v="500416"/>
    <m/>
    <m/>
    <n v="4112"/>
    <n v="531088"/>
    <m/>
    <m/>
    <n v="8000"/>
    <n v="525472"/>
    <m/>
    <m/>
    <n v="8080"/>
    <n v="469680"/>
    <m/>
    <m/>
    <n v="12656"/>
    <n v="459600"/>
    <m/>
    <m/>
    <n v="6016"/>
    <n v="345360"/>
    <m/>
    <m/>
    <n v="5552"/>
    <n v="329280"/>
    <m/>
    <m/>
    <n v="736"/>
    <n v="304128"/>
    <m/>
    <m/>
    <n v="400"/>
    <n v="290256"/>
    <m/>
    <m/>
    <n v="752"/>
    <n v="289920"/>
    <m/>
    <m/>
    <n v="304"/>
    <n v="293216"/>
    <x v="19"/>
    <x v="1"/>
    <s v="Soo"/>
    <x v="34"/>
  </r>
  <r>
    <n v="19"/>
    <n v="36"/>
    <m/>
    <m/>
    <n v="0"/>
    <n v="0"/>
    <m/>
    <m/>
    <n v="0"/>
    <n v="0"/>
    <m/>
    <m/>
    <n v="0"/>
    <n v="0"/>
    <m/>
    <m/>
    <n v="0"/>
    <n v="0"/>
    <m/>
    <m/>
    <n v="0"/>
    <n v="0"/>
    <m/>
    <m/>
    <n v="64"/>
    <n v="576"/>
    <m/>
    <m/>
    <n v="48"/>
    <n v="48"/>
    <m/>
    <m/>
    <n v="0"/>
    <n v="16"/>
    <m/>
    <m/>
    <n v="224"/>
    <n v="304"/>
    <m/>
    <m/>
    <n v="0"/>
    <n v="0"/>
    <m/>
    <m/>
    <n v="0"/>
    <n v="0"/>
    <m/>
    <m/>
    <n v="96"/>
    <n v="96"/>
    <x v="19"/>
    <x v="1"/>
    <s v="Strathcona"/>
    <x v="35"/>
  </r>
  <r>
    <n v="19"/>
    <n v="37"/>
    <m/>
    <m/>
    <n v="0"/>
    <n v="0"/>
    <m/>
    <m/>
    <n v="960"/>
    <n v="15584"/>
    <m/>
    <m/>
    <n v="640"/>
    <n v="18496"/>
    <m/>
    <m/>
    <n v="5776"/>
    <n v="43504"/>
    <m/>
    <m/>
    <n v="11840"/>
    <n v="59024"/>
    <m/>
    <m/>
    <n v="5040"/>
    <n v="33088"/>
    <m/>
    <m/>
    <n v="6720"/>
    <n v="19920"/>
    <m/>
    <m/>
    <n v="6752"/>
    <n v="18752"/>
    <m/>
    <m/>
    <n v="976"/>
    <n v="4912"/>
    <m/>
    <m/>
    <n v="160"/>
    <n v="2752"/>
    <m/>
    <m/>
    <n v="1120"/>
    <n v="6976"/>
    <m/>
    <m/>
    <n v="112"/>
    <n v="1744"/>
    <x v="19"/>
    <x v="1"/>
    <s v="SunshineCoast"/>
    <x v="36"/>
  </r>
  <r>
    <n v="19"/>
    <n v="38"/>
    <m/>
    <m/>
    <n v="688384"/>
    <n v="91369376"/>
    <m/>
    <m/>
    <n v="14288"/>
    <n v="79370048"/>
    <m/>
    <m/>
    <n v="18464"/>
    <n v="75556176"/>
    <m/>
    <m/>
    <n v="45024"/>
    <n v="74852736"/>
    <m/>
    <m/>
    <n v="69072"/>
    <n v="70783776"/>
    <m/>
    <m/>
    <n v="30752"/>
    <n v="71129552"/>
    <m/>
    <m/>
    <n v="2592"/>
    <n v="71635536"/>
    <m/>
    <m/>
    <n v="1888"/>
    <n v="71345728"/>
    <m/>
    <m/>
    <n v="1488"/>
    <n v="71380016"/>
    <m/>
    <m/>
    <n v="2208"/>
    <n v="71292656"/>
    <m/>
    <m/>
    <n v="2560"/>
    <n v="71281120"/>
    <m/>
    <m/>
    <n v="3184"/>
    <n v="71257792"/>
    <x v="19"/>
    <x v="0"/>
    <s v="Vanderhoof"/>
    <x v="37"/>
  </r>
  <r>
    <n v="19"/>
    <n v="39"/>
    <m/>
    <m/>
    <n v="1471312"/>
    <n v="129090304"/>
    <m/>
    <m/>
    <n v="91024"/>
    <n v="114079680"/>
    <m/>
    <m/>
    <n v="91504"/>
    <n v="111573136"/>
    <m/>
    <m/>
    <n v="106896"/>
    <n v="111953152"/>
    <m/>
    <m/>
    <n v="263312"/>
    <n v="96694176"/>
    <m/>
    <m/>
    <n v="417136"/>
    <n v="92482544"/>
    <m/>
    <m/>
    <n v="152352"/>
    <n v="87538528"/>
    <m/>
    <m/>
    <n v="82768"/>
    <n v="86711920"/>
    <m/>
    <m/>
    <n v="42672"/>
    <n v="86608624"/>
    <m/>
    <m/>
    <n v="9488"/>
    <n v="86202496"/>
    <m/>
    <m/>
    <n v="7472"/>
    <n v="86256992"/>
    <m/>
    <m/>
    <n v="10720"/>
    <n v="86225808"/>
    <x v="19"/>
    <x v="0"/>
    <s v="WilliamsLake"/>
    <x v="38"/>
  </r>
  <r>
    <n v="19"/>
    <n v="40"/>
    <m/>
    <m/>
    <n v="0"/>
    <n v="0"/>
    <m/>
    <m/>
    <n v="1728"/>
    <n v="29344"/>
    <m/>
    <m/>
    <n v="2944"/>
    <n v="36000"/>
    <m/>
    <m/>
    <n v="5472"/>
    <n v="36512"/>
    <m/>
    <m/>
    <n v="4000"/>
    <n v="73488"/>
    <m/>
    <m/>
    <n v="2720"/>
    <n v="41824"/>
    <m/>
    <m/>
    <n v="512"/>
    <n v="35152"/>
    <m/>
    <m/>
    <n v="2880"/>
    <n v="38224"/>
    <m/>
    <m/>
    <n v="560"/>
    <n v="21408"/>
    <m/>
    <m/>
    <n v="0"/>
    <n v="26528"/>
    <m/>
    <m/>
    <n v="0"/>
    <n v="26384"/>
    <m/>
    <m/>
    <n v="0"/>
    <n v="25328"/>
    <x v="19"/>
    <x v="2"/>
    <s v="InteriorTFLs"/>
    <x v="39"/>
  </r>
  <r>
    <n v="19"/>
    <n v="40"/>
    <m/>
    <m/>
    <n v="0"/>
    <n v="1136"/>
    <m/>
    <m/>
    <n v="432"/>
    <n v="28384"/>
    <m/>
    <m/>
    <n v="5152"/>
    <n v="21200"/>
    <m/>
    <m/>
    <n v="160"/>
    <n v="25232"/>
    <m/>
    <m/>
    <n v="3920"/>
    <n v="25376"/>
    <m/>
    <m/>
    <n v="176"/>
    <n v="26784"/>
    <m/>
    <m/>
    <n v="208"/>
    <n v="6560"/>
    <m/>
    <m/>
    <n v="0"/>
    <n v="4128"/>
    <m/>
    <m/>
    <n v="0"/>
    <n v="3808"/>
    <m/>
    <m/>
    <n v="0"/>
    <n v="5184"/>
    <m/>
    <m/>
    <n v="0"/>
    <n v="6176"/>
    <m/>
    <m/>
    <n v="0"/>
    <n v="5632"/>
    <x v="19"/>
    <x v="2"/>
    <s v="InteriorTFLs"/>
    <x v="39"/>
  </r>
  <r>
    <n v="19"/>
    <n v="40"/>
    <m/>
    <m/>
    <n v="0"/>
    <n v="48"/>
    <m/>
    <m/>
    <n v="80"/>
    <n v="976"/>
    <m/>
    <m/>
    <n v="320"/>
    <n v="800"/>
    <m/>
    <m/>
    <n v="64"/>
    <n v="960"/>
    <m/>
    <m/>
    <n v="64"/>
    <n v="864"/>
    <m/>
    <m/>
    <n v="32"/>
    <n v="1376"/>
    <m/>
    <m/>
    <n v="0"/>
    <n v="272"/>
    <m/>
    <m/>
    <n v="32"/>
    <n v="208"/>
    <m/>
    <m/>
    <n v="0"/>
    <n v="144"/>
    <m/>
    <m/>
    <n v="0"/>
    <n v="128"/>
    <m/>
    <m/>
    <n v="0"/>
    <n v="192"/>
    <m/>
    <m/>
    <n v="0"/>
    <n v="192"/>
    <x v="19"/>
    <x v="2"/>
    <s v="InteriorTFLs"/>
    <x v="39"/>
  </r>
  <r>
    <n v="19"/>
    <n v="40"/>
    <m/>
    <m/>
    <n v="35104"/>
    <n v="2498304"/>
    <m/>
    <m/>
    <n v="2512"/>
    <n v="2375488"/>
    <m/>
    <m/>
    <n v="3344"/>
    <n v="2142480"/>
    <m/>
    <m/>
    <n v="12496"/>
    <n v="1982064"/>
    <m/>
    <m/>
    <n v="18032"/>
    <n v="1796544"/>
    <m/>
    <m/>
    <n v="19216"/>
    <n v="1751936"/>
    <m/>
    <m/>
    <n v="4064"/>
    <n v="1544496"/>
    <m/>
    <m/>
    <n v="368"/>
    <n v="1450880"/>
    <m/>
    <m/>
    <n v="0"/>
    <n v="1453040"/>
    <m/>
    <m/>
    <n v="16"/>
    <n v="1438784"/>
    <m/>
    <m/>
    <n v="80"/>
    <n v="1430640"/>
    <m/>
    <m/>
    <n v="16"/>
    <n v="1416576"/>
    <x v="19"/>
    <x v="2"/>
    <s v="InteriorTFLs"/>
    <x v="39"/>
  </r>
  <r>
    <n v="19"/>
    <n v="40"/>
    <m/>
    <m/>
    <n v="9616"/>
    <n v="1316096"/>
    <m/>
    <m/>
    <n v="4336"/>
    <n v="1051312"/>
    <m/>
    <m/>
    <n v="3664"/>
    <n v="1063056"/>
    <m/>
    <m/>
    <n v="15232"/>
    <n v="996112"/>
    <m/>
    <m/>
    <n v="13888"/>
    <n v="921216"/>
    <m/>
    <m/>
    <n v="14704"/>
    <n v="869024"/>
    <m/>
    <m/>
    <n v="2528"/>
    <n v="823840"/>
    <m/>
    <m/>
    <n v="1728"/>
    <n v="758208"/>
    <m/>
    <m/>
    <n v="544"/>
    <n v="755472"/>
    <m/>
    <m/>
    <n v="496"/>
    <n v="702032"/>
    <m/>
    <m/>
    <n v="32"/>
    <n v="708880"/>
    <m/>
    <m/>
    <n v="32"/>
    <n v="706672"/>
    <x v="19"/>
    <x v="2"/>
    <s v="InteriorTFLs"/>
    <x v="39"/>
  </r>
  <r>
    <n v="19"/>
    <n v="40"/>
    <m/>
    <m/>
    <n v="33984"/>
    <n v="452944"/>
    <m/>
    <m/>
    <n v="37664"/>
    <n v="518624"/>
    <m/>
    <m/>
    <n v="51776"/>
    <n v="486064"/>
    <m/>
    <m/>
    <n v="51616"/>
    <n v="400128"/>
    <m/>
    <m/>
    <n v="55536"/>
    <n v="432848"/>
    <m/>
    <m/>
    <n v="32080"/>
    <n v="328192"/>
    <m/>
    <m/>
    <n v="21312"/>
    <n v="189568"/>
    <m/>
    <m/>
    <n v="30272"/>
    <n v="227200"/>
    <m/>
    <m/>
    <n v="8816"/>
    <n v="151824"/>
    <m/>
    <m/>
    <n v="11744"/>
    <n v="156608"/>
    <m/>
    <m/>
    <n v="128"/>
    <n v="116352"/>
    <m/>
    <m/>
    <n v="96"/>
    <n v="120528"/>
    <x v="19"/>
    <x v="2"/>
    <s v="InteriorTFLs"/>
    <x v="39"/>
  </r>
  <r>
    <n v="19"/>
    <n v="40"/>
    <m/>
    <m/>
    <n v="9280"/>
    <n v="124496"/>
    <m/>
    <m/>
    <n v="2912"/>
    <n v="139536"/>
    <m/>
    <m/>
    <n v="2864"/>
    <n v="131472"/>
    <m/>
    <m/>
    <n v="4816"/>
    <n v="128672"/>
    <m/>
    <m/>
    <n v="6688"/>
    <n v="145904"/>
    <m/>
    <m/>
    <n v="2416"/>
    <n v="118992"/>
    <m/>
    <m/>
    <n v="4992"/>
    <n v="71744"/>
    <m/>
    <m/>
    <n v="4096"/>
    <n v="59792"/>
    <m/>
    <m/>
    <n v="2336"/>
    <n v="52176"/>
    <m/>
    <m/>
    <n v="1472"/>
    <n v="54192"/>
    <m/>
    <m/>
    <n v="896"/>
    <n v="54512"/>
    <m/>
    <m/>
    <n v="96"/>
    <n v="50336"/>
    <x v="19"/>
    <x v="2"/>
    <s v="InteriorTFLs"/>
    <x v="39"/>
  </r>
  <r>
    <n v="19"/>
    <n v="40"/>
    <m/>
    <m/>
    <n v="22208"/>
    <n v="3330080"/>
    <m/>
    <m/>
    <n v="608"/>
    <n v="3056928"/>
    <m/>
    <m/>
    <n v="6144"/>
    <n v="2881344"/>
    <m/>
    <m/>
    <n v="2864"/>
    <n v="2833568"/>
    <m/>
    <m/>
    <n v="5488"/>
    <n v="2630592"/>
    <m/>
    <m/>
    <n v="1856"/>
    <n v="2598000"/>
    <m/>
    <m/>
    <n v="1040"/>
    <n v="2568352"/>
    <m/>
    <m/>
    <n v="1488"/>
    <n v="2488320"/>
    <m/>
    <m/>
    <n v="384"/>
    <n v="2486880"/>
    <m/>
    <m/>
    <n v="0"/>
    <n v="2436368"/>
    <m/>
    <m/>
    <n v="800"/>
    <n v="2434672"/>
    <m/>
    <m/>
    <n v="144"/>
    <n v="2427392"/>
    <x v="19"/>
    <x v="2"/>
    <s v="InteriorTFLs"/>
    <x v="39"/>
  </r>
  <r>
    <n v="19"/>
    <n v="40"/>
    <m/>
    <m/>
    <n v="117264"/>
    <n v="7736256"/>
    <m/>
    <m/>
    <n v="16016"/>
    <n v="7589568"/>
    <m/>
    <m/>
    <n v="27488"/>
    <n v="6884960"/>
    <m/>
    <m/>
    <n v="27120"/>
    <n v="6374624"/>
    <m/>
    <m/>
    <n v="39552"/>
    <n v="5608688"/>
    <m/>
    <m/>
    <n v="67872"/>
    <n v="5259376"/>
    <m/>
    <m/>
    <n v="87824"/>
    <n v="4472928"/>
    <m/>
    <m/>
    <n v="22480"/>
    <n v="3845488"/>
    <m/>
    <m/>
    <n v="5552"/>
    <n v="3725712"/>
    <m/>
    <m/>
    <n v="1008"/>
    <n v="3654096"/>
    <m/>
    <m/>
    <n v="720"/>
    <n v="3675840"/>
    <m/>
    <m/>
    <n v="176"/>
    <n v="3646640"/>
    <x v="19"/>
    <x v="2"/>
    <s v="InteriorTFLs"/>
    <x v="39"/>
  </r>
  <r>
    <n v="19"/>
    <n v="40"/>
    <m/>
    <m/>
    <n v="25424"/>
    <n v="3556832"/>
    <m/>
    <m/>
    <n v="688"/>
    <n v="3443600"/>
    <m/>
    <m/>
    <n v="2656"/>
    <n v="3219744"/>
    <m/>
    <m/>
    <n v="3248"/>
    <n v="3166880"/>
    <m/>
    <m/>
    <n v="1632"/>
    <n v="2804816"/>
    <m/>
    <m/>
    <n v="3200"/>
    <n v="2896672"/>
    <m/>
    <m/>
    <n v="0"/>
    <n v="2898528"/>
    <m/>
    <m/>
    <n v="80"/>
    <n v="2816384"/>
    <m/>
    <m/>
    <n v="0"/>
    <n v="2790096"/>
    <m/>
    <m/>
    <n v="16"/>
    <n v="2724736"/>
    <m/>
    <m/>
    <n v="0"/>
    <n v="2731536"/>
    <m/>
    <m/>
    <n v="256"/>
    <n v="2741136"/>
    <x v="19"/>
    <x v="2"/>
    <s v="InteriorTFLs"/>
    <x v="39"/>
  </r>
  <r>
    <n v="19"/>
    <n v="40"/>
    <m/>
    <m/>
    <n v="11056"/>
    <n v="967680"/>
    <m/>
    <m/>
    <n v="4400"/>
    <n v="895632"/>
    <m/>
    <m/>
    <n v="5936"/>
    <n v="856336"/>
    <m/>
    <m/>
    <n v="7472"/>
    <n v="819040"/>
    <m/>
    <m/>
    <n v="8992"/>
    <n v="796352"/>
    <m/>
    <m/>
    <n v="8000"/>
    <n v="779456"/>
    <m/>
    <m/>
    <n v="12784"/>
    <n v="635520"/>
    <m/>
    <m/>
    <n v="5824"/>
    <n v="574240"/>
    <m/>
    <m/>
    <n v="3136"/>
    <n v="552896"/>
    <m/>
    <m/>
    <n v="2176"/>
    <n v="545296"/>
    <m/>
    <m/>
    <n v="5824"/>
    <n v="539680"/>
    <m/>
    <m/>
    <n v="544"/>
    <n v="518208"/>
    <x v="19"/>
    <x v="2"/>
    <s v="InteriorTFLs"/>
    <x v="39"/>
  </r>
  <r>
    <n v="19"/>
    <n v="40"/>
    <m/>
    <m/>
    <n v="94416"/>
    <n v="4745360"/>
    <m/>
    <m/>
    <n v="2464"/>
    <n v="4703136"/>
    <m/>
    <m/>
    <n v="9232"/>
    <n v="4074208"/>
    <m/>
    <m/>
    <n v="13216"/>
    <n v="3795408"/>
    <m/>
    <m/>
    <n v="23168"/>
    <n v="3449696"/>
    <m/>
    <m/>
    <n v="43664"/>
    <n v="3154960"/>
    <m/>
    <m/>
    <n v="5152"/>
    <n v="2842400"/>
    <m/>
    <m/>
    <n v="896"/>
    <n v="2803472"/>
    <m/>
    <m/>
    <n v="752"/>
    <n v="2762832"/>
    <m/>
    <m/>
    <n v="400"/>
    <n v="2747360"/>
    <m/>
    <m/>
    <n v="240"/>
    <n v="2756224"/>
    <m/>
    <m/>
    <n v="640"/>
    <n v="2722000"/>
    <x v="19"/>
    <x v="2"/>
    <s v="InteriorTFLs"/>
    <x v="39"/>
  </r>
  <r>
    <n v="19"/>
    <n v="40"/>
    <m/>
    <m/>
    <n v="3440"/>
    <n v="1759600"/>
    <m/>
    <m/>
    <n v="16"/>
    <n v="1664656"/>
    <m/>
    <m/>
    <n v="16"/>
    <n v="1581776"/>
    <m/>
    <m/>
    <n v="576"/>
    <n v="1563120"/>
    <m/>
    <m/>
    <n v="3056"/>
    <n v="1519408"/>
    <m/>
    <m/>
    <n v="1328"/>
    <n v="1558944"/>
    <m/>
    <m/>
    <n v="48"/>
    <n v="1554416"/>
    <m/>
    <m/>
    <n v="16"/>
    <n v="1450992"/>
    <m/>
    <m/>
    <n v="0"/>
    <n v="1438160"/>
    <m/>
    <m/>
    <n v="0"/>
    <n v="1357152"/>
    <m/>
    <m/>
    <n v="0"/>
    <n v="1334272"/>
    <m/>
    <m/>
    <n v="672"/>
    <n v="1332000"/>
    <x v="19"/>
    <x v="2"/>
    <s v="InteriorTFLs"/>
    <x v="39"/>
  </r>
  <r>
    <n v="19"/>
    <n v="40"/>
    <m/>
    <m/>
    <n v="89408"/>
    <n v="3287264"/>
    <m/>
    <m/>
    <n v="10608"/>
    <n v="2912528"/>
    <m/>
    <m/>
    <n v="15968"/>
    <n v="2850336"/>
    <m/>
    <m/>
    <n v="34000"/>
    <n v="2421552"/>
    <m/>
    <m/>
    <n v="65936"/>
    <n v="2238224"/>
    <m/>
    <m/>
    <n v="100048"/>
    <n v="1991296"/>
    <m/>
    <m/>
    <n v="57920"/>
    <n v="768816"/>
    <m/>
    <m/>
    <n v="27888"/>
    <n v="489536"/>
    <m/>
    <m/>
    <n v="8656"/>
    <n v="427216"/>
    <m/>
    <m/>
    <n v="3568"/>
    <n v="396624"/>
    <m/>
    <m/>
    <n v="3088"/>
    <n v="399056"/>
    <m/>
    <m/>
    <n v="1184"/>
    <n v="406160"/>
    <x v="19"/>
    <x v="2"/>
    <s v="InteriorTFLs"/>
    <x v="39"/>
  </r>
  <r>
    <n v="19"/>
    <n v="40"/>
    <m/>
    <m/>
    <n v="68048"/>
    <n v="15515632"/>
    <m/>
    <m/>
    <n v="1520"/>
    <n v="15220272"/>
    <m/>
    <m/>
    <n v="10320"/>
    <n v="14628960"/>
    <m/>
    <m/>
    <n v="21872"/>
    <n v="14155264"/>
    <m/>
    <m/>
    <n v="23104"/>
    <n v="13371488"/>
    <m/>
    <m/>
    <n v="21232"/>
    <n v="13482048"/>
    <m/>
    <m/>
    <n v="432"/>
    <n v="13299264"/>
    <m/>
    <m/>
    <n v="992"/>
    <n v="12973168"/>
    <m/>
    <m/>
    <n v="0"/>
    <n v="12986848"/>
    <m/>
    <m/>
    <n v="64"/>
    <n v="12866976"/>
    <m/>
    <m/>
    <n v="32"/>
    <n v="12873264"/>
    <m/>
    <m/>
    <n v="1776"/>
    <n v="12901936"/>
    <x v="19"/>
    <x v="2"/>
    <s v="InteriorTFLs"/>
    <x v="39"/>
  </r>
  <r>
    <n v="19"/>
    <n v="40"/>
    <m/>
    <m/>
    <n v="54048"/>
    <n v="1841008"/>
    <m/>
    <m/>
    <n v="2992"/>
    <n v="1780288"/>
    <m/>
    <m/>
    <n v="7680"/>
    <n v="1726144"/>
    <m/>
    <m/>
    <n v="13040"/>
    <n v="1696448"/>
    <m/>
    <m/>
    <n v="48592"/>
    <n v="1469408"/>
    <m/>
    <m/>
    <n v="79872"/>
    <n v="1433984"/>
    <m/>
    <m/>
    <n v="100656"/>
    <n v="308304"/>
    <m/>
    <m/>
    <n v="5776"/>
    <n v="74000"/>
    <m/>
    <m/>
    <n v="8176"/>
    <n v="102016"/>
    <m/>
    <m/>
    <n v="5632"/>
    <n v="85728"/>
    <m/>
    <m/>
    <n v="2240"/>
    <n v="75792"/>
    <m/>
    <m/>
    <n v="4032"/>
    <n v="73296"/>
    <x v="19"/>
    <x v="2"/>
    <s v="InteriorTFLs"/>
    <x v="39"/>
  </r>
  <r>
    <n v="19"/>
    <n v="40"/>
    <m/>
    <m/>
    <n v="559232"/>
    <n v="16020784"/>
    <m/>
    <m/>
    <n v="57728"/>
    <n v="23189344"/>
    <m/>
    <m/>
    <n v="132032"/>
    <n v="22237936"/>
    <m/>
    <m/>
    <n v="69312"/>
    <n v="22000096"/>
    <m/>
    <m/>
    <n v="211040"/>
    <n v="19759408"/>
    <m/>
    <m/>
    <n v="90208"/>
    <n v="19626976"/>
    <m/>
    <m/>
    <n v="20528"/>
    <n v="20924288"/>
    <m/>
    <m/>
    <n v="45760"/>
    <n v="18254256"/>
    <m/>
    <m/>
    <n v="20352"/>
    <n v="17825456"/>
    <m/>
    <m/>
    <n v="18368"/>
    <n v="17319680"/>
    <m/>
    <m/>
    <n v="13392"/>
    <n v="17352160"/>
    <m/>
    <m/>
    <n v="8112"/>
    <n v="17354128"/>
    <x v="19"/>
    <x v="2"/>
    <s v="InteriorTFLs"/>
    <x v="39"/>
  </r>
  <r>
    <n v="19"/>
    <n v="40"/>
    <m/>
    <m/>
    <n v="90064"/>
    <n v="2610752"/>
    <m/>
    <m/>
    <n v="3376"/>
    <n v="2643664"/>
    <m/>
    <m/>
    <n v="8816"/>
    <n v="2386208"/>
    <m/>
    <m/>
    <n v="24480"/>
    <n v="2255408"/>
    <m/>
    <m/>
    <n v="42352"/>
    <n v="2101680"/>
    <m/>
    <m/>
    <n v="50896"/>
    <n v="1991072"/>
    <m/>
    <m/>
    <n v="162640"/>
    <n v="795872"/>
    <m/>
    <m/>
    <n v="57904"/>
    <n v="385504"/>
    <m/>
    <m/>
    <n v="46000"/>
    <n v="398912"/>
    <m/>
    <m/>
    <n v="25888"/>
    <n v="317472"/>
    <m/>
    <m/>
    <n v="12848"/>
    <n v="281136"/>
    <m/>
    <m/>
    <n v="12256"/>
    <n v="283824"/>
    <x v="19"/>
    <x v="2"/>
    <s v="InteriorTFLs"/>
    <x v="39"/>
  </r>
  <r>
    <n v="19"/>
    <n v="40"/>
    <m/>
    <m/>
    <n v="303424"/>
    <n v="8546832"/>
    <m/>
    <m/>
    <n v="40656"/>
    <n v="8354608"/>
    <m/>
    <m/>
    <n v="102656"/>
    <n v="7634640"/>
    <m/>
    <m/>
    <n v="142928"/>
    <n v="7259152"/>
    <m/>
    <m/>
    <n v="187792"/>
    <n v="6823648"/>
    <m/>
    <m/>
    <n v="237072"/>
    <n v="6636656"/>
    <m/>
    <m/>
    <n v="187552"/>
    <n v="3948656"/>
    <m/>
    <m/>
    <n v="107648"/>
    <n v="3215904"/>
    <m/>
    <m/>
    <n v="84144"/>
    <n v="2891968"/>
    <m/>
    <m/>
    <n v="60528"/>
    <n v="2767056"/>
    <m/>
    <m/>
    <n v="51040"/>
    <n v="2743952"/>
    <m/>
    <m/>
    <n v="48672"/>
    <n v="2719088"/>
    <x v="19"/>
    <x v="2"/>
    <s v="InteriorTFLs"/>
    <x v="39"/>
  </r>
  <r>
    <n v="19"/>
    <n v="41"/>
    <m/>
    <m/>
    <n v="0"/>
    <n v="0"/>
    <m/>
    <m/>
    <n v="0"/>
    <n v="0"/>
    <m/>
    <m/>
    <n v="0"/>
    <n v="0"/>
    <m/>
    <m/>
    <n v="0"/>
    <n v="0"/>
    <m/>
    <m/>
    <n v="0"/>
    <n v="0"/>
    <m/>
    <m/>
    <n v="0"/>
    <n v="0"/>
    <m/>
    <m/>
    <n v="0"/>
    <n v="0"/>
    <m/>
    <m/>
    <n v="0"/>
    <n v="0"/>
    <m/>
    <m/>
    <n v="0"/>
    <n v="0"/>
    <m/>
    <m/>
    <n v="0"/>
    <n v="0"/>
    <m/>
    <m/>
    <n v="0"/>
    <n v="0"/>
    <m/>
    <m/>
    <n v="0"/>
    <n v="0"/>
    <x v="19"/>
    <x v="3"/>
    <s v="CoastTFLs"/>
    <x v="40"/>
  </r>
  <r>
    <n v="19"/>
    <n v="41"/>
    <m/>
    <m/>
    <n v="0"/>
    <n v="0"/>
    <m/>
    <m/>
    <n v="0"/>
    <n v="2864"/>
    <m/>
    <m/>
    <n v="0"/>
    <n v="1136"/>
    <m/>
    <m/>
    <n v="0"/>
    <n v="224"/>
    <m/>
    <m/>
    <n v="16"/>
    <n v="144"/>
    <m/>
    <m/>
    <n v="0"/>
    <n v="144"/>
    <m/>
    <m/>
    <n v="0"/>
    <n v="0"/>
    <m/>
    <m/>
    <n v="0"/>
    <n v="0"/>
    <m/>
    <m/>
    <n v="0"/>
    <n v="0"/>
    <m/>
    <m/>
    <n v="0"/>
    <n v="0"/>
    <m/>
    <m/>
    <n v="0"/>
    <n v="0"/>
    <m/>
    <m/>
    <n v="0"/>
    <n v="0"/>
    <x v="19"/>
    <x v="3"/>
    <s v="CoastTFLs"/>
    <x v="40"/>
  </r>
  <r>
    <n v="19"/>
    <n v="41"/>
    <m/>
    <m/>
    <n v="0"/>
    <n v="0"/>
    <m/>
    <m/>
    <n v="0"/>
    <n v="0"/>
    <m/>
    <m/>
    <n v="0"/>
    <n v="0"/>
    <m/>
    <m/>
    <n v="0"/>
    <n v="0"/>
    <m/>
    <m/>
    <n v="0"/>
    <n v="0"/>
    <m/>
    <m/>
    <n v="0"/>
    <n v="0"/>
    <m/>
    <m/>
    <n v="0"/>
    <n v="0"/>
    <m/>
    <m/>
    <n v="0"/>
    <n v="0"/>
    <m/>
    <m/>
    <n v="0"/>
    <n v="0"/>
    <m/>
    <m/>
    <n v="0"/>
    <n v="0"/>
    <m/>
    <m/>
    <n v="0"/>
    <n v="0"/>
    <m/>
    <m/>
    <n v="0"/>
    <n v="0"/>
    <x v="19"/>
    <x v="3"/>
    <s v="CoastTFLs"/>
    <x v="40"/>
  </r>
  <r>
    <n v="19"/>
    <n v="41"/>
    <m/>
    <m/>
    <n v="0"/>
    <n v="0"/>
    <m/>
    <m/>
    <n v="0"/>
    <n v="0"/>
    <m/>
    <m/>
    <n v="0"/>
    <n v="0"/>
    <m/>
    <m/>
    <n v="0"/>
    <n v="0"/>
    <m/>
    <m/>
    <n v="512"/>
    <n v="16368"/>
    <m/>
    <m/>
    <n v="1872"/>
    <n v="5744"/>
    <m/>
    <m/>
    <n v="0"/>
    <n v="0"/>
    <m/>
    <m/>
    <n v="0"/>
    <n v="176"/>
    <m/>
    <m/>
    <n v="0"/>
    <n v="0"/>
    <m/>
    <m/>
    <n v="160"/>
    <n v="656"/>
    <m/>
    <m/>
    <n v="0"/>
    <n v="0"/>
    <m/>
    <m/>
    <n v="0"/>
    <n v="0"/>
    <x v="19"/>
    <x v="3"/>
    <s v="CoastTFLs"/>
    <x v="40"/>
  </r>
  <r>
    <n v="19"/>
    <n v="41"/>
    <m/>
    <m/>
    <n v="0"/>
    <n v="0"/>
    <m/>
    <m/>
    <n v="0"/>
    <n v="0"/>
    <m/>
    <m/>
    <n v="0"/>
    <n v="0"/>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m/>
    <m/>
    <n v="0"/>
    <n v="0"/>
    <m/>
    <m/>
    <n v="0"/>
    <n v="0"/>
    <x v="19"/>
    <x v="3"/>
    <s v="CoastTFLs"/>
    <x v="40"/>
  </r>
  <r>
    <n v="19"/>
    <n v="41"/>
    <m/>
    <m/>
    <n v="0"/>
    <n v="0"/>
    <m/>
    <m/>
    <n v="0"/>
    <n v="4800"/>
    <m/>
    <m/>
    <n v="0"/>
    <n v="3888"/>
    <m/>
    <m/>
    <n v="128"/>
    <n v="5488"/>
    <m/>
    <m/>
    <n v="128"/>
    <n v="4288"/>
    <m/>
    <m/>
    <n v="336"/>
    <n v="2672"/>
    <m/>
    <m/>
    <n v="0"/>
    <n v="2432"/>
    <m/>
    <m/>
    <n v="128"/>
    <n v="144"/>
    <m/>
    <m/>
    <n v="0"/>
    <n v="0"/>
    <m/>
    <m/>
    <n v="0"/>
    <n v="0"/>
    <m/>
    <m/>
    <n v="0"/>
    <n v="0"/>
    <m/>
    <m/>
    <n v="0"/>
    <n v="0"/>
    <x v="19"/>
    <x v="3"/>
    <s v="CoastTFLs"/>
    <x v="40"/>
  </r>
  <r>
    <n v="19"/>
    <n v="41"/>
    <m/>
    <m/>
    <n v="0"/>
    <n v="0"/>
    <m/>
    <m/>
    <n v="0"/>
    <n v="0"/>
    <m/>
    <m/>
    <n v="0"/>
    <n v="0"/>
    <m/>
    <m/>
    <n v="2768"/>
    <n v="2768"/>
    <m/>
    <m/>
    <n v="0"/>
    <n v="0"/>
    <m/>
    <m/>
    <n v="0"/>
    <n v="0"/>
    <m/>
    <m/>
    <n v="0"/>
    <n v="0"/>
    <m/>
    <m/>
    <n v="0"/>
    <n v="0"/>
    <m/>
    <m/>
    <n v="0"/>
    <n v="0"/>
    <m/>
    <m/>
    <n v="0"/>
    <n v="0"/>
    <m/>
    <m/>
    <n v="0"/>
    <n v="0"/>
    <m/>
    <m/>
    <n v="0"/>
    <n v="0"/>
    <x v="19"/>
    <x v="3"/>
    <s v="CoastTFLs"/>
    <x v="40"/>
  </r>
  <r>
    <n v="19"/>
    <n v="41"/>
    <m/>
    <m/>
    <n v="0"/>
    <n v="0"/>
    <m/>
    <m/>
    <n v="0"/>
    <n v="0"/>
    <m/>
    <m/>
    <n v="0"/>
    <n v="1888"/>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m/>
    <m/>
    <n v="0"/>
    <n v="0"/>
    <m/>
    <m/>
    <n v="0"/>
    <n v="0"/>
    <x v="19"/>
    <x v="3"/>
    <s v="CoastTFLs"/>
    <x v="40"/>
  </r>
  <r>
    <n v="19"/>
    <n v="41"/>
    <m/>
    <m/>
    <n v="0"/>
    <n v="0"/>
    <m/>
    <m/>
    <n v="0"/>
    <n v="0"/>
    <m/>
    <m/>
    <n v="0"/>
    <n v="0"/>
    <m/>
    <m/>
    <n v="0"/>
    <n v="48"/>
    <m/>
    <m/>
    <n v="0"/>
    <n v="3728"/>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m/>
    <m/>
    <n v="0"/>
    <n v="0"/>
    <m/>
    <m/>
    <n v="0"/>
    <n v="0"/>
    <x v="19"/>
    <x v="3"/>
    <s v="CoastTFLs"/>
    <x v="40"/>
  </r>
  <r>
    <n v="20"/>
    <n v="1"/>
    <m/>
    <m/>
    <n v="572416"/>
    <n v="55853424"/>
    <m/>
    <m/>
    <n v="24752"/>
    <n v="47219088"/>
    <m/>
    <m/>
    <n v="37840"/>
    <n v="46299968"/>
    <m/>
    <m/>
    <n v="82160"/>
    <n v="45573968"/>
    <m/>
    <m/>
    <n v="99840"/>
    <n v="44158592"/>
    <m/>
    <m/>
    <n v="156496"/>
    <n v="42976304"/>
    <m/>
    <m/>
    <n v="37744"/>
    <n v="41843456"/>
    <m/>
    <m/>
    <n v="10176"/>
    <n v="41581008"/>
    <m/>
    <m/>
    <n v="8736"/>
    <n v="41507488"/>
    <m/>
    <m/>
    <n v="3504"/>
    <n v="41494720"/>
    <m/>
    <m/>
    <n v="3440"/>
    <n v="41451184"/>
    <m/>
    <m/>
    <n v="3168"/>
    <n v="41599872"/>
    <x v="20"/>
    <x v="0"/>
    <s v="100MileHouse"/>
    <x v="0"/>
  </r>
  <r>
    <n v="20"/>
    <n v="2"/>
    <m/>
    <m/>
    <n v="90624"/>
    <n v="7001104"/>
    <m/>
    <m/>
    <n v="11840"/>
    <n v="6968656"/>
    <m/>
    <m/>
    <n v="21664"/>
    <n v="6487488"/>
    <m/>
    <m/>
    <n v="41744"/>
    <n v="6190480"/>
    <m/>
    <m/>
    <n v="57056"/>
    <n v="5850448"/>
    <m/>
    <m/>
    <n v="68832"/>
    <n v="5552064"/>
    <m/>
    <m/>
    <n v="144448"/>
    <n v="3710368"/>
    <m/>
    <m/>
    <n v="106352"/>
    <n v="3098960"/>
    <m/>
    <m/>
    <n v="92112"/>
    <n v="2811632"/>
    <m/>
    <m/>
    <n v="70704"/>
    <n v="2689184"/>
    <m/>
    <m/>
    <n v="63760"/>
    <n v="2615104"/>
    <m/>
    <m/>
    <n v="40512"/>
    <n v="2538048"/>
    <x v="20"/>
    <x v="0"/>
    <s v="Arrow"/>
    <x v="1"/>
  </r>
  <r>
    <n v="20"/>
    <n v="3"/>
    <m/>
    <m/>
    <n v="0"/>
    <n v="0"/>
    <m/>
    <m/>
    <n v="0"/>
    <n v="0"/>
    <m/>
    <m/>
    <n v="0"/>
    <n v="0"/>
    <m/>
    <m/>
    <n v="0"/>
    <n v="0"/>
    <m/>
    <m/>
    <n v="0"/>
    <n v="0"/>
    <m/>
    <m/>
    <n v="0"/>
    <n v="0"/>
    <m/>
    <m/>
    <n v="0"/>
    <n v="0"/>
    <m/>
    <m/>
    <n v="0"/>
    <n v="0"/>
    <m/>
    <m/>
    <n v="0"/>
    <n v="0"/>
    <m/>
    <m/>
    <n v="0"/>
    <n v="0"/>
    <m/>
    <m/>
    <n v="0"/>
    <n v="0"/>
    <m/>
    <m/>
    <n v="0"/>
    <n v="0"/>
    <x v="20"/>
    <x v="1"/>
    <s v="Arrowsmith"/>
    <x v="2"/>
  </r>
  <r>
    <n v="20"/>
    <n v="4"/>
    <m/>
    <m/>
    <n v="275152"/>
    <n v="12348656"/>
    <m/>
    <m/>
    <n v="34128"/>
    <n v="11965904"/>
    <m/>
    <m/>
    <n v="50448"/>
    <n v="11104272"/>
    <m/>
    <m/>
    <n v="61520"/>
    <n v="10616816"/>
    <m/>
    <m/>
    <n v="139760"/>
    <n v="9833440"/>
    <m/>
    <m/>
    <n v="173856"/>
    <n v="9351664"/>
    <m/>
    <m/>
    <n v="586816"/>
    <n v="4263856"/>
    <m/>
    <m/>
    <n v="340224"/>
    <n v="2361936"/>
    <m/>
    <m/>
    <n v="266208"/>
    <n v="2140336"/>
    <m/>
    <m/>
    <n v="155808"/>
    <n v="1846912"/>
    <m/>
    <m/>
    <n v="142416"/>
    <n v="1873968"/>
    <m/>
    <m/>
    <n v="106336"/>
    <n v="1629168"/>
    <x v="20"/>
    <x v="0"/>
    <s v="Boundary"/>
    <x v="3"/>
  </r>
  <r>
    <n v="20"/>
    <n v="5"/>
    <m/>
    <m/>
    <n v="222944"/>
    <n v="11247072"/>
    <m/>
    <m/>
    <n v="18096"/>
    <n v="11069888"/>
    <m/>
    <m/>
    <n v="38400"/>
    <n v="10830336"/>
    <m/>
    <m/>
    <n v="58064"/>
    <n v="10530784"/>
    <m/>
    <m/>
    <n v="77200"/>
    <n v="9986320"/>
    <m/>
    <m/>
    <n v="48976"/>
    <n v="9572080"/>
    <m/>
    <m/>
    <n v="82096"/>
    <n v="8846240"/>
    <m/>
    <m/>
    <n v="93488"/>
    <n v="8253520"/>
    <m/>
    <m/>
    <n v="107936"/>
    <n v="7387648"/>
    <m/>
    <m/>
    <n v="143328"/>
    <n v="6043120"/>
    <m/>
    <m/>
    <n v="43168"/>
    <n v="5157024"/>
    <m/>
    <m/>
    <n v="37936"/>
    <n v="5143984"/>
    <x v="20"/>
    <x v="0"/>
    <s v="Bulkley"/>
    <x v="4"/>
  </r>
  <r>
    <n v="20"/>
    <n v="6"/>
    <m/>
    <m/>
    <n v="45360"/>
    <n v="866272"/>
    <m/>
    <m/>
    <n v="0"/>
    <n v="352"/>
    <m/>
    <m/>
    <n v="0"/>
    <n v="352"/>
    <m/>
    <m/>
    <n v="0"/>
    <n v="352"/>
    <m/>
    <m/>
    <n v="0"/>
    <n v="352"/>
    <m/>
    <m/>
    <n v="288"/>
    <n v="18016"/>
    <m/>
    <m/>
    <n v="45216"/>
    <n v="217136"/>
    <m/>
    <m/>
    <n v="173984"/>
    <n v="472112"/>
    <m/>
    <m/>
    <n v="1285024"/>
    <n v="3405072"/>
    <m/>
    <m/>
    <n v="1120576"/>
    <n v="2001344"/>
    <m/>
    <m/>
    <n v="384704"/>
    <n v="520704"/>
    <m/>
    <m/>
    <n v="120192"/>
    <n v="158656"/>
    <x v="20"/>
    <x v="1"/>
    <s v="Cassiar"/>
    <x v="5"/>
  </r>
  <r>
    <n v="20"/>
    <n v="7"/>
    <m/>
    <m/>
    <n v="28528"/>
    <n v="440752"/>
    <m/>
    <m/>
    <n v="9152"/>
    <n v="469920"/>
    <m/>
    <m/>
    <n v="26432"/>
    <n v="437904"/>
    <m/>
    <m/>
    <n v="22656"/>
    <n v="358448"/>
    <m/>
    <m/>
    <n v="28304"/>
    <n v="368080"/>
    <m/>
    <m/>
    <n v="39552"/>
    <n v="369200"/>
    <m/>
    <m/>
    <n v="44576"/>
    <n v="154320"/>
    <m/>
    <m/>
    <n v="31408"/>
    <n v="133712"/>
    <m/>
    <m/>
    <n v="9808"/>
    <n v="34336"/>
    <m/>
    <m/>
    <n v="10144"/>
    <n v="23280"/>
    <m/>
    <m/>
    <n v="2160"/>
    <n v="5648"/>
    <m/>
    <m/>
    <n v="352"/>
    <n v="6176"/>
    <x v="20"/>
    <x v="1"/>
    <s v="Cranberry"/>
    <x v="6"/>
  </r>
  <r>
    <n v="20"/>
    <n v="8"/>
    <m/>
    <m/>
    <n v="485760"/>
    <n v="25390064"/>
    <m/>
    <m/>
    <n v="86080"/>
    <n v="23299552"/>
    <m/>
    <m/>
    <n v="156720"/>
    <n v="22165792"/>
    <m/>
    <m/>
    <n v="264112"/>
    <n v="20947616"/>
    <m/>
    <m/>
    <n v="468144"/>
    <n v="19004784"/>
    <m/>
    <m/>
    <n v="501296"/>
    <n v="16627488"/>
    <m/>
    <m/>
    <n v="800016"/>
    <n v="9036448"/>
    <m/>
    <m/>
    <n v="434256"/>
    <n v="5974672"/>
    <m/>
    <m/>
    <n v="250256"/>
    <n v="4581856"/>
    <m/>
    <m/>
    <n v="114976"/>
    <n v="4112640"/>
    <m/>
    <m/>
    <n v="50176"/>
    <n v="3921744"/>
    <m/>
    <m/>
    <n v="41328"/>
    <n v="3918848"/>
    <x v="20"/>
    <x v="0"/>
    <s v="Cranbrook"/>
    <x v="7"/>
  </r>
  <r>
    <n v="20"/>
    <n v="9"/>
    <m/>
    <m/>
    <n v="257728"/>
    <n v="9341424"/>
    <m/>
    <m/>
    <n v="75568"/>
    <n v="25735008"/>
    <m/>
    <m/>
    <n v="146320"/>
    <n v="24852800"/>
    <m/>
    <m/>
    <n v="83856"/>
    <n v="24255264"/>
    <m/>
    <m/>
    <n v="163232"/>
    <n v="22703856"/>
    <m/>
    <m/>
    <n v="105376"/>
    <n v="22092176"/>
    <m/>
    <m/>
    <n v="91888"/>
    <n v="20784560"/>
    <m/>
    <m/>
    <n v="230768"/>
    <n v="17308048"/>
    <m/>
    <m/>
    <n v="165648"/>
    <n v="14578224"/>
    <m/>
    <m/>
    <n v="148352"/>
    <n v="13939504"/>
    <m/>
    <m/>
    <n v="84032"/>
    <n v="13400640"/>
    <m/>
    <m/>
    <n v="98736"/>
    <n v="13464960"/>
    <x v="20"/>
    <x v="0"/>
    <s v="DawsonCreek"/>
    <x v="8"/>
  </r>
  <r>
    <n v="20"/>
    <n v="10"/>
    <m/>
    <m/>
    <n v="0"/>
    <n v="0"/>
    <m/>
    <m/>
    <n v="0"/>
    <n v="0"/>
    <m/>
    <m/>
    <n v="0"/>
    <n v="0"/>
    <m/>
    <m/>
    <n v="0"/>
    <n v="0"/>
    <m/>
    <m/>
    <n v="0"/>
    <n v="0"/>
    <m/>
    <m/>
    <n v="1072"/>
    <n v="9648"/>
    <m/>
    <m/>
    <n v="7040"/>
    <n v="77520"/>
    <m/>
    <m/>
    <n v="101328"/>
    <n v="1028432"/>
    <m/>
    <m/>
    <n v="781968"/>
    <n v="3990512"/>
    <m/>
    <m/>
    <n v="914256"/>
    <n v="3541824"/>
    <m/>
    <m/>
    <n v="577408"/>
    <n v="2399632"/>
    <m/>
    <m/>
    <n v="221072"/>
    <n v="819376"/>
    <x v="20"/>
    <x v="1"/>
    <s v="FortNelson"/>
    <x v="9"/>
  </r>
  <r>
    <n v="20"/>
    <n v="11"/>
    <m/>
    <m/>
    <n v="11408"/>
    <n v="211856"/>
    <m/>
    <m/>
    <n v="2432"/>
    <n v="493856"/>
    <m/>
    <m/>
    <n v="3040"/>
    <n v="471408"/>
    <m/>
    <m/>
    <n v="4656"/>
    <n v="474752"/>
    <m/>
    <m/>
    <n v="7120"/>
    <n v="451968"/>
    <m/>
    <m/>
    <n v="9024"/>
    <n v="437792"/>
    <m/>
    <m/>
    <n v="11184"/>
    <n v="332032"/>
    <m/>
    <m/>
    <n v="2832"/>
    <n v="257792"/>
    <m/>
    <m/>
    <n v="384"/>
    <n v="224272"/>
    <m/>
    <m/>
    <n v="128"/>
    <n v="219088"/>
    <m/>
    <m/>
    <n v="48"/>
    <n v="214976"/>
    <m/>
    <m/>
    <n v="160"/>
    <n v="217632"/>
    <x v="20"/>
    <x v="1"/>
    <s v="Fraser"/>
    <x v="10"/>
  </r>
  <r>
    <n v="20"/>
    <n v="12"/>
    <m/>
    <m/>
    <n v="1295328"/>
    <n v="99862224"/>
    <m/>
    <m/>
    <n v="48048"/>
    <n v="97860176"/>
    <m/>
    <m/>
    <n v="158656"/>
    <n v="91514608"/>
    <m/>
    <m/>
    <n v="177680"/>
    <n v="90559504"/>
    <m/>
    <m/>
    <n v="378656"/>
    <n v="81650016"/>
    <m/>
    <m/>
    <n v="217808"/>
    <n v="81265376"/>
    <m/>
    <m/>
    <n v="100176"/>
    <n v="80009296"/>
    <m/>
    <m/>
    <n v="84304"/>
    <n v="78937088"/>
    <m/>
    <m/>
    <n v="138608"/>
    <n v="76233648"/>
    <m/>
    <m/>
    <n v="99712"/>
    <n v="74044048"/>
    <m/>
    <m/>
    <n v="206512"/>
    <n v="74748160"/>
    <m/>
    <m/>
    <n v="101824"/>
    <n v="73932976"/>
    <x v="20"/>
    <x v="0"/>
    <s v="FtStJames"/>
    <x v="11"/>
  </r>
  <r>
    <n v="20"/>
    <n v="13"/>
    <m/>
    <m/>
    <n v="101056"/>
    <n v="2551776"/>
    <m/>
    <m/>
    <n v="122624"/>
    <n v="14494288"/>
    <m/>
    <m/>
    <n v="225216"/>
    <n v="14374096"/>
    <m/>
    <m/>
    <n v="379600"/>
    <n v="19961536"/>
    <m/>
    <m/>
    <n v="650416"/>
    <n v="24590992"/>
    <m/>
    <m/>
    <n v="447600"/>
    <n v="27452880"/>
    <m/>
    <m/>
    <n v="218768"/>
    <n v="15655856"/>
    <m/>
    <m/>
    <n v="358720"/>
    <n v="18633472"/>
    <m/>
    <m/>
    <n v="404720"/>
    <n v="18189872"/>
    <m/>
    <m/>
    <n v="473440"/>
    <n v="19921632"/>
    <m/>
    <m/>
    <n v="515232"/>
    <n v="18415104"/>
    <m/>
    <m/>
    <n v="151616"/>
    <n v="16129152"/>
    <x v="20"/>
    <x v="1"/>
    <s v="FtStJohn"/>
    <x v="12"/>
  </r>
  <r>
    <n v="20"/>
    <n v="14"/>
    <m/>
    <m/>
    <n v="74848"/>
    <n v="4228480"/>
    <m/>
    <m/>
    <n v="13536"/>
    <n v="4114080"/>
    <m/>
    <m/>
    <n v="24480"/>
    <n v="3804160"/>
    <m/>
    <m/>
    <n v="49328"/>
    <n v="3515728"/>
    <m/>
    <m/>
    <n v="50912"/>
    <n v="3256480"/>
    <m/>
    <m/>
    <n v="66912"/>
    <n v="3087248"/>
    <m/>
    <m/>
    <n v="89168"/>
    <n v="1805088"/>
    <m/>
    <m/>
    <n v="71248"/>
    <n v="1379680"/>
    <m/>
    <m/>
    <n v="35200"/>
    <n v="1235056"/>
    <m/>
    <m/>
    <n v="17824"/>
    <n v="1200320"/>
    <m/>
    <m/>
    <n v="20144"/>
    <n v="1172512"/>
    <m/>
    <m/>
    <n v="21184"/>
    <n v="1184432"/>
    <x v="20"/>
    <x v="0"/>
    <s v="Golden"/>
    <x v="13"/>
  </r>
  <r>
    <n v="20"/>
    <n v="15"/>
    <m/>
    <m/>
    <n v="179616"/>
    <n v="9435424"/>
    <m/>
    <m/>
    <n v="17136"/>
    <n v="8773120"/>
    <m/>
    <m/>
    <n v="44464"/>
    <n v="8076016"/>
    <m/>
    <m/>
    <n v="53392"/>
    <n v="7522640"/>
    <m/>
    <m/>
    <n v="94304"/>
    <n v="7078576"/>
    <m/>
    <m/>
    <n v="117552"/>
    <n v="6300976"/>
    <m/>
    <m/>
    <n v="257168"/>
    <n v="4599312"/>
    <m/>
    <m/>
    <n v="163024"/>
    <n v="3110992"/>
    <m/>
    <m/>
    <n v="128640"/>
    <n v="2687936"/>
    <m/>
    <m/>
    <n v="80416"/>
    <n v="2283792"/>
    <m/>
    <m/>
    <n v="42192"/>
    <n v="2178608"/>
    <m/>
    <m/>
    <n v="23712"/>
    <n v="2127600"/>
    <x v="20"/>
    <x v="0"/>
    <s v="Invermere"/>
    <x v="14"/>
  </r>
  <r>
    <n v="20"/>
    <n v="16"/>
    <m/>
    <m/>
    <n v="560"/>
    <n v="22944"/>
    <m/>
    <m/>
    <n v="33904"/>
    <n v="187328"/>
    <m/>
    <m/>
    <n v="21888"/>
    <n v="229920"/>
    <m/>
    <m/>
    <n v="22000"/>
    <n v="157712"/>
    <m/>
    <m/>
    <n v="12768"/>
    <n v="258224"/>
    <m/>
    <m/>
    <n v="16496"/>
    <n v="238528"/>
    <m/>
    <m/>
    <n v="11808"/>
    <n v="150272"/>
    <m/>
    <m/>
    <n v="8848"/>
    <n v="158272"/>
    <m/>
    <m/>
    <n v="4576"/>
    <n v="93040"/>
    <m/>
    <m/>
    <n v="4160"/>
    <n v="75904"/>
    <m/>
    <m/>
    <n v="4240"/>
    <n v="62640"/>
    <m/>
    <m/>
    <n v="80"/>
    <n v="56352"/>
    <x v="20"/>
    <x v="1"/>
    <s v="Kalum"/>
    <x v="15"/>
  </r>
  <r>
    <n v="20"/>
    <n v="17"/>
    <m/>
    <m/>
    <n v="734688"/>
    <n v="51549360"/>
    <m/>
    <m/>
    <n v="71056"/>
    <n v="46687632"/>
    <m/>
    <m/>
    <n v="92976"/>
    <n v="45469200"/>
    <m/>
    <m/>
    <n v="146496"/>
    <n v="43539840"/>
    <m/>
    <m/>
    <n v="250912"/>
    <n v="40331936"/>
    <m/>
    <m/>
    <n v="388608"/>
    <n v="37327760"/>
    <m/>
    <m/>
    <n v="325536"/>
    <n v="30843072"/>
    <m/>
    <m/>
    <n v="109728"/>
    <n v="29327072"/>
    <m/>
    <m/>
    <n v="33584"/>
    <n v="29055760"/>
    <m/>
    <m/>
    <n v="11312"/>
    <n v="28900928"/>
    <m/>
    <m/>
    <n v="16272"/>
    <n v="28933536"/>
    <m/>
    <m/>
    <n v="13536"/>
    <n v="28957472"/>
    <x v="20"/>
    <x v="0"/>
    <s v="Kamloops"/>
    <x v="16"/>
  </r>
  <r>
    <n v="20"/>
    <n v="18"/>
    <m/>
    <m/>
    <n v="0"/>
    <n v="0"/>
    <m/>
    <m/>
    <n v="0"/>
    <n v="0"/>
    <m/>
    <m/>
    <n v="0"/>
    <n v="0"/>
    <m/>
    <m/>
    <n v="0"/>
    <n v="16"/>
    <m/>
    <m/>
    <n v="0"/>
    <n v="32"/>
    <m/>
    <m/>
    <n v="0"/>
    <n v="0"/>
    <m/>
    <m/>
    <n v="0"/>
    <n v="0"/>
    <m/>
    <m/>
    <n v="0"/>
    <n v="16"/>
    <m/>
    <m/>
    <n v="0"/>
    <n v="128"/>
    <m/>
    <m/>
    <n v="0"/>
    <n v="0"/>
    <m/>
    <m/>
    <n v="0"/>
    <n v="0"/>
    <m/>
    <m/>
    <n v="0"/>
    <n v="0"/>
    <x v="20"/>
    <x v="1"/>
    <s v="Kingcome"/>
    <x v="17"/>
  </r>
  <r>
    <n v="20"/>
    <n v="19"/>
    <m/>
    <m/>
    <n v="143984"/>
    <n v="1950896"/>
    <m/>
    <m/>
    <n v="30400"/>
    <n v="2393728"/>
    <m/>
    <m/>
    <n v="54704"/>
    <n v="2282672"/>
    <m/>
    <m/>
    <n v="52624"/>
    <n v="2192192"/>
    <m/>
    <m/>
    <n v="74048"/>
    <n v="2062480"/>
    <m/>
    <m/>
    <n v="83664"/>
    <n v="2011840"/>
    <m/>
    <m/>
    <n v="93328"/>
    <n v="1462240"/>
    <m/>
    <m/>
    <n v="91616"/>
    <n v="1427120"/>
    <m/>
    <m/>
    <n v="97360"/>
    <n v="1079792"/>
    <m/>
    <m/>
    <n v="77968"/>
    <n v="689600"/>
    <m/>
    <m/>
    <n v="43536"/>
    <n v="490144"/>
    <m/>
    <m/>
    <n v="17056"/>
    <n v="400336"/>
    <x v="20"/>
    <x v="1"/>
    <s v="Kispiox"/>
    <x v="18"/>
  </r>
  <r>
    <n v="20"/>
    <n v="20"/>
    <m/>
    <m/>
    <n v="216624"/>
    <n v="10812368"/>
    <m/>
    <m/>
    <n v="30688"/>
    <n v="10638464"/>
    <m/>
    <m/>
    <n v="48288"/>
    <n v="10002096"/>
    <m/>
    <m/>
    <n v="76800"/>
    <n v="9341152"/>
    <m/>
    <m/>
    <n v="129040"/>
    <n v="8720560"/>
    <m/>
    <m/>
    <n v="163712"/>
    <n v="7883872"/>
    <m/>
    <m/>
    <n v="199072"/>
    <n v="3984976"/>
    <m/>
    <m/>
    <n v="134192"/>
    <n v="3153584"/>
    <m/>
    <m/>
    <n v="80128"/>
    <n v="2747312"/>
    <m/>
    <m/>
    <n v="43120"/>
    <n v="2609632"/>
    <m/>
    <m/>
    <n v="29136"/>
    <n v="2512224"/>
    <m/>
    <m/>
    <n v="21552"/>
    <n v="2465968"/>
    <x v="20"/>
    <x v="0"/>
    <s v="KootenayLake"/>
    <x v="19"/>
  </r>
  <r>
    <n v="20"/>
    <n v="21"/>
    <m/>
    <m/>
    <n v="578336"/>
    <n v="63839040"/>
    <m/>
    <m/>
    <n v="29120"/>
    <n v="60160992"/>
    <m/>
    <m/>
    <n v="36576"/>
    <n v="58312320"/>
    <m/>
    <m/>
    <n v="35920"/>
    <n v="57328224"/>
    <m/>
    <m/>
    <n v="79072"/>
    <n v="53671552"/>
    <m/>
    <m/>
    <n v="44064"/>
    <n v="54085328"/>
    <m/>
    <m/>
    <n v="6640"/>
    <n v="54497312"/>
    <m/>
    <m/>
    <n v="8112"/>
    <n v="54128976"/>
    <m/>
    <m/>
    <n v="3760"/>
    <n v="53965056"/>
    <m/>
    <m/>
    <n v="2560"/>
    <n v="53778480"/>
    <m/>
    <m/>
    <n v="8992"/>
    <n v="53682240"/>
    <m/>
    <m/>
    <n v="3936"/>
    <n v="53824144"/>
    <x v="20"/>
    <x v="0"/>
    <s v="Lakes"/>
    <x v="20"/>
  </r>
  <r>
    <n v="20"/>
    <n v="22"/>
    <m/>
    <m/>
    <n v="285856"/>
    <n v="13011600"/>
    <m/>
    <m/>
    <n v="48768"/>
    <n v="15767616"/>
    <m/>
    <m/>
    <n v="49104"/>
    <n v="15850128"/>
    <m/>
    <m/>
    <n v="58992"/>
    <n v="15458688"/>
    <m/>
    <m/>
    <n v="130368"/>
    <n v="13848560"/>
    <m/>
    <m/>
    <n v="170352"/>
    <n v="11925920"/>
    <m/>
    <m/>
    <n v="241520"/>
    <n v="8112816"/>
    <m/>
    <m/>
    <n v="116096"/>
    <n v="5847040"/>
    <m/>
    <m/>
    <n v="32864"/>
    <n v="5437632"/>
    <m/>
    <m/>
    <n v="6272"/>
    <n v="5278432"/>
    <m/>
    <m/>
    <n v="8704"/>
    <n v="5260944"/>
    <m/>
    <m/>
    <n v="13808"/>
    <n v="5339712"/>
    <x v="20"/>
    <x v="0"/>
    <s v="Lillooet"/>
    <x v="21"/>
  </r>
  <r>
    <n v="20"/>
    <n v="23"/>
    <m/>
    <m/>
    <n v="1872224"/>
    <n v="69473680"/>
    <m/>
    <m/>
    <n v="161296"/>
    <n v="90701568"/>
    <m/>
    <m/>
    <n v="388624"/>
    <n v="86957040"/>
    <m/>
    <m/>
    <n v="410352"/>
    <n v="85013408"/>
    <m/>
    <m/>
    <n v="678672"/>
    <n v="78472064"/>
    <m/>
    <m/>
    <n v="236992"/>
    <n v="83199840"/>
    <m/>
    <m/>
    <n v="120704"/>
    <n v="86544672"/>
    <m/>
    <m/>
    <n v="171904"/>
    <n v="78572544"/>
    <m/>
    <m/>
    <n v="204880"/>
    <n v="75211872"/>
    <m/>
    <m/>
    <n v="183760"/>
    <n v="72908128"/>
    <m/>
    <m/>
    <n v="378576"/>
    <n v="73472208"/>
    <m/>
    <m/>
    <n v="165360"/>
    <n v="71993040"/>
    <x v="20"/>
    <x v="0"/>
    <s v="Mackenzie"/>
    <x v="22"/>
  </r>
  <r>
    <n v="20"/>
    <n v="24"/>
    <m/>
    <m/>
    <n v="901312"/>
    <n v="58366768"/>
    <m/>
    <m/>
    <n v="89536"/>
    <n v="52146272"/>
    <m/>
    <m/>
    <n v="117008"/>
    <n v="50473408"/>
    <m/>
    <m/>
    <n v="130656"/>
    <n v="48798128"/>
    <m/>
    <m/>
    <n v="299648"/>
    <n v="42895424"/>
    <m/>
    <m/>
    <n v="354080"/>
    <n v="36721568"/>
    <m/>
    <m/>
    <n v="710832"/>
    <n v="27059392"/>
    <m/>
    <m/>
    <n v="203280"/>
    <n v="19001808"/>
    <m/>
    <m/>
    <n v="36464"/>
    <n v="18014000"/>
    <m/>
    <m/>
    <n v="5536"/>
    <n v="17888912"/>
    <m/>
    <m/>
    <n v="2496"/>
    <n v="17823936"/>
    <m/>
    <m/>
    <n v="2368"/>
    <n v="17880112"/>
    <x v="20"/>
    <x v="0"/>
    <s v="Merritt"/>
    <x v="23"/>
  </r>
  <r>
    <n v="20"/>
    <n v="25"/>
    <m/>
    <m/>
    <n v="0"/>
    <n v="0"/>
    <m/>
    <m/>
    <n v="576"/>
    <n v="44560"/>
    <m/>
    <m/>
    <n v="560"/>
    <n v="45168"/>
    <m/>
    <m/>
    <n v="8480"/>
    <n v="64864"/>
    <m/>
    <m/>
    <n v="7504"/>
    <n v="92704"/>
    <m/>
    <m/>
    <n v="8288"/>
    <n v="63840"/>
    <m/>
    <m/>
    <n v="608"/>
    <n v="25632"/>
    <m/>
    <m/>
    <n v="1328"/>
    <n v="31760"/>
    <m/>
    <m/>
    <n v="64"/>
    <n v="27632"/>
    <m/>
    <m/>
    <n v="64"/>
    <n v="25280"/>
    <m/>
    <m/>
    <n v="0"/>
    <n v="27728"/>
    <m/>
    <m/>
    <n v="288"/>
    <n v="24016"/>
    <x v="20"/>
    <x v="1"/>
    <s v="MidCoast"/>
    <x v="24"/>
  </r>
  <r>
    <n v="20"/>
    <n v="26"/>
    <m/>
    <m/>
    <n v="674992"/>
    <n v="48778208"/>
    <m/>
    <m/>
    <n v="27888"/>
    <n v="46699232"/>
    <m/>
    <m/>
    <n v="66352"/>
    <n v="44555136"/>
    <m/>
    <m/>
    <n v="114496"/>
    <n v="42132208"/>
    <m/>
    <m/>
    <n v="76784"/>
    <n v="40079328"/>
    <m/>
    <m/>
    <n v="85072"/>
    <n v="37515360"/>
    <m/>
    <m/>
    <n v="83120"/>
    <n v="36313968"/>
    <m/>
    <m/>
    <n v="95488"/>
    <n v="35497280"/>
    <m/>
    <m/>
    <n v="94992"/>
    <n v="33969616"/>
    <m/>
    <m/>
    <n v="50128"/>
    <n v="32590432"/>
    <m/>
    <m/>
    <n v="41984"/>
    <n v="32424976"/>
    <m/>
    <m/>
    <n v="22384"/>
    <n v="32232896"/>
    <x v="20"/>
    <x v="0"/>
    <s v="Morice"/>
    <x v="25"/>
  </r>
  <r>
    <n v="20"/>
    <n v="27"/>
    <m/>
    <m/>
    <n v="69984"/>
    <n v="822368"/>
    <m/>
    <m/>
    <n v="14016"/>
    <n v="641104"/>
    <m/>
    <m/>
    <n v="41552"/>
    <n v="618224"/>
    <m/>
    <m/>
    <n v="52512"/>
    <n v="547840"/>
    <m/>
    <m/>
    <n v="54880"/>
    <n v="505280"/>
    <m/>
    <m/>
    <n v="88672"/>
    <n v="545216"/>
    <m/>
    <m/>
    <n v="55936"/>
    <n v="210000"/>
    <m/>
    <m/>
    <n v="50736"/>
    <n v="161152"/>
    <m/>
    <m/>
    <n v="13984"/>
    <n v="51088"/>
    <m/>
    <m/>
    <n v="10960"/>
    <n v="38128"/>
    <m/>
    <m/>
    <n v="1376"/>
    <n v="11232"/>
    <m/>
    <m/>
    <n v="64"/>
    <n v="7536"/>
    <x v="20"/>
    <x v="1"/>
    <s v="Nass"/>
    <x v="26"/>
  </r>
  <r>
    <n v="20"/>
    <n v="28"/>
    <m/>
    <m/>
    <n v="0"/>
    <n v="0"/>
    <m/>
    <m/>
    <n v="0"/>
    <n v="0"/>
    <m/>
    <m/>
    <n v="0"/>
    <n v="0"/>
    <m/>
    <m/>
    <n v="0"/>
    <n v="0"/>
    <m/>
    <m/>
    <n v="0"/>
    <n v="0"/>
    <m/>
    <m/>
    <n v="0"/>
    <n v="0"/>
    <m/>
    <m/>
    <n v="0"/>
    <n v="0"/>
    <m/>
    <m/>
    <n v="0"/>
    <n v="0"/>
    <m/>
    <m/>
    <n v="0"/>
    <n v="96"/>
    <m/>
    <m/>
    <n v="816"/>
    <n v="1328"/>
    <m/>
    <m/>
    <n v="0"/>
    <n v="0"/>
    <m/>
    <m/>
    <n v="16"/>
    <n v="16"/>
    <x v="20"/>
    <x v="1"/>
    <s v="NorthCoast"/>
    <x v="27"/>
  </r>
  <r>
    <n v="20"/>
    <n v="29"/>
    <m/>
    <m/>
    <n v="940720"/>
    <n v="48999584"/>
    <m/>
    <m/>
    <n v="104272"/>
    <n v="44424928"/>
    <m/>
    <m/>
    <n v="154272"/>
    <n v="42134512"/>
    <m/>
    <m/>
    <n v="219200"/>
    <n v="40208880"/>
    <m/>
    <m/>
    <n v="385344"/>
    <n v="35175504"/>
    <m/>
    <m/>
    <n v="445632"/>
    <n v="31333056"/>
    <m/>
    <m/>
    <n v="966496"/>
    <n v="19441280"/>
    <m/>
    <m/>
    <n v="553632"/>
    <n v="13228032"/>
    <m/>
    <m/>
    <n v="326128"/>
    <n v="11786288"/>
    <m/>
    <m/>
    <n v="84784"/>
    <n v="10426912"/>
    <m/>
    <m/>
    <n v="51792"/>
    <n v="10180960"/>
    <m/>
    <m/>
    <n v="46752"/>
    <n v="10142960"/>
    <x v="20"/>
    <x v="0"/>
    <s v="Okanagan"/>
    <x v="28"/>
  </r>
  <r>
    <n v="20"/>
    <n v="30"/>
    <m/>
    <m/>
    <n v="613920"/>
    <n v="72220240"/>
    <m/>
    <m/>
    <n v="38944"/>
    <n v="60228832"/>
    <m/>
    <m/>
    <n v="58352"/>
    <n v="56314080"/>
    <m/>
    <m/>
    <n v="106432"/>
    <n v="54380000"/>
    <m/>
    <m/>
    <n v="193408"/>
    <n v="49632576"/>
    <m/>
    <m/>
    <n v="175632"/>
    <n v="49035136"/>
    <m/>
    <m/>
    <n v="23168"/>
    <n v="49567648"/>
    <m/>
    <m/>
    <n v="17376"/>
    <n v="49191008"/>
    <m/>
    <m/>
    <n v="6464"/>
    <n v="49210800"/>
    <m/>
    <m/>
    <n v="9248"/>
    <n v="49302368"/>
    <m/>
    <m/>
    <n v="6336"/>
    <n v="49378640"/>
    <m/>
    <m/>
    <n v="7328"/>
    <n v="49305040"/>
    <x v="20"/>
    <x v="0"/>
    <s v="PrinceGeorge"/>
    <x v="29"/>
  </r>
  <r>
    <n v="20"/>
    <n v="31"/>
    <m/>
    <m/>
    <n v="0"/>
    <n v="0"/>
    <m/>
    <m/>
    <n v="0"/>
    <n v="0"/>
    <m/>
    <m/>
    <n v="0"/>
    <n v="0"/>
    <m/>
    <m/>
    <n v="0"/>
    <n v="0"/>
    <m/>
    <m/>
    <n v="0"/>
    <n v="0"/>
    <m/>
    <m/>
    <n v="0"/>
    <n v="0"/>
    <m/>
    <m/>
    <n v="0"/>
    <n v="0"/>
    <m/>
    <m/>
    <n v="0"/>
    <n v="0"/>
    <m/>
    <m/>
    <n v="0"/>
    <n v="0"/>
    <m/>
    <m/>
    <n v="0"/>
    <n v="0"/>
    <m/>
    <m/>
    <n v="0"/>
    <n v="0"/>
    <m/>
    <m/>
    <n v="0"/>
    <n v="0"/>
    <x v="20"/>
    <x v="1"/>
    <s v="QueenCharlotte"/>
    <x v="30"/>
  </r>
  <r>
    <n v="20"/>
    <n v="32"/>
    <m/>
    <m/>
    <n v="586672"/>
    <n v="105243856"/>
    <m/>
    <m/>
    <n v="11328"/>
    <n v="92111056"/>
    <m/>
    <m/>
    <n v="12288"/>
    <n v="91467808"/>
    <m/>
    <m/>
    <n v="25728"/>
    <n v="91471152"/>
    <m/>
    <m/>
    <n v="30128"/>
    <n v="89935744"/>
    <m/>
    <m/>
    <n v="44480"/>
    <n v="89995616"/>
    <m/>
    <m/>
    <n v="896"/>
    <n v="89757328"/>
    <m/>
    <m/>
    <n v="1872"/>
    <n v="89685792"/>
    <m/>
    <m/>
    <n v="208"/>
    <n v="89691312"/>
    <m/>
    <m/>
    <n v="2720"/>
    <n v="89858240"/>
    <m/>
    <m/>
    <n v="928"/>
    <n v="89944064"/>
    <m/>
    <m/>
    <n v="1072"/>
    <n v="89793632"/>
    <x v="20"/>
    <x v="0"/>
    <s v="Quesnel"/>
    <x v="31"/>
  </r>
  <r>
    <n v="20"/>
    <n v="33"/>
    <m/>
    <m/>
    <n v="10160"/>
    <n v="110464"/>
    <m/>
    <m/>
    <n v="2512"/>
    <n v="153168"/>
    <m/>
    <m/>
    <n v="1792"/>
    <n v="142624"/>
    <m/>
    <m/>
    <n v="3824"/>
    <n v="136336"/>
    <m/>
    <m/>
    <n v="4256"/>
    <n v="119552"/>
    <m/>
    <m/>
    <n v="5760"/>
    <n v="109600"/>
    <m/>
    <m/>
    <n v="4304"/>
    <n v="35504"/>
    <m/>
    <m/>
    <n v="2288"/>
    <n v="27024"/>
    <m/>
    <m/>
    <n v="1312"/>
    <n v="16864"/>
    <m/>
    <m/>
    <n v="640"/>
    <n v="16928"/>
    <m/>
    <m/>
    <n v="128"/>
    <n v="11744"/>
    <m/>
    <m/>
    <n v="528"/>
    <n v="13712"/>
    <x v="20"/>
    <x v="1"/>
    <s v="Revelstoke"/>
    <x v="32"/>
  </r>
  <r>
    <n v="20"/>
    <n v="34"/>
    <m/>
    <m/>
    <n v="87440"/>
    <n v="5432032"/>
    <m/>
    <m/>
    <n v="8912"/>
    <n v="5027072"/>
    <m/>
    <m/>
    <n v="20480"/>
    <n v="4784688"/>
    <m/>
    <m/>
    <n v="28736"/>
    <n v="4535936"/>
    <m/>
    <m/>
    <n v="44368"/>
    <n v="4157456"/>
    <m/>
    <m/>
    <n v="43584"/>
    <n v="3797952"/>
    <m/>
    <m/>
    <n v="35600"/>
    <n v="2978016"/>
    <m/>
    <m/>
    <n v="11616"/>
    <n v="3220256"/>
    <m/>
    <m/>
    <n v="4144"/>
    <n v="3000400"/>
    <m/>
    <m/>
    <n v="3296"/>
    <n v="2869776"/>
    <m/>
    <m/>
    <n v="6960"/>
    <n v="2940928"/>
    <m/>
    <m/>
    <n v="7952"/>
    <n v="3042608"/>
    <x v="20"/>
    <x v="0"/>
    <s v="RobsonValley"/>
    <x v="33"/>
  </r>
  <r>
    <n v="20"/>
    <n v="35"/>
    <m/>
    <m/>
    <n v="1584"/>
    <n v="59216"/>
    <m/>
    <m/>
    <n v="6048"/>
    <n v="506464"/>
    <m/>
    <m/>
    <n v="3552"/>
    <n v="534640"/>
    <m/>
    <m/>
    <n v="4880"/>
    <n v="530352"/>
    <m/>
    <m/>
    <n v="10128"/>
    <n v="479808"/>
    <m/>
    <m/>
    <n v="9072"/>
    <n v="468672"/>
    <m/>
    <m/>
    <n v="5520"/>
    <n v="350880"/>
    <m/>
    <m/>
    <n v="3200"/>
    <n v="332480"/>
    <m/>
    <m/>
    <n v="1072"/>
    <n v="305200"/>
    <m/>
    <m/>
    <n v="1776"/>
    <n v="292032"/>
    <m/>
    <m/>
    <n v="160"/>
    <n v="290080"/>
    <m/>
    <m/>
    <n v="304"/>
    <n v="293520"/>
    <x v="20"/>
    <x v="1"/>
    <s v="Soo"/>
    <x v="34"/>
  </r>
  <r>
    <n v="20"/>
    <n v="36"/>
    <m/>
    <m/>
    <n v="0"/>
    <n v="0"/>
    <m/>
    <m/>
    <n v="0"/>
    <n v="0"/>
    <m/>
    <m/>
    <n v="0"/>
    <n v="0"/>
    <m/>
    <m/>
    <n v="0"/>
    <n v="0"/>
    <m/>
    <m/>
    <n v="0"/>
    <n v="0"/>
    <m/>
    <m/>
    <n v="0"/>
    <n v="576"/>
    <m/>
    <m/>
    <n v="16"/>
    <n v="64"/>
    <m/>
    <m/>
    <n v="0"/>
    <n v="16"/>
    <m/>
    <m/>
    <n v="80"/>
    <n v="384"/>
    <m/>
    <m/>
    <n v="0"/>
    <n v="0"/>
    <m/>
    <m/>
    <n v="112"/>
    <n v="112"/>
    <m/>
    <m/>
    <n v="320"/>
    <n v="416"/>
    <x v="20"/>
    <x v="1"/>
    <s v="Strathcona"/>
    <x v="35"/>
  </r>
  <r>
    <n v="20"/>
    <n v="37"/>
    <m/>
    <m/>
    <n v="0"/>
    <n v="0"/>
    <m/>
    <m/>
    <n v="720"/>
    <n v="16304"/>
    <m/>
    <m/>
    <n v="608"/>
    <n v="19104"/>
    <m/>
    <m/>
    <n v="7744"/>
    <n v="51248"/>
    <m/>
    <m/>
    <n v="9488"/>
    <n v="68512"/>
    <m/>
    <m/>
    <n v="7360"/>
    <n v="40448"/>
    <m/>
    <m/>
    <n v="7424"/>
    <n v="27344"/>
    <m/>
    <m/>
    <n v="7568"/>
    <n v="26320"/>
    <m/>
    <m/>
    <n v="1648"/>
    <n v="6560"/>
    <m/>
    <m/>
    <n v="224"/>
    <n v="2976"/>
    <m/>
    <m/>
    <n v="1824"/>
    <n v="8800"/>
    <m/>
    <m/>
    <n v="192"/>
    <n v="1936"/>
    <x v="20"/>
    <x v="1"/>
    <s v="SunshineCoast"/>
    <x v="36"/>
  </r>
  <r>
    <n v="20"/>
    <n v="38"/>
    <m/>
    <m/>
    <n v="591328"/>
    <n v="91960704"/>
    <m/>
    <m/>
    <n v="10176"/>
    <n v="79380224"/>
    <m/>
    <m/>
    <n v="13664"/>
    <n v="75569840"/>
    <m/>
    <m/>
    <n v="31552"/>
    <n v="74884288"/>
    <m/>
    <m/>
    <n v="45072"/>
    <n v="70828848"/>
    <m/>
    <m/>
    <n v="29008"/>
    <n v="71158560"/>
    <m/>
    <m/>
    <n v="2208"/>
    <n v="71637744"/>
    <m/>
    <m/>
    <n v="2288"/>
    <n v="71348016"/>
    <m/>
    <m/>
    <n v="1520"/>
    <n v="71381536"/>
    <m/>
    <m/>
    <n v="1872"/>
    <n v="71294528"/>
    <m/>
    <m/>
    <n v="3216"/>
    <n v="71284336"/>
    <m/>
    <m/>
    <n v="2704"/>
    <n v="71260496"/>
    <x v="20"/>
    <x v="0"/>
    <s v="Vanderhoof"/>
    <x v="37"/>
  </r>
  <r>
    <n v="20"/>
    <n v="39"/>
    <m/>
    <m/>
    <n v="1280160"/>
    <n v="130370464"/>
    <m/>
    <m/>
    <n v="73888"/>
    <n v="114153568"/>
    <m/>
    <m/>
    <n v="73920"/>
    <n v="111647056"/>
    <m/>
    <m/>
    <n v="87264"/>
    <n v="112040416"/>
    <m/>
    <m/>
    <n v="194720"/>
    <n v="96888896"/>
    <m/>
    <m/>
    <n v="370576"/>
    <n v="92853120"/>
    <m/>
    <m/>
    <n v="182048"/>
    <n v="87720576"/>
    <m/>
    <m/>
    <n v="125232"/>
    <n v="86837152"/>
    <m/>
    <m/>
    <n v="48192"/>
    <n v="86656816"/>
    <m/>
    <m/>
    <n v="11680"/>
    <n v="86214176"/>
    <m/>
    <m/>
    <n v="7136"/>
    <n v="86264128"/>
    <m/>
    <m/>
    <n v="13296"/>
    <n v="86239104"/>
    <x v="20"/>
    <x v="0"/>
    <s v="WilliamsLake"/>
    <x v="38"/>
  </r>
  <r>
    <n v="20"/>
    <n v="40"/>
    <m/>
    <m/>
    <n v="11904"/>
    <n v="136400"/>
    <m/>
    <m/>
    <n v="720"/>
    <n v="140256"/>
    <m/>
    <m/>
    <n v="2224"/>
    <n v="133696"/>
    <m/>
    <m/>
    <n v="6272"/>
    <n v="134944"/>
    <m/>
    <m/>
    <n v="1344"/>
    <n v="147248"/>
    <m/>
    <m/>
    <n v="2720"/>
    <n v="121712"/>
    <m/>
    <m/>
    <n v="4560"/>
    <n v="76304"/>
    <m/>
    <m/>
    <n v="6128"/>
    <n v="65920"/>
    <m/>
    <m/>
    <n v="112"/>
    <n v="52288"/>
    <m/>
    <m/>
    <n v="2736"/>
    <n v="56928"/>
    <m/>
    <m/>
    <n v="880"/>
    <n v="55392"/>
    <m/>
    <m/>
    <n v="0"/>
    <n v="50336"/>
    <x v="20"/>
    <x v="2"/>
    <s v="InteriorTFLs"/>
    <x v="39"/>
  </r>
  <r>
    <n v="20"/>
    <n v="40"/>
    <m/>
    <m/>
    <n v="0"/>
    <n v="0"/>
    <m/>
    <m/>
    <n v="2592"/>
    <n v="31936"/>
    <m/>
    <m/>
    <n v="0"/>
    <n v="36000"/>
    <m/>
    <m/>
    <n v="432"/>
    <n v="36944"/>
    <m/>
    <m/>
    <n v="2448"/>
    <n v="75936"/>
    <m/>
    <m/>
    <n v="6608"/>
    <n v="48432"/>
    <m/>
    <m/>
    <n v="592"/>
    <n v="35744"/>
    <m/>
    <m/>
    <n v="2928"/>
    <n v="41152"/>
    <m/>
    <m/>
    <n v="0"/>
    <n v="21408"/>
    <m/>
    <m/>
    <n v="0"/>
    <n v="26528"/>
    <m/>
    <m/>
    <n v="0"/>
    <n v="26384"/>
    <m/>
    <m/>
    <n v="0"/>
    <n v="25328"/>
    <x v="20"/>
    <x v="2"/>
    <s v="InteriorTFLs"/>
    <x v="39"/>
  </r>
  <r>
    <n v="20"/>
    <n v="40"/>
    <m/>
    <m/>
    <n v="5248"/>
    <n v="1764848"/>
    <m/>
    <m/>
    <n v="0"/>
    <n v="1664656"/>
    <m/>
    <m/>
    <n v="1104"/>
    <n v="1582880"/>
    <m/>
    <m/>
    <n v="32"/>
    <n v="1563152"/>
    <m/>
    <m/>
    <n v="416"/>
    <n v="1519824"/>
    <m/>
    <m/>
    <n v="960"/>
    <n v="1559904"/>
    <m/>
    <m/>
    <n v="0"/>
    <n v="1554416"/>
    <m/>
    <m/>
    <n v="64"/>
    <n v="1451056"/>
    <m/>
    <m/>
    <n v="0"/>
    <n v="1438160"/>
    <m/>
    <m/>
    <n v="0"/>
    <n v="1357152"/>
    <m/>
    <m/>
    <n v="0"/>
    <n v="1334272"/>
    <m/>
    <m/>
    <n v="0"/>
    <n v="1332000"/>
    <x v="20"/>
    <x v="2"/>
    <s v="InteriorTFLs"/>
    <x v="39"/>
  </r>
  <r>
    <n v="20"/>
    <n v="40"/>
    <m/>
    <m/>
    <n v="224"/>
    <n v="1360"/>
    <m/>
    <m/>
    <n v="3776"/>
    <n v="32160"/>
    <m/>
    <m/>
    <n v="1584"/>
    <n v="22784"/>
    <m/>
    <m/>
    <n v="2512"/>
    <n v="27744"/>
    <m/>
    <m/>
    <n v="2864"/>
    <n v="28240"/>
    <m/>
    <m/>
    <n v="208"/>
    <n v="26992"/>
    <m/>
    <m/>
    <n v="1984"/>
    <n v="8544"/>
    <m/>
    <m/>
    <n v="0"/>
    <n v="4128"/>
    <m/>
    <m/>
    <n v="0"/>
    <n v="3808"/>
    <m/>
    <m/>
    <n v="0"/>
    <n v="5184"/>
    <m/>
    <m/>
    <n v="0"/>
    <n v="6176"/>
    <m/>
    <m/>
    <n v="0"/>
    <n v="5632"/>
    <x v="20"/>
    <x v="2"/>
    <s v="InteriorTFLs"/>
    <x v="39"/>
  </r>
  <r>
    <n v="20"/>
    <n v="40"/>
    <m/>
    <m/>
    <n v="0"/>
    <n v="48"/>
    <m/>
    <m/>
    <n v="0"/>
    <n v="976"/>
    <m/>
    <m/>
    <n v="32"/>
    <n v="832"/>
    <m/>
    <m/>
    <n v="160"/>
    <n v="1120"/>
    <m/>
    <m/>
    <n v="32"/>
    <n v="896"/>
    <m/>
    <m/>
    <n v="48"/>
    <n v="1424"/>
    <m/>
    <m/>
    <n v="0"/>
    <n v="272"/>
    <m/>
    <m/>
    <n v="16"/>
    <n v="224"/>
    <m/>
    <m/>
    <n v="0"/>
    <n v="144"/>
    <m/>
    <m/>
    <n v="0"/>
    <n v="128"/>
    <m/>
    <m/>
    <n v="16"/>
    <n v="208"/>
    <m/>
    <m/>
    <n v="0"/>
    <n v="192"/>
    <x v="20"/>
    <x v="2"/>
    <s v="InteriorTFLs"/>
    <x v="39"/>
  </r>
  <r>
    <n v="20"/>
    <n v="40"/>
    <m/>
    <m/>
    <n v="28736"/>
    <n v="2527040"/>
    <m/>
    <m/>
    <n v="2064"/>
    <n v="2377552"/>
    <m/>
    <m/>
    <n v="1120"/>
    <n v="2143600"/>
    <m/>
    <m/>
    <n v="4688"/>
    <n v="1986752"/>
    <m/>
    <m/>
    <n v="11952"/>
    <n v="1808496"/>
    <m/>
    <m/>
    <n v="11520"/>
    <n v="1763456"/>
    <m/>
    <m/>
    <n v="3936"/>
    <n v="1548432"/>
    <m/>
    <m/>
    <n v="0"/>
    <n v="1450880"/>
    <m/>
    <m/>
    <n v="16"/>
    <n v="1453056"/>
    <m/>
    <m/>
    <n v="240"/>
    <n v="1439024"/>
    <m/>
    <m/>
    <n v="80"/>
    <n v="1430720"/>
    <m/>
    <m/>
    <n v="16"/>
    <n v="1416592"/>
    <x v="20"/>
    <x v="2"/>
    <s v="InteriorTFLs"/>
    <x v="39"/>
  </r>
  <r>
    <n v="20"/>
    <n v="40"/>
    <m/>
    <m/>
    <n v="8880"/>
    <n v="1324976"/>
    <m/>
    <m/>
    <n v="2416"/>
    <n v="1053728"/>
    <m/>
    <m/>
    <n v="2256"/>
    <n v="1065312"/>
    <m/>
    <m/>
    <n v="10560"/>
    <n v="1006672"/>
    <m/>
    <m/>
    <n v="8928"/>
    <n v="930144"/>
    <m/>
    <m/>
    <n v="18400"/>
    <n v="887424"/>
    <m/>
    <m/>
    <n v="1648"/>
    <n v="825488"/>
    <m/>
    <m/>
    <n v="2096"/>
    <n v="760304"/>
    <m/>
    <m/>
    <n v="96"/>
    <n v="755568"/>
    <m/>
    <m/>
    <n v="320"/>
    <n v="702352"/>
    <m/>
    <m/>
    <n v="800"/>
    <n v="709680"/>
    <m/>
    <m/>
    <n v="32"/>
    <n v="706704"/>
    <x v="20"/>
    <x v="2"/>
    <s v="InteriorTFLs"/>
    <x v="39"/>
  </r>
  <r>
    <n v="20"/>
    <n v="40"/>
    <m/>
    <m/>
    <n v="16176"/>
    <n v="3573008"/>
    <m/>
    <m/>
    <n v="1408"/>
    <n v="3445008"/>
    <m/>
    <m/>
    <n v="2576"/>
    <n v="3222320"/>
    <m/>
    <m/>
    <n v="3664"/>
    <n v="3170544"/>
    <m/>
    <m/>
    <n v="1616"/>
    <n v="2806432"/>
    <m/>
    <m/>
    <n v="2496"/>
    <n v="2899168"/>
    <m/>
    <m/>
    <n v="48"/>
    <n v="2898576"/>
    <m/>
    <m/>
    <n v="80"/>
    <n v="2816464"/>
    <m/>
    <m/>
    <n v="112"/>
    <n v="2790208"/>
    <m/>
    <m/>
    <n v="400"/>
    <n v="2725136"/>
    <m/>
    <m/>
    <n v="16"/>
    <n v="2731552"/>
    <m/>
    <m/>
    <n v="80"/>
    <n v="2741216"/>
    <x v="20"/>
    <x v="2"/>
    <s v="InteriorTFLs"/>
    <x v="39"/>
  </r>
  <r>
    <n v="20"/>
    <n v="40"/>
    <m/>
    <m/>
    <n v="18592"/>
    <n v="3348672"/>
    <m/>
    <m/>
    <n v="208"/>
    <n v="3057136"/>
    <m/>
    <m/>
    <n v="3552"/>
    <n v="2884896"/>
    <m/>
    <m/>
    <n v="3760"/>
    <n v="2837328"/>
    <m/>
    <m/>
    <n v="3952"/>
    <n v="2634544"/>
    <m/>
    <m/>
    <n v="1088"/>
    <n v="2599088"/>
    <m/>
    <m/>
    <n v="2224"/>
    <n v="2570576"/>
    <m/>
    <m/>
    <n v="720"/>
    <n v="2489040"/>
    <m/>
    <m/>
    <n v="464"/>
    <n v="2487344"/>
    <m/>
    <m/>
    <n v="0"/>
    <n v="2436368"/>
    <m/>
    <m/>
    <n v="528"/>
    <n v="2435200"/>
    <m/>
    <m/>
    <n v="192"/>
    <n v="2427584"/>
    <x v="20"/>
    <x v="2"/>
    <s v="InteriorTFLs"/>
    <x v="39"/>
  </r>
  <r>
    <n v="20"/>
    <n v="40"/>
    <m/>
    <m/>
    <n v="36288"/>
    <n v="489232"/>
    <m/>
    <m/>
    <n v="20672"/>
    <n v="539296"/>
    <m/>
    <m/>
    <n v="58240"/>
    <n v="544304"/>
    <m/>
    <m/>
    <n v="42992"/>
    <n v="443120"/>
    <m/>
    <m/>
    <n v="48208"/>
    <n v="481056"/>
    <m/>
    <m/>
    <n v="54240"/>
    <n v="382432"/>
    <m/>
    <m/>
    <n v="24912"/>
    <n v="214480"/>
    <m/>
    <m/>
    <n v="46048"/>
    <n v="273248"/>
    <m/>
    <m/>
    <n v="8928"/>
    <n v="160752"/>
    <m/>
    <m/>
    <n v="13280"/>
    <n v="169888"/>
    <m/>
    <m/>
    <n v="208"/>
    <n v="116560"/>
    <m/>
    <m/>
    <n v="352"/>
    <n v="120880"/>
    <x v="20"/>
    <x v="2"/>
    <s v="InteriorTFLs"/>
    <x v="39"/>
  </r>
  <r>
    <n v="20"/>
    <n v="40"/>
    <m/>
    <m/>
    <n v="99536"/>
    <n v="7835792"/>
    <m/>
    <m/>
    <n v="11200"/>
    <n v="7600768"/>
    <m/>
    <m/>
    <n v="17584"/>
    <n v="6902544"/>
    <m/>
    <m/>
    <n v="21152"/>
    <n v="6395776"/>
    <m/>
    <m/>
    <n v="36848"/>
    <n v="5645536"/>
    <m/>
    <m/>
    <n v="52736"/>
    <n v="5312112"/>
    <m/>
    <m/>
    <n v="75936"/>
    <n v="4548864"/>
    <m/>
    <m/>
    <n v="27280"/>
    <n v="3872768"/>
    <m/>
    <m/>
    <n v="9584"/>
    <n v="3735296"/>
    <m/>
    <m/>
    <n v="1200"/>
    <n v="3655296"/>
    <m/>
    <m/>
    <n v="928"/>
    <n v="3676768"/>
    <m/>
    <m/>
    <n v="384"/>
    <n v="3647024"/>
    <x v="20"/>
    <x v="2"/>
    <s v="InteriorTFLs"/>
    <x v="39"/>
  </r>
  <r>
    <n v="20"/>
    <n v="40"/>
    <m/>
    <m/>
    <n v="85904"/>
    <n v="4831264"/>
    <m/>
    <m/>
    <n v="7312"/>
    <n v="4710448"/>
    <m/>
    <m/>
    <n v="8816"/>
    <n v="4083024"/>
    <m/>
    <m/>
    <n v="9552"/>
    <n v="3804960"/>
    <m/>
    <m/>
    <n v="32704"/>
    <n v="3482400"/>
    <m/>
    <m/>
    <n v="28192"/>
    <n v="3183152"/>
    <m/>
    <m/>
    <n v="14848"/>
    <n v="2857248"/>
    <m/>
    <m/>
    <n v="4000"/>
    <n v="2807472"/>
    <m/>
    <m/>
    <n v="864"/>
    <n v="2763696"/>
    <m/>
    <m/>
    <n v="400"/>
    <n v="2747760"/>
    <m/>
    <m/>
    <n v="336"/>
    <n v="2756560"/>
    <m/>
    <m/>
    <n v="736"/>
    <n v="2722736"/>
    <x v="20"/>
    <x v="2"/>
    <s v="InteriorTFLs"/>
    <x v="39"/>
  </r>
  <r>
    <n v="20"/>
    <n v="40"/>
    <m/>
    <m/>
    <n v="9776"/>
    <n v="977456"/>
    <m/>
    <m/>
    <n v="1968"/>
    <n v="897600"/>
    <m/>
    <m/>
    <n v="2752"/>
    <n v="859088"/>
    <m/>
    <m/>
    <n v="4272"/>
    <n v="823312"/>
    <m/>
    <m/>
    <n v="9536"/>
    <n v="805888"/>
    <m/>
    <m/>
    <n v="7504"/>
    <n v="786960"/>
    <m/>
    <m/>
    <n v="11088"/>
    <n v="646608"/>
    <m/>
    <m/>
    <n v="7520"/>
    <n v="581760"/>
    <m/>
    <m/>
    <n v="3168"/>
    <n v="556064"/>
    <m/>
    <m/>
    <n v="4000"/>
    <n v="549296"/>
    <m/>
    <m/>
    <n v="8560"/>
    <n v="548240"/>
    <m/>
    <m/>
    <n v="1104"/>
    <n v="519312"/>
    <x v="20"/>
    <x v="2"/>
    <s v="InteriorTFLs"/>
    <x v="39"/>
  </r>
  <r>
    <n v="20"/>
    <n v="40"/>
    <m/>
    <m/>
    <n v="64720"/>
    <n v="15580352"/>
    <m/>
    <m/>
    <n v="4896"/>
    <n v="15225168"/>
    <m/>
    <m/>
    <n v="12624"/>
    <n v="14641584"/>
    <m/>
    <m/>
    <n v="21232"/>
    <n v="14176496"/>
    <m/>
    <m/>
    <n v="20656"/>
    <n v="13392144"/>
    <m/>
    <m/>
    <n v="19072"/>
    <n v="13501120"/>
    <m/>
    <m/>
    <n v="224"/>
    <n v="13299488"/>
    <m/>
    <m/>
    <n v="384"/>
    <n v="12973552"/>
    <m/>
    <m/>
    <n v="832"/>
    <n v="12987680"/>
    <m/>
    <m/>
    <n v="96"/>
    <n v="12867072"/>
    <m/>
    <m/>
    <n v="224"/>
    <n v="12873488"/>
    <m/>
    <m/>
    <n v="1648"/>
    <n v="12903584"/>
    <x v="20"/>
    <x v="2"/>
    <s v="InteriorTFLs"/>
    <x v="39"/>
  </r>
  <r>
    <n v="20"/>
    <n v="40"/>
    <m/>
    <m/>
    <n v="79520"/>
    <n v="3366784"/>
    <m/>
    <m/>
    <n v="9056"/>
    <n v="2921584"/>
    <m/>
    <m/>
    <n v="20160"/>
    <n v="2870496"/>
    <m/>
    <m/>
    <n v="24720"/>
    <n v="2446272"/>
    <m/>
    <m/>
    <n v="42096"/>
    <n v="2280320"/>
    <m/>
    <m/>
    <n v="74416"/>
    <n v="2065712"/>
    <m/>
    <m/>
    <n v="64048"/>
    <n v="832864"/>
    <m/>
    <m/>
    <n v="36160"/>
    <n v="525696"/>
    <m/>
    <m/>
    <n v="17600"/>
    <n v="444816"/>
    <m/>
    <m/>
    <n v="2208"/>
    <n v="398832"/>
    <m/>
    <m/>
    <n v="1840"/>
    <n v="400896"/>
    <m/>
    <m/>
    <n v="1792"/>
    <n v="407952"/>
    <x v="20"/>
    <x v="2"/>
    <s v="InteriorTFLs"/>
    <x v="39"/>
  </r>
  <r>
    <n v="20"/>
    <n v="40"/>
    <m/>
    <m/>
    <n v="42320"/>
    <n v="1883328"/>
    <m/>
    <m/>
    <n v="880"/>
    <n v="1781168"/>
    <m/>
    <m/>
    <n v="6592"/>
    <n v="1732736"/>
    <m/>
    <m/>
    <n v="8032"/>
    <n v="1704480"/>
    <m/>
    <m/>
    <n v="25792"/>
    <n v="1495200"/>
    <m/>
    <m/>
    <n v="37776"/>
    <n v="1471760"/>
    <m/>
    <m/>
    <n v="114256"/>
    <n v="422560"/>
    <m/>
    <m/>
    <n v="15840"/>
    <n v="89840"/>
    <m/>
    <m/>
    <n v="14032"/>
    <n v="116048"/>
    <m/>
    <m/>
    <n v="4768"/>
    <n v="90496"/>
    <m/>
    <m/>
    <n v="2496"/>
    <n v="78288"/>
    <m/>
    <m/>
    <n v="1824"/>
    <n v="75120"/>
    <x v="20"/>
    <x v="2"/>
    <s v="InteriorTFLs"/>
    <x v="39"/>
  </r>
  <r>
    <n v="20"/>
    <n v="40"/>
    <m/>
    <m/>
    <n v="66400"/>
    <n v="2677152"/>
    <m/>
    <m/>
    <n v="2928"/>
    <n v="2646592"/>
    <m/>
    <m/>
    <n v="5728"/>
    <n v="2391936"/>
    <m/>
    <m/>
    <n v="14672"/>
    <n v="2270080"/>
    <m/>
    <m/>
    <n v="22384"/>
    <n v="2124064"/>
    <m/>
    <m/>
    <n v="35440"/>
    <n v="2026512"/>
    <m/>
    <m/>
    <n v="147024"/>
    <n v="942896"/>
    <m/>
    <m/>
    <n v="76000"/>
    <n v="461504"/>
    <m/>
    <m/>
    <n v="42864"/>
    <n v="441776"/>
    <m/>
    <m/>
    <n v="22064"/>
    <n v="339536"/>
    <m/>
    <m/>
    <n v="32352"/>
    <n v="313488"/>
    <m/>
    <m/>
    <n v="13232"/>
    <n v="297056"/>
    <x v="20"/>
    <x v="2"/>
    <s v="InteriorTFLs"/>
    <x v="39"/>
  </r>
  <r>
    <n v="20"/>
    <n v="40"/>
    <m/>
    <m/>
    <n v="436752"/>
    <n v="16457536"/>
    <m/>
    <m/>
    <n v="41344"/>
    <n v="23230688"/>
    <m/>
    <m/>
    <n v="90736"/>
    <n v="22328672"/>
    <m/>
    <m/>
    <n v="57504"/>
    <n v="22057600"/>
    <m/>
    <m/>
    <n v="140704"/>
    <n v="19900112"/>
    <m/>
    <m/>
    <n v="64048"/>
    <n v="19691024"/>
    <m/>
    <m/>
    <n v="17136"/>
    <n v="20941424"/>
    <m/>
    <m/>
    <n v="33696"/>
    <n v="18287952"/>
    <m/>
    <m/>
    <n v="30304"/>
    <n v="17855760"/>
    <m/>
    <m/>
    <n v="28032"/>
    <n v="17347712"/>
    <m/>
    <m/>
    <n v="18160"/>
    <n v="17370320"/>
    <m/>
    <m/>
    <n v="13680"/>
    <n v="17367808"/>
    <x v="20"/>
    <x v="2"/>
    <s v="InteriorTFLs"/>
    <x v="39"/>
  </r>
  <r>
    <n v="20"/>
    <n v="40"/>
    <m/>
    <m/>
    <n v="244112"/>
    <n v="8790944"/>
    <m/>
    <m/>
    <n v="28528"/>
    <n v="8383136"/>
    <m/>
    <m/>
    <n v="75648"/>
    <n v="7710288"/>
    <m/>
    <m/>
    <n v="113152"/>
    <n v="7372304"/>
    <m/>
    <m/>
    <n v="141984"/>
    <n v="6965632"/>
    <m/>
    <m/>
    <n v="164080"/>
    <n v="6800736"/>
    <m/>
    <m/>
    <n v="167504"/>
    <n v="4116160"/>
    <m/>
    <m/>
    <n v="103888"/>
    <n v="3319792"/>
    <m/>
    <m/>
    <n v="98592"/>
    <n v="2990560"/>
    <m/>
    <m/>
    <n v="56112"/>
    <n v="2823168"/>
    <m/>
    <m/>
    <n v="40160"/>
    <n v="2784112"/>
    <m/>
    <m/>
    <n v="37600"/>
    <n v="2756688"/>
    <x v="20"/>
    <x v="2"/>
    <s v="InteriorTFLs"/>
    <x v="39"/>
  </r>
  <r>
    <n v="20"/>
    <n v="41"/>
    <m/>
    <m/>
    <n v="0"/>
    <n v="0"/>
    <m/>
    <m/>
    <n v="0"/>
    <n v="0"/>
    <m/>
    <m/>
    <n v="0"/>
    <n v="0"/>
    <m/>
    <m/>
    <n v="0"/>
    <n v="0"/>
    <m/>
    <m/>
    <n v="0"/>
    <n v="0"/>
    <m/>
    <m/>
    <n v="0"/>
    <n v="0"/>
    <m/>
    <m/>
    <n v="0"/>
    <n v="0"/>
    <m/>
    <m/>
    <n v="0"/>
    <n v="0"/>
    <m/>
    <m/>
    <n v="0"/>
    <n v="0"/>
    <m/>
    <m/>
    <n v="0"/>
    <n v="0"/>
    <m/>
    <m/>
    <n v="0"/>
    <n v="0"/>
    <m/>
    <m/>
    <n v="0"/>
    <n v="0"/>
    <x v="20"/>
    <x v="3"/>
    <s v="CoastTFLs"/>
    <x v="40"/>
  </r>
  <r>
    <n v="20"/>
    <n v="41"/>
    <m/>
    <m/>
    <n v="0"/>
    <n v="0"/>
    <m/>
    <m/>
    <n v="0"/>
    <n v="2864"/>
    <m/>
    <m/>
    <n v="0"/>
    <n v="1136"/>
    <m/>
    <m/>
    <n v="0"/>
    <n v="224"/>
    <m/>
    <m/>
    <n v="0"/>
    <n v="144"/>
    <m/>
    <m/>
    <n v="0"/>
    <n v="144"/>
    <m/>
    <m/>
    <n v="0"/>
    <n v="0"/>
    <m/>
    <m/>
    <n v="0"/>
    <n v="0"/>
    <m/>
    <m/>
    <n v="0"/>
    <n v="0"/>
    <m/>
    <m/>
    <n v="0"/>
    <n v="0"/>
    <m/>
    <m/>
    <n v="0"/>
    <n v="0"/>
    <m/>
    <m/>
    <n v="0"/>
    <n v="0"/>
    <x v="20"/>
    <x v="3"/>
    <s v="CoastTFLs"/>
    <x v="40"/>
  </r>
  <r>
    <n v="20"/>
    <n v="41"/>
    <m/>
    <m/>
    <n v="0"/>
    <n v="0"/>
    <m/>
    <m/>
    <n v="0"/>
    <n v="0"/>
    <m/>
    <m/>
    <n v="0"/>
    <n v="0"/>
    <m/>
    <m/>
    <n v="0"/>
    <n v="0"/>
    <m/>
    <m/>
    <n v="0"/>
    <n v="0"/>
    <m/>
    <m/>
    <n v="0"/>
    <n v="0"/>
    <m/>
    <m/>
    <n v="0"/>
    <n v="0"/>
    <m/>
    <m/>
    <n v="0"/>
    <n v="0"/>
    <m/>
    <m/>
    <n v="0"/>
    <n v="0"/>
    <m/>
    <m/>
    <n v="0"/>
    <n v="0"/>
    <m/>
    <m/>
    <n v="0"/>
    <n v="0"/>
    <m/>
    <m/>
    <n v="0"/>
    <n v="0"/>
    <x v="20"/>
    <x v="3"/>
    <s v="CoastTFLs"/>
    <x v="40"/>
  </r>
  <r>
    <n v="20"/>
    <n v="41"/>
    <m/>
    <m/>
    <n v="0"/>
    <n v="0"/>
    <m/>
    <m/>
    <n v="0"/>
    <n v="0"/>
    <m/>
    <m/>
    <n v="0"/>
    <n v="0"/>
    <m/>
    <m/>
    <n v="0"/>
    <n v="0"/>
    <m/>
    <m/>
    <n v="80"/>
    <n v="16448"/>
    <m/>
    <m/>
    <n v="3648"/>
    <n v="9392"/>
    <m/>
    <m/>
    <n v="0"/>
    <n v="0"/>
    <m/>
    <m/>
    <n v="0"/>
    <n v="176"/>
    <m/>
    <m/>
    <n v="0"/>
    <n v="0"/>
    <m/>
    <m/>
    <n v="80"/>
    <n v="736"/>
    <m/>
    <m/>
    <n v="0"/>
    <n v="0"/>
    <m/>
    <m/>
    <n v="0"/>
    <n v="0"/>
    <x v="20"/>
    <x v="3"/>
    <s v="CoastTFLs"/>
    <x v="40"/>
  </r>
  <r>
    <n v="20"/>
    <n v="41"/>
    <m/>
    <m/>
    <n v="0"/>
    <n v="0"/>
    <m/>
    <m/>
    <n v="0"/>
    <n v="0"/>
    <m/>
    <m/>
    <n v="0"/>
    <n v="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m/>
    <m/>
    <n v="0"/>
    <n v="0"/>
    <m/>
    <m/>
    <n v="0"/>
    <n v="0"/>
    <x v="20"/>
    <x v="3"/>
    <s v="CoastTFLs"/>
    <x v="40"/>
  </r>
  <r>
    <n v="20"/>
    <n v="41"/>
    <m/>
    <m/>
    <n v="0"/>
    <n v="0"/>
    <m/>
    <m/>
    <n v="0"/>
    <n v="4800"/>
    <m/>
    <m/>
    <n v="0"/>
    <n v="3888"/>
    <m/>
    <m/>
    <n v="0"/>
    <n v="5488"/>
    <m/>
    <m/>
    <n v="0"/>
    <n v="4288"/>
    <m/>
    <m/>
    <n v="144"/>
    <n v="2816"/>
    <m/>
    <m/>
    <n v="0"/>
    <n v="2432"/>
    <m/>
    <m/>
    <n v="128"/>
    <n v="272"/>
    <m/>
    <m/>
    <n v="0"/>
    <n v="0"/>
    <m/>
    <m/>
    <n v="0"/>
    <n v="0"/>
    <m/>
    <m/>
    <n v="0"/>
    <n v="0"/>
    <m/>
    <m/>
    <n v="0"/>
    <n v="0"/>
    <x v="20"/>
    <x v="3"/>
    <s v="CoastTFLs"/>
    <x v="40"/>
  </r>
  <r>
    <n v="20"/>
    <n v="41"/>
    <m/>
    <m/>
    <n v="0"/>
    <n v="0"/>
    <m/>
    <m/>
    <n v="0"/>
    <n v="0"/>
    <m/>
    <m/>
    <n v="0"/>
    <n v="0"/>
    <m/>
    <m/>
    <n v="0"/>
    <n v="2768"/>
    <m/>
    <m/>
    <n v="0"/>
    <n v="0"/>
    <m/>
    <m/>
    <n v="0"/>
    <n v="0"/>
    <m/>
    <m/>
    <n v="0"/>
    <n v="0"/>
    <m/>
    <m/>
    <n v="0"/>
    <n v="0"/>
    <m/>
    <m/>
    <n v="0"/>
    <n v="0"/>
    <m/>
    <m/>
    <n v="0"/>
    <n v="0"/>
    <m/>
    <m/>
    <n v="0"/>
    <n v="0"/>
    <m/>
    <m/>
    <n v="0"/>
    <n v="0"/>
    <x v="20"/>
    <x v="3"/>
    <s v="CoastTFLs"/>
    <x v="40"/>
  </r>
  <r>
    <n v="20"/>
    <n v="41"/>
    <m/>
    <m/>
    <n v="0"/>
    <n v="0"/>
    <m/>
    <m/>
    <n v="0"/>
    <n v="0"/>
    <m/>
    <m/>
    <n v="272"/>
    <n v="216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m/>
    <m/>
    <n v="0"/>
    <n v="0"/>
    <m/>
    <m/>
    <n v="0"/>
    <n v="0"/>
    <x v="20"/>
    <x v="3"/>
    <s v="CoastTFLs"/>
    <x v="40"/>
  </r>
  <r>
    <n v="20"/>
    <n v="41"/>
    <m/>
    <m/>
    <n v="0"/>
    <n v="0"/>
    <m/>
    <m/>
    <n v="0"/>
    <n v="0"/>
    <m/>
    <m/>
    <n v="0"/>
    <n v="0"/>
    <m/>
    <m/>
    <n v="0"/>
    <n v="48"/>
    <m/>
    <m/>
    <n v="0"/>
    <n v="3728"/>
    <m/>
    <m/>
    <n v="0"/>
    <n v="0"/>
    <m/>
    <m/>
    <n v="0"/>
    <n v="0"/>
    <m/>
    <m/>
    <n v="0"/>
    <n v="0"/>
    <m/>
    <m/>
    <n v="64"/>
    <n v="64"/>
    <m/>
    <m/>
    <n v="0"/>
    <n v="0"/>
    <m/>
    <m/>
    <n v="0"/>
    <n v="0"/>
    <m/>
    <m/>
    <n v="0"/>
    <n v="0"/>
    <x v="20"/>
    <x v="3"/>
    <s v="CoastTFLs"/>
    <x v="40"/>
  </r>
  <r>
    <n v="20"/>
    <n v="41"/>
    <m/>
    <m/>
    <n v="0"/>
    <n v="0"/>
    <m/>
    <m/>
    <n v="0"/>
    <n v="0"/>
    <m/>
    <m/>
    <n v="0"/>
    <n v="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m/>
    <m/>
    <n v="0"/>
    <n v="0"/>
    <m/>
    <m/>
    <n v="0"/>
    <n v="0"/>
    <x v="20"/>
    <x v="3"/>
    <s v="CoastTFLs"/>
    <x v="40"/>
  </r>
  <r>
    <n v="21"/>
    <n v="1"/>
    <m/>
    <m/>
    <n v="471936"/>
    <n v="56325360"/>
    <m/>
    <m/>
    <n v="29072"/>
    <n v="47248160"/>
    <m/>
    <m/>
    <n v="38560"/>
    <n v="46338528"/>
    <m/>
    <m/>
    <n v="73504"/>
    <n v="45647472"/>
    <m/>
    <m/>
    <n v="75792"/>
    <n v="44234384"/>
    <m/>
    <m/>
    <n v="145184"/>
    <n v="43121488"/>
    <m/>
    <m/>
    <n v="34192"/>
    <n v="41877648"/>
    <m/>
    <m/>
    <n v="14208"/>
    <n v="41595216"/>
    <m/>
    <m/>
    <n v="10640"/>
    <n v="41518128"/>
    <m/>
    <m/>
    <n v="3184"/>
    <n v="41497904"/>
    <m/>
    <m/>
    <n v="2320"/>
    <n v="41453504"/>
    <m/>
    <m/>
    <n v="6784"/>
    <n v="41606656"/>
    <x v="21"/>
    <x v="0"/>
    <s v="100MileHouse"/>
    <x v="0"/>
  </r>
  <r>
    <n v="21"/>
    <n v="2"/>
    <m/>
    <m/>
    <n v="71664"/>
    <n v="7072768"/>
    <m/>
    <m/>
    <n v="9488"/>
    <n v="6978144"/>
    <m/>
    <m/>
    <n v="20752"/>
    <n v="6508240"/>
    <m/>
    <m/>
    <n v="37552"/>
    <n v="6228032"/>
    <m/>
    <m/>
    <n v="49296"/>
    <n v="5899744"/>
    <m/>
    <m/>
    <n v="57344"/>
    <n v="5609408"/>
    <m/>
    <m/>
    <n v="139728"/>
    <n v="3850096"/>
    <m/>
    <m/>
    <n v="110736"/>
    <n v="3209696"/>
    <m/>
    <m/>
    <n v="105760"/>
    <n v="2917392"/>
    <m/>
    <m/>
    <n v="82096"/>
    <n v="2771280"/>
    <m/>
    <m/>
    <n v="78448"/>
    <n v="2693552"/>
    <m/>
    <m/>
    <n v="55520"/>
    <n v="2593568"/>
    <x v="21"/>
    <x v="0"/>
    <s v="Arrow"/>
    <x v="1"/>
  </r>
  <r>
    <n v="21"/>
    <n v="3"/>
    <m/>
    <m/>
    <n v="0"/>
    <n v="0"/>
    <m/>
    <m/>
    <n v="0"/>
    <n v="0"/>
    <m/>
    <m/>
    <n v="0"/>
    <n v="0"/>
    <m/>
    <m/>
    <n v="0"/>
    <n v="0"/>
    <m/>
    <m/>
    <n v="0"/>
    <n v="0"/>
    <m/>
    <m/>
    <n v="0"/>
    <n v="0"/>
    <m/>
    <m/>
    <n v="0"/>
    <n v="0"/>
    <m/>
    <m/>
    <n v="0"/>
    <n v="0"/>
    <m/>
    <m/>
    <n v="0"/>
    <n v="0"/>
    <m/>
    <m/>
    <n v="0"/>
    <n v="0"/>
    <m/>
    <m/>
    <n v="0"/>
    <n v="0"/>
    <m/>
    <m/>
    <n v="0"/>
    <n v="0"/>
    <x v="21"/>
    <x v="1"/>
    <s v="Arrowsmith"/>
    <x v="2"/>
  </r>
  <r>
    <n v="21"/>
    <n v="4"/>
    <m/>
    <m/>
    <n v="207088"/>
    <n v="12555744"/>
    <m/>
    <m/>
    <n v="17888"/>
    <n v="11983792"/>
    <m/>
    <m/>
    <n v="35424"/>
    <n v="11139696"/>
    <m/>
    <m/>
    <n v="47136"/>
    <n v="10663952"/>
    <m/>
    <m/>
    <n v="105552"/>
    <n v="9938992"/>
    <m/>
    <m/>
    <n v="116272"/>
    <n v="9467936"/>
    <m/>
    <m/>
    <n v="543824"/>
    <n v="4807680"/>
    <m/>
    <m/>
    <n v="394128"/>
    <n v="2756064"/>
    <m/>
    <m/>
    <n v="298784"/>
    <n v="2439120"/>
    <m/>
    <m/>
    <n v="167344"/>
    <n v="2014256"/>
    <m/>
    <m/>
    <n v="156960"/>
    <n v="2030928"/>
    <m/>
    <m/>
    <n v="121136"/>
    <n v="1750304"/>
    <x v="21"/>
    <x v="0"/>
    <s v="Boundary"/>
    <x v="3"/>
  </r>
  <r>
    <n v="21"/>
    <n v="5"/>
    <m/>
    <m/>
    <n v="170832"/>
    <n v="11417904"/>
    <m/>
    <m/>
    <n v="9904"/>
    <n v="11079792"/>
    <m/>
    <m/>
    <n v="26896"/>
    <n v="10857232"/>
    <m/>
    <m/>
    <n v="42320"/>
    <n v="10573104"/>
    <m/>
    <m/>
    <n v="44320"/>
    <n v="10030640"/>
    <m/>
    <m/>
    <n v="33888"/>
    <n v="9605968"/>
    <m/>
    <m/>
    <n v="58176"/>
    <n v="8904416"/>
    <m/>
    <m/>
    <n v="60112"/>
    <n v="8313632"/>
    <m/>
    <m/>
    <n v="78848"/>
    <n v="7466496"/>
    <m/>
    <m/>
    <n v="119168"/>
    <n v="6162288"/>
    <m/>
    <m/>
    <n v="55760"/>
    <n v="5212784"/>
    <m/>
    <m/>
    <n v="48176"/>
    <n v="5192160"/>
    <x v="21"/>
    <x v="0"/>
    <s v="Bulkley"/>
    <x v="4"/>
  </r>
  <r>
    <n v="21"/>
    <n v="6"/>
    <m/>
    <m/>
    <n v="34560"/>
    <n v="900832"/>
    <m/>
    <m/>
    <n v="0"/>
    <n v="352"/>
    <m/>
    <m/>
    <n v="0"/>
    <n v="352"/>
    <m/>
    <m/>
    <n v="0"/>
    <n v="352"/>
    <m/>
    <m/>
    <n v="0"/>
    <n v="352"/>
    <m/>
    <m/>
    <n v="272"/>
    <n v="18288"/>
    <m/>
    <m/>
    <n v="33280"/>
    <n v="250416"/>
    <m/>
    <m/>
    <n v="175888"/>
    <n v="648000"/>
    <m/>
    <m/>
    <n v="1121136"/>
    <n v="4526208"/>
    <m/>
    <m/>
    <n v="1334320"/>
    <n v="3335664"/>
    <m/>
    <m/>
    <n v="853424"/>
    <n v="1374128"/>
    <m/>
    <m/>
    <n v="426592"/>
    <n v="585248"/>
    <x v="21"/>
    <x v="1"/>
    <s v="Cassiar"/>
    <x v="5"/>
  </r>
  <r>
    <n v="21"/>
    <n v="7"/>
    <m/>
    <m/>
    <n v="23920"/>
    <n v="464672"/>
    <m/>
    <m/>
    <n v="8528"/>
    <n v="478448"/>
    <m/>
    <m/>
    <n v="21456"/>
    <n v="459360"/>
    <m/>
    <m/>
    <n v="23008"/>
    <n v="381456"/>
    <m/>
    <m/>
    <n v="25904"/>
    <n v="393984"/>
    <m/>
    <m/>
    <n v="22304"/>
    <n v="391504"/>
    <m/>
    <m/>
    <n v="39856"/>
    <n v="194176"/>
    <m/>
    <m/>
    <n v="30656"/>
    <n v="164368"/>
    <m/>
    <m/>
    <n v="12304"/>
    <n v="46640"/>
    <m/>
    <m/>
    <n v="8160"/>
    <n v="31440"/>
    <m/>
    <m/>
    <n v="2896"/>
    <n v="8544"/>
    <m/>
    <m/>
    <n v="32"/>
    <n v="6208"/>
    <x v="21"/>
    <x v="1"/>
    <s v="Cranberry"/>
    <x v="6"/>
  </r>
  <r>
    <n v="21"/>
    <n v="8"/>
    <m/>
    <m/>
    <n v="401040"/>
    <n v="25791104"/>
    <m/>
    <m/>
    <n v="69728"/>
    <n v="23369280"/>
    <m/>
    <m/>
    <n v="104336"/>
    <n v="22270128"/>
    <m/>
    <m/>
    <n v="174736"/>
    <n v="21122352"/>
    <m/>
    <m/>
    <n v="343616"/>
    <n v="19348400"/>
    <m/>
    <m/>
    <n v="365840"/>
    <n v="16993328"/>
    <m/>
    <m/>
    <n v="809792"/>
    <n v="9846240"/>
    <m/>
    <m/>
    <n v="451040"/>
    <n v="6425712"/>
    <m/>
    <m/>
    <n v="270160"/>
    <n v="4852016"/>
    <m/>
    <m/>
    <n v="138480"/>
    <n v="4251120"/>
    <m/>
    <m/>
    <n v="70864"/>
    <n v="3992608"/>
    <m/>
    <m/>
    <n v="58272"/>
    <n v="3977120"/>
    <x v="21"/>
    <x v="0"/>
    <s v="Cranbrook"/>
    <x v="7"/>
  </r>
  <r>
    <n v="21"/>
    <n v="9"/>
    <m/>
    <m/>
    <n v="209056"/>
    <n v="9550480"/>
    <m/>
    <m/>
    <n v="45056"/>
    <n v="25780064"/>
    <m/>
    <m/>
    <n v="96800"/>
    <n v="24949600"/>
    <m/>
    <m/>
    <n v="73152"/>
    <n v="24328416"/>
    <m/>
    <m/>
    <n v="110608"/>
    <n v="22814464"/>
    <m/>
    <m/>
    <n v="78512"/>
    <n v="22170688"/>
    <m/>
    <m/>
    <n v="46528"/>
    <n v="20831088"/>
    <m/>
    <m/>
    <n v="180688"/>
    <n v="17488736"/>
    <m/>
    <m/>
    <n v="140944"/>
    <n v="14719168"/>
    <m/>
    <m/>
    <n v="150016"/>
    <n v="14089520"/>
    <m/>
    <m/>
    <n v="91216"/>
    <n v="13491856"/>
    <m/>
    <m/>
    <n v="95808"/>
    <n v="13560768"/>
    <x v="21"/>
    <x v="0"/>
    <s v="DawsonCreek"/>
    <x v="8"/>
  </r>
  <r>
    <n v="21"/>
    <n v="10"/>
    <m/>
    <m/>
    <n v="0"/>
    <n v="0"/>
    <m/>
    <m/>
    <n v="0"/>
    <n v="0"/>
    <m/>
    <m/>
    <n v="0"/>
    <n v="0"/>
    <m/>
    <m/>
    <n v="0"/>
    <n v="0"/>
    <m/>
    <m/>
    <n v="0"/>
    <n v="0"/>
    <m/>
    <m/>
    <n v="80"/>
    <n v="9728"/>
    <m/>
    <m/>
    <n v="5440"/>
    <n v="82960"/>
    <m/>
    <m/>
    <n v="74736"/>
    <n v="1103168"/>
    <m/>
    <m/>
    <n v="590752"/>
    <n v="4581264"/>
    <m/>
    <m/>
    <n v="712672"/>
    <n v="4254496"/>
    <m/>
    <m/>
    <n v="766784"/>
    <n v="3166416"/>
    <m/>
    <m/>
    <n v="354192"/>
    <n v="1173568"/>
    <x v="21"/>
    <x v="1"/>
    <s v="FortNelson"/>
    <x v="9"/>
  </r>
  <r>
    <n v="21"/>
    <n v="11"/>
    <m/>
    <m/>
    <n v="8912"/>
    <n v="220768"/>
    <m/>
    <m/>
    <n v="2512"/>
    <n v="496368"/>
    <m/>
    <m/>
    <n v="5008"/>
    <n v="476416"/>
    <m/>
    <m/>
    <n v="3600"/>
    <n v="478352"/>
    <m/>
    <m/>
    <n v="5616"/>
    <n v="457584"/>
    <m/>
    <m/>
    <n v="5264"/>
    <n v="443056"/>
    <m/>
    <m/>
    <n v="10960"/>
    <n v="342992"/>
    <m/>
    <m/>
    <n v="2896"/>
    <n v="260688"/>
    <m/>
    <m/>
    <n v="352"/>
    <n v="224624"/>
    <m/>
    <m/>
    <n v="272"/>
    <n v="219360"/>
    <m/>
    <m/>
    <n v="208"/>
    <n v="215184"/>
    <m/>
    <m/>
    <n v="48"/>
    <n v="217680"/>
    <x v="21"/>
    <x v="1"/>
    <s v="Fraser"/>
    <x v="10"/>
  </r>
  <r>
    <n v="21"/>
    <n v="12"/>
    <m/>
    <m/>
    <n v="1071984"/>
    <n v="100934208"/>
    <m/>
    <m/>
    <n v="50640"/>
    <n v="97910816"/>
    <m/>
    <m/>
    <n v="122432"/>
    <n v="91637040"/>
    <m/>
    <m/>
    <n v="129088"/>
    <n v="90688592"/>
    <m/>
    <m/>
    <n v="276720"/>
    <n v="81926736"/>
    <m/>
    <m/>
    <n v="171936"/>
    <n v="81437312"/>
    <m/>
    <m/>
    <n v="71824"/>
    <n v="80081120"/>
    <m/>
    <m/>
    <n v="53696"/>
    <n v="78990784"/>
    <m/>
    <m/>
    <n v="71024"/>
    <n v="76304672"/>
    <m/>
    <m/>
    <n v="78032"/>
    <n v="74122080"/>
    <m/>
    <m/>
    <n v="185296"/>
    <n v="74933456"/>
    <m/>
    <m/>
    <n v="100240"/>
    <n v="74033216"/>
    <x v="21"/>
    <x v="0"/>
    <s v="FtStJames"/>
    <x v="11"/>
  </r>
  <r>
    <n v="21"/>
    <n v="13"/>
    <m/>
    <m/>
    <n v="74144"/>
    <n v="2625920"/>
    <m/>
    <m/>
    <n v="89072"/>
    <n v="14583360"/>
    <m/>
    <m/>
    <n v="144800"/>
    <n v="14518896"/>
    <m/>
    <m/>
    <n v="260800"/>
    <n v="20222336"/>
    <m/>
    <m/>
    <n v="474464"/>
    <n v="25065456"/>
    <m/>
    <m/>
    <n v="334224"/>
    <n v="27787104"/>
    <m/>
    <m/>
    <n v="197248"/>
    <n v="15853104"/>
    <m/>
    <m/>
    <n v="298624"/>
    <n v="18932096"/>
    <m/>
    <m/>
    <n v="371520"/>
    <n v="18561392"/>
    <m/>
    <m/>
    <n v="420544"/>
    <n v="20342176"/>
    <m/>
    <m/>
    <n v="483200"/>
    <n v="18898304"/>
    <m/>
    <m/>
    <n v="181936"/>
    <n v="16311088"/>
    <x v="21"/>
    <x v="1"/>
    <s v="FtStJohn"/>
    <x v="12"/>
  </r>
  <r>
    <n v="21"/>
    <n v="14"/>
    <m/>
    <m/>
    <n v="53264"/>
    <n v="4281744"/>
    <m/>
    <m/>
    <n v="9152"/>
    <n v="4123232"/>
    <m/>
    <m/>
    <n v="27232"/>
    <n v="3831392"/>
    <m/>
    <m/>
    <n v="31664"/>
    <n v="3547392"/>
    <m/>
    <m/>
    <n v="37664"/>
    <n v="3294144"/>
    <m/>
    <m/>
    <n v="52128"/>
    <n v="3139376"/>
    <m/>
    <m/>
    <n v="74016"/>
    <n v="1879104"/>
    <m/>
    <m/>
    <n v="60896"/>
    <n v="1440576"/>
    <m/>
    <m/>
    <n v="42144"/>
    <n v="1277200"/>
    <m/>
    <m/>
    <n v="22272"/>
    <n v="1222592"/>
    <m/>
    <m/>
    <n v="24128"/>
    <n v="1196640"/>
    <m/>
    <m/>
    <n v="19904"/>
    <n v="1204336"/>
    <x v="21"/>
    <x v="0"/>
    <s v="Golden"/>
    <x v="13"/>
  </r>
  <r>
    <n v="21"/>
    <n v="15"/>
    <m/>
    <m/>
    <n v="140864"/>
    <n v="9576288"/>
    <m/>
    <m/>
    <n v="14912"/>
    <n v="8788032"/>
    <m/>
    <m/>
    <n v="36160"/>
    <n v="8112176"/>
    <m/>
    <m/>
    <n v="47376"/>
    <n v="7570016"/>
    <m/>
    <m/>
    <n v="74448"/>
    <n v="7153024"/>
    <m/>
    <m/>
    <n v="95648"/>
    <n v="6396624"/>
    <m/>
    <m/>
    <n v="224848"/>
    <n v="4824160"/>
    <m/>
    <m/>
    <n v="155056"/>
    <n v="3266048"/>
    <m/>
    <m/>
    <n v="141728"/>
    <n v="2829664"/>
    <m/>
    <m/>
    <n v="103856"/>
    <n v="2387648"/>
    <m/>
    <m/>
    <n v="56016"/>
    <n v="2234624"/>
    <m/>
    <m/>
    <n v="31776"/>
    <n v="2159376"/>
    <x v="21"/>
    <x v="0"/>
    <s v="Invermere"/>
    <x v="14"/>
  </r>
  <r>
    <n v="21"/>
    <n v="16"/>
    <m/>
    <m/>
    <n v="1024"/>
    <n v="23968"/>
    <m/>
    <m/>
    <n v="25200"/>
    <n v="212528"/>
    <m/>
    <m/>
    <n v="20128"/>
    <n v="250048"/>
    <m/>
    <m/>
    <n v="24112"/>
    <n v="181824"/>
    <m/>
    <m/>
    <n v="10816"/>
    <n v="269040"/>
    <m/>
    <m/>
    <n v="17664"/>
    <n v="256192"/>
    <m/>
    <m/>
    <n v="10624"/>
    <n v="160896"/>
    <m/>
    <m/>
    <n v="9680"/>
    <n v="167952"/>
    <m/>
    <m/>
    <n v="4512"/>
    <n v="97552"/>
    <m/>
    <m/>
    <n v="5360"/>
    <n v="81264"/>
    <m/>
    <m/>
    <n v="1504"/>
    <n v="64144"/>
    <m/>
    <m/>
    <n v="64"/>
    <n v="56416"/>
    <x v="21"/>
    <x v="1"/>
    <s v="Kalum"/>
    <x v="15"/>
  </r>
  <r>
    <n v="21"/>
    <n v="17"/>
    <m/>
    <m/>
    <n v="595120"/>
    <n v="52144480"/>
    <m/>
    <m/>
    <n v="48736"/>
    <n v="46736368"/>
    <m/>
    <m/>
    <n v="71664"/>
    <n v="45540864"/>
    <m/>
    <m/>
    <n v="124208"/>
    <n v="43664048"/>
    <m/>
    <m/>
    <n v="187872"/>
    <n v="40519808"/>
    <m/>
    <m/>
    <n v="318224"/>
    <n v="37645984"/>
    <m/>
    <m/>
    <n v="315184"/>
    <n v="31158256"/>
    <m/>
    <m/>
    <n v="130592"/>
    <n v="29457664"/>
    <m/>
    <m/>
    <n v="39296"/>
    <n v="29095056"/>
    <m/>
    <m/>
    <n v="10864"/>
    <n v="28911792"/>
    <m/>
    <m/>
    <n v="13904"/>
    <n v="28947440"/>
    <m/>
    <m/>
    <n v="16320"/>
    <n v="28973792"/>
    <x v="21"/>
    <x v="0"/>
    <s v="Kamloops"/>
    <x v="16"/>
  </r>
  <r>
    <n v="21"/>
    <n v="18"/>
    <m/>
    <m/>
    <n v="0"/>
    <n v="0"/>
    <m/>
    <m/>
    <n v="0"/>
    <n v="0"/>
    <m/>
    <m/>
    <n v="0"/>
    <n v="0"/>
    <m/>
    <m/>
    <n v="0"/>
    <n v="16"/>
    <m/>
    <m/>
    <n v="0"/>
    <n v="32"/>
    <m/>
    <m/>
    <n v="0"/>
    <n v="0"/>
    <m/>
    <m/>
    <n v="0"/>
    <n v="0"/>
    <m/>
    <m/>
    <n v="0"/>
    <n v="16"/>
    <m/>
    <m/>
    <n v="0"/>
    <n v="128"/>
    <m/>
    <m/>
    <n v="0"/>
    <n v="0"/>
    <m/>
    <m/>
    <n v="0"/>
    <n v="0"/>
    <m/>
    <m/>
    <n v="0"/>
    <n v="0"/>
    <x v="21"/>
    <x v="1"/>
    <s v="Kingcome"/>
    <x v="17"/>
  </r>
  <r>
    <n v="21"/>
    <n v="19"/>
    <m/>
    <m/>
    <n v="118064"/>
    <n v="2068960"/>
    <m/>
    <m/>
    <n v="20720"/>
    <n v="2414448"/>
    <m/>
    <m/>
    <n v="37392"/>
    <n v="2320064"/>
    <m/>
    <m/>
    <n v="38656"/>
    <n v="2230848"/>
    <m/>
    <m/>
    <n v="51040"/>
    <n v="2113520"/>
    <m/>
    <m/>
    <n v="57760"/>
    <n v="2069600"/>
    <m/>
    <m/>
    <n v="83568"/>
    <n v="1545808"/>
    <m/>
    <m/>
    <n v="75136"/>
    <n v="1502256"/>
    <m/>
    <m/>
    <n v="97424"/>
    <n v="1177216"/>
    <m/>
    <m/>
    <n v="77968"/>
    <n v="767568"/>
    <m/>
    <m/>
    <n v="57072"/>
    <n v="547216"/>
    <m/>
    <m/>
    <n v="29648"/>
    <n v="429984"/>
    <x v="21"/>
    <x v="1"/>
    <s v="Kispiox"/>
    <x v="18"/>
  </r>
  <r>
    <n v="21"/>
    <n v="20"/>
    <m/>
    <m/>
    <n v="168880"/>
    <n v="10981248"/>
    <m/>
    <m/>
    <n v="23312"/>
    <n v="10661776"/>
    <m/>
    <m/>
    <n v="31952"/>
    <n v="10034048"/>
    <m/>
    <m/>
    <n v="55712"/>
    <n v="9396864"/>
    <m/>
    <m/>
    <n v="87200"/>
    <n v="8807760"/>
    <m/>
    <m/>
    <n v="119728"/>
    <n v="8003600"/>
    <m/>
    <m/>
    <n v="216336"/>
    <n v="4201312"/>
    <m/>
    <m/>
    <n v="164688"/>
    <n v="3318272"/>
    <m/>
    <m/>
    <n v="90576"/>
    <n v="2837888"/>
    <m/>
    <m/>
    <n v="52240"/>
    <n v="2661872"/>
    <m/>
    <m/>
    <n v="36016"/>
    <n v="2548240"/>
    <m/>
    <m/>
    <n v="21472"/>
    <n v="2487440"/>
    <x v="21"/>
    <x v="0"/>
    <s v="KootenayLake"/>
    <x v="19"/>
  </r>
  <r>
    <n v="21"/>
    <n v="21"/>
    <m/>
    <m/>
    <n v="480336"/>
    <n v="64319376"/>
    <m/>
    <m/>
    <n v="26768"/>
    <n v="60187760"/>
    <m/>
    <m/>
    <n v="35664"/>
    <n v="58347984"/>
    <m/>
    <m/>
    <n v="28496"/>
    <n v="57356720"/>
    <m/>
    <m/>
    <n v="77392"/>
    <n v="53748944"/>
    <m/>
    <m/>
    <n v="38768"/>
    <n v="54124096"/>
    <m/>
    <m/>
    <n v="4608"/>
    <n v="54501920"/>
    <m/>
    <m/>
    <n v="6128"/>
    <n v="54135104"/>
    <m/>
    <m/>
    <n v="2784"/>
    <n v="53967840"/>
    <m/>
    <m/>
    <n v="2240"/>
    <n v="53780720"/>
    <m/>
    <m/>
    <n v="6944"/>
    <n v="53689184"/>
    <m/>
    <m/>
    <n v="5824"/>
    <n v="53829968"/>
    <x v="21"/>
    <x v="0"/>
    <s v="Lakes"/>
    <x v="20"/>
  </r>
  <r>
    <n v="21"/>
    <n v="22"/>
    <m/>
    <m/>
    <n v="215392"/>
    <n v="13226992"/>
    <m/>
    <m/>
    <n v="40032"/>
    <n v="15807648"/>
    <m/>
    <m/>
    <n v="38272"/>
    <n v="15888400"/>
    <m/>
    <m/>
    <n v="41104"/>
    <n v="15499792"/>
    <m/>
    <m/>
    <n v="113968"/>
    <n v="13962528"/>
    <m/>
    <m/>
    <n v="140864"/>
    <n v="12066784"/>
    <m/>
    <m/>
    <n v="213216"/>
    <n v="8326032"/>
    <m/>
    <m/>
    <n v="129760"/>
    <n v="5976800"/>
    <m/>
    <m/>
    <n v="35328"/>
    <n v="5472960"/>
    <m/>
    <m/>
    <n v="4272"/>
    <n v="5282704"/>
    <m/>
    <m/>
    <n v="7744"/>
    <n v="5268688"/>
    <m/>
    <m/>
    <n v="16304"/>
    <n v="5356016"/>
    <x v="21"/>
    <x v="0"/>
    <s v="Lillooet"/>
    <x v="21"/>
  </r>
  <r>
    <n v="21"/>
    <n v="23"/>
    <m/>
    <m/>
    <n v="1458208"/>
    <n v="70931888"/>
    <m/>
    <m/>
    <n v="133440"/>
    <n v="90835008"/>
    <m/>
    <m/>
    <n v="281040"/>
    <n v="87238080"/>
    <m/>
    <m/>
    <n v="327520"/>
    <n v="85340928"/>
    <m/>
    <m/>
    <n v="460576"/>
    <n v="78932640"/>
    <m/>
    <m/>
    <n v="177664"/>
    <n v="83377504"/>
    <m/>
    <m/>
    <n v="78368"/>
    <n v="86623040"/>
    <m/>
    <m/>
    <n v="123456"/>
    <n v="78696000"/>
    <m/>
    <m/>
    <n v="117072"/>
    <n v="75328944"/>
    <m/>
    <m/>
    <n v="128144"/>
    <n v="73036272"/>
    <m/>
    <m/>
    <n v="337824"/>
    <n v="73810032"/>
    <m/>
    <m/>
    <n v="168752"/>
    <n v="72161792"/>
    <x v="21"/>
    <x v="0"/>
    <s v="Mackenzie"/>
    <x v="22"/>
  </r>
  <r>
    <n v="21"/>
    <n v="24"/>
    <m/>
    <m/>
    <n v="752352"/>
    <n v="59119120"/>
    <m/>
    <m/>
    <n v="74736"/>
    <n v="52221008"/>
    <m/>
    <m/>
    <n v="75248"/>
    <n v="50548656"/>
    <m/>
    <m/>
    <n v="102768"/>
    <n v="48900896"/>
    <m/>
    <m/>
    <n v="212816"/>
    <n v="43108240"/>
    <m/>
    <m/>
    <n v="281392"/>
    <n v="37002960"/>
    <m/>
    <m/>
    <n v="615376"/>
    <n v="27674768"/>
    <m/>
    <m/>
    <n v="221888"/>
    <n v="19223696"/>
    <m/>
    <m/>
    <n v="38192"/>
    <n v="18052192"/>
    <m/>
    <m/>
    <n v="5040"/>
    <n v="17893952"/>
    <m/>
    <m/>
    <n v="3200"/>
    <n v="17827136"/>
    <m/>
    <m/>
    <n v="2832"/>
    <n v="17882944"/>
    <x v="21"/>
    <x v="0"/>
    <s v="Merritt"/>
    <x v="23"/>
  </r>
  <r>
    <n v="21"/>
    <n v="25"/>
    <m/>
    <m/>
    <n v="0"/>
    <n v="0"/>
    <m/>
    <m/>
    <n v="1136"/>
    <n v="45696"/>
    <m/>
    <m/>
    <n v="576"/>
    <n v="45744"/>
    <m/>
    <m/>
    <n v="7104"/>
    <n v="71968"/>
    <m/>
    <m/>
    <n v="8368"/>
    <n v="101072"/>
    <m/>
    <m/>
    <n v="5328"/>
    <n v="69168"/>
    <m/>
    <m/>
    <n v="800"/>
    <n v="26432"/>
    <m/>
    <m/>
    <n v="768"/>
    <n v="32528"/>
    <m/>
    <m/>
    <n v="128"/>
    <n v="27760"/>
    <m/>
    <m/>
    <n v="16"/>
    <n v="25296"/>
    <m/>
    <m/>
    <n v="0"/>
    <n v="27728"/>
    <m/>
    <m/>
    <n v="48"/>
    <n v="24064"/>
    <x v="21"/>
    <x v="1"/>
    <s v="MidCoast"/>
    <x v="24"/>
  </r>
  <r>
    <n v="21"/>
    <n v="26"/>
    <m/>
    <m/>
    <n v="559376"/>
    <n v="49337584"/>
    <m/>
    <m/>
    <n v="15792"/>
    <n v="46715024"/>
    <m/>
    <m/>
    <n v="52256"/>
    <n v="44607392"/>
    <m/>
    <m/>
    <n v="92672"/>
    <n v="42224880"/>
    <m/>
    <m/>
    <n v="68656"/>
    <n v="40147984"/>
    <m/>
    <m/>
    <n v="66624"/>
    <n v="37581984"/>
    <m/>
    <m/>
    <n v="54688"/>
    <n v="36368656"/>
    <m/>
    <m/>
    <n v="58992"/>
    <n v="35556272"/>
    <m/>
    <m/>
    <n v="68368"/>
    <n v="34037984"/>
    <m/>
    <m/>
    <n v="44032"/>
    <n v="32634464"/>
    <m/>
    <m/>
    <n v="40048"/>
    <n v="32465024"/>
    <m/>
    <m/>
    <n v="18464"/>
    <n v="32251360"/>
    <x v="21"/>
    <x v="0"/>
    <s v="Morice"/>
    <x v="25"/>
  </r>
  <r>
    <n v="21"/>
    <n v="27"/>
    <m/>
    <m/>
    <n v="63744"/>
    <n v="886112"/>
    <m/>
    <m/>
    <n v="10912"/>
    <n v="652016"/>
    <m/>
    <m/>
    <n v="20608"/>
    <n v="638832"/>
    <m/>
    <m/>
    <n v="34784"/>
    <n v="582624"/>
    <m/>
    <m/>
    <n v="39232"/>
    <n v="544512"/>
    <m/>
    <m/>
    <n v="67984"/>
    <n v="613200"/>
    <m/>
    <m/>
    <n v="58176"/>
    <n v="268176"/>
    <m/>
    <m/>
    <n v="50880"/>
    <n v="212032"/>
    <m/>
    <m/>
    <n v="17200"/>
    <n v="68288"/>
    <m/>
    <m/>
    <n v="12400"/>
    <n v="50528"/>
    <m/>
    <m/>
    <n v="2016"/>
    <n v="13248"/>
    <m/>
    <m/>
    <n v="160"/>
    <n v="7696"/>
    <x v="21"/>
    <x v="1"/>
    <s v="Nass"/>
    <x v="26"/>
  </r>
  <r>
    <n v="21"/>
    <n v="28"/>
    <m/>
    <m/>
    <n v="0"/>
    <n v="0"/>
    <m/>
    <m/>
    <n v="0"/>
    <n v="0"/>
    <m/>
    <m/>
    <n v="0"/>
    <n v="0"/>
    <m/>
    <m/>
    <n v="0"/>
    <n v="0"/>
    <m/>
    <m/>
    <n v="0"/>
    <n v="0"/>
    <m/>
    <m/>
    <n v="0"/>
    <n v="0"/>
    <m/>
    <m/>
    <n v="0"/>
    <n v="0"/>
    <m/>
    <m/>
    <n v="0"/>
    <n v="0"/>
    <m/>
    <m/>
    <n v="16"/>
    <n v="112"/>
    <m/>
    <m/>
    <n v="688"/>
    <n v="2016"/>
    <m/>
    <m/>
    <n v="0"/>
    <n v="0"/>
    <m/>
    <m/>
    <n v="64"/>
    <n v="80"/>
    <x v="21"/>
    <x v="1"/>
    <s v="NorthCoast"/>
    <x v="27"/>
  </r>
  <r>
    <n v="21"/>
    <n v="29"/>
    <m/>
    <m/>
    <n v="708352"/>
    <n v="49707936"/>
    <m/>
    <m/>
    <n v="80656"/>
    <n v="44505584"/>
    <m/>
    <m/>
    <n v="111968"/>
    <n v="42246480"/>
    <m/>
    <m/>
    <n v="168912"/>
    <n v="40377792"/>
    <m/>
    <m/>
    <n v="278768"/>
    <n v="35454272"/>
    <m/>
    <m/>
    <n v="328768"/>
    <n v="31661824"/>
    <m/>
    <m/>
    <n v="850368"/>
    <n v="20291648"/>
    <m/>
    <m/>
    <n v="541136"/>
    <n v="13769168"/>
    <m/>
    <m/>
    <n v="332000"/>
    <n v="12118288"/>
    <m/>
    <m/>
    <n v="105216"/>
    <n v="10532128"/>
    <m/>
    <m/>
    <n v="56496"/>
    <n v="10237456"/>
    <m/>
    <m/>
    <n v="61760"/>
    <n v="10204720"/>
    <x v="21"/>
    <x v="0"/>
    <s v="Okanagan"/>
    <x v="28"/>
  </r>
  <r>
    <n v="21"/>
    <n v="30"/>
    <m/>
    <m/>
    <n v="551408"/>
    <n v="72771648"/>
    <m/>
    <m/>
    <n v="31648"/>
    <n v="60260480"/>
    <m/>
    <m/>
    <n v="55440"/>
    <n v="56369520"/>
    <m/>
    <m/>
    <n v="90736"/>
    <n v="54470736"/>
    <m/>
    <m/>
    <n v="158992"/>
    <n v="49791568"/>
    <m/>
    <m/>
    <n v="160160"/>
    <n v="49195296"/>
    <m/>
    <m/>
    <n v="21472"/>
    <n v="49589120"/>
    <m/>
    <m/>
    <n v="15760"/>
    <n v="49206768"/>
    <m/>
    <m/>
    <n v="11888"/>
    <n v="49222688"/>
    <m/>
    <m/>
    <n v="3856"/>
    <n v="49306224"/>
    <m/>
    <m/>
    <n v="9136"/>
    <n v="49387776"/>
    <m/>
    <m/>
    <n v="7536"/>
    <n v="49312576"/>
    <x v="21"/>
    <x v="0"/>
    <s v="PrinceGeorge"/>
    <x v="29"/>
  </r>
  <r>
    <n v="21"/>
    <n v="31"/>
    <m/>
    <m/>
    <n v="0"/>
    <n v="0"/>
    <m/>
    <m/>
    <n v="0"/>
    <n v="0"/>
    <m/>
    <m/>
    <n v="0"/>
    <n v="0"/>
    <m/>
    <m/>
    <n v="0"/>
    <n v="0"/>
    <m/>
    <m/>
    <n v="0"/>
    <n v="0"/>
    <m/>
    <m/>
    <n v="0"/>
    <n v="0"/>
    <m/>
    <m/>
    <n v="0"/>
    <n v="0"/>
    <m/>
    <m/>
    <n v="0"/>
    <n v="0"/>
    <m/>
    <m/>
    <n v="0"/>
    <n v="0"/>
    <m/>
    <m/>
    <n v="0"/>
    <n v="0"/>
    <m/>
    <m/>
    <n v="0"/>
    <n v="0"/>
    <m/>
    <m/>
    <n v="0"/>
    <n v="0"/>
    <x v="21"/>
    <x v="1"/>
    <s v="QueenCharlotte"/>
    <x v="30"/>
  </r>
  <r>
    <n v="21"/>
    <n v="32"/>
    <m/>
    <m/>
    <n v="539856"/>
    <n v="105783712"/>
    <m/>
    <m/>
    <n v="10176"/>
    <n v="92121232"/>
    <m/>
    <m/>
    <n v="8544"/>
    <n v="91476352"/>
    <m/>
    <m/>
    <n v="21728"/>
    <n v="91492880"/>
    <m/>
    <m/>
    <n v="31600"/>
    <n v="89967344"/>
    <m/>
    <m/>
    <n v="43488"/>
    <n v="90039104"/>
    <m/>
    <m/>
    <n v="1232"/>
    <n v="89758560"/>
    <m/>
    <m/>
    <n v="1360"/>
    <n v="89687152"/>
    <m/>
    <m/>
    <n v="368"/>
    <n v="89691680"/>
    <m/>
    <m/>
    <n v="1360"/>
    <n v="89859600"/>
    <m/>
    <m/>
    <n v="208"/>
    <n v="89944272"/>
    <m/>
    <m/>
    <n v="672"/>
    <n v="89794304"/>
    <x v="21"/>
    <x v="0"/>
    <s v="Quesnel"/>
    <x v="31"/>
  </r>
  <r>
    <n v="21"/>
    <n v="33"/>
    <m/>
    <m/>
    <n v="7808"/>
    <n v="118272"/>
    <m/>
    <m/>
    <n v="1408"/>
    <n v="154576"/>
    <m/>
    <m/>
    <n v="1136"/>
    <n v="143760"/>
    <m/>
    <m/>
    <n v="1936"/>
    <n v="138272"/>
    <m/>
    <m/>
    <n v="3872"/>
    <n v="123424"/>
    <m/>
    <m/>
    <n v="4832"/>
    <n v="114432"/>
    <m/>
    <m/>
    <n v="1824"/>
    <n v="37328"/>
    <m/>
    <m/>
    <n v="1680"/>
    <n v="28704"/>
    <m/>
    <m/>
    <n v="432"/>
    <n v="17296"/>
    <m/>
    <m/>
    <n v="272"/>
    <n v="17200"/>
    <m/>
    <m/>
    <n v="144"/>
    <n v="11888"/>
    <m/>
    <m/>
    <n v="192"/>
    <n v="13904"/>
    <x v="21"/>
    <x v="1"/>
    <s v="Revelstoke"/>
    <x v="32"/>
  </r>
  <r>
    <n v="21"/>
    <n v="34"/>
    <m/>
    <m/>
    <n v="74272"/>
    <n v="5506304"/>
    <m/>
    <m/>
    <n v="8432"/>
    <n v="5035504"/>
    <m/>
    <m/>
    <n v="15296"/>
    <n v="4799984"/>
    <m/>
    <m/>
    <n v="27024"/>
    <n v="4562960"/>
    <m/>
    <m/>
    <n v="38352"/>
    <n v="4195808"/>
    <m/>
    <m/>
    <n v="41808"/>
    <n v="3839760"/>
    <m/>
    <m/>
    <n v="28256"/>
    <n v="3006272"/>
    <m/>
    <m/>
    <n v="7376"/>
    <n v="3227632"/>
    <m/>
    <m/>
    <n v="1584"/>
    <n v="3001984"/>
    <m/>
    <m/>
    <n v="1296"/>
    <n v="2871072"/>
    <m/>
    <m/>
    <n v="2272"/>
    <n v="2943200"/>
    <m/>
    <m/>
    <n v="6944"/>
    <n v="3049552"/>
    <x v="21"/>
    <x v="0"/>
    <s v="RobsonValley"/>
    <x v="33"/>
  </r>
  <r>
    <n v="21"/>
    <n v="35"/>
    <m/>
    <m/>
    <n v="544"/>
    <n v="59760"/>
    <m/>
    <m/>
    <n v="5072"/>
    <n v="511536"/>
    <m/>
    <m/>
    <n v="5040"/>
    <n v="539680"/>
    <m/>
    <m/>
    <n v="6288"/>
    <n v="536640"/>
    <m/>
    <m/>
    <n v="12208"/>
    <n v="492016"/>
    <m/>
    <m/>
    <n v="8400"/>
    <n v="477072"/>
    <m/>
    <m/>
    <n v="6576"/>
    <n v="357456"/>
    <m/>
    <m/>
    <n v="4272"/>
    <n v="336752"/>
    <m/>
    <m/>
    <n v="1424"/>
    <n v="306624"/>
    <m/>
    <m/>
    <n v="640"/>
    <n v="292672"/>
    <m/>
    <m/>
    <n v="32"/>
    <n v="290112"/>
    <m/>
    <m/>
    <n v="208"/>
    <n v="293728"/>
    <x v="21"/>
    <x v="1"/>
    <s v="Soo"/>
    <x v="34"/>
  </r>
  <r>
    <n v="21"/>
    <n v="36"/>
    <m/>
    <m/>
    <n v="0"/>
    <n v="0"/>
    <m/>
    <m/>
    <n v="0"/>
    <n v="0"/>
    <m/>
    <m/>
    <n v="0"/>
    <n v="0"/>
    <m/>
    <m/>
    <n v="48"/>
    <n v="48"/>
    <m/>
    <m/>
    <n v="80"/>
    <n v="80"/>
    <m/>
    <m/>
    <n v="0"/>
    <n v="576"/>
    <m/>
    <m/>
    <n v="96"/>
    <n v="160"/>
    <m/>
    <m/>
    <n v="0"/>
    <n v="16"/>
    <m/>
    <m/>
    <n v="144"/>
    <n v="528"/>
    <m/>
    <m/>
    <n v="0"/>
    <n v="0"/>
    <m/>
    <m/>
    <n v="16"/>
    <n v="128"/>
    <m/>
    <m/>
    <n v="0"/>
    <n v="416"/>
    <x v="21"/>
    <x v="1"/>
    <s v="Strathcona"/>
    <x v="35"/>
  </r>
  <r>
    <n v="21"/>
    <n v="37"/>
    <m/>
    <m/>
    <n v="0"/>
    <n v="0"/>
    <m/>
    <m/>
    <n v="192"/>
    <n v="16496"/>
    <m/>
    <m/>
    <n v="240"/>
    <n v="19344"/>
    <m/>
    <m/>
    <n v="9248"/>
    <n v="60496"/>
    <m/>
    <m/>
    <n v="9392"/>
    <n v="77904"/>
    <m/>
    <m/>
    <n v="7232"/>
    <n v="47680"/>
    <m/>
    <m/>
    <n v="4608"/>
    <n v="31952"/>
    <m/>
    <m/>
    <n v="13056"/>
    <n v="39376"/>
    <m/>
    <m/>
    <n v="2272"/>
    <n v="8832"/>
    <m/>
    <m/>
    <n v="256"/>
    <n v="3232"/>
    <m/>
    <m/>
    <n v="1392"/>
    <n v="10192"/>
    <m/>
    <m/>
    <n v="1200"/>
    <n v="3136"/>
    <x v="21"/>
    <x v="1"/>
    <s v="SunshineCoast"/>
    <x v="36"/>
  </r>
  <r>
    <n v="21"/>
    <n v="38"/>
    <m/>
    <m/>
    <n v="508816"/>
    <n v="92469520"/>
    <m/>
    <m/>
    <n v="11744"/>
    <n v="79391968"/>
    <m/>
    <m/>
    <n v="8208"/>
    <n v="75578048"/>
    <m/>
    <m/>
    <n v="31664"/>
    <n v="74915952"/>
    <m/>
    <m/>
    <n v="44032"/>
    <n v="70872880"/>
    <m/>
    <m/>
    <n v="32784"/>
    <n v="71191344"/>
    <m/>
    <m/>
    <n v="1984"/>
    <n v="71639728"/>
    <m/>
    <m/>
    <n v="1856"/>
    <n v="71349872"/>
    <m/>
    <m/>
    <n v="2368"/>
    <n v="71383904"/>
    <m/>
    <m/>
    <n v="2784"/>
    <n v="71297312"/>
    <m/>
    <m/>
    <n v="2192"/>
    <n v="71286528"/>
    <m/>
    <m/>
    <n v="1344"/>
    <n v="71261840"/>
    <x v="21"/>
    <x v="0"/>
    <s v="Vanderhoof"/>
    <x v="37"/>
  </r>
  <r>
    <n v="21"/>
    <n v="39"/>
    <m/>
    <m/>
    <n v="1100880"/>
    <n v="131471344"/>
    <m/>
    <m/>
    <n v="69488"/>
    <n v="114223056"/>
    <m/>
    <m/>
    <n v="63120"/>
    <n v="111710176"/>
    <m/>
    <m/>
    <n v="71040"/>
    <n v="112111456"/>
    <m/>
    <m/>
    <n v="168896"/>
    <n v="97057792"/>
    <m/>
    <m/>
    <n v="322672"/>
    <n v="93175792"/>
    <m/>
    <m/>
    <n v="212960"/>
    <n v="87933536"/>
    <m/>
    <m/>
    <n v="155568"/>
    <n v="86992720"/>
    <m/>
    <m/>
    <n v="66000"/>
    <n v="86722816"/>
    <m/>
    <m/>
    <n v="11696"/>
    <n v="86225872"/>
    <m/>
    <m/>
    <n v="7584"/>
    <n v="86271712"/>
    <m/>
    <m/>
    <n v="15808"/>
    <n v="86254912"/>
    <x v="21"/>
    <x v="0"/>
    <s v="WilliamsLake"/>
    <x v="38"/>
  </r>
  <r>
    <n v="21"/>
    <n v="40"/>
    <m/>
    <m/>
    <n v="0"/>
    <n v="1360"/>
    <m/>
    <m/>
    <n v="16"/>
    <n v="32176"/>
    <m/>
    <m/>
    <n v="1984"/>
    <n v="24768"/>
    <m/>
    <m/>
    <n v="0"/>
    <n v="27744"/>
    <m/>
    <m/>
    <n v="3120"/>
    <n v="31360"/>
    <m/>
    <m/>
    <n v="384"/>
    <n v="27376"/>
    <m/>
    <m/>
    <n v="0"/>
    <n v="8544"/>
    <m/>
    <m/>
    <n v="0"/>
    <n v="4128"/>
    <m/>
    <m/>
    <n v="160"/>
    <n v="3968"/>
    <m/>
    <m/>
    <n v="0"/>
    <n v="5184"/>
    <m/>
    <m/>
    <n v="160"/>
    <n v="6336"/>
    <m/>
    <m/>
    <n v="0"/>
    <n v="5632"/>
    <x v="21"/>
    <x v="2"/>
    <s v="InteriorTFLs"/>
    <x v="39"/>
  </r>
  <r>
    <n v="21"/>
    <n v="40"/>
    <m/>
    <m/>
    <n v="0"/>
    <n v="48"/>
    <m/>
    <m/>
    <n v="0"/>
    <n v="976"/>
    <m/>
    <m/>
    <n v="0"/>
    <n v="832"/>
    <m/>
    <m/>
    <n v="80"/>
    <n v="1200"/>
    <m/>
    <m/>
    <n v="160"/>
    <n v="1056"/>
    <m/>
    <m/>
    <n v="48"/>
    <n v="1472"/>
    <m/>
    <m/>
    <n v="0"/>
    <n v="272"/>
    <m/>
    <m/>
    <n v="0"/>
    <n v="224"/>
    <m/>
    <m/>
    <n v="0"/>
    <n v="144"/>
    <m/>
    <m/>
    <n v="0"/>
    <n v="128"/>
    <m/>
    <m/>
    <n v="16"/>
    <n v="224"/>
    <m/>
    <m/>
    <n v="0"/>
    <n v="192"/>
    <x v="21"/>
    <x v="2"/>
    <s v="InteriorTFLs"/>
    <x v="39"/>
  </r>
  <r>
    <n v="21"/>
    <n v="40"/>
    <m/>
    <m/>
    <n v="2768"/>
    <n v="1767616"/>
    <m/>
    <m/>
    <n v="0"/>
    <n v="1664656"/>
    <m/>
    <m/>
    <n v="16"/>
    <n v="1582896"/>
    <m/>
    <m/>
    <n v="0"/>
    <n v="1563152"/>
    <m/>
    <m/>
    <n v="224"/>
    <n v="1520048"/>
    <m/>
    <m/>
    <n v="912"/>
    <n v="1560816"/>
    <m/>
    <m/>
    <n v="16"/>
    <n v="1554432"/>
    <m/>
    <m/>
    <n v="32"/>
    <n v="1451088"/>
    <m/>
    <m/>
    <n v="16"/>
    <n v="1438176"/>
    <m/>
    <m/>
    <n v="176"/>
    <n v="1357328"/>
    <m/>
    <m/>
    <n v="0"/>
    <n v="1334272"/>
    <m/>
    <m/>
    <n v="16"/>
    <n v="1332016"/>
    <x v="21"/>
    <x v="2"/>
    <s v="InteriorTFLs"/>
    <x v="39"/>
  </r>
  <r>
    <n v="21"/>
    <n v="40"/>
    <m/>
    <m/>
    <n v="29152"/>
    <n v="518384"/>
    <m/>
    <m/>
    <n v="22560"/>
    <n v="561856"/>
    <m/>
    <m/>
    <n v="34896"/>
    <n v="579200"/>
    <m/>
    <m/>
    <n v="20944"/>
    <n v="464064"/>
    <m/>
    <m/>
    <n v="30288"/>
    <n v="511344"/>
    <m/>
    <m/>
    <n v="56256"/>
    <n v="438688"/>
    <m/>
    <m/>
    <n v="31360"/>
    <n v="245840"/>
    <m/>
    <m/>
    <n v="54816"/>
    <n v="328064"/>
    <m/>
    <m/>
    <n v="10400"/>
    <n v="171152"/>
    <m/>
    <m/>
    <n v="4224"/>
    <n v="174112"/>
    <m/>
    <m/>
    <n v="3360"/>
    <n v="119920"/>
    <m/>
    <m/>
    <n v="80"/>
    <n v="120960"/>
    <x v="21"/>
    <x v="2"/>
    <s v="InteriorTFLs"/>
    <x v="39"/>
  </r>
  <r>
    <n v="21"/>
    <n v="40"/>
    <m/>
    <m/>
    <n v="19104"/>
    <n v="2546144"/>
    <m/>
    <m/>
    <n v="2352"/>
    <n v="2379904"/>
    <m/>
    <m/>
    <n v="4288"/>
    <n v="2147888"/>
    <m/>
    <m/>
    <n v="5424"/>
    <n v="1992176"/>
    <m/>
    <m/>
    <n v="8640"/>
    <n v="1817136"/>
    <m/>
    <m/>
    <n v="12432"/>
    <n v="1775888"/>
    <m/>
    <m/>
    <n v="4048"/>
    <n v="1552480"/>
    <m/>
    <m/>
    <n v="752"/>
    <n v="1451632"/>
    <m/>
    <m/>
    <n v="128"/>
    <n v="1453184"/>
    <m/>
    <m/>
    <n v="0"/>
    <n v="1439024"/>
    <m/>
    <m/>
    <n v="144"/>
    <n v="1430864"/>
    <m/>
    <m/>
    <n v="128"/>
    <n v="1416720"/>
    <x v="21"/>
    <x v="2"/>
    <s v="InteriorTFLs"/>
    <x v="39"/>
  </r>
  <r>
    <n v="21"/>
    <n v="40"/>
    <m/>
    <m/>
    <n v="19296"/>
    <n v="3592304"/>
    <m/>
    <m/>
    <n v="384"/>
    <n v="3445392"/>
    <m/>
    <m/>
    <n v="832"/>
    <n v="3223152"/>
    <m/>
    <m/>
    <n v="1792"/>
    <n v="3172336"/>
    <m/>
    <m/>
    <n v="1696"/>
    <n v="2808128"/>
    <m/>
    <m/>
    <n v="4656"/>
    <n v="2903824"/>
    <m/>
    <m/>
    <n v="176"/>
    <n v="2898752"/>
    <m/>
    <m/>
    <n v="160"/>
    <n v="2816624"/>
    <m/>
    <m/>
    <n v="32"/>
    <n v="2790240"/>
    <m/>
    <m/>
    <n v="144"/>
    <n v="2725280"/>
    <m/>
    <m/>
    <n v="16"/>
    <n v="2731568"/>
    <m/>
    <m/>
    <n v="128"/>
    <n v="2741344"/>
    <x v="21"/>
    <x v="2"/>
    <s v="InteriorTFLs"/>
    <x v="39"/>
  </r>
  <r>
    <n v="21"/>
    <n v="40"/>
    <m/>
    <m/>
    <n v="0"/>
    <n v="0"/>
    <m/>
    <m/>
    <n v="1568"/>
    <n v="33504"/>
    <m/>
    <m/>
    <n v="6016"/>
    <n v="42016"/>
    <m/>
    <m/>
    <n v="2512"/>
    <n v="39456"/>
    <m/>
    <m/>
    <n v="5872"/>
    <n v="81808"/>
    <m/>
    <m/>
    <n v="1952"/>
    <n v="50384"/>
    <m/>
    <m/>
    <n v="0"/>
    <n v="35744"/>
    <m/>
    <m/>
    <n v="768"/>
    <n v="41920"/>
    <m/>
    <m/>
    <n v="2592"/>
    <n v="24000"/>
    <m/>
    <m/>
    <n v="0"/>
    <n v="26528"/>
    <m/>
    <m/>
    <n v="0"/>
    <n v="26384"/>
    <m/>
    <m/>
    <n v="192"/>
    <n v="25520"/>
    <x v="21"/>
    <x v="2"/>
    <s v="InteriorTFLs"/>
    <x v="39"/>
  </r>
  <r>
    <n v="21"/>
    <n v="40"/>
    <m/>
    <m/>
    <n v="75040"/>
    <n v="7910832"/>
    <m/>
    <m/>
    <n v="9376"/>
    <n v="7610144"/>
    <m/>
    <m/>
    <n v="14128"/>
    <n v="6916672"/>
    <m/>
    <m/>
    <n v="17152"/>
    <n v="6412928"/>
    <m/>
    <m/>
    <n v="26240"/>
    <n v="5671776"/>
    <m/>
    <m/>
    <n v="47632"/>
    <n v="5359744"/>
    <m/>
    <m/>
    <n v="54560"/>
    <n v="4603424"/>
    <m/>
    <m/>
    <n v="26720"/>
    <n v="3899488"/>
    <m/>
    <m/>
    <n v="9472"/>
    <n v="3744768"/>
    <m/>
    <m/>
    <n v="1216"/>
    <n v="3656512"/>
    <m/>
    <m/>
    <n v="512"/>
    <n v="3677280"/>
    <m/>
    <m/>
    <n v="304"/>
    <n v="3647328"/>
    <x v="21"/>
    <x v="2"/>
    <s v="InteriorTFLs"/>
    <x v="39"/>
  </r>
  <r>
    <n v="21"/>
    <n v="40"/>
    <m/>
    <m/>
    <n v="15856"/>
    <n v="3364528"/>
    <m/>
    <m/>
    <n v="480"/>
    <n v="3057616"/>
    <m/>
    <m/>
    <n v="400"/>
    <n v="2885296"/>
    <m/>
    <m/>
    <n v="1440"/>
    <n v="2838768"/>
    <m/>
    <m/>
    <n v="4688"/>
    <n v="2639232"/>
    <m/>
    <m/>
    <n v="3680"/>
    <n v="2602768"/>
    <m/>
    <m/>
    <n v="1680"/>
    <n v="2572256"/>
    <m/>
    <m/>
    <n v="144"/>
    <n v="2489184"/>
    <m/>
    <m/>
    <n v="80"/>
    <n v="2487424"/>
    <m/>
    <m/>
    <n v="16"/>
    <n v="2436384"/>
    <m/>
    <m/>
    <n v="608"/>
    <n v="2435808"/>
    <m/>
    <m/>
    <n v="336"/>
    <n v="2427920"/>
    <x v="21"/>
    <x v="2"/>
    <s v="InteriorTFLs"/>
    <x v="39"/>
  </r>
  <r>
    <n v="21"/>
    <n v="40"/>
    <m/>
    <m/>
    <n v="6704"/>
    <n v="143104"/>
    <m/>
    <m/>
    <n v="1408"/>
    <n v="141664"/>
    <m/>
    <m/>
    <n v="752"/>
    <n v="134448"/>
    <m/>
    <m/>
    <n v="736"/>
    <n v="135680"/>
    <m/>
    <m/>
    <n v="2080"/>
    <n v="149328"/>
    <m/>
    <m/>
    <n v="3408"/>
    <n v="125120"/>
    <m/>
    <m/>
    <n v="4880"/>
    <n v="81184"/>
    <m/>
    <m/>
    <n v="2224"/>
    <n v="68144"/>
    <m/>
    <m/>
    <n v="480"/>
    <n v="52768"/>
    <m/>
    <m/>
    <n v="16"/>
    <n v="56944"/>
    <m/>
    <m/>
    <n v="352"/>
    <n v="55744"/>
    <m/>
    <m/>
    <n v="480"/>
    <n v="50816"/>
    <x v="21"/>
    <x v="2"/>
    <s v="InteriorTFLs"/>
    <x v="39"/>
  </r>
  <r>
    <n v="21"/>
    <n v="40"/>
    <m/>
    <m/>
    <n v="9424"/>
    <n v="1334400"/>
    <m/>
    <m/>
    <n v="1744"/>
    <n v="1055472"/>
    <m/>
    <m/>
    <n v="2176"/>
    <n v="1067488"/>
    <m/>
    <m/>
    <n v="9648"/>
    <n v="1016320"/>
    <m/>
    <m/>
    <n v="13792"/>
    <n v="943936"/>
    <m/>
    <m/>
    <n v="18960"/>
    <n v="906384"/>
    <m/>
    <m/>
    <n v="1792"/>
    <n v="827280"/>
    <m/>
    <m/>
    <n v="6000"/>
    <n v="766304"/>
    <m/>
    <m/>
    <n v="304"/>
    <n v="755872"/>
    <m/>
    <m/>
    <n v="448"/>
    <n v="702800"/>
    <m/>
    <m/>
    <n v="560"/>
    <n v="710240"/>
    <m/>
    <m/>
    <n v="496"/>
    <n v="707200"/>
    <x v="21"/>
    <x v="2"/>
    <s v="InteriorTFLs"/>
    <x v="39"/>
  </r>
  <r>
    <n v="21"/>
    <n v="40"/>
    <m/>
    <m/>
    <n v="55568"/>
    <n v="4886832"/>
    <m/>
    <m/>
    <n v="5728"/>
    <n v="4716176"/>
    <m/>
    <m/>
    <n v="4944"/>
    <n v="4087968"/>
    <m/>
    <m/>
    <n v="7504"/>
    <n v="3812464"/>
    <m/>
    <m/>
    <n v="26192"/>
    <n v="3508592"/>
    <m/>
    <m/>
    <n v="33632"/>
    <n v="3216784"/>
    <m/>
    <m/>
    <n v="10576"/>
    <n v="2867824"/>
    <m/>
    <m/>
    <n v="5904"/>
    <n v="2813376"/>
    <m/>
    <m/>
    <n v="672"/>
    <n v="2764368"/>
    <m/>
    <m/>
    <n v="2848"/>
    <n v="2750608"/>
    <m/>
    <m/>
    <n v="1312"/>
    <n v="2757872"/>
    <m/>
    <m/>
    <n v="592"/>
    <n v="2723328"/>
    <x v="21"/>
    <x v="2"/>
    <s v="InteriorTFLs"/>
    <x v="39"/>
  </r>
  <r>
    <n v="21"/>
    <n v="40"/>
    <m/>
    <m/>
    <n v="31120"/>
    <n v="1914448"/>
    <m/>
    <m/>
    <n v="400"/>
    <n v="1781568"/>
    <m/>
    <m/>
    <n v="1776"/>
    <n v="1734512"/>
    <m/>
    <m/>
    <n v="2288"/>
    <n v="1706768"/>
    <m/>
    <m/>
    <n v="23936"/>
    <n v="1519136"/>
    <m/>
    <m/>
    <n v="28832"/>
    <n v="1500592"/>
    <m/>
    <m/>
    <n v="125936"/>
    <n v="548496"/>
    <m/>
    <m/>
    <n v="23952"/>
    <n v="113792"/>
    <m/>
    <m/>
    <n v="15952"/>
    <n v="132000"/>
    <m/>
    <m/>
    <n v="3936"/>
    <n v="94432"/>
    <m/>
    <m/>
    <n v="2672"/>
    <n v="80960"/>
    <m/>
    <m/>
    <n v="1568"/>
    <n v="76688"/>
    <x v="21"/>
    <x v="2"/>
    <s v="InteriorTFLs"/>
    <x v="39"/>
  </r>
  <r>
    <n v="21"/>
    <n v="40"/>
    <m/>
    <m/>
    <n v="45840"/>
    <n v="15626192"/>
    <m/>
    <m/>
    <n v="3856"/>
    <n v="15229024"/>
    <m/>
    <m/>
    <n v="8240"/>
    <n v="14649824"/>
    <m/>
    <m/>
    <n v="21664"/>
    <n v="14198160"/>
    <m/>
    <m/>
    <n v="17520"/>
    <n v="13409664"/>
    <m/>
    <m/>
    <n v="9440"/>
    <n v="13510560"/>
    <m/>
    <m/>
    <n v="1024"/>
    <n v="13300512"/>
    <m/>
    <m/>
    <n v="80"/>
    <n v="12973632"/>
    <m/>
    <m/>
    <n v="336"/>
    <n v="12988016"/>
    <m/>
    <m/>
    <n v="256"/>
    <n v="12867328"/>
    <m/>
    <m/>
    <n v="320"/>
    <n v="12873808"/>
    <m/>
    <m/>
    <n v="2192"/>
    <n v="12905776"/>
    <x v="21"/>
    <x v="2"/>
    <s v="InteriorTFLs"/>
    <x v="39"/>
  </r>
  <r>
    <n v="21"/>
    <n v="40"/>
    <m/>
    <m/>
    <n v="59056"/>
    <n v="3425840"/>
    <m/>
    <m/>
    <n v="5712"/>
    <n v="2927296"/>
    <m/>
    <m/>
    <n v="16848"/>
    <n v="2887344"/>
    <m/>
    <m/>
    <n v="16528"/>
    <n v="2462800"/>
    <m/>
    <m/>
    <n v="38544"/>
    <n v="2318864"/>
    <m/>
    <m/>
    <n v="36688"/>
    <n v="2102400"/>
    <m/>
    <m/>
    <n v="59296"/>
    <n v="892160"/>
    <m/>
    <m/>
    <n v="30592"/>
    <n v="556288"/>
    <m/>
    <m/>
    <n v="19504"/>
    <n v="464320"/>
    <m/>
    <m/>
    <n v="5248"/>
    <n v="404080"/>
    <m/>
    <m/>
    <n v="2416"/>
    <n v="403312"/>
    <m/>
    <m/>
    <n v="2528"/>
    <n v="410480"/>
    <x v="21"/>
    <x v="2"/>
    <s v="InteriorTFLs"/>
    <x v="39"/>
  </r>
  <r>
    <n v="21"/>
    <n v="40"/>
    <m/>
    <m/>
    <n v="7040"/>
    <n v="984496"/>
    <m/>
    <m/>
    <n v="976"/>
    <n v="898576"/>
    <m/>
    <m/>
    <n v="4912"/>
    <n v="864000"/>
    <m/>
    <m/>
    <n v="3680"/>
    <n v="826992"/>
    <m/>
    <m/>
    <n v="9472"/>
    <n v="815360"/>
    <m/>
    <m/>
    <n v="5040"/>
    <n v="792000"/>
    <m/>
    <m/>
    <n v="7312"/>
    <n v="653920"/>
    <m/>
    <m/>
    <n v="7184"/>
    <n v="588944"/>
    <m/>
    <m/>
    <n v="7680"/>
    <n v="563744"/>
    <m/>
    <m/>
    <n v="5808"/>
    <n v="555104"/>
    <m/>
    <m/>
    <n v="9600"/>
    <n v="557840"/>
    <m/>
    <m/>
    <n v="4208"/>
    <n v="523520"/>
    <x v="21"/>
    <x v="2"/>
    <s v="InteriorTFLs"/>
    <x v="39"/>
  </r>
  <r>
    <n v="21"/>
    <n v="40"/>
    <m/>
    <m/>
    <n v="54736"/>
    <n v="2731888"/>
    <m/>
    <m/>
    <n v="2736"/>
    <n v="2649328"/>
    <m/>
    <m/>
    <n v="6608"/>
    <n v="2398544"/>
    <m/>
    <m/>
    <n v="11840"/>
    <n v="2281920"/>
    <m/>
    <m/>
    <n v="21168"/>
    <n v="2145232"/>
    <m/>
    <m/>
    <n v="24256"/>
    <n v="2050768"/>
    <m/>
    <m/>
    <n v="134224"/>
    <n v="1077120"/>
    <m/>
    <m/>
    <n v="81856"/>
    <n v="543360"/>
    <m/>
    <m/>
    <n v="55904"/>
    <n v="497680"/>
    <m/>
    <m/>
    <n v="20432"/>
    <n v="359968"/>
    <m/>
    <m/>
    <n v="34880"/>
    <n v="348368"/>
    <m/>
    <m/>
    <n v="17216"/>
    <n v="314272"/>
    <x v="21"/>
    <x v="2"/>
    <s v="InteriorTFLs"/>
    <x v="39"/>
  </r>
  <r>
    <n v="21"/>
    <n v="40"/>
    <m/>
    <m/>
    <n v="317296"/>
    <n v="16774832"/>
    <m/>
    <m/>
    <n v="37264"/>
    <n v="23267952"/>
    <m/>
    <m/>
    <n v="71568"/>
    <n v="22400240"/>
    <m/>
    <m/>
    <n v="50720"/>
    <n v="22108320"/>
    <m/>
    <m/>
    <n v="110752"/>
    <n v="20010864"/>
    <m/>
    <m/>
    <n v="50000"/>
    <n v="19741024"/>
    <m/>
    <m/>
    <n v="8400"/>
    <n v="20949824"/>
    <m/>
    <m/>
    <n v="27952"/>
    <n v="18315904"/>
    <m/>
    <m/>
    <n v="25792"/>
    <n v="17881552"/>
    <m/>
    <m/>
    <n v="29456"/>
    <n v="17377168"/>
    <m/>
    <m/>
    <n v="22192"/>
    <n v="17392512"/>
    <m/>
    <m/>
    <n v="21760"/>
    <n v="17389568"/>
    <x v="21"/>
    <x v="2"/>
    <s v="InteriorTFLs"/>
    <x v="39"/>
  </r>
  <r>
    <n v="21"/>
    <n v="40"/>
    <m/>
    <m/>
    <n v="188848"/>
    <n v="8979792"/>
    <m/>
    <m/>
    <n v="32240"/>
    <n v="8415376"/>
    <m/>
    <m/>
    <n v="55568"/>
    <n v="7765856"/>
    <m/>
    <m/>
    <n v="81904"/>
    <n v="7454208"/>
    <m/>
    <m/>
    <n v="105408"/>
    <n v="7071040"/>
    <m/>
    <m/>
    <n v="154064"/>
    <n v="6954800"/>
    <m/>
    <m/>
    <n v="170736"/>
    <n v="4286896"/>
    <m/>
    <m/>
    <n v="109920"/>
    <n v="3429712"/>
    <m/>
    <m/>
    <n v="91984"/>
    <n v="3082544"/>
    <m/>
    <m/>
    <n v="63712"/>
    <n v="2886880"/>
    <m/>
    <m/>
    <n v="45424"/>
    <n v="2829536"/>
    <m/>
    <m/>
    <n v="43808"/>
    <n v="2800496"/>
    <x v="21"/>
    <x v="2"/>
    <s v="InteriorTFLs"/>
    <x v="39"/>
  </r>
  <r>
    <n v="21"/>
    <n v="41"/>
    <m/>
    <m/>
    <n v="0"/>
    <n v="0"/>
    <m/>
    <m/>
    <n v="0"/>
    <n v="0"/>
    <m/>
    <m/>
    <n v="0"/>
    <n v="0"/>
    <m/>
    <m/>
    <n v="0"/>
    <n v="0"/>
    <m/>
    <m/>
    <n v="0"/>
    <n v="0"/>
    <m/>
    <m/>
    <n v="0"/>
    <n v="0"/>
    <m/>
    <m/>
    <n v="0"/>
    <n v="0"/>
    <m/>
    <m/>
    <n v="0"/>
    <n v="0"/>
    <m/>
    <m/>
    <n v="0"/>
    <n v="0"/>
    <m/>
    <m/>
    <n v="0"/>
    <n v="0"/>
    <m/>
    <m/>
    <n v="0"/>
    <n v="0"/>
    <m/>
    <m/>
    <n v="0"/>
    <n v="0"/>
    <x v="21"/>
    <x v="3"/>
    <s v="CoastTFLs"/>
    <x v="40"/>
  </r>
  <r>
    <n v="21"/>
    <n v="41"/>
    <m/>
    <m/>
    <n v="0"/>
    <n v="0"/>
    <m/>
    <m/>
    <n v="0"/>
    <n v="2864"/>
    <m/>
    <m/>
    <n v="0"/>
    <n v="1136"/>
    <m/>
    <m/>
    <n v="0"/>
    <n v="224"/>
    <m/>
    <m/>
    <n v="0"/>
    <n v="144"/>
    <m/>
    <m/>
    <n v="0"/>
    <n v="144"/>
    <m/>
    <m/>
    <n v="0"/>
    <n v="0"/>
    <m/>
    <m/>
    <n v="0"/>
    <n v="0"/>
    <m/>
    <m/>
    <n v="0"/>
    <n v="0"/>
    <m/>
    <m/>
    <n v="0"/>
    <n v="0"/>
    <m/>
    <m/>
    <n v="0"/>
    <n v="0"/>
    <m/>
    <m/>
    <n v="0"/>
    <n v="0"/>
    <x v="21"/>
    <x v="3"/>
    <s v="CoastTFLs"/>
    <x v="40"/>
  </r>
  <r>
    <n v="21"/>
    <n v="41"/>
    <m/>
    <m/>
    <n v="0"/>
    <n v="0"/>
    <m/>
    <m/>
    <n v="0"/>
    <n v="0"/>
    <m/>
    <m/>
    <n v="0"/>
    <n v="0"/>
    <m/>
    <m/>
    <n v="0"/>
    <n v="0"/>
    <m/>
    <m/>
    <n v="0"/>
    <n v="0"/>
    <m/>
    <m/>
    <n v="0"/>
    <n v="0"/>
    <m/>
    <m/>
    <n v="0"/>
    <n v="0"/>
    <m/>
    <m/>
    <n v="0"/>
    <n v="0"/>
    <m/>
    <m/>
    <n v="0"/>
    <n v="0"/>
    <m/>
    <m/>
    <n v="0"/>
    <n v="0"/>
    <m/>
    <m/>
    <n v="0"/>
    <n v="0"/>
    <m/>
    <m/>
    <n v="0"/>
    <n v="0"/>
    <x v="21"/>
    <x v="3"/>
    <s v="CoastTFLs"/>
    <x v="40"/>
  </r>
  <r>
    <n v="21"/>
    <n v="41"/>
    <m/>
    <m/>
    <n v="0"/>
    <n v="0"/>
    <m/>
    <m/>
    <n v="0"/>
    <n v="0"/>
    <m/>
    <m/>
    <n v="0"/>
    <n v="0"/>
    <m/>
    <m/>
    <n v="0"/>
    <n v="0"/>
    <m/>
    <m/>
    <n v="512"/>
    <n v="16960"/>
    <m/>
    <m/>
    <n v="1952"/>
    <n v="11344"/>
    <m/>
    <m/>
    <n v="4224"/>
    <n v="4224"/>
    <m/>
    <m/>
    <n v="0"/>
    <n v="176"/>
    <m/>
    <m/>
    <n v="496"/>
    <n v="496"/>
    <m/>
    <m/>
    <n v="3120"/>
    <n v="3856"/>
    <m/>
    <m/>
    <n v="0"/>
    <n v="0"/>
    <m/>
    <m/>
    <n v="0"/>
    <n v="0"/>
    <x v="21"/>
    <x v="3"/>
    <s v="CoastTFLs"/>
    <x v="40"/>
  </r>
  <r>
    <n v="21"/>
    <n v="41"/>
    <m/>
    <m/>
    <n v="0"/>
    <n v="0"/>
    <m/>
    <m/>
    <n v="0"/>
    <n v="0"/>
    <m/>
    <m/>
    <n v="0"/>
    <n v="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m/>
    <m/>
    <n v="0"/>
    <n v="0"/>
    <m/>
    <m/>
    <n v="0"/>
    <n v="0"/>
    <x v="21"/>
    <x v="3"/>
    <s v="CoastTFLs"/>
    <x v="40"/>
  </r>
  <r>
    <n v="21"/>
    <n v="41"/>
    <m/>
    <m/>
    <n v="0"/>
    <n v="0"/>
    <m/>
    <m/>
    <n v="0"/>
    <n v="4800"/>
    <m/>
    <m/>
    <n v="0"/>
    <n v="3888"/>
    <m/>
    <m/>
    <n v="736"/>
    <n v="6224"/>
    <m/>
    <m/>
    <n v="128"/>
    <n v="4416"/>
    <m/>
    <m/>
    <n v="496"/>
    <n v="3312"/>
    <m/>
    <m/>
    <n v="0"/>
    <n v="2432"/>
    <m/>
    <m/>
    <n v="0"/>
    <n v="272"/>
    <m/>
    <m/>
    <n v="0"/>
    <n v="0"/>
    <m/>
    <m/>
    <n v="0"/>
    <n v="0"/>
    <m/>
    <m/>
    <n v="0"/>
    <n v="0"/>
    <m/>
    <m/>
    <n v="0"/>
    <n v="0"/>
    <x v="21"/>
    <x v="3"/>
    <s v="CoastTFLs"/>
    <x v="40"/>
  </r>
  <r>
    <n v="21"/>
    <n v="41"/>
    <m/>
    <m/>
    <n v="0"/>
    <n v="0"/>
    <m/>
    <m/>
    <n v="0"/>
    <n v="0"/>
    <m/>
    <m/>
    <n v="0"/>
    <n v="0"/>
    <m/>
    <m/>
    <n v="0"/>
    <n v="2768"/>
    <m/>
    <m/>
    <n v="0"/>
    <n v="0"/>
    <m/>
    <m/>
    <n v="0"/>
    <n v="0"/>
    <m/>
    <m/>
    <n v="0"/>
    <n v="0"/>
    <m/>
    <m/>
    <n v="0"/>
    <n v="0"/>
    <m/>
    <m/>
    <n v="0"/>
    <n v="0"/>
    <m/>
    <m/>
    <n v="0"/>
    <n v="0"/>
    <m/>
    <m/>
    <n v="0"/>
    <n v="0"/>
    <m/>
    <m/>
    <n v="0"/>
    <n v="0"/>
    <x v="21"/>
    <x v="3"/>
    <s v="CoastTFLs"/>
    <x v="40"/>
  </r>
  <r>
    <n v="21"/>
    <n v="41"/>
    <m/>
    <m/>
    <n v="0"/>
    <n v="0"/>
    <m/>
    <m/>
    <n v="0"/>
    <n v="0"/>
    <m/>
    <m/>
    <n v="0"/>
    <n v="216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m/>
    <m/>
    <n v="0"/>
    <n v="0"/>
    <m/>
    <m/>
    <n v="0"/>
    <n v="0"/>
    <x v="21"/>
    <x v="3"/>
    <s v="CoastTFLs"/>
    <x v="40"/>
  </r>
  <r>
    <n v="21"/>
    <n v="41"/>
    <m/>
    <m/>
    <n v="0"/>
    <n v="0"/>
    <m/>
    <m/>
    <n v="0"/>
    <n v="0"/>
    <m/>
    <m/>
    <n v="0"/>
    <n v="0"/>
    <m/>
    <m/>
    <n v="0"/>
    <n v="48"/>
    <m/>
    <m/>
    <n v="0"/>
    <n v="3728"/>
    <m/>
    <m/>
    <n v="0"/>
    <n v="0"/>
    <m/>
    <m/>
    <n v="0"/>
    <n v="0"/>
    <m/>
    <m/>
    <n v="0"/>
    <n v="0"/>
    <m/>
    <m/>
    <n v="0"/>
    <n v="64"/>
    <m/>
    <m/>
    <n v="0"/>
    <n v="0"/>
    <m/>
    <m/>
    <n v="0"/>
    <n v="0"/>
    <m/>
    <m/>
    <n v="0"/>
    <n v="0"/>
    <x v="21"/>
    <x v="3"/>
    <s v="CoastTFLs"/>
    <x v="40"/>
  </r>
  <r>
    <n v="21"/>
    <n v="41"/>
    <m/>
    <m/>
    <n v="0"/>
    <n v="0"/>
    <m/>
    <m/>
    <n v="0"/>
    <n v="0"/>
    <m/>
    <m/>
    <n v="0"/>
    <n v="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m/>
    <m/>
    <n v="0"/>
    <n v="0"/>
    <m/>
    <m/>
    <n v="0"/>
    <n v="0"/>
    <x v="21"/>
    <x v="3"/>
    <s v="CoastTFLs"/>
    <x v="40"/>
  </r>
  <r>
    <n v="22"/>
    <n v="1"/>
    <m/>
    <m/>
    <n v="403984"/>
    <n v="56729344"/>
    <m/>
    <m/>
    <n v="29312"/>
    <n v="47277472"/>
    <m/>
    <m/>
    <n v="39472"/>
    <n v="46378000"/>
    <m/>
    <m/>
    <n v="65760"/>
    <n v="45713232"/>
    <m/>
    <m/>
    <n v="75472"/>
    <n v="44309856"/>
    <m/>
    <m/>
    <n v="127088"/>
    <n v="43248576"/>
    <m/>
    <m/>
    <n v="39264"/>
    <n v="41916912"/>
    <m/>
    <m/>
    <n v="15104"/>
    <n v="41610320"/>
    <m/>
    <m/>
    <n v="12160"/>
    <n v="41530288"/>
    <m/>
    <m/>
    <n v="3600"/>
    <n v="41501504"/>
    <m/>
    <m/>
    <n v="4256"/>
    <n v="41457760"/>
    <m/>
    <m/>
    <n v="7008"/>
    <n v="41613664"/>
    <x v="22"/>
    <x v="0"/>
    <s v="100MileHouse"/>
    <x v="0"/>
  </r>
  <r>
    <n v="22"/>
    <n v="2"/>
    <m/>
    <m/>
    <n v="52672"/>
    <n v="7125440"/>
    <m/>
    <m/>
    <n v="7936"/>
    <n v="6986080"/>
    <m/>
    <m/>
    <n v="21616"/>
    <n v="6529856"/>
    <m/>
    <m/>
    <n v="36176"/>
    <n v="6264208"/>
    <m/>
    <m/>
    <n v="39232"/>
    <n v="5938976"/>
    <m/>
    <m/>
    <n v="45200"/>
    <n v="5654608"/>
    <m/>
    <m/>
    <n v="118912"/>
    <n v="3969008"/>
    <m/>
    <m/>
    <n v="102768"/>
    <n v="3312464"/>
    <m/>
    <m/>
    <n v="109360"/>
    <n v="3026752"/>
    <m/>
    <m/>
    <n v="86224"/>
    <n v="2857504"/>
    <m/>
    <m/>
    <n v="83488"/>
    <n v="2777040"/>
    <m/>
    <m/>
    <n v="62496"/>
    <n v="2656064"/>
    <x v="22"/>
    <x v="0"/>
    <s v="Arrow"/>
    <x v="1"/>
  </r>
  <r>
    <n v="22"/>
    <n v="3"/>
    <m/>
    <m/>
    <n v="0"/>
    <n v="0"/>
    <m/>
    <m/>
    <n v="0"/>
    <n v="0"/>
    <m/>
    <m/>
    <n v="0"/>
    <n v="0"/>
    <m/>
    <m/>
    <n v="0"/>
    <n v="0"/>
    <m/>
    <m/>
    <n v="0"/>
    <n v="0"/>
    <m/>
    <m/>
    <n v="0"/>
    <n v="0"/>
    <m/>
    <m/>
    <n v="0"/>
    <n v="0"/>
    <m/>
    <m/>
    <n v="0"/>
    <n v="0"/>
    <m/>
    <m/>
    <n v="0"/>
    <n v="0"/>
    <m/>
    <m/>
    <n v="0"/>
    <n v="0"/>
    <m/>
    <m/>
    <n v="0"/>
    <n v="0"/>
    <m/>
    <m/>
    <n v="0"/>
    <n v="0"/>
    <x v="22"/>
    <x v="1"/>
    <s v="Arrowsmith"/>
    <x v="2"/>
  </r>
  <r>
    <n v="22"/>
    <n v="4"/>
    <m/>
    <m/>
    <n v="160816"/>
    <n v="12716560"/>
    <m/>
    <m/>
    <n v="14976"/>
    <n v="11998768"/>
    <m/>
    <m/>
    <n v="25920"/>
    <n v="11165616"/>
    <m/>
    <m/>
    <n v="39440"/>
    <n v="10703392"/>
    <m/>
    <m/>
    <n v="76624"/>
    <n v="10015616"/>
    <m/>
    <m/>
    <n v="78704"/>
    <n v="9546640"/>
    <m/>
    <m/>
    <n v="440816"/>
    <n v="5248496"/>
    <m/>
    <m/>
    <n v="439408"/>
    <n v="3195472"/>
    <m/>
    <m/>
    <n v="320400"/>
    <n v="2759520"/>
    <m/>
    <m/>
    <n v="165776"/>
    <n v="2180032"/>
    <m/>
    <m/>
    <n v="171296"/>
    <n v="2202224"/>
    <m/>
    <m/>
    <n v="119920"/>
    <n v="1870224"/>
    <x v="22"/>
    <x v="0"/>
    <s v="Boundary"/>
    <x v="3"/>
  </r>
  <r>
    <n v="22"/>
    <n v="5"/>
    <m/>
    <m/>
    <n v="137136"/>
    <n v="11555040"/>
    <m/>
    <m/>
    <n v="8848"/>
    <n v="11088640"/>
    <m/>
    <m/>
    <n v="24784"/>
    <n v="10882016"/>
    <m/>
    <m/>
    <n v="32400"/>
    <n v="10605504"/>
    <m/>
    <m/>
    <n v="35152"/>
    <n v="10065792"/>
    <m/>
    <m/>
    <n v="27088"/>
    <n v="9633056"/>
    <m/>
    <m/>
    <n v="31920"/>
    <n v="8936336"/>
    <m/>
    <m/>
    <n v="35088"/>
    <n v="8348720"/>
    <m/>
    <m/>
    <n v="54784"/>
    <n v="7521280"/>
    <m/>
    <m/>
    <n v="113952"/>
    <n v="6276240"/>
    <m/>
    <m/>
    <n v="60688"/>
    <n v="5273472"/>
    <m/>
    <m/>
    <n v="52304"/>
    <n v="5244464"/>
    <x v="22"/>
    <x v="0"/>
    <s v="Bulkley"/>
    <x v="4"/>
  </r>
  <r>
    <n v="22"/>
    <n v="6"/>
    <m/>
    <m/>
    <n v="27552"/>
    <n v="928384"/>
    <m/>
    <m/>
    <n v="0"/>
    <n v="352"/>
    <m/>
    <m/>
    <n v="0"/>
    <n v="352"/>
    <m/>
    <m/>
    <n v="0"/>
    <n v="352"/>
    <m/>
    <m/>
    <n v="0"/>
    <n v="352"/>
    <m/>
    <m/>
    <n v="16"/>
    <n v="18304"/>
    <m/>
    <m/>
    <n v="23760"/>
    <n v="274176"/>
    <m/>
    <m/>
    <n v="149968"/>
    <n v="797968"/>
    <m/>
    <m/>
    <n v="978400"/>
    <n v="5504608"/>
    <m/>
    <m/>
    <n v="1040128"/>
    <n v="4375792"/>
    <m/>
    <m/>
    <n v="1238768"/>
    <n v="2612896"/>
    <m/>
    <m/>
    <n v="967232"/>
    <n v="1552480"/>
    <x v="22"/>
    <x v="1"/>
    <s v="Cassiar"/>
    <x v="5"/>
  </r>
  <r>
    <n v="22"/>
    <n v="7"/>
    <m/>
    <m/>
    <n v="17456"/>
    <n v="482128"/>
    <m/>
    <m/>
    <n v="4384"/>
    <n v="482832"/>
    <m/>
    <m/>
    <n v="12928"/>
    <n v="472288"/>
    <m/>
    <m/>
    <n v="17440"/>
    <n v="398896"/>
    <m/>
    <m/>
    <n v="16480"/>
    <n v="410464"/>
    <m/>
    <m/>
    <n v="16592"/>
    <n v="408096"/>
    <m/>
    <m/>
    <n v="34912"/>
    <n v="229088"/>
    <m/>
    <m/>
    <n v="33408"/>
    <n v="197776"/>
    <m/>
    <m/>
    <n v="17680"/>
    <n v="64320"/>
    <m/>
    <m/>
    <n v="8528"/>
    <n v="39968"/>
    <m/>
    <m/>
    <n v="5712"/>
    <n v="14256"/>
    <m/>
    <m/>
    <n v="624"/>
    <n v="6832"/>
    <x v="22"/>
    <x v="1"/>
    <s v="Cranberry"/>
    <x v="6"/>
  </r>
  <r>
    <n v="22"/>
    <n v="8"/>
    <m/>
    <m/>
    <n v="311200"/>
    <n v="26102304"/>
    <m/>
    <m/>
    <n v="55984"/>
    <n v="23425264"/>
    <m/>
    <m/>
    <n v="88048"/>
    <n v="22358176"/>
    <m/>
    <m/>
    <n v="130096"/>
    <n v="21252448"/>
    <m/>
    <m/>
    <n v="250096"/>
    <n v="19598496"/>
    <m/>
    <m/>
    <n v="288336"/>
    <n v="17281664"/>
    <m/>
    <m/>
    <n v="804400"/>
    <n v="10650640"/>
    <m/>
    <m/>
    <n v="439088"/>
    <n v="6864800"/>
    <m/>
    <m/>
    <n v="294960"/>
    <n v="5146976"/>
    <m/>
    <m/>
    <n v="179984"/>
    <n v="4431104"/>
    <m/>
    <m/>
    <n v="87856"/>
    <n v="4080464"/>
    <m/>
    <m/>
    <n v="78480"/>
    <n v="4055600"/>
    <x v="22"/>
    <x v="0"/>
    <s v="Cranbrook"/>
    <x v="7"/>
  </r>
  <r>
    <n v="22"/>
    <n v="9"/>
    <m/>
    <m/>
    <n v="177360"/>
    <n v="9727840"/>
    <m/>
    <m/>
    <n v="37776"/>
    <n v="25817840"/>
    <m/>
    <m/>
    <n v="71632"/>
    <n v="25021232"/>
    <m/>
    <m/>
    <n v="61344"/>
    <n v="24389760"/>
    <m/>
    <m/>
    <n v="96256"/>
    <n v="22910720"/>
    <m/>
    <m/>
    <n v="63760"/>
    <n v="22234448"/>
    <m/>
    <m/>
    <n v="31040"/>
    <n v="20862128"/>
    <m/>
    <m/>
    <n v="133792"/>
    <n v="17622528"/>
    <m/>
    <m/>
    <n v="107280"/>
    <n v="14826448"/>
    <m/>
    <m/>
    <n v="134720"/>
    <n v="14224240"/>
    <m/>
    <m/>
    <n v="96240"/>
    <n v="13588096"/>
    <m/>
    <m/>
    <n v="118496"/>
    <n v="13679264"/>
    <x v="22"/>
    <x v="0"/>
    <s v="DawsonCreek"/>
    <x v="8"/>
  </r>
  <r>
    <n v="22"/>
    <n v="10"/>
    <m/>
    <m/>
    <n v="0"/>
    <n v="0"/>
    <m/>
    <m/>
    <n v="0"/>
    <n v="0"/>
    <m/>
    <m/>
    <n v="0"/>
    <n v="0"/>
    <m/>
    <m/>
    <n v="0"/>
    <n v="0"/>
    <m/>
    <m/>
    <n v="0"/>
    <n v="0"/>
    <m/>
    <m/>
    <n v="176"/>
    <n v="9904"/>
    <m/>
    <m/>
    <n v="4864"/>
    <n v="87824"/>
    <m/>
    <m/>
    <n v="53104"/>
    <n v="1156272"/>
    <m/>
    <m/>
    <n v="418704"/>
    <n v="4999968"/>
    <m/>
    <m/>
    <n v="589792"/>
    <n v="4844288"/>
    <m/>
    <m/>
    <n v="796912"/>
    <n v="3963328"/>
    <m/>
    <m/>
    <n v="470848"/>
    <n v="1644416"/>
    <x v="22"/>
    <x v="1"/>
    <s v="FortNelson"/>
    <x v="9"/>
  </r>
  <r>
    <n v="22"/>
    <n v="11"/>
    <m/>
    <m/>
    <n v="5936"/>
    <n v="226704"/>
    <m/>
    <m/>
    <n v="3328"/>
    <n v="499696"/>
    <m/>
    <m/>
    <n v="2640"/>
    <n v="479056"/>
    <m/>
    <m/>
    <n v="3648"/>
    <n v="482000"/>
    <m/>
    <m/>
    <n v="5632"/>
    <n v="463216"/>
    <m/>
    <m/>
    <n v="4128"/>
    <n v="447184"/>
    <m/>
    <m/>
    <n v="12288"/>
    <n v="355280"/>
    <m/>
    <m/>
    <n v="2304"/>
    <n v="262992"/>
    <m/>
    <m/>
    <n v="288"/>
    <n v="224912"/>
    <m/>
    <m/>
    <n v="160"/>
    <n v="219520"/>
    <m/>
    <m/>
    <n v="272"/>
    <n v="215456"/>
    <m/>
    <m/>
    <n v="48"/>
    <n v="217728"/>
    <x v="22"/>
    <x v="1"/>
    <s v="Fraser"/>
    <x v="10"/>
  </r>
  <r>
    <n v="22"/>
    <n v="12"/>
    <m/>
    <m/>
    <n v="878992"/>
    <n v="101813200"/>
    <m/>
    <m/>
    <n v="36240"/>
    <n v="97947056"/>
    <m/>
    <m/>
    <n v="125568"/>
    <n v="91762608"/>
    <m/>
    <m/>
    <n v="120368"/>
    <n v="90808960"/>
    <m/>
    <m/>
    <n v="221328"/>
    <n v="82148064"/>
    <m/>
    <m/>
    <n v="142160"/>
    <n v="81579472"/>
    <m/>
    <m/>
    <n v="47648"/>
    <n v="80128768"/>
    <m/>
    <m/>
    <n v="30944"/>
    <n v="79021728"/>
    <m/>
    <m/>
    <n v="47072"/>
    <n v="76351744"/>
    <m/>
    <m/>
    <n v="70592"/>
    <n v="74192672"/>
    <m/>
    <m/>
    <n v="173920"/>
    <n v="75107376"/>
    <m/>
    <m/>
    <n v="103184"/>
    <n v="74136400"/>
    <x v="22"/>
    <x v="0"/>
    <s v="FtStJames"/>
    <x v="11"/>
  </r>
  <r>
    <n v="22"/>
    <n v="13"/>
    <m/>
    <m/>
    <n v="59184"/>
    <n v="2685104"/>
    <m/>
    <m/>
    <n v="67008"/>
    <n v="14650368"/>
    <m/>
    <m/>
    <n v="118560"/>
    <n v="14637456"/>
    <m/>
    <m/>
    <n v="215600"/>
    <n v="20437936"/>
    <m/>
    <m/>
    <n v="355696"/>
    <n v="25421152"/>
    <m/>
    <m/>
    <n v="267696"/>
    <n v="28054800"/>
    <m/>
    <m/>
    <n v="173776"/>
    <n v="16026880"/>
    <m/>
    <m/>
    <n v="223760"/>
    <n v="19155856"/>
    <m/>
    <m/>
    <n v="333776"/>
    <n v="18895168"/>
    <m/>
    <m/>
    <n v="369104"/>
    <n v="20711280"/>
    <m/>
    <m/>
    <n v="425968"/>
    <n v="19324272"/>
    <m/>
    <m/>
    <n v="203632"/>
    <n v="16514720"/>
    <x v="22"/>
    <x v="1"/>
    <s v="FtStJohn"/>
    <x v="12"/>
  </r>
  <r>
    <n v="22"/>
    <n v="14"/>
    <m/>
    <m/>
    <n v="52560"/>
    <n v="4334304"/>
    <m/>
    <m/>
    <n v="7632"/>
    <n v="4130864"/>
    <m/>
    <m/>
    <n v="18976"/>
    <n v="3850368"/>
    <m/>
    <m/>
    <n v="30880"/>
    <n v="3578272"/>
    <m/>
    <m/>
    <n v="33648"/>
    <n v="3327792"/>
    <m/>
    <m/>
    <n v="47968"/>
    <n v="3187344"/>
    <m/>
    <m/>
    <n v="72064"/>
    <n v="1951168"/>
    <m/>
    <m/>
    <n v="55664"/>
    <n v="1496240"/>
    <m/>
    <m/>
    <n v="42416"/>
    <n v="1319616"/>
    <m/>
    <m/>
    <n v="24480"/>
    <n v="1247072"/>
    <m/>
    <m/>
    <n v="29024"/>
    <n v="1225664"/>
    <m/>
    <m/>
    <n v="24704"/>
    <n v="1229040"/>
    <x v="22"/>
    <x v="0"/>
    <s v="Golden"/>
    <x v="13"/>
  </r>
  <r>
    <n v="22"/>
    <n v="15"/>
    <m/>
    <m/>
    <n v="114880"/>
    <n v="9691168"/>
    <m/>
    <m/>
    <n v="22304"/>
    <n v="8810336"/>
    <m/>
    <m/>
    <n v="31456"/>
    <n v="8143632"/>
    <m/>
    <m/>
    <n v="37248"/>
    <n v="7607264"/>
    <m/>
    <m/>
    <n v="58400"/>
    <n v="7211424"/>
    <m/>
    <m/>
    <n v="74352"/>
    <n v="6470976"/>
    <m/>
    <m/>
    <n v="166800"/>
    <n v="4990960"/>
    <m/>
    <m/>
    <n v="157696"/>
    <n v="3423744"/>
    <m/>
    <m/>
    <n v="143648"/>
    <n v="2973312"/>
    <m/>
    <m/>
    <n v="91008"/>
    <n v="2478656"/>
    <m/>
    <m/>
    <n v="56704"/>
    <n v="2291328"/>
    <m/>
    <m/>
    <n v="43888"/>
    <n v="2203264"/>
    <x v="22"/>
    <x v="0"/>
    <s v="Invermere"/>
    <x v="14"/>
  </r>
  <r>
    <n v="22"/>
    <n v="16"/>
    <m/>
    <m/>
    <n v="496"/>
    <n v="24464"/>
    <m/>
    <m/>
    <n v="23360"/>
    <n v="235888"/>
    <m/>
    <m/>
    <n v="16720"/>
    <n v="266768"/>
    <m/>
    <m/>
    <n v="21120"/>
    <n v="202944"/>
    <m/>
    <m/>
    <n v="14000"/>
    <n v="283040"/>
    <m/>
    <m/>
    <n v="15264"/>
    <n v="271456"/>
    <m/>
    <m/>
    <n v="9552"/>
    <n v="170448"/>
    <m/>
    <m/>
    <n v="9872"/>
    <n v="177824"/>
    <m/>
    <m/>
    <n v="3776"/>
    <n v="101328"/>
    <m/>
    <m/>
    <n v="5600"/>
    <n v="86864"/>
    <m/>
    <m/>
    <n v="2944"/>
    <n v="67088"/>
    <m/>
    <m/>
    <n v="544"/>
    <n v="56960"/>
    <x v="22"/>
    <x v="1"/>
    <s v="Kalum"/>
    <x v="15"/>
  </r>
  <r>
    <n v="22"/>
    <n v="17"/>
    <m/>
    <m/>
    <n v="495920"/>
    <n v="52640400"/>
    <m/>
    <m/>
    <n v="51520"/>
    <n v="46787888"/>
    <m/>
    <m/>
    <n v="64528"/>
    <n v="45605392"/>
    <m/>
    <m/>
    <n v="102112"/>
    <n v="43766160"/>
    <m/>
    <m/>
    <n v="159840"/>
    <n v="40679648"/>
    <m/>
    <m/>
    <n v="250928"/>
    <n v="37896912"/>
    <m/>
    <m/>
    <n v="316912"/>
    <n v="31475168"/>
    <m/>
    <m/>
    <n v="168096"/>
    <n v="29625760"/>
    <m/>
    <m/>
    <n v="40496"/>
    <n v="29135552"/>
    <m/>
    <m/>
    <n v="13680"/>
    <n v="28925472"/>
    <m/>
    <m/>
    <n v="17552"/>
    <n v="28964992"/>
    <m/>
    <m/>
    <n v="27664"/>
    <n v="29001456"/>
    <x v="22"/>
    <x v="0"/>
    <s v="Kamloops"/>
    <x v="16"/>
  </r>
  <r>
    <n v="22"/>
    <n v="18"/>
    <m/>
    <m/>
    <n v="0"/>
    <n v="0"/>
    <m/>
    <m/>
    <n v="0"/>
    <n v="0"/>
    <m/>
    <m/>
    <n v="0"/>
    <n v="0"/>
    <m/>
    <m/>
    <n v="0"/>
    <n v="16"/>
    <m/>
    <m/>
    <n v="0"/>
    <n v="32"/>
    <m/>
    <m/>
    <n v="0"/>
    <n v="0"/>
    <m/>
    <m/>
    <n v="0"/>
    <n v="0"/>
    <m/>
    <m/>
    <n v="0"/>
    <n v="16"/>
    <m/>
    <m/>
    <n v="0"/>
    <n v="128"/>
    <m/>
    <m/>
    <n v="0"/>
    <n v="0"/>
    <m/>
    <m/>
    <n v="0"/>
    <n v="0"/>
    <m/>
    <m/>
    <n v="0"/>
    <n v="0"/>
    <x v="22"/>
    <x v="1"/>
    <s v="Kingcome"/>
    <x v="17"/>
  </r>
  <r>
    <n v="22"/>
    <n v="19"/>
    <m/>
    <m/>
    <n v="98288"/>
    <n v="2167248"/>
    <m/>
    <m/>
    <n v="13824"/>
    <n v="2428272"/>
    <m/>
    <m/>
    <n v="29808"/>
    <n v="2349872"/>
    <m/>
    <m/>
    <n v="29200"/>
    <n v="2260048"/>
    <m/>
    <m/>
    <n v="37120"/>
    <n v="2150640"/>
    <m/>
    <m/>
    <n v="40592"/>
    <n v="2110192"/>
    <m/>
    <m/>
    <n v="67072"/>
    <n v="1612880"/>
    <m/>
    <m/>
    <n v="74528"/>
    <n v="1576784"/>
    <m/>
    <m/>
    <n v="89344"/>
    <n v="1266560"/>
    <m/>
    <m/>
    <n v="85776"/>
    <n v="853344"/>
    <m/>
    <m/>
    <n v="53472"/>
    <n v="600688"/>
    <m/>
    <m/>
    <n v="37296"/>
    <n v="467280"/>
    <x v="22"/>
    <x v="1"/>
    <s v="Kispiox"/>
    <x v="18"/>
  </r>
  <r>
    <n v="22"/>
    <n v="20"/>
    <m/>
    <m/>
    <n v="138176"/>
    <n v="11119424"/>
    <m/>
    <m/>
    <n v="23184"/>
    <n v="10684960"/>
    <m/>
    <m/>
    <n v="27408"/>
    <n v="10061456"/>
    <m/>
    <m/>
    <n v="55152"/>
    <n v="9452016"/>
    <m/>
    <m/>
    <n v="82944"/>
    <n v="8890704"/>
    <m/>
    <m/>
    <n v="77488"/>
    <n v="8081088"/>
    <m/>
    <m/>
    <n v="196064"/>
    <n v="4397376"/>
    <m/>
    <m/>
    <n v="144160"/>
    <n v="3462432"/>
    <m/>
    <m/>
    <n v="109376"/>
    <n v="2947264"/>
    <m/>
    <m/>
    <n v="64352"/>
    <n v="2726224"/>
    <m/>
    <m/>
    <n v="40096"/>
    <n v="2588336"/>
    <m/>
    <m/>
    <n v="26272"/>
    <n v="2513712"/>
    <x v="22"/>
    <x v="0"/>
    <s v="KootenayLake"/>
    <x v="19"/>
  </r>
  <r>
    <n v="22"/>
    <n v="21"/>
    <m/>
    <m/>
    <n v="383504"/>
    <n v="64702880"/>
    <m/>
    <m/>
    <n v="19840"/>
    <n v="60207600"/>
    <m/>
    <m/>
    <n v="25584"/>
    <n v="58373568"/>
    <m/>
    <m/>
    <n v="19872"/>
    <n v="57376592"/>
    <m/>
    <m/>
    <n v="61616"/>
    <n v="53810560"/>
    <m/>
    <m/>
    <n v="37616"/>
    <n v="54161712"/>
    <m/>
    <m/>
    <n v="4272"/>
    <n v="54506192"/>
    <m/>
    <m/>
    <n v="4992"/>
    <n v="54140096"/>
    <m/>
    <m/>
    <n v="4368"/>
    <n v="53972208"/>
    <m/>
    <m/>
    <n v="4432"/>
    <n v="53785152"/>
    <m/>
    <m/>
    <n v="6592"/>
    <n v="53695776"/>
    <m/>
    <m/>
    <n v="4256"/>
    <n v="53834224"/>
    <x v="22"/>
    <x v="0"/>
    <s v="Lakes"/>
    <x v="20"/>
  </r>
  <r>
    <n v="22"/>
    <n v="22"/>
    <m/>
    <m/>
    <n v="164064"/>
    <n v="13391056"/>
    <m/>
    <m/>
    <n v="30160"/>
    <n v="15837808"/>
    <m/>
    <m/>
    <n v="29248"/>
    <n v="15917648"/>
    <m/>
    <m/>
    <n v="27440"/>
    <n v="15527232"/>
    <m/>
    <m/>
    <n v="86704"/>
    <n v="14049232"/>
    <m/>
    <m/>
    <n v="125600"/>
    <n v="12192384"/>
    <m/>
    <m/>
    <n v="205936"/>
    <n v="8531968"/>
    <m/>
    <m/>
    <n v="116464"/>
    <n v="6093264"/>
    <m/>
    <m/>
    <n v="37136"/>
    <n v="5510096"/>
    <m/>
    <m/>
    <n v="6256"/>
    <n v="5288960"/>
    <m/>
    <m/>
    <n v="8320"/>
    <n v="5277008"/>
    <m/>
    <m/>
    <n v="13552"/>
    <n v="5369568"/>
    <x v="22"/>
    <x v="0"/>
    <s v="Lillooet"/>
    <x v="21"/>
  </r>
  <r>
    <n v="22"/>
    <n v="23"/>
    <m/>
    <m/>
    <n v="1180800"/>
    <n v="72112688"/>
    <m/>
    <m/>
    <n v="103552"/>
    <n v="90938560"/>
    <m/>
    <m/>
    <n v="196896"/>
    <n v="87434976"/>
    <m/>
    <m/>
    <n v="272544"/>
    <n v="85613472"/>
    <m/>
    <m/>
    <n v="366928"/>
    <n v="79299568"/>
    <m/>
    <m/>
    <n v="135520"/>
    <n v="83513024"/>
    <m/>
    <m/>
    <n v="49632"/>
    <n v="86672672"/>
    <m/>
    <m/>
    <n v="96208"/>
    <n v="78792208"/>
    <m/>
    <m/>
    <n v="66992"/>
    <n v="75395936"/>
    <m/>
    <m/>
    <n v="98464"/>
    <n v="73134736"/>
    <m/>
    <m/>
    <n v="288848"/>
    <n v="74098880"/>
    <m/>
    <m/>
    <n v="158496"/>
    <n v="72320288"/>
    <x v="22"/>
    <x v="0"/>
    <s v="Mackenzie"/>
    <x v="22"/>
  </r>
  <r>
    <n v="22"/>
    <n v="24"/>
    <m/>
    <m/>
    <n v="602976"/>
    <n v="59722096"/>
    <m/>
    <m/>
    <n v="48640"/>
    <n v="52269648"/>
    <m/>
    <m/>
    <n v="52576"/>
    <n v="50601232"/>
    <m/>
    <m/>
    <n v="83664"/>
    <n v="48984560"/>
    <m/>
    <m/>
    <n v="180352"/>
    <n v="43288592"/>
    <m/>
    <m/>
    <n v="240400"/>
    <n v="37243360"/>
    <m/>
    <m/>
    <n v="590688"/>
    <n v="28265456"/>
    <m/>
    <m/>
    <n v="221152"/>
    <n v="19444848"/>
    <m/>
    <m/>
    <n v="28240"/>
    <n v="18080432"/>
    <m/>
    <m/>
    <n v="5488"/>
    <n v="17899440"/>
    <m/>
    <m/>
    <n v="2192"/>
    <n v="17829328"/>
    <m/>
    <m/>
    <n v="3104"/>
    <n v="17886048"/>
    <x v="22"/>
    <x v="0"/>
    <s v="Merritt"/>
    <x v="23"/>
  </r>
  <r>
    <n v="22"/>
    <n v="25"/>
    <m/>
    <m/>
    <n v="0"/>
    <n v="0"/>
    <m/>
    <m/>
    <n v="672"/>
    <n v="46368"/>
    <m/>
    <m/>
    <n v="1232"/>
    <n v="46976"/>
    <m/>
    <m/>
    <n v="6976"/>
    <n v="78944"/>
    <m/>
    <m/>
    <n v="5552"/>
    <n v="106624"/>
    <m/>
    <m/>
    <n v="4608"/>
    <n v="73776"/>
    <m/>
    <m/>
    <n v="768"/>
    <n v="27200"/>
    <m/>
    <m/>
    <n v="576"/>
    <n v="33104"/>
    <m/>
    <m/>
    <n v="16"/>
    <n v="27776"/>
    <m/>
    <m/>
    <n v="368"/>
    <n v="25664"/>
    <m/>
    <m/>
    <n v="0"/>
    <n v="27728"/>
    <m/>
    <m/>
    <n v="0"/>
    <n v="24064"/>
    <x v="22"/>
    <x v="1"/>
    <s v="MidCoast"/>
    <x v="24"/>
  </r>
  <r>
    <n v="22"/>
    <n v="26"/>
    <m/>
    <m/>
    <n v="474896"/>
    <n v="49812480"/>
    <m/>
    <m/>
    <n v="10608"/>
    <n v="46725632"/>
    <m/>
    <m/>
    <n v="47552"/>
    <n v="44654944"/>
    <m/>
    <m/>
    <n v="90256"/>
    <n v="42315136"/>
    <m/>
    <m/>
    <n v="61296"/>
    <n v="40209280"/>
    <m/>
    <m/>
    <n v="47840"/>
    <n v="37629824"/>
    <m/>
    <m/>
    <n v="34560"/>
    <n v="36403216"/>
    <m/>
    <m/>
    <n v="35248"/>
    <n v="35591520"/>
    <m/>
    <m/>
    <n v="49216"/>
    <n v="34087200"/>
    <m/>
    <m/>
    <n v="33840"/>
    <n v="32668304"/>
    <m/>
    <m/>
    <n v="38176"/>
    <n v="32503200"/>
    <m/>
    <m/>
    <n v="19024"/>
    <n v="32270384"/>
    <x v="22"/>
    <x v="0"/>
    <s v="Morice"/>
    <x v="25"/>
  </r>
  <r>
    <n v="22"/>
    <n v="27"/>
    <m/>
    <m/>
    <n v="60752"/>
    <n v="946864"/>
    <m/>
    <m/>
    <n v="8928"/>
    <n v="660944"/>
    <m/>
    <m/>
    <n v="17888"/>
    <n v="656720"/>
    <m/>
    <m/>
    <n v="23584"/>
    <n v="606208"/>
    <m/>
    <m/>
    <n v="23600"/>
    <n v="568112"/>
    <m/>
    <m/>
    <n v="50336"/>
    <n v="663536"/>
    <m/>
    <m/>
    <n v="47920"/>
    <n v="316096"/>
    <m/>
    <m/>
    <n v="60224"/>
    <n v="272256"/>
    <m/>
    <m/>
    <n v="19504"/>
    <n v="87792"/>
    <m/>
    <m/>
    <n v="13872"/>
    <n v="64400"/>
    <m/>
    <m/>
    <n v="6240"/>
    <n v="19488"/>
    <m/>
    <m/>
    <n v="1680"/>
    <n v="9376"/>
    <x v="22"/>
    <x v="1"/>
    <s v="Nass"/>
    <x v="26"/>
  </r>
  <r>
    <n v="22"/>
    <n v="28"/>
    <m/>
    <m/>
    <n v="0"/>
    <n v="0"/>
    <m/>
    <m/>
    <n v="0"/>
    <n v="0"/>
    <m/>
    <m/>
    <n v="0"/>
    <n v="0"/>
    <m/>
    <m/>
    <n v="0"/>
    <n v="0"/>
    <m/>
    <m/>
    <n v="0"/>
    <n v="0"/>
    <m/>
    <m/>
    <n v="0"/>
    <n v="0"/>
    <m/>
    <m/>
    <n v="0"/>
    <n v="0"/>
    <m/>
    <m/>
    <n v="0"/>
    <n v="0"/>
    <m/>
    <m/>
    <n v="64"/>
    <n v="176"/>
    <m/>
    <m/>
    <n v="864"/>
    <n v="2880"/>
    <m/>
    <m/>
    <n v="0"/>
    <n v="0"/>
    <m/>
    <m/>
    <n v="176"/>
    <n v="256"/>
    <x v="22"/>
    <x v="1"/>
    <s v="NorthCoast"/>
    <x v="27"/>
  </r>
  <r>
    <n v="22"/>
    <n v="29"/>
    <m/>
    <m/>
    <n v="573840"/>
    <n v="50281776"/>
    <m/>
    <m/>
    <n v="66640"/>
    <n v="44572224"/>
    <m/>
    <m/>
    <n v="98592"/>
    <n v="42345072"/>
    <m/>
    <m/>
    <n v="138800"/>
    <n v="40516592"/>
    <m/>
    <m/>
    <n v="230640"/>
    <n v="35684912"/>
    <m/>
    <m/>
    <n v="270880"/>
    <n v="31932704"/>
    <m/>
    <m/>
    <n v="762656"/>
    <n v="21054304"/>
    <m/>
    <m/>
    <n v="548064"/>
    <n v="14317232"/>
    <m/>
    <m/>
    <n v="377424"/>
    <n v="12495712"/>
    <m/>
    <m/>
    <n v="97648"/>
    <n v="10629776"/>
    <m/>
    <m/>
    <n v="59664"/>
    <n v="10297120"/>
    <m/>
    <m/>
    <n v="66672"/>
    <n v="10271392"/>
    <x v="22"/>
    <x v="0"/>
    <s v="Okanagan"/>
    <x v="28"/>
  </r>
  <r>
    <n v="22"/>
    <n v="30"/>
    <m/>
    <m/>
    <n v="442688"/>
    <n v="73214336"/>
    <m/>
    <m/>
    <n v="23632"/>
    <n v="60284112"/>
    <m/>
    <m/>
    <n v="45936"/>
    <n v="56415456"/>
    <m/>
    <m/>
    <n v="88192"/>
    <n v="54558928"/>
    <m/>
    <m/>
    <n v="135600"/>
    <n v="49927168"/>
    <m/>
    <m/>
    <n v="142192"/>
    <n v="49337488"/>
    <m/>
    <m/>
    <n v="17456"/>
    <n v="49606576"/>
    <m/>
    <m/>
    <n v="19360"/>
    <n v="49226128"/>
    <m/>
    <m/>
    <n v="10800"/>
    <n v="49233488"/>
    <m/>
    <m/>
    <n v="3152"/>
    <n v="49309376"/>
    <m/>
    <m/>
    <n v="9728"/>
    <n v="49397504"/>
    <m/>
    <m/>
    <n v="6800"/>
    <n v="49319376"/>
    <x v="22"/>
    <x v="0"/>
    <s v="PrinceGeorge"/>
    <x v="29"/>
  </r>
  <r>
    <n v="22"/>
    <n v="31"/>
    <m/>
    <m/>
    <n v="0"/>
    <n v="0"/>
    <m/>
    <m/>
    <n v="0"/>
    <n v="0"/>
    <m/>
    <m/>
    <n v="0"/>
    <n v="0"/>
    <m/>
    <m/>
    <n v="0"/>
    <n v="0"/>
    <m/>
    <m/>
    <n v="0"/>
    <n v="0"/>
    <m/>
    <m/>
    <n v="0"/>
    <n v="0"/>
    <m/>
    <m/>
    <n v="0"/>
    <n v="0"/>
    <m/>
    <m/>
    <n v="0"/>
    <n v="0"/>
    <m/>
    <m/>
    <n v="0"/>
    <n v="0"/>
    <m/>
    <m/>
    <n v="0"/>
    <n v="0"/>
    <m/>
    <m/>
    <n v="0"/>
    <n v="0"/>
    <m/>
    <m/>
    <n v="0"/>
    <n v="0"/>
    <x v="22"/>
    <x v="1"/>
    <s v="QueenCharlotte"/>
    <x v="30"/>
  </r>
  <r>
    <n v="22"/>
    <n v="32"/>
    <m/>
    <m/>
    <n v="488176"/>
    <n v="106271888"/>
    <m/>
    <m/>
    <n v="7808"/>
    <n v="92129040"/>
    <m/>
    <m/>
    <n v="14208"/>
    <n v="91490560"/>
    <m/>
    <m/>
    <n v="18736"/>
    <n v="91511616"/>
    <m/>
    <m/>
    <n v="24704"/>
    <n v="89992048"/>
    <m/>
    <m/>
    <n v="46000"/>
    <n v="90085104"/>
    <m/>
    <m/>
    <n v="3008"/>
    <n v="89761568"/>
    <m/>
    <m/>
    <n v="656"/>
    <n v="89687808"/>
    <m/>
    <m/>
    <n v="800"/>
    <n v="89692480"/>
    <m/>
    <m/>
    <n v="1376"/>
    <n v="89860976"/>
    <m/>
    <m/>
    <n v="464"/>
    <n v="89944736"/>
    <m/>
    <m/>
    <n v="704"/>
    <n v="89795008"/>
    <x v="22"/>
    <x v="0"/>
    <s v="Quesnel"/>
    <x v="31"/>
  </r>
  <r>
    <n v="22"/>
    <n v="33"/>
    <m/>
    <m/>
    <n v="6512"/>
    <n v="124784"/>
    <m/>
    <m/>
    <n v="1728"/>
    <n v="156304"/>
    <m/>
    <m/>
    <n v="1536"/>
    <n v="145296"/>
    <m/>
    <m/>
    <n v="1104"/>
    <n v="139376"/>
    <m/>
    <m/>
    <n v="2784"/>
    <n v="126208"/>
    <m/>
    <m/>
    <n v="4736"/>
    <n v="119168"/>
    <m/>
    <m/>
    <n v="2912"/>
    <n v="40240"/>
    <m/>
    <m/>
    <n v="2896"/>
    <n v="31600"/>
    <m/>
    <m/>
    <n v="208"/>
    <n v="17504"/>
    <m/>
    <m/>
    <n v="688"/>
    <n v="17888"/>
    <m/>
    <m/>
    <n v="288"/>
    <n v="12176"/>
    <m/>
    <m/>
    <n v="304"/>
    <n v="14208"/>
    <x v="22"/>
    <x v="1"/>
    <s v="Revelstoke"/>
    <x v="32"/>
  </r>
  <r>
    <n v="22"/>
    <n v="34"/>
    <m/>
    <m/>
    <n v="65568"/>
    <n v="5571872"/>
    <m/>
    <m/>
    <n v="5664"/>
    <n v="5041168"/>
    <m/>
    <m/>
    <n v="14416"/>
    <n v="4814400"/>
    <m/>
    <m/>
    <n v="21792"/>
    <n v="4584752"/>
    <m/>
    <m/>
    <n v="37520"/>
    <n v="4233328"/>
    <m/>
    <m/>
    <n v="30048"/>
    <n v="3869808"/>
    <m/>
    <m/>
    <n v="29296"/>
    <n v="3035568"/>
    <m/>
    <m/>
    <n v="4864"/>
    <n v="3232496"/>
    <m/>
    <m/>
    <n v="1520"/>
    <n v="3003504"/>
    <m/>
    <m/>
    <n v="912"/>
    <n v="2871984"/>
    <m/>
    <m/>
    <n v="1376"/>
    <n v="2944576"/>
    <m/>
    <m/>
    <n v="5152"/>
    <n v="3054704"/>
    <x v="22"/>
    <x v="0"/>
    <s v="RobsonValley"/>
    <x v="33"/>
  </r>
  <r>
    <n v="22"/>
    <n v="35"/>
    <m/>
    <m/>
    <n v="592"/>
    <n v="60352"/>
    <m/>
    <m/>
    <n v="2336"/>
    <n v="513872"/>
    <m/>
    <m/>
    <n v="5536"/>
    <n v="545216"/>
    <m/>
    <m/>
    <n v="5024"/>
    <n v="541664"/>
    <m/>
    <m/>
    <n v="6608"/>
    <n v="498624"/>
    <m/>
    <m/>
    <n v="6480"/>
    <n v="483552"/>
    <m/>
    <m/>
    <n v="9552"/>
    <n v="367008"/>
    <m/>
    <m/>
    <n v="4096"/>
    <n v="340848"/>
    <m/>
    <m/>
    <n v="1040"/>
    <n v="307664"/>
    <m/>
    <m/>
    <n v="480"/>
    <n v="293152"/>
    <m/>
    <m/>
    <n v="0"/>
    <n v="290112"/>
    <m/>
    <m/>
    <n v="0"/>
    <n v="293728"/>
    <x v="22"/>
    <x v="1"/>
    <s v="Soo"/>
    <x v="34"/>
  </r>
  <r>
    <n v="22"/>
    <n v="36"/>
    <m/>
    <m/>
    <n v="0"/>
    <n v="0"/>
    <m/>
    <m/>
    <n v="0"/>
    <n v="0"/>
    <m/>
    <m/>
    <n v="0"/>
    <n v="0"/>
    <m/>
    <m/>
    <n v="48"/>
    <n v="96"/>
    <m/>
    <m/>
    <n v="0"/>
    <n v="80"/>
    <m/>
    <m/>
    <n v="32"/>
    <n v="608"/>
    <m/>
    <m/>
    <n v="0"/>
    <n v="160"/>
    <m/>
    <m/>
    <n v="112"/>
    <n v="128"/>
    <m/>
    <m/>
    <n v="192"/>
    <n v="720"/>
    <m/>
    <m/>
    <n v="0"/>
    <n v="0"/>
    <m/>
    <m/>
    <n v="0"/>
    <n v="128"/>
    <m/>
    <m/>
    <n v="0"/>
    <n v="416"/>
    <x v="22"/>
    <x v="1"/>
    <s v="Strathcona"/>
    <x v="35"/>
  </r>
  <r>
    <n v="22"/>
    <n v="37"/>
    <m/>
    <m/>
    <n v="0"/>
    <n v="0"/>
    <m/>
    <m/>
    <n v="32"/>
    <n v="16528"/>
    <m/>
    <m/>
    <n v="784"/>
    <n v="20128"/>
    <m/>
    <m/>
    <n v="5696"/>
    <n v="66192"/>
    <m/>
    <m/>
    <n v="12976"/>
    <n v="90880"/>
    <m/>
    <m/>
    <n v="8176"/>
    <n v="55856"/>
    <m/>
    <m/>
    <n v="5776"/>
    <n v="37728"/>
    <m/>
    <m/>
    <n v="9584"/>
    <n v="48960"/>
    <m/>
    <m/>
    <n v="2000"/>
    <n v="10832"/>
    <m/>
    <m/>
    <n v="288"/>
    <n v="3520"/>
    <m/>
    <m/>
    <n v="2896"/>
    <n v="13088"/>
    <m/>
    <m/>
    <n v="624"/>
    <n v="3760"/>
    <x v="22"/>
    <x v="1"/>
    <s v="SunshineCoast"/>
    <x v="36"/>
  </r>
  <r>
    <n v="22"/>
    <n v="38"/>
    <m/>
    <m/>
    <n v="455616"/>
    <n v="92925136"/>
    <m/>
    <m/>
    <n v="12096"/>
    <n v="79404064"/>
    <m/>
    <m/>
    <n v="5808"/>
    <n v="75583856"/>
    <m/>
    <m/>
    <n v="31808"/>
    <n v="74947760"/>
    <m/>
    <m/>
    <n v="42864"/>
    <n v="70915744"/>
    <m/>
    <m/>
    <n v="31776"/>
    <n v="71223120"/>
    <m/>
    <m/>
    <n v="2016"/>
    <n v="71641744"/>
    <m/>
    <m/>
    <n v="1536"/>
    <n v="71351408"/>
    <m/>
    <m/>
    <n v="4208"/>
    <n v="71388112"/>
    <m/>
    <m/>
    <n v="1936"/>
    <n v="71299248"/>
    <m/>
    <m/>
    <n v="2944"/>
    <n v="71289472"/>
    <m/>
    <m/>
    <n v="2544"/>
    <n v="71264384"/>
    <x v="22"/>
    <x v="0"/>
    <s v="Vanderhoof"/>
    <x v="37"/>
  </r>
  <r>
    <n v="22"/>
    <n v="39"/>
    <m/>
    <m/>
    <n v="951728"/>
    <n v="132423072"/>
    <m/>
    <m/>
    <n v="50192"/>
    <n v="114273248"/>
    <m/>
    <m/>
    <n v="52768"/>
    <n v="111762944"/>
    <m/>
    <m/>
    <n v="76080"/>
    <n v="112187536"/>
    <m/>
    <m/>
    <n v="161440"/>
    <n v="97219232"/>
    <m/>
    <m/>
    <n v="283328"/>
    <n v="93459120"/>
    <m/>
    <m/>
    <n v="204448"/>
    <n v="88137984"/>
    <m/>
    <m/>
    <n v="184256"/>
    <n v="87176976"/>
    <m/>
    <m/>
    <n v="81184"/>
    <n v="86804000"/>
    <m/>
    <m/>
    <n v="14752"/>
    <n v="86240624"/>
    <m/>
    <m/>
    <n v="9152"/>
    <n v="86280864"/>
    <m/>
    <m/>
    <n v="21440"/>
    <n v="86276352"/>
    <x v="22"/>
    <x v="0"/>
    <s v="WilliamsLake"/>
    <x v="38"/>
  </r>
  <r>
    <n v="22"/>
    <n v="40"/>
    <m/>
    <m/>
    <n v="19584"/>
    <n v="2565728"/>
    <m/>
    <m/>
    <n v="1184"/>
    <n v="2381088"/>
    <m/>
    <m/>
    <n v="3136"/>
    <n v="2151024"/>
    <m/>
    <m/>
    <n v="4016"/>
    <n v="1996192"/>
    <m/>
    <m/>
    <n v="3600"/>
    <n v="1820736"/>
    <m/>
    <m/>
    <n v="13008"/>
    <n v="1788896"/>
    <m/>
    <m/>
    <n v="2544"/>
    <n v="1555024"/>
    <m/>
    <m/>
    <n v="1280"/>
    <n v="1452912"/>
    <m/>
    <m/>
    <n v="0"/>
    <n v="1453184"/>
    <m/>
    <m/>
    <n v="16"/>
    <n v="1439040"/>
    <m/>
    <m/>
    <n v="32"/>
    <n v="1430896"/>
    <m/>
    <m/>
    <n v="0"/>
    <n v="1416720"/>
    <x v="22"/>
    <x v="2"/>
    <s v="InteriorTFLs"/>
    <x v="39"/>
  </r>
  <r>
    <n v="22"/>
    <n v="40"/>
    <m/>
    <m/>
    <n v="0"/>
    <n v="0"/>
    <m/>
    <m/>
    <n v="4256"/>
    <n v="37760"/>
    <m/>
    <m/>
    <n v="112"/>
    <n v="42128"/>
    <m/>
    <m/>
    <n v="192"/>
    <n v="39648"/>
    <m/>
    <m/>
    <n v="192"/>
    <n v="82000"/>
    <m/>
    <m/>
    <n v="224"/>
    <n v="50608"/>
    <m/>
    <m/>
    <n v="1328"/>
    <n v="37072"/>
    <m/>
    <m/>
    <n v="1216"/>
    <n v="43136"/>
    <m/>
    <m/>
    <n v="0"/>
    <n v="24000"/>
    <m/>
    <m/>
    <n v="0"/>
    <n v="26528"/>
    <m/>
    <m/>
    <n v="0"/>
    <n v="26384"/>
    <m/>
    <m/>
    <n v="0"/>
    <n v="25520"/>
    <x v="22"/>
    <x v="2"/>
    <s v="InteriorTFLs"/>
    <x v="39"/>
  </r>
  <r>
    <n v="22"/>
    <n v="40"/>
    <m/>
    <m/>
    <n v="0"/>
    <n v="48"/>
    <m/>
    <m/>
    <n v="112"/>
    <n v="1088"/>
    <m/>
    <m/>
    <n v="96"/>
    <n v="928"/>
    <m/>
    <m/>
    <n v="96"/>
    <n v="1296"/>
    <m/>
    <m/>
    <n v="32"/>
    <n v="1088"/>
    <m/>
    <m/>
    <n v="16"/>
    <n v="1488"/>
    <m/>
    <m/>
    <n v="128"/>
    <n v="400"/>
    <m/>
    <m/>
    <n v="32"/>
    <n v="256"/>
    <m/>
    <m/>
    <n v="0"/>
    <n v="144"/>
    <m/>
    <m/>
    <n v="0"/>
    <n v="128"/>
    <m/>
    <m/>
    <n v="16"/>
    <n v="240"/>
    <m/>
    <m/>
    <n v="0"/>
    <n v="192"/>
    <x v="22"/>
    <x v="2"/>
    <s v="InteriorTFLs"/>
    <x v="39"/>
  </r>
  <r>
    <n v="22"/>
    <n v="40"/>
    <m/>
    <m/>
    <n v="2128"/>
    <n v="1769744"/>
    <m/>
    <m/>
    <n v="416"/>
    <n v="1665072"/>
    <m/>
    <m/>
    <n v="0"/>
    <n v="1582896"/>
    <m/>
    <m/>
    <n v="0"/>
    <n v="1563152"/>
    <m/>
    <m/>
    <n v="1472"/>
    <n v="1521520"/>
    <m/>
    <m/>
    <n v="544"/>
    <n v="1561360"/>
    <m/>
    <m/>
    <n v="0"/>
    <n v="1554432"/>
    <m/>
    <m/>
    <n v="0"/>
    <n v="1451088"/>
    <m/>
    <m/>
    <n v="0"/>
    <n v="1438176"/>
    <m/>
    <m/>
    <n v="0"/>
    <n v="1357328"/>
    <m/>
    <m/>
    <n v="0"/>
    <n v="1334272"/>
    <m/>
    <m/>
    <n v="16"/>
    <n v="1332032"/>
    <x v="22"/>
    <x v="2"/>
    <s v="InteriorTFLs"/>
    <x v="39"/>
  </r>
  <r>
    <n v="22"/>
    <n v="40"/>
    <m/>
    <m/>
    <n v="12032"/>
    <n v="3604336"/>
    <m/>
    <m/>
    <n v="576"/>
    <n v="3445968"/>
    <m/>
    <m/>
    <n v="1040"/>
    <n v="3224192"/>
    <m/>
    <m/>
    <n v="1424"/>
    <n v="3173760"/>
    <m/>
    <m/>
    <n v="1536"/>
    <n v="2809664"/>
    <m/>
    <m/>
    <n v="2688"/>
    <n v="2906512"/>
    <m/>
    <m/>
    <n v="144"/>
    <n v="2898896"/>
    <m/>
    <m/>
    <n v="128"/>
    <n v="2816752"/>
    <m/>
    <m/>
    <n v="48"/>
    <n v="2790288"/>
    <m/>
    <m/>
    <n v="0"/>
    <n v="2725280"/>
    <m/>
    <m/>
    <n v="560"/>
    <n v="2732128"/>
    <m/>
    <m/>
    <n v="144"/>
    <n v="2741488"/>
    <x v="22"/>
    <x v="2"/>
    <s v="InteriorTFLs"/>
    <x v="39"/>
  </r>
  <r>
    <n v="22"/>
    <n v="40"/>
    <m/>
    <m/>
    <n v="5008"/>
    <n v="148112"/>
    <m/>
    <m/>
    <n v="432"/>
    <n v="142096"/>
    <m/>
    <m/>
    <n v="96"/>
    <n v="134544"/>
    <m/>
    <m/>
    <n v="3632"/>
    <n v="139312"/>
    <m/>
    <m/>
    <n v="3136"/>
    <n v="152464"/>
    <m/>
    <m/>
    <n v="1664"/>
    <n v="126784"/>
    <m/>
    <m/>
    <n v="2096"/>
    <n v="83280"/>
    <m/>
    <m/>
    <n v="1056"/>
    <n v="69200"/>
    <m/>
    <m/>
    <n v="1216"/>
    <n v="53984"/>
    <m/>
    <m/>
    <n v="0"/>
    <n v="56944"/>
    <m/>
    <m/>
    <n v="0"/>
    <n v="55744"/>
    <m/>
    <m/>
    <n v="176"/>
    <n v="50992"/>
    <x v="22"/>
    <x v="2"/>
    <s v="InteriorTFLs"/>
    <x v="39"/>
  </r>
  <r>
    <n v="22"/>
    <n v="40"/>
    <m/>
    <m/>
    <n v="63808"/>
    <n v="7974640"/>
    <m/>
    <m/>
    <n v="6832"/>
    <n v="7616976"/>
    <m/>
    <m/>
    <n v="10528"/>
    <n v="6927200"/>
    <m/>
    <m/>
    <n v="12144"/>
    <n v="6425072"/>
    <m/>
    <m/>
    <n v="23536"/>
    <n v="5695312"/>
    <m/>
    <m/>
    <n v="32368"/>
    <n v="5392112"/>
    <m/>
    <m/>
    <n v="52128"/>
    <n v="4655552"/>
    <m/>
    <m/>
    <n v="22272"/>
    <n v="3921760"/>
    <m/>
    <m/>
    <n v="10288"/>
    <n v="3755056"/>
    <m/>
    <m/>
    <n v="1376"/>
    <n v="3657888"/>
    <m/>
    <m/>
    <n v="1120"/>
    <n v="3678400"/>
    <m/>
    <m/>
    <n v="208"/>
    <n v="3647536"/>
    <x v="22"/>
    <x v="2"/>
    <s v="InteriorTFLs"/>
    <x v="39"/>
  </r>
  <r>
    <n v="22"/>
    <n v="40"/>
    <m/>
    <m/>
    <n v="44304"/>
    <n v="4931136"/>
    <m/>
    <m/>
    <n v="3120"/>
    <n v="4719296"/>
    <m/>
    <m/>
    <n v="3136"/>
    <n v="4091104"/>
    <m/>
    <m/>
    <n v="10528"/>
    <n v="3822992"/>
    <m/>
    <m/>
    <n v="12768"/>
    <n v="3521360"/>
    <m/>
    <m/>
    <n v="19872"/>
    <n v="3236656"/>
    <m/>
    <m/>
    <n v="8272"/>
    <n v="2876096"/>
    <m/>
    <m/>
    <n v="2784"/>
    <n v="2816160"/>
    <m/>
    <m/>
    <n v="640"/>
    <n v="2765008"/>
    <m/>
    <m/>
    <n v="480"/>
    <n v="2751088"/>
    <m/>
    <m/>
    <n v="3280"/>
    <n v="2761152"/>
    <m/>
    <m/>
    <n v="224"/>
    <n v="2723552"/>
    <x v="22"/>
    <x v="2"/>
    <s v="InteriorTFLs"/>
    <x v="39"/>
  </r>
  <r>
    <n v="22"/>
    <n v="40"/>
    <m/>
    <m/>
    <n v="6368"/>
    <n v="1340768"/>
    <m/>
    <m/>
    <n v="2528"/>
    <n v="1058000"/>
    <m/>
    <m/>
    <n v="1856"/>
    <n v="1069344"/>
    <m/>
    <m/>
    <n v="6176"/>
    <n v="1022496"/>
    <m/>
    <m/>
    <n v="16064"/>
    <n v="960000"/>
    <m/>
    <m/>
    <n v="10320"/>
    <n v="916704"/>
    <m/>
    <m/>
    <n v="912"/>
    <n v="828192"/>
    <m/>
    <m/>
    <n v="1920"/>
    <n v="768224"/>
    <m/>
    <m/>
    <n v="464"/>
    <n v="756336"/>
    <m/>
    <m/>
    <n v="272"/>
    <n v="703072"/>
    <m/>
    <m/>
    <n v="128"/>
    <n v="710368"/>
    <m/>
    <m/>
    <n v="224"/>
    <n v="707424"/>
    <x v="22"/>
    <x v="2"/>
    <s v="InteriorTFLs"/>
    <x v="39"/>
  </r>
  <r>
    <n v="22"/>
    <n v="40"/>
    <m/>
    <m/>
    <n v="464"/>
    <n v="1824"/>
    <m/>
    <m/>
    <n v="944"/>
    <n v="33120"/>
    <m/>
    <m/>
    <n v="496"/>
    <n v="25264"/>
    <m/>
    <m/>
    <n v="240"/>
    <n v="27984"/>
    <m/>
    <m/>
    <n v="208"/>
    <n v="31568"/>
    <m/>
    <m/>
    <n v="1024"/>
    <n v="28400"/>
    <m/>
    <m/>
    <n v="0"/>
    <n v="8544"/>
    <m/>
    <m/>
    <n v="464"/>
    <n v="4592"/>
    <m/>
    <m/>
    <n v="160"/>
    <n v="4128"/>
    <m/>
    <m/>
    <n v="0"/>
    <n v="5184"/>
    <m/>
    <m/>
    <n v="0"/>
    <n v="6336"/>
    <m/>
    <m/>
    <n v="256"/>
    <n v="5888"/>
    <x v="22"/>
    <x v="2"/>
    <s v="InteriorTFLs"/>
    <x v="39"/>
  </r>
  <r>
    <n v="22"/>
    <n v="40"/>
    <m/>
    <m/>
    <n v="24400"/>
    <n v="542784"/>
    <m/>
    <m/>
    <n v="13088"/>
    <n v="574944"/>
    <m/>
    <m/>
    <n v="20176"/>
    <n v="599376"/>
    <m/>
    <m/>
    <n v="37696"/>
    <n v="501760"/>
    <m/>
    <m/>
    <n v="25792"/>
    <n v="537136"/>
    <m/>
    <m/>
    <n v="52832"/>
    <n v="491520"/>
    <m/>
    <m/>
    <n v="42656"/>
    <n v="288496"/>
    <m/>
    <m/>
    <n v="27856"/>
    <n v="355920"/>
    <m/>
    <m/>
    <n v="15184"/>
    <n v="186336"/>
    <m/>
    <m/>
    <n v="6496"/>
    <n v="180608"/>
    <m/>
    <m/>
    <n v="496"/>
    <n v="120416"/>
    <m/>
    <m/>
    <n v="288"/>
    <n v="121248"/>
    <x v="22"/>
    <x v="2"/>
    <s v="InteriorTFLs"/>
    <x v="39"/>
  </r>
  <r>
    <n v="22"/>
    <n v="40"/>
    <m/>
    <m/>
    <n v="11248"/>
    <n v="3375776"/>
    <m/>
    <m/>
    <n v="320"/>
    <n v="3057936"/>
    <m/>
    <m/>
    <n v="2432"/>
    <n v="2887728"/>
    <m/>
    <m/>
    <n v="688"/>
    <n v="2839456"/>
    <m/>
    <m/>
    <n v="4432"/>
    <n v="2643664"/>
    <m/>
    <m/>
    <n v="896"/>
    <n v="2603664"/>
    <m/>
    <m/>
    <n v="464"/>
    <n v="2572720"/>
    <m/>
    <m/>
    <n v="416"/>
    <n v="2489600"/>
    <m/>
    <m/>
    <n v="272"/>
    <n v="2487696"/>
    <m/>
    <m/>
    <n v="32"/>
    <n v="2436416"/>
    <m/>
    <m/>
    <n v="528"/>
    <n v="2436336"/>
    <m/>
    <m/>
    <n v="336"/>
    <n v="2428256"/>
    <x v="22"/>
    <x v="2"/>
    <s v="InteriorTFLs"/>
    <x v="39"/>
  </r>
  <r>
    <n v="22"/>
    <n v="40"/>
    <m/>
    <m/>
    <n v="42784"/>
    <n v="15668976"/>
    <m/>
    <m/>
    <n v="752"/>
    <n v="15229776"/>
    <m/>
    <m/>
    <n v="8576"/>
    <n v="14658400"/>
    <m/>
    <m/>
    <n v="11248"/>
    <n v="14209408"/>
    <m/>
    <m/>
    <n v="14144"/>
    <n v="13423808"/>
    <m/>
    <m/>
    <n v="17872"/>
    <n v="13528432"/>
    <m/>
    <m/>
    <n v="864"/>
    <n v="13301376"/>
    <m/>
    <m/>
    <n v="192"/>
    <n v="12973824"/>
    <m/>
    <m/>
    <n v="272"/>
    <n v="12988288"/>
    <m/>
    <m/>
    <n v="48"/>
    <n v="12867376"/>
    <m/>
    <m/>
    <n v="320"/>
    <n v="12874128"/>
    <m/>
    <m/>
    <n v="944"/>
    <n v="12906720"/>
    <x v="22"/>
    <x v="2"/>
    <s v="InteriorTFLs"/>
    <x v="39"/>
  </r>
  <r>
    <n v="22"/>
    <n v="40"/>
    <m/>
    <m/>
    <n v="46864"/>
    <n v="3472704"/>
    <m/>
    <m/>
    <n v="8048"/>
    <n v="2935344"/>
    <m/>
    <m/>
    <n v="12688"/>
    <n v="2900032"/>
    <m/>
    <m/>
    <n v="15872"/>
    <n v="2478672"/>
    <m/>
    <m/>
    <n v="29984"/>
    <n v="2348848"/>
    <m/>
    <m/>
    <n v="43904"/>
    <n v="2146304"/>
    <m/>
    <m/>
    <n v="52416"/>
    <n v="944576"/>
    <m/>
    <m/>
    <n v="26400"/>
    <n v="582688"/>
    <m/>
    <m/>
    <n v="24384"/>
    <n v="488704"/>
    <m/>
    <m/>
    <n v="6208"/>
    <n v="410288"/>
    <m/>
    <m/>
    <n v="3408"/>
    <n v="406720"/>
    <m/>
    <m/>
    <n v="1440"/>
    <n v="411920"/>
    <x v="22"/>
    <x v="2"/>
    <s v="InteriorTFLs"/>
    <x v="39"/>
  </r>
  <r>
    <n v="22"/>
    <n v="40"/>
    <m/>
    <m/>
    <n v="28880"/>
    <n v="1943328"/>
    <m/>
    <m/>
    <n v="1312"/>
    <n v="1782880"/>
    <m/>
    <m/>
    <n v="1696"/>
    <n v="1736208"/>
    <m/>
    <m/>
    <n v="2256"/>
    <n v="1709024"/>
    <m/>
    <m/>
    <n v="17584"/>
    <n v="1536720"/>
    <m/>
    <m/>
    <n v="14608"/>
    <n v="1515200"/>
    <m/>
    <m/>
    <n v="115392"/>
    <n v="663888"/>
    <m/>
    <m/>
    <n v="27152"/>
    <n v="140944"/>
    <m/>
    <m/>
    <n v="15760"/>
    <n v="147760"/>
    <m/>
    <m/>
    <n v="2720"/>
    <n v="97152"/>
    <m/>
    <m/>
    <n v="3712"/>
    <n v="84672"/>
    <m/>
    <m/>
    <n v="1616"/>
    <n v="78304"/>
    <x v="22"/>
    <x v="2"/>
    <s v="InteriorTFLs"/>
    <x v="39"/>
  </r>
  <r>
    <n v="22"/>
    <n v="40"/>
    <m/>
    <m/>
    <n v="6256"/>
    <n v="990752"/>
    <m/>
    <m/>
    <n v="336"/>
    <n v="898912"/>
    <m/>
    <m/>
    <n v="2192"/>
    <n v="866192"/>
    <m/>
    <m/>
    <n v="2912"/>
    <n v="829904"/>
    <m/>
    <m/>
    <n v="5264"/>
    <n v="820624"/>
    <m/>
    <m/>
    <n v="5824"/>
    <n v="797824"/>
    <m/>
    <m/>
    <n v="4672"/>
    <n v="658592"/>
    <m/>
    <m/>
    <n v="11728"/>
    <n v="600672"/>
    <m/>
    <m/>
    <n v="6096"/>
    <n v="569840"/>
    <m/>
    <m/>
    <n v="3664"/>
    <n v="558768"/>
    <m/>
    <m/>
    <n v="4256"/>
    <n v="562096"/>
    <m/>
    <m/>
    <n v="4272"/>
    <n v="527792"/>
    <x v="22"/>
    <x v="2"/>
    <s v="InteriorTFLs"/>
    <x v="39"/>
  </r>
  <r>
    <n v="22"/>
    <n v="40"/>
    <m/>
    <m/>
    <n v="38016"/>
    <n v="2769904"/>
    <m/>
    <m/>
    <n v="416"/>
    <n v="2649744"/>
    <m/>
    <m/>
    <n v="5840"/>
    <n v="2404384"/>
    <m/>
    <m/>
    <n v="7568"/>
    <n v="2289488"/>
    <m/>
    <m/>
    <n v="20320"/>
    <n v="2165552"/>
    <m/>
    <m/>
    <n v="22768"/>
    <n v="2073536"/>
    <m/>
    <m/>
    <n v="125136"/>
    <n v="1202256"/>
    <m/>
    <m/>
    <n v="80256"/>
    <n v="623616"/>
    <m/>
    <m/>
    <n v="58944"/>
    <n v="556624"/>
    <m/>
    <m/>
    <n v="24352"/>
    <n v="384320"/>
    <m/>
    <m/>
    <n v="23504"/>
    <n v="371872"/>
    <m/>
    <m/>
    <n v="15392"/>
    <n v="329664"/>
    <x v="22"/>
    <x v="2"/>
    <s v="InteriorTFLs"/>
    <x v="39"/>
  </r>
  <r>
    <n v="22"/>
    <n v="40"/>
    <m/>
    <m/>
    <n v="260944"/>
    <n v="17035776"/>
    <m/>
    <m/>
    <n v="36288"/>
    <n v="23304240"/>
    <m/>
    <m/>
    <n v="54560"/>
    <n v="22454800"/>
    <m/>
    <m/>
    <n v="49616"/>
    <n v="22157936"/>
    <m/>
    <m/>
    <n v="91168"/>
    <n v="20102032"/>
    <m/>
    <m/>
    <n v="51120"/>
    <n v="19792144"/>
    <m/>
    <m/>
    <n v="7520"/>
    <n v="20957344"/>
    <m/>
    <m/>
    <n v="16000"/>
    <n v="18331904"/>
    <m/>
    <m/>
    <n v="22848"/>
    <n v="17904400"/>
    <m/>
    <m/>
    <n v="25824"/>
    <n v="17402992"/>
    <m/>
    <m/>
    <n v="26112"/>
    <n v="17418624"/>
    <m/>
    <m/>
    <n v="28624"/>
    <n v="17418192"/>
    <x v="22"/>
    <x v="2"/>
    <s v="InteriorTFLs"/>
    <x v="39"/>
  </r>
  <r>
    <n v="22"/>
    <n v="40"/>
    <m/>
    <m/>
    <n v="161392"/>
    <n v="9141184"/>
    <m/>
    <m/>
    <n v="21360"/>
    <n v="8436736"/>
    <m/>
    <m/>
    <n v="62944"/>
    <n v="7828800"/>
    <m/>
    <m/>
    <n v="85360"/>
    <n v="7539568"/>
    <m/>
    <m/>
    <n v="98656"/>
    <n v="7169696"/>
    <m/>
    <m/>
    <n v="127584"/>
    <n v="7082384"/>
    <m/>
    <m/>
    <n v="166256"/>
    <n v="4453152"/>
    <m/>
    <m/>
    <n v="119776"/>
    <n v="3549488"/>
    <m/>
    <m/>
    <n v="105264"/>
    <n v="3187808"/>
    <m/>
    <m/>
    <n v="79664"/>
    <n v="2966544"/>
    <m/>
    <m/>
    <n v="52496"/>
    <n v="2882032"/>
    <m/>
    <m/>
    <n v="52784"/>
    <n v="2853280"/>
    <x v="22"/>
    <x v="2"/>
    <s v="InteriorTFLs"/>
    <x v="39"/>
  </r>
  <r>
    <n v="22"/>
    <n v="41"/>
    <m/>
    <m/>
    <n v="0"/>
    <n v="0"/>
    <m/>
    <m/>
    <n v="0"/>
    <n v="0"/>
    <m/>
    <m/>
    <n v="0"/>
    <n v="0"/>
    <m/>
    <m/>
    <n v="0"/>
    <n v="0"/>
    <m/>
    <m/>
    <n v="0"/>
    <n v="0"/>
    <m/>
    <m/>
    <n v="0"/>
    <n v="0"/>
    <m/>
    <m/>
    <n v="0"/>
    <n v="0"/>
    <m/>
    <m/>
    <n v="0"/>
    <n v="0"/>
    <m/>
    <m/>
    <n v="0"/>
    <n v="0"/>
    <m/>
    <m/>
    <n v="0"/>
    <n v="0"/>
    <m/>
    <m/>
    <n v="0"/>
    <n v="0"/>
    <m/>
    <m/>
    <n v="0"/>
    <n v="0"/>
    <x v="22"/>
    <x v="3"/>
    <s v="CoastTFLs"/>
    <x v="40"/>
  </r>
  <r>
    <n v="22"/>
    <n v="41"/>
    <m/>
    <m/>
    <n v="0"/>
    <n v="0"/>
    <m/>
    <m/>
    <n v="0"/>
    <n v="2864"/>
    <m/>
    <m/>
    <n v="0"/>
    <n v="1136"/>
    <m/>
    <m/>
    <n v="0"/>
    <n v="224"/>
    <m/>
    <m/>
    <n v="0"/>
    <n v="144"/>
    <m/>
    <m/>
    <n v="0"/>
    <n v="144"/>
    <m/>
    <m/>
    <n v="0"/>
    <n v="0"/>
    <m/>
    <m/>
    <n v="0"/>
    <n v="0"/>
    <m/>
    <m/>
    <n v="0"/>
    <n v="0"/>
    <m/>
    <m/>
    <n v="0"/>
    <n v="0"/>
    <m/>
    <m/>
    <n v="0"/>
    <n v="0"/>
    <m/>
    <m/>
    <n v="0"/>
    <n v="0"/>
    <x v="22"/>
    <x v="3"/>
    <s v="CoastTFLs"/>
    <x v="40"/>
  </r>
  <r>
    <n v="22"/>
    <n v="41"/>
    <m/>
    <m/>
    <n v="0"/>
    <n v="0"/>
    <m/>
    <m/>
    <n v="0"/>
    <n v="0"/>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m/>
    <m/>
    <n v="0"/>
    <n v="0"/>
    <m/>
    <m/>
    <n v="0"/>
    <n v="0"/>
    <x v="22"/>
    <x v="3"/>
    <s v="CoastTFLs"/>
    <x v="40"/>
  </r>
  <r>
    <n v="22"/>
    <n v="41"/>
    <m/>
    <m/>
    <n v="0"/>
    <n v="0"/>
    <m/>
    <m/>
    <n v="0"/>
    <n v="4800"/>
    <m/>
    <m/>
    <n v="0"/>
    <n v="3888"/>
    <m/>
    <m/>
    <n v="0"/>
    <n v="6224"/>
    <m/>
    <m/>
    <n v="0"/>
    <n v="4416"/>
    <m/>
    <m/>
    <n v="16"/>
    <n v="3328"/>
    <m/>
    <m/>
    <n v="0"/>
    <n v="2432"/>
    <m/>
    <m/>
    <n v="16"/>
    <n v="288"/>
    <m/>
    <m/>
    <n v="0"/>
    <n v="0"/>
    <m/>
    <m/>
    <n v="0"/>
    <n v="0"/>
    <m/>
    <m/>
    <n v="0"/>
    <n v="0"/>
    <m/>
    <m/>
    <n v="0"/>
    <n v="0"/>
    <x v="22"/>
    <x v="3"/>
    <s v="CoastTFLs"/>
    <x v="40"/>
  </r>
  <r>
    <n v="22"/>
    <n v="41"/>
    <m/>
    <m/>
    <n v="0"/>
    <n v="0"/>
    <m/>
    <m/>
    <n v="0"/>
    <n v="0"/>
    <m/>
    <m/>
    <n v="0"/>
    <n v="0"/>
    <m/>
    <m/>
    <n v="0"/>
    <n v="2768"/>
    <m/>
    <m/>
    <n v="0"/>
    <n v="0"/>
    <m/>
    <m/>
    <n v="0"/>
    <n v="0"/>
    <m/>
    <m/>
    <n v="0"/>
    <n v="0"/>
    <m/>
    <m/>
    <n v="0"/>
    <n v="0"/>
    <m/>
    <m/>
    <n v="0"/>
    <n v="0"/>
    <m/>
    <m/>
    <n v="0"/>
    <n v="0"/>
    <m/>
    <m/>
    <n v="0"/>
    <n v="0"/>
    <m/>
    <m/>
    <n v="0"/>
    <n v="0"/>
    <x v="22"/>
    <x v="3"/>
    <s v="CoastTFLs"/>
    <x v="40"/>
  </r>
  <r>
    <n v="22"/>
    <n v="41"/>
    <m/>
    <m/>
    <n v="0"/>
    <n v="0"/>
    <m/>
    <m/>
    <n v="0"/>
    <n v="0"/>
    <m/>
    <m/>
    <n v="0"/>
    <n v="216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m/>
    <m/>
    <n v="0"/>
    <n v="0"/>
    <m/>
    <m/>
    <n v="0"/>
    <n v="0"/>
    <x v="22"/>
    <x v="3"/>
    <s v="CoastTFLs"/>
    <x v="40"/>
  </r>
  <r>
    <n v="22"/>
    <n v="41"/>
    <m/>
    <m/>
    <n v="0"/>
    <n v="0"/>
    <m/>
    <m/>
    <n v="0"/>
    <n v="0"/>
    <m/>
    <m/>
    <n v="0"/>
    <n v="0"/>
    <m/>
    <m/>
    <n v="0"/>
    <n v="48"/>
    <m/>
    <m/>
    <n v="0"/>
    <n v="3728"/>
    <m/>
    <m/>
    <n v="0"/>
    <n v="0"/>
    <m/>
    <m/>
    <n v="0"/>
    <n v="0"/>
    <m/>
    <m/>
    <n v="0"/>
    <n v="0"/>
    <m/>
    <m/>
    <n v="64"/>
    <n v="128"/>
    <m/>
    <m/>
    <n v="0"/>
    <n v="0"/>
    <m/>
    <m/>
    <n v="0"/>
    <n v="0"/>
    <m/>
    <m/>
    <n v="0"/>
    <n v="0"/>
    <x v="22"/>
    <x v="3"/>
    <s v="CoastTFLs"/>
    <x v="40"/>
  </r>
  <r>
    <n v="22"/>
    <n v="41"/>
    <m/>
    <m/>
    <n v="0"/>
    <n v="0"/>
    <m/>
    <m/>
    <n v="0"/>
    <n v="0"/>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m/>
    <m/>
    <n v="0"/>
    <n v="0"/>
    <m/>
    <m/>
    <n v="0"/>
    <n v="0"/>
    <x v="22"/>
    <x v="3"/>
    <s v="CoastTFLs"/>
    <x v="40"/>
  </r>
  <r>
    <n v="22"/>
    <n v="41"/>
    <m/>
    <m/>
    <n v="0"/>
    <n v="0"/>
    <m/>
    <m/>
    <n v="0"/>
    <n v="0"/>
    <m/>
    <m/>
    <n v="0"/>
    <n v="0"/>
    <m/>
    <m/>
    <n v="0"/>
    <n v="0"/>
    <m/>
    <m/>
    <n v="544"/>
    <n v="17504"/>
    <m/>
    <m/>
    <n v="1376"/>
    <n v="12720"/>
    <m/>
    <m/>
    <n v="0"/>
    <n v="4224"/>
    <m/>
    <m/>
    <n v="0"/>
    <n v="176"/>
    <m/>
    <m/>
    <n v="80"/>
    <n v="576"/>
    <m/>
    <m/>
    <n v="2080"/>
    <n v="5936"/>
    <m/>
    <m/>
    <n v="0"/>
    <n v="0"/>
    <m/>
    <m/>
    <n v="80"/>
    <n v="80"/>
    <x v="22"/>
    <x v="3"/>
    <s v="CoastTFLs"/>
    <x v="40"/>
  </r>
  <r>
    <n v="23"/>
    <n v="1"/>
    <m/>
    <m/>
    <n v="322000"/>
    <n v="57051344"/>
    <m/>
    <m/>
    <n v="23584"/>
    <n v="47301056"/>
    <m/>
    <m/>
    <n v="39248"/>
    <n v="46417248"/>
    <m/>
    <m/>
    <n v="72416"/>
    <n v="45785648"/>
    <m/>
    <m/>
    <n v="65696"/>
    <n v="44375552"/>
    <m/>
    <m/>
    <n v="112720"/>
    <n v="43361296"/>
    <m/>
    <m/>
    <n v="36848"/>
    <n v="41953760"/>
    <m/>
    <m/>
    <n v="17472"/>
    <n v="41627792"/>
    <m/>
    <m/>
    <n v="13248"/>
    <n v="41543536"/>
    <m/>
    <m/>
    <n v="6800"/>
    <n v="41508304"/>
    <m/>
    <m/>
    <n v="8144"/>
    <n v="41465904"/>
    <m/>
    <m/>
    <n v="8880"/>
    <n v="41622544"/>
    <x v="23"/>
    <x v="0"/>
    <s v="100MileHouse"/>
    <x v="0"/>
  </r>
  <r>
    <n v="23"/>
    <n v="2"/>
    <m/>
    <m/>
    <n v="44288"/>
    <n v="7169728"/>
    <m/>
    <m/>
    <n v="8528"/>
    <n v="6994608"/>
    <m/>
    <m/>
    <n v="17696"/>
    <n v="6547552"/>
    <m/>
    <m/>
    <n v="36608"/>
    <n v="6300816"/>
    <m/>
    <m/>
    <n v="29856"/>
    <n v="5968832"/>
    <m/>
    <m/>
    <n v="35728"/>
    <n v="5690336"/>
    <m/>
    <m/>
    <n v="115520"/>
    <n v="4084528"/>
    <m/>
    <m/>
    <n v="96432"/>
    <n v="3408896"/>
    <m/>
    <m/>
    <n v="115600"/>
    <n v="3142352"/>
    <m/>
    <m/>
    <n v="87472"/>
    <n v="2944976"/>
    <m/>
    <m/>
    <n v="89296"/>
    <n v="2866336"/>
    <m/>
    <m/>
    <n v="62592"/>
    <n v="2718656"/>
    <x v="23"/>
    <x v="0"/>
    <s v="Arrow"/>
    <x v="1"/>
  </r>
  <r>
    <n v="23"/>
    <n v="3"/>
    <m/>
    <m/>
    <n v="0"/>
    <n v="0"/>
    <m/>
    <m/>
    <n v="0"/>
    <n v="0"/>
    <m/>
    <m/>
    <n v="0"/>
    <n v="0"/>
    <m/>
    <m/>
    <n v="0"/>
    <n v="0"/>
    <m/>
    <m/>
    <n v="0"/>
    <n v="0"/>
    <m/>
    <m/>
    <n v="0"/>
    <n v="0"/>
    <m/>
    <m/>
    <n v="0"/>
    <n v="0"/>
    <m/>
    <m/>
    <n v="0"/>
    <n v="0"/>
    <m/>
    <m/>
    <n v="0"/>
    <n v="0"/>
    <m/>
    <m/>
    <n v="0"/>
    <n v="0"/>
    <m/>
    <m/>
    <n v="0"/>
    <n v="0"/>
    <m/>
    <m/>
    <n v="0"/>
    <n v="0"/>
    <x v="23"/>
    <x v="1"/>
    <s v="Arrowsmith"/>
    <x v="2"/>
  </r>
  <r>
    <n v="23"/>
    <n v="4"/>
    <m/>
    <m/>
    <n v="130048"/>
    <n v="12846608"/>
    <m/>
    <m/>
    <n v="12992"/>
    <n v="12011760"/>
    <m/>
    <m/>
    <n v="22816"/>
    <n v="11188432"/>
    <m/>
    <m/>
    <n v="36288"/>
    <n v="10739680"/>
    <m/>
    <m/>
    <n v="56624"/>
    <n v="10072240"/>
    <m/>
    <m/>
    <n v="59136"/>
    <n v="9605776"/>
    <m/>
    <m/>
    <n v="378400"/>
    <n v="5626896"/>
    <m/>
    <m/>
    <n v="425264"/>
    <n v="3620736"/>
    <m/>
    <m/>
    <n v="359936"/>
    <n v="3119456"/>
    <m/>
    <m/>
    <n v="173440"/>
    <n v="2353472"/>
    <m/>
    <m/>
    <n v="187696"/>
    <n v="2389920"/>
    <m/>
    <m/>
    <n v="141680"/>
    <n v="2011904"/>
    <x v="23"/>
    <x v="0"/>
    <s v="Boundary"/>
    <x v="3"/>
  </r>
  <r>
    <n v="23"/>
    <n v="5"/>
    <m/>
    <m/>
    <n v="102416"/>
    <n v="11657456"/>
    <m/>
    <m/>
    <n v="8976"/>
    <n v="11097616"/>
    <m/>
    <m/>
    <n v="17472"/>
    <n v="10899488"/>
    <m/>
    <m/>
    <n v="27312"/>
    <n v="10632816"/>
    <m/>
    <m/>
    <n v="32896"/>
    <n v="10098688"/>
    <m/>
    <m/>
    <n v="23472"/>
    <n v="9656528"/>
    <m/>
    <m/>
    <n v="23920"/>
    <n v="8960256"/>
    <m/>
    <m/>
    <n v="23264"/>
    <n v="8371984"/>
    <m/>
    <m/>
    <n v="41104"/>
    <n v="7562384"/>
    <m/>
    <m/>
    <n v="95760"/>
    <n v="6372000"/>
    <m/>
    <m/>
    <n v="62304"/>
    <n v="5335776"/>
    <m/>
    <m/>
    <n v="60576"/>
    <n v="5305040"/>
    <x v="23"/>
    <x v="0"/>
    <s v="Bulkley"/>
    <x v="4"/>
  </r>
  <r>
    <n v="23"/>
    <n v="6"/>
    <m/>
    <m/>
    <n v="21024"/>
    <n v="949408"/>
    <m/>
    <m/>
    <n v="0"/>
    <n v="352"/>
    <m/>
    <m/>
    <n v="0"/>
    <n v="352"/>
    <m/>
    <m/>
    <n v="0"/>
    <n v="352"/>
    <m/>
    <m/>
    <n v="0"/>
    <n v="352"/>
    <m/>
    <m/>
    <n v="144"/>
    <n v="18448"/>
    <m/>
    <m/>
    <n v="17232"/>
    <n v="291408"/>
    <m/>
    <m/>
    <n v="119472"/>
    <n v="917440"/>
    <m/>
    <m/>
    <n v="766368"/>
    <n v="6270976"/>
    <m/>
    <m/>
    <n v="819360"/>
    <n v="5195152"/>
    <m/>
    <m/>
    <n v="1221648"/>
    <n v="3834544"/>
    <m/>
    <m/>
    <n v="1334000"/>
    <n v="2886480"/>
    <x v="23"/>
    <x v="1"/>
    <s v="Cassiar"/>
    <x v="5"/>
  </r>
  <r>
    <n v="23"/>
    <n v="7"/>
    <m/>
    <m/>
    <n v="13424"/>
    <n v="495552"/>
    <m/>
    <m/>
    <n v="2944"/>
    <n v="485776"/>
    <m/>
    <m/>
    <n v="8768"/>
    <n v="481056"/>
    <m/>
    <m/>
    <n v="14368"/>
    <n v="413264"/>
    <m/>
    <m/>
    <n v="7120"/>
    <n v="417584"/>
    <m/>
    <m/>
    <n v="11952"/>
    <n v="420048"/>
    <m/>
    <m/>
    <n v="36000"/>
    <n v="265088"/>
    <m/>
    <m/>
    <n v="22848"/>
    <n v="220624"/>
    <m/>
    <m/>
    <n v="15872"/>
    <n v="80192"/>
    <m/>
    <m/>
    <n v="10960"/>
    <n v="50928"/>
    <m/>
    <m/>
    <n v="5792"/>
    <n v="20048"/>
    <m/>
    <m/>
    <n v="3136"/>
    <n v="9968"/>
    <x v="23"/>
    <x v="1"/>
    <s v="Cranberry"/>
    <x v="6"/>
  </r>
  <r>
    <n v="23"/>
    <n v="8"/>
    <m/>
    <m/>
    <n v="272848"/>
    <n v="26375152"/>
    <m/>
    <m/>
    <n v="36160"/>
    <n v="23461424"/>
    <m/>
    <m/>
    <n v="67520"/>
    <n v="22425696"/>
    <m/>
    <m/>
    <n v="108960"/>
    <n v="21361408"/>
    <m/>
    <m/>
    <n v="190320"/>
    <n v="19788816"/>
    <m/>
    <m/>
    <n v="215616"/>
    <n v="17497280"/>
    <m/>
    <m/>
    <n v="768928"/>
    <n v="11419568"/>
    <m/>
    <m/>
    <n v="453840"/>
    <n v="7318640"/>
    <m/>
    <m/>
    <n v="336464"/>
    <n v="5483440"/>
    <m/>
    <m/>
    <n v="200880"/>
    <n v="4631984"/>
    <m/>
    <m/>
    <n v="106864"/>
    <n v="4187328"/>
    <m/>
    <m/>
    <n v="97168"/>
    <n v="4152768"/>
    <x v="23"/>
    <x v="0"/>
    <s v="Cranbrook"/>
    <x v="7"/>
  </r>
  <r>
    <n v="23"/>
    <n v="9"/>
    <m/>
    <m/>
    <n v="148624"/>
    <n v="9876464"/>
    <m/>
    <m/>
    <n v="31520"/>
    <n v="25849360"/>
    <m/>
    <m/>
    <n v="53312"/>
    <n v="25074544"/>
    <m/>
    <m/>
    <n v="55904"/>
    <n v="24445664"/>
    <m/>
    <m/>
    <n v="81808"/>
    <n v="22992528"/>
    <m/>
    <m/>
    <n v="57824"/>
    <n v="22292272"/>
    <m/>
    <m/>
    <n v="17200"/>
    <n v="20879328"/>
    <m/>
    <m/>
    <n v="105120"/>
    <n v="17727648"/>
    <m/>
    <m/>
    <n v="86480"/>
    <n v="14912928"/>
    <m/>
    <m/>
    <n v="130816"/>
    <n v="14355056"/>
    <m/>
    <m/>
    <n v="92080"/>
    <n v="13680176"/>
    <m/>
    <m/>
    <n v="105808"/>
    <n v="13785072"/>
    <x v="23"/>
    <x v="0"/>
    <s v="DawsonCreek"/>
    <x v="8"/>
  </r>
  <r>
    <n v="23"/>
    <n v="10"/>
    <m/>
    <m/>
    <n v="0"/>
    <n v="0"/>
    <m/>
    <m/>
    <n v="0"/>
    <n v="0"/>
    <m/>
    <m/>
    <n v="0"/>
    <n v="0"/>
    <m/>
    <m/>
    <n v="0"/>
    <n v="0"/>
    <m/>
    <m/>
    <n v="0"/>
    <n v="0"/>
    <m/>
    <m/>
    <n v="112"/>
    <n v="10016"/>
    <m/>
    <m/>
    <n v="3168"/>
    <n v="90992"/>
    <m/>
    <m/>
    <n v="33984"/>
    <n v="1190256"/>
    <m/>
    <m/>
    <n v="255232"/>
    <n v="5255200"/>
    <m/>
    <m/>
    <n v="422080"/>
    <n v="5266368"/>
    <m/>
    <m/>
    <n v="698672"/>
    <n v="4662000"/>
    <m/>
    <m/>
    <n v="668784"/>
    <n v="2313200"/>
    <x v="23"/>
    <x v="1"/>
    <s v="FortNelson"/>
    <x v="9"/>
  </r>
  <r>
    <n v="23"/>
    <n v="11"/>
    <m/>
    <m/>
    <n v="6160"/>
    <n v="232864"/>
    <m/>
    <m/>
    <n v="2448"/>
    <n v="502144"/>
    <m/>
    <m/>
    <n v="2672"/>
    <n v="481728"/>
    <m/>
    <m/>
    <n v="4624"/>
    <n v="486624"/>
    <m/>
    <m/>
    <n v="3952"/>
    <n v="467168"/>
    <m/>
    <m/>
    <n v="4704"/>
    <n v="451888"/>
    <m/>
    <m/>
    <n v="9136"/>
    <n v="364416"/>
    <m/>
    <m/>
    <n v="3264"/>
    <n v="266256"/>
    <m/>
    <m/>
    <n v="288"/>
    <n v="225200"/>
    <m/>
    <m/>
    <n v="336"/>
    <n v="219856"/>
    <m/>
    <m/>
    <n v="48"/>
    <n v="215504"/>
    <m/>
    <m/>
    <n v="224"/>
    <n v="217952"/>
    <x v="23"/>
    <x v="1"/>
    <s v="Fraser"/>
    <x v="10"/>
  </r>
  <r>
    <n v="23"/>
    <n v="12"/>
    <m/>
    <m/>
    <n v="717872"/>
    <n v="102531072"/>
    <m/>
    <m/>
    <n v="30976"/>
    <n v="97978032"/>
    <m/>
    <m/>
    <n v="83408"/>
    <n v="91846016"/>
    <m/>
    <m/>
    <n v="107712"/>
    <n v="90916672"/>
    <m/>
    <m/>
    <n v="203600"/>
    <n v="82351664"/>
    <m/>
    <m/>
    <n v="121904"/>
    <n v="81701376"/>
    <m/>
    <m/>
    <n v="35296"/>
    <n v="80164064"/>
    <m/>
    <m/>
    <n v="27792"/>
    <n v="79049520"/>
    <m/>
    <m/>
    <n v="35024"/>
    <n v="76386768"/>
    <m/>
    <m/>
    <n v="65632"/>
    <n v="74258304"/>
    <m/>
    <m/>
    <n v="171072"/>
    <n v="75278448"/>
    <m/>
    <m/>
    <n v="103024"/>
    <n v="74239424"/>
    <x v="23"/>
    <x v="0"/>
    <s v="FtStJames"/>
    <x v="11"/>
  </r>
  <r>
    <n v="23"/>
    <n v="13"/>
    <m/>
    <m/>
    <n v="38080"/>
    <n v="2723184"/>
    <m/>
    <m/>
    <n v="54224"/>
    <n v="14704592"/>
    <m/>
    <m/>
    <n v="90448"/>
    <n v="14727904"/>
    <m/>
    <m/>
    <n v="166432"/>
    <n v="20604368"/>
    <m/>
    <m/>
    <n v="287296"/>
    <n v="25708448"/>
    <m/>
    <m/>
    <n v="231680"/>
    <n v="28286480"/>
    <m/>
    <m/>
    <n v="153440"/>
    <n v="16180320"/>
    <m/>
    <m/>
    <n v="157424"/>
    <n v="19313280"/>
    <m/>
    <m/>
    <n v="288608"/>
    <n v="19183776"/>
    <m/>
    <m/>
    <n v="307376"/>
    <n v="21018656"/>
    <m/>
    <m/>
    <n v="375920"/>
    <n v="19700192"/>
    <m/>
    <m/>
    <n v="189088"/>
    <n v="16703808"/>
    <x v="23"/>
    <x v="1"/>
    <s v="FtStJohn"/>
    <x v="12"/>
  </r>
  <r>
    <n v="23"/>
    <n v="14"/>
    <m/>
    <m/>
    <n v="33856"/>
    <n v="4368160"/>
    <m/>
    <m/>
    <n v="6704"/>
    <n v="4137568"/>
    <m/>
    <m/>
    <n v="13104"/>
    <n v="3863472"/>
    <m/>
    <m/>
    <n v="24848"/>
    <n v="3603120"/>
    <m/>
    <m/>
    <n v="30624"/>
    <n v="3358416"/>
    <m/>
    <m/>
    <n v="36496"/>
    <n v="3223840"/>
    <m/>
    <m/>
    <n v="67248"/>
    <n v="2018416"/>
    <m/>
    <m/>
    <n v="61648"/>
    <n v="1557888"/>
    <m/>
    <m/>
    <n v="46736"/>
    <n v="1366352"/>
    <m/>
    <m/>
    <n v="27088"/>
    <n v="1274160"/>
    <m/>
    <m/>
    <n v="25520"/>
    <n v="1251184"/>
    <m/>
    <m/>
    <n v="26464"/>
    <n v="1255504"/>
    <x v="23"/>
    <x v="0"/>
    <s v="Golden"/>
    <x v="13"/>
  </r>
  <r>
    <n v="23"/>
    <n v="15"/>
    <m/>
    <m/>
    <n v="92384"/>
    <n v="9783552"/>
    <m/>
    <m/>
    <n v="19424"/>
    <n v="8829760"/>
    <m/>
    <m/>
    <n v="34112"/>
    <n v="8177744"/>
    <m/>
    <m/>
    <n v="35808"/>
    <n v="7643072"/>
    <m/>
    <m/>
    <n v="53664"/>
    <n v="7265088"/>
    <m/>
    <m/>
    <n v="71936"/>
    <n v="6542912"/>
    <m/>
    <m/>
    <n v="145840"/>
    <n v="5136800"/>
    <m/>
    <m/>
    <n v="163312"/>
    <n v="3587056"/>
    <m/>
    <m/>
    <n v="143232"/>
    <n v="3116544"/>
    <m/>
    <m/>
    <n v="118496"/>
    <n v="2597152"/>
    <m/>
    <m/>
    <n v="61120"/>
    <n v="2352448"/>
    <m/>
    <m/>
    <n v="55664"/>
    <n v="2258928"/>
    <x v="23"/>
    <x v="0"/>
    <s v="Invermere"/>
    <x v="14"/>
  </r>
  <r>
    <n v="23"/>
    <n v="16"/>
    <m/>
    <m/>
    <n v="496"/>
    <n v="24960"/>
    <m/>
    <m/>
    <n v="20688"/>
    <n v="256576"/>
    <m/>
    <m/>
    <n v="13888"/>
    <n v="280656"/>
    <m/>
    <m/>
    <n v="19552"/>
    <n v="222496"/>
    <m/>
    <m/>
    <n v="13456"/>
    <n v="296496"/>
    <m/>
    <m/>
    <n v="24352"/>
    <n v="295808"/>
    <m/>
    <m/>
    <n v="9280"/>
    <n v="179728"/>
    <m/>
    <m/>
    <n v="13216"/>
    <n v="191040"/>
    <m/>
    <m/>
    <n v="3584"/>
    <n v="104912"/>
    <m/>
    <m/>
    <n v="3024"/>
    <n v="89888"/>
    <m/>
    <m/>
    <n v="1776"/>
    <n v="68864"/>
    <m/>
    <m/>
    <n v="912"/>
    <n v="57872"/>
    <x v="23"/>
    <x v="1"/>
    <s v="Kalum"/>
    <x v="15"/>
  </r>
  <r>
    <n v="23"/>
    <n v="17"/>
    <m/>
    <m/>
    <n v="384016"/>
    <n v="53024416"/>
    <m/>
    <m/>
    <n v="47200"/>
    <n v="46835088"/>
    <m/>
    <m/>
    <n v="56848"/>
    <n v="45662240"/>
    <m/>
    <m/>
    <n v="86928"/>
    <n v="43853088"/>
    <m/>
    <m/>
    <n v="130912"/>
    <n v="40810560"/>
    <m/>
    <m/>
    <n v="213648"/>
    <n v="38110560"/>
    <m/>
    <m/>
    <n v="288080"/>
    <n v="31763248"/>
    <m/>
    <m/>
    <n v="171280"/>
    <n v="29797040"/>
    <m/>
    <m/>
    <n v="54624"/>
    <n v="29190176"/>
    <m/>
    <m/>
    <n v="16976"/>
    <n v="28942448"/>
    <m/>
    <m/>
    <n v="22464"/>
    <n v="28987456"/>
    <m/>
    <m/>
    <n v="24992"/>
    <n v="29026448"/>
    <x v="23"/>
    <x v="0"/>
    <s v="Kamloops"/>
    <x v="16"/>
  </r>
  <r>
    <n v="23"/>
    <n v="18"/>
    <m/>
    <m/>
    <n v="0"/>
    <n v="0"/>
    <m/>
    <m/>
    <n v="0"/>
    <n v="0"/>
    <m/>
    <m/>
    <n v="0"/>
    <n v="0"/>
    <m/>
    <m/>
    <n v="0"/>
    <n v="16"/>
    <m/>
    <m/>
    <n v="0"/>
    <n v="32"/>
    <m/>
    <m/>
    <n v="0"/>
    <n v="0"/>
    <m/>
    <m/>
    <n v="0"/>
    <n v="0"/>
    <m/>
    <m/>
    <n v="0"/>
    <n v="16"/>
    <m/>
    <m/>
    <n v="0"/>
    <n v="128"/>
    <m/>
    <m/>
    <n v="0"/>
    <n v="0"/>
    <m/>
    <m/>
    <n v="0"/>
    <n v="0"/>
    <m/>
    <m/>
    <n v="0"/>
    <n v="0"/>
    <x v="23"/>
    <x v="1"/>
    <s v="Kingcome"/>
    <x v="17"/>
  </r>
  <r>
    <n v="23"/>
    <n v="19"/>
    <m/>
    <m/>
    <n v="74192"/>
    <n v="2241440"/>
    <m/>
    <m/>
    <n v="18112"/>
    <n v="2446384"/>
    <m/>
    <m/>
    <n v="19264"/>
    <n v="2369136"/>
    <m/>
    <m/>
    <n v="28400"/>
    <n v="2288448"/>
    <m/>
    <m/>
    <n v="31264"/>
    <n v="2181904"/>
    <m/>
    <m/>
    <n v="33488"/>
    <n v="2143680"/>
    <m/>
    <m/>
    <n v="42080"/>
    <n v="1654960"/>
    <m/>
    <m/>
    <n v="56816"/>
    <n v="1633600"/>
    <m/>
    <m/>
    <n v="71600"/>
    <n v="1338160"/>
    <m/>
    <m/>
    <n v="77760"/>
    <n v="931104"/>
    <m/>
    <m/>
    <n v="61808"/>
    <n v="662496"/>
    <m/>
    <m/>
    <n v="36976"/>
    <n v="504256"/>
    <x v="23"/>
    <x v="1"/>
    <s v="Kispiox"/>
    <x v="18"/>
  </r>
  <r>
    <n v="23"/>
    <n v="20"/>
    <m/>
    <m/>
    <n v="109296"/>
    <n v="11228720"/>
    <m/>
    <m/>
    <n v="17312"/>
    <n v="10702272"/>
    <m/>
    <m/>
    <n v="23776"/>
    <n v="10085232"/>
    <m/>
    <m/>
    <n v="50240"/>
    <n v="9502256"/>
    <m/>
    <m/>
    <n v="62496"/>
    <n v="8953200"/>
    <m/>
    <m/>
    <n v="71632"/>
    <n v="8152720"/>
    <m/>
    <m/>
    <n v="210560"/>
    <n v="4607936"/>
    <m/>
    <m/>
    <n v="143648"/>
    <n v="3606080"/>
    <m/>
    <m/>
    <n v="88416"/>
    <n v="3035680"/>
    <m/>
    <m/>
    <n v="74096"/>
    <n v="2800320"/>
    <m/>
    <m/>
    <n v="49472"/>
    <n v="2637808"/>
    <m/>
    <m/>
    <n v="34816"/>
    <n v="2548528"/>
    <x v="23"/>
    <x v="0"/>
    <s v="KootenayLake"/>
    <x v="19"/>
  </r>
  <r>
    <n v="23"/>
    <n v="21"/>
    <m/>
    <m/>
    <n v="352416"/>
    <n v="65055296"/>
    <m/>
    <m/>
    <n v="16768"/>
    <n v="60224368"/>
    <m/>
    <m/>
    <n v="25600"/>
    <n v="58399168"/>
    <m/>
    <m/>
    <n v="17376"/>
    <n v="57393968"/>
    <m/>
    <m/>
    <n v="52368"/>
    <n v="53862928"/>
    <m/>
    <m/>
    <n v="40048"/>
    <n v="54201760"/>
    <m/>
    <m/>
    <n v="4144"/>
    <n v="54510336"/>
    <m/>
    <m/>
    <n v="6368"/>
    <n v="54146464"/>
    <m/>
    <m/>
    <n v="2912"/>
    <n v="53975120"/>
    <m/>
    <m/>
    <n v="2368"/>
    <n v="53787520"/>
    <m/>
    <m/>
    <n v="6048"/>
    <n v="53701824"/>
    <m/>
    <m/>
    <n v="3840"/>
    <n v="53838064"/>
    <x v="23"/>
    <x v="0"/>
    <s v="Lakes"/>
    <x v="20"/>
  </r>
  <r>
    <n v="23"/>
    <n v="22"/>
    <m/>
    <m/>
    <n v="136752"/>
    <n v="13527808"/>
    <m/>
    <m/>
    <n v="20400"/>
    <n v="15858208"/>
    <m/>
    <m/>
    <n v="19968"/>
    <n v="15937616"/>
    <m/>
    <m/>
    <n v="26592"/>
    <n v="15553824"/>
    <m/>
    <m/>
    <n v="71664"/>
    <n v="14120896"/>
    <m/>
    <m/>
    <n v="115952"/>
    <n v="12308336"/>
    <m/>
    <m/>
    <n v="164112"/>
    <n v="8696080"/>
    <m/>
    <m/>
    <n v="100320"/>
    <n v="6193584"/>
    <m/>
    <m/>
    <n v="28224"/>
    <n v="5538320"/>
    <m/>
    <m/>
    <n v="6912"/>
    <n v="5295872"/>
    <m/>
    <m/>
    <n v="7488"/>
    <n v="5284496"/>
    <m/>
    <m/>
    <n v="13776"/>
    <n v="5383344"/>
    <x v="23"/>
    <x v="0"/>
    <s v="Lillooet"/>
    <x v="21"/>
  </r>
  <r>
    <n v="23"/>
    <n v="23"/>
    <m/>
    <m/>
    <n v="954512"/>
    <n v="73067200"/>
    <m/>
    <m/>
    <n v="79248"/>
    <n v="91017808"/>
    <m/>
    <m/>
    <n v="171600"/>
    <n v="87606576"/>
    <m/>
    <m/>
    <n v="236096"/>
    <n v="85849568"/>
    <m/>
    <m/>
    <n v="286368"/>
    <n v="79585936"/>
    <m/>
    <m/>
    <n v="130016"/>
    <n v="83643040"/>
    <m/>
    <m/>
    <n v="35792"/>
    <n v="86708464"/>
    <m/>
    <m/>
    <n v="68400"/>
    <n v="78860608"/>
    <m/>
    <m/>
    <n v="53808"/>
    <n v="75449744"/>
    <m/>
    <m/>
    <n v="68256"/>
    <n v="73202992"/>
    <m/>
    <m/>
    <n v="271984"/>
    <n v="74370864"/>
    <m/>
    <m/>
    <n v="180752"/>
    <n v="72501040"/>
    <x v="23"/>
    <x v="0"/>
    <s v="Mackenzie"/>
    <x v="22"/>
  </r>
  <r>
    <n v="23"/>
    <n v="24"/>
    <m/>
    <m/>
    <n v="504976"/>
    <n v="60227072"/>
    <m/>
    <m/>
    <n v="32384"/>
    <n v="52302032"/>
    <m/>
    <m/>
    <n v="50560"/>
    <n v="50651792"/>
    <m/>
    <m/>
    <n v="69888"/>
    <n v="49054448"/>
    <m/>
    <m/>
    <n v="136640"/>
    <n v="43425232"/>
    <m/>
    <m/>
    <n v="193696"/>
    <n v="37437056"/>
    <m/>
    <m/>
    <n v="557296"/>
    <n v="28822752"/>
    <m/>
    <m/>
    <n v="205824"/>
    <n v="19650672"/>
    <m/>
    <m/>
    <n v="30848"/>
    <n v="18111280"/>
    <m/>
    <m/>
    <n v="4464"/>
    <n v="17903904"/>
    <m/>
    <m/>
    <n v="1504"/>
    <n v="17830832"/>
    <m/>
    <m/>
    <n v="1984"/>
    <n v="17888032"/>
    <x v="23"/>
    <x v="0"/>
    <s v="Merritt"/>
    <x v="23"/>
  </r>
  <r>
    <n v="23"/>
    <n v="25"/>
    <m/>
    <m/>
    <n v="0"/>
    <n v="0"/>
    <m/>
    <m/>
    <n v="624"/>
    <n v="46992"/>
    <m/>
    <m/>
    <n v="528"/>
    <n v="47504"/>
    <m/>
    <m/>
    <n v="3856"/>
    <n v="82800"/>
    <m/>
    <m/>
    <n v="3664"/>
    <n v="110288"/>
    <m/>
    <m/>
    <n v="2896"/>
    <n v="76672"/>
    <m/>
    <m/>
    <n v="1376"/>
    <n v="28576"/>
    <m/>
    <m/>
    <n v="2144"/>
    <n v="35248"/>
    <m/>
    <m/>
    <n v="176"/>
    <n v="27952"/>
    <m/>
    <m/>
    <n v="816"/>
    <n v="26480"/>
    <m/>
    <m/>
    <n v="0"/>
    <n v="27728"/>
    <m/>
    <m/>
    <n v="0"/>
    <n v="24064"/>
    <x v="23"/>
    <x v="1"/>
    <s v="MidCoast"/>
    <x v="24"/>
  </r>
  <r>
    <n v="23"/>
    <n v="26"/>
    <m/>
    <m/>
    <n v="395424"/>
    <n v="50207904"/>
    <m/>
    <m/>
    <n v="17168"/>
    <n v="46742800"/>
    <m/>
    <m/>
    <n v="43088"/>
    <n v="44698032"/>
    <m/>
    <m/>
    <n v="73072"/>
    <n v="42388208"/>
    <m/>
    <m/>
    <n v="59296"/>
    <n v="40268576"/>
    <m/>
    <m/>
    <n v="49744"/>
    <n v="37679568"/>
    <m/>
    <m/>
    <n v="22368"/>
    <n v="36425584"/>
    <m/>
    <m/>
    <n v="19584"/>
    <n v="35611104"/>
    <m/>
    <m/>
    <n v="34688"/>
    <n v="34121888"/>
    <m/>
    <m/>
    <n v="21424"/>
    <n v="32689728"/>
    <m/>
    <m/>
    <n v="42176"/>
    <n v="32545376"/>
    <m/>
    <m/>
    <n v="22992"/>
    <n v="32293376"/>
    <x v="23"/>
    <x v="0"/>
    <s v="Morice"/>
    <x v="25"/>
  </r>
  <r>
    <n v="23"/>
    <n v="27"/>
    <m/>
    <m/>
    <n v="49248"/>
    <n v="996112"/>
    <m/>
    <m/>
    <n v="5568"/>
    <n v="666512"/>
    <m/>
    <m/>
    <n v="13008"/>
    <n v="669728"/>
    <m/>
    <m/>
    <n v="19552"/>
    <n v="625760"/>
    <m/>
    <m/>
    <n v="18032"/>
    <n v="586144"/>
    <m/>
    <m/>
    <n v="33136"/>
    <n v="696672"/>
    <m/>
    <m/>
    <n v="46832"/>
    <n v="362928"/>
    <m/>
    <m/>
    <n v="50784"/>
    <n v="323040"/>
    <m/>
    <m/>
    <n v="24672"/>
    <n v="112464"/>
    <m/>
    <m/>
    <n v="15504"/>
    <n v="79904"/>
    <m/>
    <m/>
    <n v="5936"/>
    <n v="25424"/>
    <m/>
    <m/>
    <n v="32"/>
    <n v="9408"/>
    <x v="23"/>
    <x v="1"/>
    <s v="Nass"/>
    <x v="26"/>
  </r>
  <r>
    <n v="23"/>
    <n v="28"/>
    <m/>
    <m/>
    <n v="0"/>
    <n v="0"/>
    <m/>
    <m/>
    <n v="0"/>
    <n v="0"/>
    <m/>
    <m/>
    <n v="0"/>
    <n v="0"/>
    <m/>
    <m/>
    <n v="0"/>
    <n v="0"/>
    <m/>
    <m/>
    <n v="0"/>
    <n v="0"/>
    <m/>
    <m/>
    <n v="0"/>
    <n v="0"/>
    <m/>
    <m/>
    <n v="0"/>
    <n v="0"/>
    <m/>
    <m/>
    <n v="0"/>
    <n v="0"/>
    <m/>
    <m/>
    <n v="0"/>
    <n v="176"/>
    <m/>
    <m/>
    <n v="656"/>
    <n v="3536"/>
    <m/>
    <m/>
    <n v="0"/>
    <n v="0"/>
    <m/>
    <m/>
    <n v="320"/>
    <n v="576"/>
    <x v="23"/>
    <x v="1"/>
    <s v="NorthCoast"/>
    <x v="27"/>
  </r>
  <r>
    <n v="23"/>
    <n v="29"/>
    <m/>
    <m/>
    <n v="500848"/>
    <n v="50782624"/>
    <m/>
    <m/>
    <n v="56768"/>
    <n v="44628992"/>
    <m/>
    <m/>
    <n v="75856"/>
    <n v="42420928"/>
    <m/>
    <m/>
    <n v="106992"/>
    <n v="40623584"/>
    <m/>
    <m/>
    <n v="176736"/>
    <n v="35861648"/>
    <m/>
    <m/>
    <n v="221312"/>
    <n v="32154016"/>
    <m/>
    <m/>
    <n v="662560"/>
    <n v="21716864"/>
    <m/>
    <m/>
    <n v="546544"/>
    <n v="14863776"/>
    <m/>
    <m/>
    <n v="390480"/>
    <n v="12886192"/>
    <m/>
    <m/>
    <n v="88352"/>
    <n v="10718128"/>
    <m/>
    <m/>
    <n v="69248"/>
    <n v="10366368"/>
    <m/>
    <m/>
    <n v="90672"/>
    <n v="10362064"/>
    <x v="23"/>
    <x v="0"/>
    <s v="Okanagan"/>
    <x v="28"/>
  </r>
  <r>
    <n v="23"/>
    <n v="30"/>
    <m/>
    <m/>
    <n v="380976"/>
    <n v="73595312"/>
    <m/>
    <m/>
    <n v="28128"/>
    <n v="60312240"/>
    <m/>
    <m/>
    <n v="40976"/>
    <n v="56456432"/>
    <m/>
    <m/>
    <n v="69600"/>
    <n v="54628528"/>
    <m/>
    <m/>
    <n v="130640"/>
    <n v="50057808"/>
    <m/>
    <m/>
    <n v="125760"/>
    <n v="49463248"/>
    <m/>
    <m/>
    <n v="18960"/>
    <n v="49625536"/>
    <m/>
    <m/>
    <n v="15984"/>
    <n v="49242112"/>
    <m/>
    <m/>
    <n v="7680"/>
    <n v="49241168"/>
    <m/>
    <m/>
    <n v="3488"/>
    <n v="49312864"/>
    <m/>
    <m/>
    <n v="10000"/>
    <n v="49407504"/>
    <m/>
    <m/>
    <n v="7232"/>
    <n v="49326608"/>
    <x v="23"/>
    <x v="0"/>
    <s v="PrinceGeorge"/>
    <x v="29"/>
  </r>
  <r>
    <n v="23"/>
    <n v="31"/>
    <m/>
    <m/>
    <n v="0"/>
    <n v="0"/>
    <m/>
    <m/>
    <n v="0"/>
    <n v="0"/>
    <m/>
    <m/>
    <n v="0"/>
    <n v="0"/>
    <m/>
    <m/>
    <n v="0"/>
    <n v="0"/>
    <m/>
    <m/>
    <n v="0"/>
    <n v="0"/>
    <m/>
    <m/>
    <n v="0"/>
    <n v="0"/>
    <m/>
    <m/>
    <n v="0"/>
    <n v="0"/>
    <m/>
    <m/>
    <n v="0"/>
    <n v="0"/>
    <m/>
    <m/>
    <n v="0"/>
    <n v="0"/>
    <m/>
    <m/>
    <n v="0"/>
    <n v="0"/>
    <m/>
    <m/>
    <n v="0"/>
    <n v="0"/>
    <m/>
    <m/>
    <n v="0"/>
    <n v="0"/>
    <x v="23"/>
    <x v="1"/>
    <s v="QueenCharlotte"/>
    <x v="30"/>
  </r>
  <r>
    <n v="23"/>
    <n v="32"/>
    <m/>
    <m/>
    <n v="420416"/>
    <n v="106692304"/>
    <m/>
    <m/>
    <n v="13328"/>
    <n v="92142368"/>
    <m/>
    <m/>
    <n v="11008"/>
    <n v="91501568"/>
    <m/>
    <m/>
    <n v="17072"/>
    <n v="91528688"/>
    <m/>
    <m/>
    <n v="37360"/>
    <n v="90029408"/>
    <m/>
    <m/>
    <n v="46784"/>
    <n v="90131888"/>
    <m/>
    <m/>
    <n v="2016"/>
    <n v="89763584"/>
    <m/>
    <m/>
    <n v="2384"/>
    <n v="89690192"/>
    <m/>
    <m/>
    <n v="1376"/>
    <n v="89693856"/>
    <m/>
    <m/>
    <n v="1776"/>
    <n v="89862752"/>
    <m/>
    <m/>
    <n v="976"/>
    <n v="89945712"/>
    <m/>
    <m/>
    <n v="1280"/>
    <n v="89796288"/>
    <x v="23"/>
    <x v="0"/>
    <s v="Quesnel"/>
    <x v="31"/>
  </r>
  <r>
    <n v="23"/>
    <n v="33"/>
    <m/>
    <m/>
    <n v="5312"/>
    <n v="130096"/>
    <m/>
    <m/>
    <n v="1152"/>
    <n v="157456"/>
    <m/>
    <m/>
    <n v="944"/>
    <n v="146240"/>
    <m/>
    <m/>
    <n v="1792"/>
    <n v="141168"/>
    <m/>
    <m/>
    <n v="1184"/>
    <n v="127392"/>
    <m/>
    <m/>
    <n v="3552"/>
    <n v="122720"/>
    <m/>
    <m/>
    <n v="2592"/>
    <n v="42832"/>
    <m/>
    <m/>
    <n v="2992"/>
    <n v="34592"/>
    <m/>
    <m/>
    <n v="432"/>
    <n v="17936"/>
    <m/>
    <m/>
    <n v="720"/>
    <n v="18608"/>
    <m/>
    <m/>
    <n v="192"/>
    <n v="12368"/>
    <m/>
    <m/>
    <n v="608"/>
    <n v="14816"/>
    <x v="23"/>
    <x v="1"/>
    <s v="Revelstoke"/>
    <x v="32"/>
  </r>
  <r>
    <n v="23"/>
    <n v="34"/>
    <m/>
    <m/>
    <n v="50928"/>
    <n v="5622800"/>
    <m/>
    <m/>
    <n v="6880"/>
    <n v="5048048"/>
    <m/>
    <m/>
    <n v="10080"/>
    <n v="4824480"/>
    <m/>
    <m/>
    <n v="23344"/>
    <n v="4608096"/>
    <m/>
    <m/>
    <n v="22064"/>
    <n v="4255392"/>
    <m/>
    <m/>
    <n v="34688"/>
    <n v="3904496"/>
    <m/>
    <m/>
    <n v="16624"/>
    <n v="3052192"/>
    <m/>
    <m/>
    <n v="4512"/>
    <n v="3237008"/>
    <m/>
    <m/>
    <n v="1520"/>
    <n v="3005024"/>
    <m/>
    <m/>
    <n v="720"/>
    <n v="2872704"/>
    <m/>
    <m/>
    <n v="1120"/>
    <n v="2945696"/>
    <m/>
    <m/>
    <n v="5280"/>
    <n v="3059984"/>
    <x v="23"/>
    <x v="0"/>
    <s v="RobsonValley"/>
    <x v="33"/>
  </r>
  <r>
    <n v="23"/>
    <n v="35"/>
    <m/>
    <m/>
    <n v="224"/>
    <n v="60576"/>
    <m/>
    <m/>
    <n v="1632"/>
    <n v="515504"/>
    <m/>
    <m/>
    <n v="5296"/>
    <n v="550512"/>
    <m/>
    <m/>
    <n v="6208"/>
    <n v="547872"/>
    <m/>
    <m/>
    <n v="5712"/>
    <n v="504336"/>
    <m/>
    <m/>
    <n v="7008"/>
    <n v="490560"/>
    <m/>
    <m/>
    <n v="6000"/>
    <n v="373008"/>
    <m/>
    <m/>
    <n v="3504"/>
    <n v="344352"/>
    <m/>
    <m/>
    <n v="1776"/>
    <n v="309440"/>
    <m/>
    <m/>
    <n v="112"/>
    <n v="293264"/>
    <m/>
    <m/>
    <n v="96"/>
    <n v="290208"/>
    <m/>
    <m/>
    <n v="32"/>
    <n v="293760"/>
    <x v="23"/>
    <x v="1"/>
    <s v="Soo"/>
    <x v="34"/>
  </r>
  <r>
    <n v="23"/>
    <n v="36"/>
    <m/>
    <m/>
    <n v="0"/>
    <n v="0"/>
    <m/>
    <m/>
    <n v="0"/>
    <n v="0"/>
    <m/>
    <m/>
    <n v="0"/>
    <n v="0"/>
    <m/>
    <m/>
    <n v="0"/>
    <n v="96"/>
    <m/>
    <m/>
    <n v="0"/>
    <n v="80"/>
    <m/>
    <m/>
    <n v="208"/>
    <n v="816"/>
    <m/>
    <m/>
    <n v="16"/>
    <n v="176"/>
    <m/>
    <m/>
    <n v="32"/>
    <n v="160"/>
    <m/>
    <m/>
    <n v="112"/>
    <n v="832"/>
    <m/>
    <m/>
    <n v="0"/>
    <n v="0"/>
    <m/>
    <m/>
    <n v="0"/>
    <n v="128"/>
    <m/>
    <m/>
    <n v="0"/>
    <n v="416"/>
    <x v="23"/>
    <x v="1"/>
    <s v="Strathcona"/>
    <x v="35"/>
  </r>
  <r>
    <n v="23"/>
    <n v="37"/>
    <m/>
    <m/>
    <n v="0"/>
    <n v="0"/>
    <m/>
    <m/>
    <n v="48"/>
    <n v="16576"/>
    <m/>
    <m/>
    <n v="432"/>
    <n v="20560"/>
    <m/>
    <m/>
    <n v="5296"/>
    <n v="71488"/>
    <m/>
    <m/>
    <n v="8064"/>
    <n v="98944"/>
    <m/>
    <m/>
    <n v="7696"/>
    <n v="63552"/>
    <m/>
    <m/>
    <n v="5328"/>
    <n v="43056"/>
    <m/>
    <m/>
    <n v="13808"/>
    <n v="62768"/>
    <m/>
    <m/>
    <n v="2096"/>
    <n v="12928"/>
    <m/>
    <m/>
    <n v="1440"/>
    <n v="4960"/>
    <m/>
    <m/>
    <n v="3024"/>
    <n v="16112"/>
    <m/>
    <m/>
    <n v="816"/>
    <n v="4576"/>
    <x v="23"/>
    <x v="1"/>
    <s v="SunshineCoast"/>
    <x v="36"/>
  </r>
  <r>
    <n v="23"/>
    <n v="38"/>
    <m/>
    <m/>
    <n v="365904"/>
    <n v="93291040"/>
    <m/>
    <m/>
    <n v="7744"/>
    <n v="79411808"/>
    <m/>
    <m/>
    <n v="5456"/>
    <n v="75589312"/>
    <m/>
    <m/>
    <n v="23472"/>
    <n v="74971232"/>
    <m/>
    <m/>
    <n v="36688"/>
    <n v="70952432"/>
    <m/>
    <m/>
    <n v="32096"/>
    <n v="71255216"/>
    <m/>
    <m/>
    <n v="2240"/>
    <n v="71643984"/>
    <m/>
    <m/>
    <n v="2096"/>
    <n v="71353504"/>
    <m/>
    <m/>
    <n v="4688"/>
    <n v="71392800"/>
    <m/>
    <m/>
    <n v="480"/>
    <n v="71299728"/>
    <m/>
    <m/>
    <n v="3392"/>
    <n v="71292864"/>
    <m/>
    <m/>
    <n v="1600"/>
    <n v="71265984"/>
    <x v="23"/>
    <x v="0"/>
    <s v="Vanderhoof"/>
    <x v="37"/>
  </r>
  <r>
    <n v="23"/>
    <n v="39"/>
    <m/>
    <m/>
    <n v="822704"/>
    <n v="133245776"/>
    <m/>
    <m/>
    <n v="43552"/>
    <n v="114316800"/>
    <m/>
    <m/>
    <n v="44352"/>
    <n v="111807296"/>
    <m/>
    <m/>
    <n v="66416"/>
    <n v="112253952"/>
    <m/>
    <m/>
    <n v="135120"/>
    <n v="97354352"/>
    <m/>
    <m/>
    <n v="263072"/>
    <n v="93722192"/>
    <m/>
    <m/>
    <n v="198592"/>
    <n v="88336576"/>
    <m/>
    <m/>
    <n v="182304"/>
    <n v="87359280"/>
    <m/>
    <m/>
    <n v="103904"/>
    <n v="86907904"/>
    <m/>
    <m/>
    <n v="19712"/>
    <n v="86260336"/>
    <m/>
    <m/>
    <n v="10160"/>
    <n v="86291024"/>
    <m/>
    <m/>
    <n v="27248"/>
    <n v="86303600"/>
    <x v="23"/>
    <x v="0"/>
    <s v="WilliamsLake"/>
    <x v="38"/>
  </r>
  <r>
    <n v="23"/>
    <n v="40"/>
    <m/>
    <m/>
    <n v="0"/>
    <n v="0"/>
    <m/>
    <m/>
    <n v="1168"/>
    <n v="38928"/>
    <m/>
    <m/>
    <n v="1728"/>
    <n v="43856"/>
    <m/>
    <m/>
    <n v="720"/>
    <n v="40368"/>
    <m/>
    <m/>
    <n v="336"/>
    <n v="82336"/>
    <m/>
    <m/>
    <n v="1504"/>
    <n v="52112"/>
    <m/>
    <m/>
    <n v="2816"/>
    <n v="39888"/>
    <m/>
    <m/>
    <n v="288"/>
    <n v="43424"/>
    <m/>
    <m/>
    <n v="3024"/>
    <n v="27024"/>
    <m/>
    <m/>
    <n v="0"/>
    <n v="26528"/>
    <m/>
    <m/>
    <n v="0"/>
    <n v="26384"/>
    <m/>
    <m/>
    <n v="0"/>
    <n v="25520"/>
    <x v="23"/>
    <x v="2"/>
    <s v="InteriorTFLs"/>
    <x v="39"/>
  </r>
  <r>
    <n v="23"/>
    <n v="40"/>
    <m/>
    <m/>
    <n v="816"/>
    <n v="2640"/>
    <m/>
    <m/>
    <n v="320"/>
    <n v="33440"/>
    <m/>
    <m/>
    <n v="3168"/>
    <n v="28432"/>
    <m/>
    <m/>
    <n v="224"/>
    <n v="28208"/>
    <m/>
    <m/>
    <n v="3088"/>
    <n v="34656"/>
    <m/>
    <m/>
    <n v="2912"/>
    <n v="31312"/>
    <m/>
    <m/>
    <n v="208"/>
    <n v="8752"/>
    <m/>
    <m/>
    <n v="208"/>
    <n v="4800"/>
    <m/>
    <m/>
    <n v="0"/>
    <n v="4128"/>
    <m/>
    <m/>
    <n v="256"/>
    <n v="5440"/>
    <m/>
    <m/>
    <n v="0"/>
    <n v="6336"/>
    <m/>
    <m/>
    <n v="0"/>
    <n v="5888"/>
    <x v="23"/>
    <x v="2"/>
    <s v="InteriorTFLs"/>
    <x v="39"/>
  </r>
  <r>
    <n v="23"/>
    <n v="40"/>
    <m/>
    <m/>
    <n v="0"/>
    <n v="48"/>
    <m/>
    <m/>
    <n v="64"/>
    <n v="1152"/>
    <m/>
    <m/>
    <n v="16"/>
    <n v="944"/>
    <m/>
    <m/>
    <n v="80"/>
    <n v="1376"/>
    <m/>
    <m/>
    <n v="16"/>
    <n v="1104"/>
    <m/>
    <m/>
    <n v="80"/>
    <n v="1568"/>
    <m/>
    <m/>
    <n v="48"/>
    <n v="448"/>
    <m/>
    <m/>
    <n v="112"/>
    <n v="368"/>
    <m/>
    <m/>
    <n v="128"/>
    <n v="272"/>
    <m/>
    <m/>
    <n v="0"/>
    <n v="128"/>
    <m/>
    <m/>
    <n v="0"/>
    <n v="240"/>
    <m/>
    <m/>
    <n v="0"/>
    <n v="192"/>
    <x v="23"/>
    <x v="2"/>
    <s v="InteriorTFLs"/>
    <x v="39"/>
  </r>
  <r>
    <n v="23"/>
    <n v="40"/>
    <m/>
    <m/>
    <n v="11872"/>
    <n v="3616208"/>
    <m/>
    <m/>
    <n v="608"/>
    <n v="3446576"/>
    <m/>
    <m/>
    <n v="1840"/>
    <n v="3226032"/>
    <m/>
    <m/>
    <n v="2064"/>
    <n v="3175824"/>
    <m/>
    <m/>
    <n v="1968"/>
    <n v="2811632"/>
    <m/>
    <m/>
    <n v="1200"/>
    <n v="2907712"/>
    <m/>
    <m/>
    <n v="112"/>
    <n v="2899008"/>
    <m/>
    <m/>
    <n v="16"/>
    <n v="2816768"/>
    <m/>
    <m/>
    <n v="0"/>
    <n v="2790288"/>
    <m/>
    <m/>
    <n v="16"/>
    <n v="2725296"/>
    <m/>
    <m/>
    <n v="80"/>
    <n v="2732208"/>
    <m/>
    <m/>
    <n v="48"/>
    <n v="2741536"/>
    <x v="23"/>
    <x v="2"/>
    <s v="InteriorTFLs"/>
    <x v="39"/>
  </r>
  <r>
    <n v="23"/>
    <n v="40"/>
    <m/>
    <m/>
    <n v="2336"/>
    <n v="1772080"/>
    <m/>
    <m/>
    <n v="16"/>
    <n v="1665088"/>
    <m/>
    <m/>
    <n v="0"/>
    <n v="1582896"/>
    <m/>
    <m/>
    <n v="64"/>
    <n v="1563216"/>
    <m/>
    <m/>
    <n v="352"/>
    <n v="1521872"/>
    <m/>
    <m/>
    <n v="2336"/>
    <n v="1563696"/>
    <m/>
    <m/>
    <n v="48"/>
    <n v="1554480"/>
    <m/>
    <m/>
    <n v="16"/>
    <n v="1451104"/>
    <m/>
    <m/>
    <n v="256"/>
    <n v="1438432"/>
    <m/>
    <m/>
    <n v="0"/>
    <n v="1357328"/>
    <m/>
    <m/>
    <n v="0"/>
    <n v="1334272"/>
    <m/>
    <m/>
    <n v="64"/>
    <n v="1332096"/>
    <x v="23"/>
    <x v="2"/>
    <s v="InteriorTFLs"/>
    <x v="39"/>
  </r>
  <r>
    <n v="23"/>
    <n v="40"/>
    <m/>
    <m/>
    <n v="8352"/>
    <n v="3384128"/>
    <m/>
    <m/>
    <n v="160"/>
    <n v="3058096"/>
    <m/>
    <m/>
    <n v="608"/>
    <n v="2888336"/>
    <m/>
    <m/>
    <n v="608"/>
    <n v="2840064"/>
    <m/>
    <m/>
    <n v="3856"/>
    <n v="2647520"/>
    <m/>
    <m/>
    <n v="1184"/>
    <n v="2604848"/>
    <m/>
    <m/>
    <n v="336"/>
    <n v="2573056"/>
    <m/>
    <m/>
    <n v="32"/>
    <n v="2489632"/>
    <m/>
    <m/>
    <n v="240"/>
    <n v="2487936"/>
    <m/>
    <m/>
    <n v="32"/>
    <n v="2436448"/>
    <m/>
    <m/>
    <n v="384"/>
    <n v="2436720"/>
    <m/>
    <m/>
    <n v="144"/>
    <n v="2428400"/>
    <x v="23"/>
    <x v="2"/>
    <s v="InteriorTFLs"/>
    <x v="39"/>
  </r>
  <r>
    <n v="23"/>
    <n v="40"/>
    <m/>
    <m/>
    <n v="16208"/>
    <n v="2581936"/>
    <m/>
    <m/>
    <n v="512"/>
    <n v="2381600"/>
    <m/>
    <m/>
    <n v="1600"/>
    <n v="2152624"/>
    <m/>
    <m/>
    <n v="4400"/>
    <n v="2000592"/>
    <m/>
    <m/>
    <n v="2240"/>
    <n v="1822976"/>
    <m/>
    <m/>
    <n v="6128"/>
    <n v="1795024"/>
    <m/>
    <m/>
    <n v="4256"/>
    <n v="1559280"/>
    <m/>
    <m/>
    <n v="144"/>
    <n v="1453056"/>
    <m/>
    <m/>
    <n v="224"/>
    <n v="1453408"/>
    <m/>
    <m/>
    <n v="16"/>
    <n v="1439056"/>
    <m/>
    <m/>
    <n v="176"/>
    <n v="1431072"/>
    <m/>
    <m/>
    <n v="256"/>
    <n v="1416976"/>
    <x v="23"/>
    <x v="2"/>
    <s v="InteriorTFLs"/>
    <x v="39"/>
  </r>
  <r>
    <n v="23"/>
    <n v="40"/>
    <m/>
    <m/>
    <n v="39888"/>
    <n v="15708864"/>
    <m/>
    <m/>
    <n v="4032"/>
    <n v="15233808"/>
    <m/>
    <m/>
    <n v="8176"/>
    <n v="14666576"/>
    <m/>
    <m/>
    <n v="15504"/>
    <n v="14224912"/>
    <m/>
    <m/>
    <n v="26576"/>
    <n v="13450384"/>
    <m/>
    <m/>
    <n v="17776"/>
    <n v="13546208"/>
    <m/>
    <m/>
    <n v="64"/>
    <n v="13301440"/>
    <m/>
    <m/>
    <n v="16"/>
    <n v="12973840"/>
    <m/>
    <m/>
    <n v="16"/>
    <n v="12988304"/>
    <m/>
    <m/>
    <n v="32"/>
    <n v="12867408"/>
    <m/>
    <m/>
    <n v="768"/>
    <n v="12874896"/>
    <m/>
    <m/>
    <n v="368"/>
    <n v="12907088"/>
    <x v="23"/>
    <x v="2"/>
    <s v="InteriorTFLs"/>
    <x v="39"/>
  </r>
  <r>
    <n v="23"/>
    <n v="40"/>
    <m/>
    <m/>
    <n v="25696"/>
    <n v="4956832"/>
    <m/>
    <m/>
    <n v="832"/>
    <n v="4720128"/>
    <m/>
    <m/>
    <n v="8384"/>
    <n v="4099488"/>
    <m/>
    <m/>
    <n v="7264"/>
    <n v="3830256"/>
    <m/>
    <m/>
    <n v="10832"/>
    <n v="3532192"/>
    <m/>
    <m/>
    <n v="17344"/>
    <n v="3254000"/>
    <m/>
    <m/>
    <n v="8704"/>
    <n v="2884800"/>
    <m/>
    <m/>
    <n v="5568"/>
    <n v="2821728"/>
    <m/>
    <m/>
    <n v="3840"/>
    <n v="2768848"/>
    <m/>
    <m/>
    <n v="1248"/>
    <n v="2752336"/>
    <m/>
    <m/>
    <n v="2176"/>
    <n v="2763328"/>
    <m/>
    <m/>
    <n v="464"/>
    <n v="2724016"/>
    <x v="23"/>
    <x v="2"/>
    <s v="InteriorTFLs"/>
    <x v="39"/>
  </r>
  <r>
    <n v="23"/>
    <n v="40"/>
    <m/>
    <m/>
    <n v="4256"/>
    <n v="152368"/>
    <m/>
    <m/>
    <n v="2528"/>
    <n v="144624"/>
    <m/>
    <m/>
    <n v="2240"/>
    <n v="136784"/>
    <m/>
    <m/>
    <n v="288"/>
    <n v="139600"/>
    <m/>
    <m/>
    <n v="1424"/>
    <n v="153888"/>
    <m/>
    <m/>
    <n v="176"/>
    <n v="126960"/>
    <m/>
    <m/>
    <n v="1376"/>
    <n v="84656"/>
    <m/>
    <m/>
    <n v="1648"/>
    <n v="70848"/>
    <m/>
    <m/>
    <n v="6512"/>
    <n v="60496"/>
    <m/>
    <m/>
    <n v="544"/>
    <n v="57488"/>
    <m/>
    <m/>
    <n v="0"/>
    <n v="55744"/>
    <m/>
    <m/>
    <n v="656"/>
    <n v="51648"/>
    <x v="23"/>
    <x v="2"/>
    <s v="InteriorTFLs"/>
    <x v="39"/>
  </r>
  <r>
    <n v="23"/>
    <n v="40"/>
    <m/>
    <m/>
    <n v="17680"/>
    <n v="560464"/>
    <m/>
    <m/>
    <n v="17264"/>
    <n v="592208"/>
    <m/>
    <m/>
    <n v="27728"/>
    <n v="627104"/>
    <m/>
    <m/>
    <n v="31312"/>
    <n v="533072"/>
    <m/>
    <m/>
    <n v="36288"/>
    <n v="573424"/>
    <m/>
    <m/>
    <n v="26048"/>
    <n v="517568"/>
    <m/>
    <m/>
    <n v="28320"/>
    <n v="316816"/>
    <m/>
    <m/>
    <n v="37536"/>
    <n v="393456"/>
    <m/>
    <m/>
    <n v="14768"/>
    <n v="201104"/>
    <m/>
    <m/>
    <n v="11120"/>
    <n v="191728"/>
    <m/>
    <m/>
    <n v="9536"/>
    <n v="129952"/>
    <m/>
    <m/>
    <n v="896"/>
    <n v="122144"/>
    <x v="23"/>
    <x v="2"/>
    <s v="InteriorTFLs"/>
    <x v="39"/>
  </r>
  <r>
    <n v="23"/>
    <n v="40"/>
    <m/>
    <m/>
    <n v="52336"/>
    <n v="8026976"/>
    <m/>
    <m/>
    <n v="7088"/>
    <n v="7624064"/>
    <m/>
    <m/>
    <n v="8784"/>
    <n v="6935984"/>
    <m/>
    <m/>
    <n v="9168"/>
    <n v="6434240"/>
    <m/>
    <m/>
    <n v="24560"/>
    <n v="5719872"/>
    <m/>
    <m/>
    <n v="34192"/>
    <n v="5426304"/>
    <m/>
    <m/>
    <n v="56144"/>
    <n v="4711696"/>
    <m/>
    <m/>
    <n v="19760"/>
    <n v="3941520"/>
    <m/>
    <m/>
    <n v="9728"/>
    <n v="3764784"/>
    <m/>
    <m/>
    <n v="656"/>
    <n v="3658544"/>
    <m/>
    <m/>
    <n v="2048"/>
    <n v="3680448"/>
    <m/>
    <m/>
    <n v="992"/>
    <n v="3648528"/>
    <x v="23"/>
    <x v="2"/>
    <s v="InteriorTFLs"/>
    <x v="39"/>
  </r>
  <r>
    <n v="23"/>
    <n v="40"/>
    <m/>
    <m/>
    <n v="6320"/>
    <n v="1347088"/>
    <m/>
    <m/>
    <n v="1488"/>
    <n v="1059488"/>
    <m/>
    <m/>
    <n v="3296"/>
    <n v="1072640"/>
    <m/>
    <m/>
    <n v="1808"/>
    <n v="1024304"/>
    <m/>
    <m/>
    <n v="8528"/>
    <n v="968528"/>
    <m/>
    <m/>
    <n v="6448"/>
    <n v="923152"/>
    <m/>
    <m/>
    <n v="960"/>
    <n v="829152"/>
    <m/>
    <m/>
    <n v="656"/>
    <n v="768880"/>
    <m/>
    <m/>
    <n v="320"/>
    <n v="756656"/>
    <m/>
    <m/>
    <n v="240"/>
    <n v="703312"/>
    <m/>
    <m/>
    <n v="208"/>
    <n v="710576"/>
    <m/>
    <m/>
    <n v="1328"/>
    <n v="708752"/>
    <x v="23"/>
    <x v="2"/>
    <s v="InteriorTFLs"/>
    <x v="39"/>
  </r>
  <r>
    <n v="23"/>
    <n v="40"/>
    <m/>
    <m/>
    <n v="38448"/>
    <n v="3511152"/>
    <m/>
    <m/>
    <n v="6544"/>
    <n v="2941888"/>
    <m/>
    <m/>
    <n v="17376"/>
    <n v="2917408"/>
    <m/>
    <m/>
    <n v="14496"/>
    <n v="2493168"/>
    <m/>
    <m/>
    <n v="27120"/>
    <n v="2375968"/>
    <m/>
    <m/>
    <n v="35296"/>
    <n v="2181600"/>
    <m/>
    <m/>
    <n v="48464"/>
    <n v="993040"/>
    <m/>
    <m/>
    <n v="29552"/>
    <n v="612240"/>
    <m/>
    <m/>
    <n v="29216"/>
    <n v="517920"/>
    <m/>
    <m/>
    <n v="8592"/>
    <n v="418880"/>
    <m/>
    <m/>
    <n v="5216"/>
    <n v="411936"/>
    <m/>
    <m/>
    <n v="2272"/>
    <n v="414192"/>
    <x v="23"/>
    <x v="2"/>
    <s v="InteriorTFLs"/>
    <x v="39"/>
  </r>
  <r>
    <n v="23"/>
    <n v="40"/>
    <m/>
    <m/>
    <n v="21056"/>
    <n v="1964384"/>
    <m/>
    <m/>
    <n v="624"/>
    <n v="1783504"/>
    <m/>
    <m/>
    <n v="736"/>
    <n v="1736944"/>
    <m/>
    <m/>
    <n v="1568"/>
    <n v="1710592"/>
    <m/>
    <m/>
    <n v="13392"/>
    <n v="1550112"/>
    <m/>
    <m/>
    <n v="15808"/>
    <n v="1531008"/>
    <m/>
    <m/>
    <n v="73184"/>
    <n v="737072"/>
    <m/>
    <m/>
    <n v="42752"/>
    <n v="183696"/>
    <m/>
    <m/>
    <n v="18928"/>
    <n v="166688"/>
    <m/>
    <m/>
    <n v="3104"/>
    <n v="100256"/>
    <m/>
    <m/>
    <n v="3216"/>
    <n v="87888"/>
    <m/>
    <m/>
    <n v="2976"/>
    <n v="81280"/>
    <x v="23"/>
    <x v="2"/>
    <s v="InteriorTFLs"/>
    <x v="39"/>
  </r>
  <r>
    <n v="23"/>
    <n v="40"/>
    <m/>
    <m/>
    <n v="7968"/>
    <n v="998720"/>
    <m/>
    <m/>
    <n v="624"/>
    <n v="899536"/>
    <m/>
    <m/>
    <n v="1008"/>
    <n v="867200"/>
    <m/>
    <m/>
    <n v="3408"/>
    <n v="833312"/>
    <m/>
    <m/>
    <n v="5024"/>
    <n v="825648"/>
    <m/>
    <m/>
    <n v="4336"/>
    <n v="802160"/>
    <m/>
    <m/>
    <n v="8816"/>
    <n v="667408"/>
    <m/>
    <m/>
    <n v="5312"/>
    <n v="605984"/>
    <m/>
    <m/>
    <n v="11840"/>
    <n v="581680"/>
    <m/>
    <m/>
    <n v="3952"/>
    <n v="562720"/>
    <m/>
    <m/>
    <n v="5456"/>
    <n v="567552"/>
    <m/>
    <m/>
    <n v="5184"/>
    <n v="532976"/>
    <x v="23"/>
    <x v="2"/>
    <s v="InteriorTFLs"/>
    <x v="39"/>
  </r>
  <r>
    <n v="23"/>
    <n v="40"/>
    <m/>
    <m/>
    <n v="25312"/>
    <n v="2795216"/>
    <m/>
    <m/>
    <n v="560"/>
    <n v="2650304"/>
    <m/>
    <m/>
    <n v="8976"/>
    <n v="2413360"/>
    <m/>
    <m/>
    <n v="8304"/>
    <n v="2297792"/>
    <m/>
    <m/>
    <n v="13280"/>
    <n v="2178832"/>
    <m/>
    <m/>
    <n v="10512"/>
    <n v="2084048"/>
    <m/>
    <m/>
    <n v="101504"/>
    <n v="1303760"/>
    <m/>
    <m/>
    <n v="110720"/>
    <n v="734336"/>
    <m/>
    <m/>
    <n v="69360"/>
    <n v="625984"/>
    <m/>
    <m/>
    <n v="26880"/>
    <n v="411200"/>
    <m/>
    <m/>
    <n v="29040"/>
    <n v="400912"/>
    <m/>
    <m/>
    <n v="12224"/>
    <n v="341888"/>
    <x v="23"/>
    <x v="2"/>
    <s v="InteriorTFLs"/>
    <x v="39"/>
  </r>
  <r>
    <n v="23"/>
    <n v="40"/>
    <m/>
    <m/>
    <n v="208256"/>
    <n v="17244032"/>
    <m/>
    <m/>
    <n v="23904"/>
    <n v="23328144"/>
    <m/>
    <m/>
    <n v="49312"/>
    <n v="22504112"/>
    <m/>
    <m/>
    <n v="43776"/>
    <n v="22201712"/>
    <m/>
    <m/>
    <n v="91856"/>
    <n v="20193888"/>
    <m/>
    <m/>
    <n v="50096"/>
    <n v="19842240"/>
    <m/>
    <m/>
    <n v="6608"/>
    <n v="20963952"/>
    <m/>
    <m/>
    <n v="16272"/>
    <n v="18348176"/>
    <m/>
    <m/>
    <n v="18464"/>
    <n v="17922864"/>
    <m/>
    <m/>
    <n v="24160"/>
    <n v="17427152"/>
    <m/>
    <m/>
    <n v="25520"/>
    <n v="17444144"/>
    <m/>
    <m/>
    <n v="28768"/>
    <n v="17446960"/>
    <x v="23"/>
    <x v="2"/>
    <s v="InteriorTFLs"/>
    <x v="39"/>
  </r>
  <r>
    <n v="23"/>
    <n v="40"/>
    <m/>
    <m/>
    <n v="142160"/>
    <n v="9283344"/>
    <m/>
    <m/>
    <n v="31328"/>
    <n v="8468064"/>
    <m/>
    <m/>
    <n v="46208"/>
    <n v="7875008"/>
    <m/>
    <m/>
    <n v="50112"/>
    <n v="7589680"/>
    <m/>
    <m/>
    <n v="83376"/>
    <n v="7253072"/>
    <m/>
    <m/>
    <n v="85808"/>
    <n v="7168192"/>
    <m/>
    <m/>
    <n v="139040"/>
    <n v="4592192"/>
    <m/>
    <m/>
    <n v="119808"/>
    <n v="3669296"/>
    <m/>
    <m/>
    <n v="95792"/>
    <n v="3283600"/>
    <m/>
    <m/>
    <n v="63664"/>
    <n v="3030208"/>
    <m/>
    <m/>
    <n v="70272"/>
    <n v="2952304"/>
    <m/>
    <m/>
    <n v="52320"/>
    <n v="2905600"/>
    <x v="23"/>
    <x v="2"/>
    <s v="InteriorTFLs"/>
    <x v="39"/>
  </r>
  <r>
    <n v="23"/>
    <n v="41"/>
    <m/>
    <m/>
    <n v="0"/>
    <n v="0"/>
    <m/>
    <m/>
    <n v="0"/>
    <n v="0"/>
    <m/>
    <m/>
    <n v="0"/>
    <n v="0"/>
    <m/>
    <m/>
    <n v="0"/>
    <n v="0"/>
    <m/>
    <m/>
    <n v="0"/>
    <n v="0"/>
    <m/>
    <m/>
    <n v="0"/>
    <n v="0"/>
    <m/>
    <m/>
    <n v="0"/>
    <n v="0"/>
    <m/>
    <m/>
    <n v="0"/>
    <n v="0"/>
    <m/>
    <m/>
    <n v="0"/>
    <n v="0"/>
    <m/>
    <m/>
    <n v="0"/>
    <n v="0"/>
    <m/>
    <m/>
    <n v="0"/>
    <n v="0"/>
    <m/>
    <m/>
    <n v="0"/>
    <n v="0"/>
    <x v="23"/>
    <x v="3"/>
    <s v="CoastTFLs"/>
    <x v="40"/>
  </r>
  <r>
    <n v="23"/>
    <n v="41"/>
    <m/>
    <m/>
    <n v="0"/>
    <n v="0"/>
    <m/>
    <m/>
    <n v="0"/>
    <n v="2864"/>
    <m/>
    <m/>
    <n v="0"/>
    <n v="1136"/>
    <m/>
    <m/>
    <n v="0"/>
    <n v="224"/>
    <m/>
    <m/>
    <n v="0"/>
    <n v="144"/>
    <m/>
    <m/>
    <n v="0"/>
    <n v="144"/>
    <m/>
    <m/>
    <n v="0"/>
    <n v="0"/>
    <m/>
    <m/>
    <n v="0"/>
    <n v="0"/>
    <m/>
    <m/>
    <n v="0"/>
    <n v="0"/>
    <m/>
    <m/>
    <n v="0"/>
    <n v="0"/>
    <m/>
    <m/>
    <n v="0"/>
    <n v="0"/>
    <m/>
    <m/>
    <n v="0"/>
    <n v="0"/>
    <x v="23"/>
    <x v="3"/>
    <s v="CoastTFLs"/>
    <x v="40"/>
  </r>
  <r>
    <n v="23"/>
    <n v="41"/>
    <m/>
    <m/>
    <n v="0"/>
    <n v="0"/>
    <m/>
    <m/>
    <n v="0"/>
    <n v="0"/>
    <m/>
    <m/>
    <n v="0"/>
    <n v="0"/>
    <m/>
    <m/>
    <n v="0"/>
    <n v="0"/>
    <m/>
    <m/>
    <n v="0"/>
    <n v="0"/>
    <m/>
    <m/>
    <n v="0"/>
    <n v="0"/>
    <m/>
    <m/>
    <n v="0"/>
    <n v="0"/>
    <m/>
    <m/>
    <n v="0"/>
    <n v="0"/>
    <m/>
    <m/>
    <n v="0"/>
    <n v="0"/>
    <m/>
    <m/>
    <n v="0"/>
    <n v="0"/>
    <m/>
    <m/>
    <n v="0"/>
    <n v="0"/>
    <m/>
    <m/>
    <n v="0"/>
    <n v="0"/>
    <x v="23"/>
    <x v="3"/>
    <s v="CoastTFLs"/>
    <x v="40"/>
  </r>
  <r>
    <n v="23"/>
    <n v="41"/>
    <m/>
    <m/>
    <n v="0"/>
    <n v="0"/>
    <m/>
    <m/>
    <n v="0"/>
    <n v="0"/>
    <m/>
    <m/>
    <n v="0"/>
    <n v="0"/>
    <m/>
    <m/>
    <n v="0"/>
    <n v="0"/>
    <m/>
    <m/>
    <n v="0"/>
    <n v="17504"/>
    <m/>
    <m/>
    <n v="1696"/>
    <n v="14416"/>
    <m/>
    <m/>
    <n v="0"/>
    <n v="4224"/>
    <m/>
    <m/>
    <n v="160"/>
    <n v="336"/>
    <m/>
    <m/>
    <n v="80"/>
    <n v="656"/>
    <m/>
    <m/>
    <n v="8800"/>
    <n v="14736"/>
    <m/>
    <m/>
    <n v="0"/>
    <n v="0"/>
    <m/>
    <m/>
    <n v="0"/>
    <n v="80"/>
    <x v="23"/>
    <x v="3"/>
    <s v="CoastTFLs"/>
    <x v="40"/>
  </r>
  <r>
    <n v="23"/>
    <n v="41"/>
    <m/>
    <m/>
    <n v="0"/>
    <n v="0"/>
    <m/>
    <m/>
    <n v="0"/>
    <n v="0"/>
    <m/>
    <m/>
    <n v="0"/>
    <n v="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m/>
    <m/>
    <n v="0"/>
    <n v="0"/>
    <m/>
    <m/>
    <n v="0"/>
    <n v="0"/>
    <x v="23"/>
    <x v="3"/>
    <s v="CoastTFLs"/>
    <x v="40"/>
  </r>
  <r>
    <n v="23"/>
    <n v="41"/>
    <m/>
    <m/>
    <n v="0"/>
    <n v="0"/>
    <m/>
    <m/>
    <n v="0"/>
    <n v="4800"/>
    <m/>
    <m/>
    <n v="0"/>
    <n v="3888"/>
    <m/>
    <m/>
    <n v="0"/>
    <n v="6224"/>
    <m/>
    <m/>
    <n v="816"/>
    <n v="5232"/>
    <m/>
    <m/>
    <n v="0"/>
    <n v="3328"/>
    <m/>
    <m/>
    <n v="0"/>
    <n v="2432"/>
    <m/>
    <m/>
    <n v="0"/>
    <n v="288"/>
    <m/>
    <m/>
    <n v="0"/>
    <n v="0"/>
    <m/>
    <m/>
    <n v="0"/>
    <n v="0"/>
    <m/>
    <m/>
    <n v="0"/>
    <n v="0"/>
    <m/>
    <m/>
    <n v="0"/>
    <n v="0"/>
    <x v="23"/>
    <x v="3"/>
    <s v="CoastTFLs"/>
    <x v="40"/>
  </r>
  <r>
    <n v="23"/>
    <n v="41"/>
    <m/>
    <m/>
    <n v="0"/>
    <n v="0"/>
    <m/>
    <m/>
    <n v="0"/>
    <n v="0"/>
    <m/>
    <m/>
    <n v="0"/>
    <n v="0"/>
    <m/>
    <m/>
    <n v="0"/>
    <n v="2768"/>
    <m/>
    <m/>
    <n v="0"/>
    <n v="0"/>
    <m/>
    <m/>
    <n v="0"/>
    <n v="0"/>
    <m/>
    <m/>
    <n v="0"/>
    <n v="0"/>
    <m/>
    <m/>
    <n v="0"/>
    <n v="0"/>
    <m/>
    <m/>
    <n v="0"/>
    <n v="0"/>
    <m/>
    <m/>
    <n v="0"/>
    <n v="0"/>
    <m/>
    <m/>
    <n v="0"/>
    <n v="0"/>
    <m/>
    <m/>
    <n v="0"/>
    <n v="0"/>
    <x v="23"/>
    <x v="3"/>
    <s v="CoastTFLs"/>
    <x v="40"/>
  </r>
  <r>
    <n v="23"/>
    <n v="41"/>
    <m/>
    <m/>
    <n v="0"/>
    <n v="0"/>
    <m/>
    <m/>
    <n v="0"/>
    <n v="0"/>
    <m/>
    <m/>
    <n v="0"/>
    <n v="216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m/>
    <m/>
    <n v="0"/>
    <n v="0"/>
    <m/>
    <m/>
    <n v="0"/>
    <n v="0"/>
    <x v="23"/>
    <x v="3"/>
    <s v="CoastTFLs"/>
    <x v="40"/>
  </r>
  <r>
    <n v="23"/>
    <n v="41"/>
    <m/>
    <m/>
    <n v="0"/>
    <n v="0"/>
    <m/>
    <m/>
    <n v="0"/>
    <n v="0"/>
    <m/>
    <m/>
    <n v="0"/>
    <n v="0"/>
    <m/>
    <m/>
    <n v="16"/>
    <n v="64"/>
    <m/>
    <m/>
    <n v="0"/>
    <n v="3728"/>
    <m/>
    <m/>
    <n v="0"/>
    <n v="0"/>
    <m/>
    <m/>
    <n v="0"/>
    <n v="0"/>
    <m/>
    <m/>
    <n v="0"/>
    <n v="0"/>
    <m/>
    <m/>
    <n v="64"/>
    <n v="192"/>
    <m/>
    <m/>
    <n v="0"/>
    <n v="0"/>
    <m/>
    <m/>
    <n v="0"/>
    <n v="0"/>
    <m/>
    <m/>
    <n v="0"/>
    <n v="0"/>
    <x v="23"/>
    <x v="3"/>
    <s v="CoastTFLs"/>
    <x v="40"/>
  </r>
  <r>
    <n v="23"/>
    <n v="41"/>
    <m/>
    <m/>
    <n v="0"/>
    <n v="0"/>
    <m/>
    <m/>
    <n v="0"/>
    <n v="0"/>
    <m/>
    <m/>
    <n v="0"/>
    <n v="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m/>
    <m/>
    <n v="0"/>
    <n v="0"/>
    <m/>
    <m/>
    <n v="0"/>
    <n v="0"/>
    <x v="23"/>
    <x v="3"/>
    <s v="CoastTFLs"/>
    <x v="40"/>
  </r>
  <r>
    <n v="24"/>
    <n v="1"/>
    <m/>
    <m/>
    <n v="274000"/>
    <n v="57325344"/>
    <m/>
    <m/>
    <n v="26000"/>
    <n v="47327056"/>
    <m/>
    <m/>
    <n v="31968"/>
    <n v="46449216"/>
    <m/>
    <m/>
    <n v="58128"/>
    <n v="45843776"/>
    <m/>
    <m/>
    <n v="66480"/>
    <n v="44442032"/>
    <m/>
    <m/>
    <n v="110464"/>
    <n v="43471760"/>
    <m/>
    <m/>
    <n v="33584"/>
    <n v="41987344"/>
    <m/>
    <m/>
    <n v="17488"/>
    <n v="41645280"/>
    <m/>
    <m/>
    <n v="13984"/>
    <n v="41557520"/>
    <m/>
    <m/>
    <n v="7456"/>
    <n v="41515760"/>
    <m/>
    <m/>
    <n v="8592"/>
    <n v="41474496"/>
    <m/>
    <m/>
    <n v="13136"/>
    <n v="41635680"/>
    <x v="24"/>
    <x v="0"/>
    <s v="100MileHouse"/>
    <x v="0"/>
  </r>
  <r>
    <n v="24"/>
    <n v="2"/>
    <m/>
    <m/>
    <n v="34656"/>
    <n v="7204384"/>
    <m/>
    <m/>
    <n v="8784"/>
    <n v="7003392"/>
    <m/>
    <m/>
    <n v="16848"/>
    <n v="6564400"/>
    <m/>
    <m/>
    <n v="29072"/>
    <n v="6329888"/>
    <m/>
    <m/>
    <n v="20928"/>
    <n v="5989760"/>
    <m/>
    <m/>
    <n v="32256"/>
    <n v="5722592"/>
    <m/>
    <m/>
    <n v="95504"/>
    <n v="4180032"/>
    <m/>
    <m/>
    <n v="91600"/>
    <n v="3500496"/>
    <m/>
    <m/>
    <n v="103440"/>
    <n v="3245792"/>
    <m/>
    <m/>
    <n v="91760"/>
    <n v="3036736"/>
    <m/>
    <m/>
    <n v="90144"/>
    <n v="2956480"/>
    <m/>
    <m/>
    <n v="81104"/>
    <n v="2799760"/>
    <x v="24"/>
    <x v="0"/>
    <s v="Arrow"/>
    <x v="1"/>
  </r>
  <r>
    <n v="24"/>
    <n v="3"/>
    <m/>
    <m/>
    <n v="0"/>
    <n v="0"/>
    <m/>
    <m/>
    <n v="0"/>
    <n v="0"/>
    <m/>
    <m/>
    <n v="0"/>
    <n v="0"/>
    <m/>
    <m/>
    <n v="0"/>
    <n v="0"/>
    <m/>
    <m/>
    <n v="0"/>
    <n v="0"/>
    <m/>
    <m/>
    <n v="0"/>
    <n v="0"/>
    <m/>
    <m/>
    <n v="0"/>
    <n v="0"/>
    <m/>
    <m/>
    <n v="0"/>
    <n v="0"/>
    <m/>
    <m/>
    <n v="0"/>
    <n v="0"/>
    <m/>
    <m/>
    <n v="0"/>
    <n v="0"/>
    <m/>
    <m/>
    <n v="0"/>
    <n v="0"/>
    <m/>
    <m/>
    <n v="0"/>
    <n v="0"/>
    <x v="24"/>
    <x v="1"/>
    <s v="Arrowsmith"/>
    <x v="2"/>
  </r>
  <r>
    <n v="24"/>
    <n v="4"/>
    <m/>
    <m/>
    <n v="108672"/>
    <n v="12955280"/>
    <m/>
    <m/>
    <n v="14480"/>
    <n v="12026240"/>
    <m/>
    <m/>
    <n v="16880"/>
    <n v="11205312"/>
    <m/>
    <m/>
    <n v="30304"/>
    <n v="10769984"/>
    <m/>
    <m/>
    <n v="47776"/>
    <n v="10120016"/>
    <m/>
    <m/>
    <n v="45504"/>
    <n v="9651280"/>
    <m/>
    <m/>
    <n v="303072"/>
    <n v="5929968"/>
    <m/>
    <m/>
    <n v="427856"/>
    <n v="4048592"/>
    <m/>
    <m/>
    <n v="376928"/>
    <n v="3496384"/>
    <m/>
    <m/>
    <n v="183744"/>
    <n v="2537216"/>
    <m/>
    <m/>
    <n v="200320"/>
    <n v="2590240"/>
    <m/>
    <m/>
    <n v="149552"/>
    <n v="2161456"/>
    <x v="24"/>
    <x v="0"/>
    <s v="Boundary"/>
    <x v="3"/>
  </r>
  <r>
    <n v="24"/>
    <n v="5"/>
    <m/>
    <m/>
    <n v="90736"/>
    <n v="11748192"/>
    <m/>
    <m/>
    <n v="10672"/>
    <n v="11108288"/>
    <m/>
    <m/>
    <n v="19680"/>
    <n v="10919168"/>
    <m/>
    <m/>
    <n v="25488"/>
    <n v="10658304"/>
    <m/>
    <m/>
    <n v="24032"/>
    <n v="10122720"/>
    <m/>
    <m/>
    <n v="18672"/>
    <n v="9675200"/>
    <m/>
    <m/>
    <n v="13488"/>
    <n v="8973744"/>
    <m/>
    <m/>
    <n v="16464"/>
    <n v="8388448"/>
    <m/>
    <m/>
    <n v="23152"/>
    <n v="7585536"/>
    <m/>
    <m/>
    <n v="79632"/>
    <n v="6451632"/>
    <m/>
    <m/>
    <n v="70864"/>
    <n v="5406640"/>
    <m/>
    <m/>
    <n v="59120"/>
    <n v="5364160"/>
    <x v="24"/>
    <x v="0"/>
    <s v="Bulkley"/>
    <x v="4"/>
  </r>
  <r>
    <n v="24"/>
    <n v="6"/>
    <m/>
    <m/>
    <n v="14448"/>
    <n v="963856"/>
    <m/>
    <m/>
    <n v="0"/>
    <n v="352"/>
    <m/>
    <m/>
    <n v="0"/>
    <n v="352"/>
    <m/>
    <m/>
    <n v="0"/>
    <n v="352"/>
    <m/>
    <m/>
    <n v="0"/>
    <n v="352"/>
    <m/>
    <m/>
    <n v="48"/>
    <n v="18496"/>
    <m/>
    <m/>
    <n v="9936"/>
    <n v="301344"/>
    <m/>
    <m/>
    <n v="103760"/>
    <n v="1021200"/>
    <m/>
    <m/>
    <n v="600352"/>
    <n v="6871328"/>
    <m/>
    <m/>
    <n v="645936"/>
    <n v="5841088"/>
    <m/>
    <m/>
    <n v="930528"/>
    <n v="4765072"/>
    <m/>
    <m/>
    <n v="1339120"/>
    <n v="4225600"/>
    <x v="24"/>
    <x v="1"/>
    <s v="Cassiar"/>
    <x v="5"/>
  </r>
  <r>
    <n v="24"/>
    <n v="7"/>
    <m/>
    <m/>
    <n v="9072"/>
    <n v="504624"/>
    <m/>
    <m/>
    <n v="4000"/>
    <n v="489776"/>
    <m/>
    <m/>
    <n v="5344"/>
    <n v="486400"/>
    <m/>
    <m/>
    <n v="13248"/>
    <n v="426512"/>
    <m/>
    <m/>
    <n v="10544"/>
    <n v="428128"/>
    <m/>
    <m/>
    <n v="6512"/>
    <n v="426560"/>
    <m/>
    <m/>
    <n v="26352"/>
    <n v="291440"/>
    <m/>
    <m/>
    <n v="20096"/>
    <n v="240720"/>
    <m/>
    <m/>
    <n v="32032"/>
    <n v="112224"/>
    <m/>
    <m/>
    <n v="18768"/>
    <n v="69696"/>
    <m/>
    <m/>
    <n v="9616"/>
    <n v="29664"/>
    <m/>
    <m/>
    <n v="4224"/>
    <n v="14192"/>
    <x v="24"/>
    <x v="1"/>
    <s v="Cranberry"/>
    <x v="6"/>
  </r>
  <r>
    <n v="24"/>
    <n v="8"/>
    <m/>
    <m/>
    <n v="230512"/>
    <n v="26605664"/>
    <m/>
    <m/>
    <n v="34640"/>
    <n v="23496064"/>
    <m/>
    <m/>
    <n v="59728"/>
    <n v="22485424"/>
    <m/>
    <m/>
    <n v="89824"/>
    <n v="21451232"/>
    <m/>
    <m/>
    <n v="170896"/>
    <n v="19959712"/>
    <m/>
    <m/>
    <n v="179840"/>
    <n v="17677120"/>
    <m/>
    <m/>
    <n v="687040"/>
    <n v="12106608"/>
    <m/>
    <m/>
    <n v="450912"/>
    <n v="7769552"/>
    <m/>
    <m/>
    <n v="374992"/>
    <n v="5858432"/>
    <m/>
    <m/>
    <n v="260048"/>
    <n v="4892032"/>
    <m/>
    <m/>
    <n v="134864"/>
    <n v="4322192"/>
    <m/>
    <m/>
    <n v="126480"/>
    <n v="4279248"/>
    <x v="24"/>
    <x v="0"/>
    <s v="Cranbrook"/>
    <x v="7"/>
  </r>
  <r>
    <n v="24"/>
    <n v="9"/>
    <m/>
    <m/>
    <n v="119024"/>
    <n v="9995488"/>
    <m/>
    <m/>
    <n v="29344"/>
    <n v="25878704"/>
    <m/>
    <m/>
    <n v="51008"/>
    <n v="25125552"/>
    <m/>
    <m/>
    <n v="42000"/>
    <n v="24487664"/>
    <m/>
    <m/>
    <n v="61952"/>
    <n v="23054480"/>
    <m/>
    <m/>
    <n v="40400"/>
    <n v="22332672"/>
    <m/>
    <m/>
    <n v="16496"/>
    <n v="20895824"/>
    <m/>
    <m/>
    <n v="78848"/>
    <n v="17806496"/>
    <m/>
    <m/>
    <n v="70624"/>
    <n v="14983552"/>
    <m/>
    <m/>
    <n v="111968"/>
    <n v="14467024"/>
    <m/>
    <m/>
    <n v="68736"/>
    <n v="13748912"/>
    <m/>
    <m/>
    <n v="102880"/>
    <n v="13887952"/>
    <x v="24"/>
    <x v="0"/>
    <s v="DawsonCreek"/>
    <x v="8"/>
  </r>
  <r>
    <n v="24"/>
    <n v="10"/>
    <m/>
    <m/>
    <n v="0"/>
    <n v="0"/>
    <m/>
    <m/>
    <n v="0"/>
    <n v="0"/>
    <m/>
    <m/>
    <n v="0"/>
    <n v="0"/>
    <m/>
    <m/>
    <n v="0"/>
    <n v="0"/>
    <m/>
    <m/>
    <n v="0"/>
    <n v="0"/>
    <m/>
    <m/>
    <n v="80"/>
    <n v="10096"/>
    <m/>
    <m/>
    <n v="2512"/>
    <n v="93504"/>
    <m/>
    <m/>
    <n v="20816"/>
    <n v="1211072"/>
    <m/>
    <m/>
    <n v="176576"/>
    <n v="5431776"/>
    <m/>
    <m/>
    <n v="242576"/>
    <n v="5508944"/>
    <m/>
    <m/>
    <n v="584176"/>
    <n v="5246176"/>
    <m/>
    <m/>
    <n v="688144"/>
    <n v="3001344"/>
    <x v="24"/>
    <x v="1"/>
    <s v="FortNelson"/>
    <x v="9"/>
  </r>
  <r>
    <n v="24"/>
    <n v="11"/>
    <m/>
    <m/>
    <n v="5680"/>
    <n v="238544"/>
    <m/>
    <m/>
    <n v="3040"/>
    <n v="505184"/>
    <m/>
    <m/>
    <n v="2272"/>
    <n v="484000"/>
    <m/>
    <m/>
    <n v="4496"/>
    <n v="491120"/>
    <m/>
    <m/>
    <n v="2752"/>
    <n v="469920"/>
    <m/>
    <m/>
    <n v="3760"/>
    <n v="455648"/>
    <m/>
    <m/>
    <n v="8256"/>
    <n v="372672"/>
    <m/>
    <m/>
    <n v="2576"/>
    <n v="268832"/>
    <m/>
    <m/>
    <n v="48"/>
    <n v="225248"/>
    <m/>
    <m/>
    <n v="192"/>
    <n v="220048"/>
    <m/>
    <m/>
    <n v="176"/>
    <n v="215680"/>
    <m/>
    <m/>
    <n v="560"/>
    <n v="218512"/>
    <x v="24"/>
    <x v="1"/>
    <s v="Fraser"/>
    <x v="10"/>
  </r>
  <r>
    <n v="24"/>
    <n v="12"/>
    <m/>
    <m/>
    <n v="587536"/>
    <n v="103118608"/>
    <m/>
    <m/>
    <n v="28784"/>
    <n v="98006816"/>
    <m/>
    <m/>
    <n v="72880"/>
    <n v="91918896"/>
    <m/>
    <m/>
    <n v="96864"/>
    <n v="91013536"/>
    <m/>
    <m/>
    <n v="161824"/>
    <n v="82513488"/>
    <m/>
    <m/>
    <n v="103472"/>
    <n v="81804848"/>
    <m/>
    <m/>
    <n v="25296"/>
    <n v="80189360"/>
    <m/>
    <m/>
    <n v="14592"/>
    <n v="79064112"/>
    <m/>
    <m/>
    <n v="31456"/>
    <n v="76418224"/>
    <m/>
    <m/>
    <n v="51648"/>
    <n v="74309952"/>
    <m/>
    <m/>
    <n v="134912"/>
    <n v="75413360"/>
    <m/>
    <m/>
    <n v="95152"/>
    <n v="74334576"/>
    <x v="24"/>
    <x v="0"/>
    <s v="FtStJames"/>
    <x v="11"/>
  </r>
  <r>
    <n v="24"/>
    <n v="13"/>
    <m/>
    <m/>
    <n v="33840"/>
    <n v="2757024"/>
    <m/>
    <m/>
    <n v="40384"/>
    <n v="14744976"/>
    <m/>
    <m/>
    <n v="64928"/>
    <n v="14792832"/>
    <m/>
    <m/>
    <n v="147920"/>
    <n v="20752288"/>
    <m/>
    <m/>
    <n v="236208"/>
    <n v="25944656"/>
    <m/>
    <m/>
    <n v="208912"/>
    <n v="28495392"/>
    <m/>
    <m/>
    <n v="156368"/>
    <n v="16336688"/>
    <m/>
    <m/>
    <n v="148144"/>
    <n v="19461424"/>
    <m/>
    <m/>
    <n v="287360"/>
    <n v="19471136"/>
    <m/>
    <m/>
    <n v="268272"/>
    <n v="21286928"/>
    <m/>
    <m/>
    <n v="366432"/>
    <n v="20066624"/>
    <m/>
    <m/>
    <n v="190688"/>
    <n v="16894496"/>
    <x v="24"/>
    <x v="1"/>
    <s v="FtStJohn"/>
    <x v="12"/>
  </r>
  <r>
    <n v="24"/>
    <n v="14"/>
    <m/>
    <m/>
    <n v="31040"/>
    <n v="4399200"/>
    <m/>
    <m/>
    <n v="7168"/>
    <n v="4144736"/>
    <m/>
    <m/>
    <n v="17200"/>
    <n v="3880672"/>
    <m/>
    <m/>
    <n v="23680"/>
    <n v="3626800"/>
    <m/>
    <m/>
    <n v="28816"/>
    <n v="3387232"/>
    <m/>
    <m/>
    <n v="24832"/>
    <n v="3248672"/>
    <m/>
    <m/>
    <n v="59824"/>
    <n v="2078240"/>
    <m/>
    <m/>
    <n v="63968"/>
    <n v="1621856"/>
    <m/>
    <m/>
    <n v="50720"/>
    <n v="1417072"/>
    <m/>
    <m/>
    <n v="26368"/>
    <n v="1300528"/>
    <m/>
    <m/>
    <n v="32032"/>
    <n v="1283216"/>
    <m/>
    <m/>
    <n v="26400"/>
    <n v="1281904"/>
    <x v="24"/>
    <x v="0"/>
    <s v="Golden"/>
    <x v="13"/>
  </r>
  <r>
    <n v="24"/>
    <n v="15"/>
    <m/>
    <m/>
    <n v="77296"/>
    <n v="9860848"/>
    <m/>
    <m/>
    <n v="12000"/>
    <n v="8841760"/>
    <m/>
    <m/>
    <n v="29440"/>
    <n v="8207184"/>
    <m/>
    <m/>
    <n v="27440"/>
    <n v="7670512"/>
    <m/>
    <m/>
    <n v="39648"/>
    <n v="7304736"/>
    <m/>
    <m/>
    <n v="64592"/>
    <n v="6607504"/>
    <m/>
    <m/>
    <n v="126384"/>
    <n v="5263184"/>
    <m/>
    <m/>
    <n v="173344"/>
    <n v="3760400"/>
    <m/>
    <m/>
    <n v="143136"/>
    <n v="3259680"/>
    <m/>
    <m/>
    <n v="110464"/>
    <n v="2707616"/>
    <m/>
    <m/>
    <n v="64912"/>
    <n v="2417360"/>
    <m/>
    <m/>
    <n v="59072"/>
    <n v="2318000"/>
    <x v="24"/>
    <x v="0"/>
    <s v="Invermere"/>
    <x v="14"/>
  </r>
  <r>
    <n v="24"/>
    <n v="16"/>
    <m/>
    <m/>
    <n v="208"/>
    <n v="25168"/>
    <m/>
    <m/>
    <n v="22672"/>
    <n v="279248"/>
    <m/>
    <m/>
    <n v="11552"/>
    <n v="292208"/>
    <m/>
    <m/>
    <n v="21600"/>
    <n v="244096"/>
    <m/>
    <m/>
    <n v="6512"/>
    <n v="303008"/>
    <m/>
    <m/>
    <n v="14000"/>
    <n v="309808"/>
    <m/>
    <m/>
    <n v="7712"/>
    <n v="187440"/>
    <m/>
    <m/>
    <n v="7856"/>
    <n v="198896"/>
    <m/>
    <m/>
    <n v="4240"/>
    <n v="109152"/>
    <m/>
    <m/>
    <n v="2368"/>
    <n v="92256"/>
    <m/>
    <m/>
    <n v="2992"/>
    <n v="71856"/>
    <m/>
    <m/>
    <n v="720"/>
    <n v="58592"/>
    <x v="24"/>
    <x v="1"/>
    <s v="Kalum"/>
    <x v="15"/>
  </r>
  <r>
    <n v="24"/>
    <n v="17"/>
    <m/>
    <m/>
    <n v="326048"/>
    <n v="53350464"/>
    <m/>
    <m/>
    <n v="42272"/>
    <n v="46877360"/>
    <m/>
    <m/>
    <n v="53040"/>
    <n v="45715280"/>
    <m/>
    <m/>
    <n v="85984"/>
    <n v="43939072"/>
    <m/>
    <m/>
    <n v="118048"/>
    <n v="40928608"/>
    <m/>
    <m/>
    <n v="178352"/>
    <n v="38288912"/>
    <m/>
    <m/>
    <n v="267584"/>
    <n v="32030832"/>
    <m/>
    <m/>
    <n v="176368"/>
    <n v="29973408"/>
    <m/>
    <m/>
    <n v="55104"/>
    <n v="29245280"/>
    <m/>
    <m/>
    <n v="23024"/>
    <n v="28965472"/>
    <m/>
    <m/>
    <n v="23472"/>
    <n v="29010928"/>
    <m/>
    <m/>
    <n v="35744"/>
    <n v="29062192"/>
    <x v="24"/>
    <x v="0"/>
    <s v="Kamloops"/>
    <x v="16"/>
  </r>
  <r>
    <n v="24"/>
    <n v="18"/>
    <m/>
    <m/>
    <n v="0"/>
    <n v="0"/>
    <m/>
    <m/>
    <n v="0"/>
    <n v="0"/>
    <m/>
    <m/>
    <n v="0"/>
    <n v="0"/>
    <m/>
    <m/>
    <n v="0"/>
    <n v="16"/>
    <m/>
    <m/>
    <n v="0"/>
    <n v="32"/>
    <m/>
    <m/>
    <n v="0"/>
    <n v="0"/>
    <m/>
    <m/>
    <n v="0"/>
    <n v="0"/>
    <m/>
    <m/>
    <n v="0"/>
    <n v="16"/>
    <m/>
    <m/>
    <n v="0"/>
    <n v="128"/>
    <m/>
    <m/>
    <n v="0"/>
    <n v="0"/>
    <m/>
    <m/>
    <n v="0"/>
    <n v="0"/>
    <m/>
    <m/>
    <n v="0"/>
    <n v="0"/>
    <x v="24"/>
    <x v="1"/>
    <s v="Kingcome"/>
    <x v="17"/>
  </r>
  <r>
    <n v="24"/>
    <n v="19"/>
    <m/>
    <m/>
    <n v="57920"/>
    <n v="2299360"/>
    <m/>
    <m/>
    <n v="13488"/>
    <n v="2459872"/>
    <m/>
    <m/>
    <n v="16128"/>
    <n v="2385264"/>
    <m/>
    <m/>
    <n v="23440"/>
    <n v="2311888"/>
    <m/>
    <m/>
    <n v="20320"/>
    <n v="2202224"/>
    <m/>
    <m/>
    <n v="34256"/>
    <n v="2177936"/>
    <m/>
    <m/>
    <n v="46848"/>
    <n v="1701808"/>
    <m/>
    <m/>
    <n v="45424"/>
    <n v="1679024"/>
    <m/>
    <m/>
    <n v="61184"/>
    <n v="1399344"/>
    <m/>
    <m/>
    <n v="69056"/>
    <n v="1000160"/>
    <m/>
    <m/>
    <n v="70912"/>
    <n v="733408"/>
    <m/>
    <m/>
    <n v="49472"/>
    <n v="553728"/>
    <x v="24"/>
    <x v="1"/>
    <s v="Kispiox"/>
    <x v="18"/>
  </r>
  <r>
    <n v="24"/>
    <n v="20"/>
    <m/>
    <m/>
    <n v="87792"/>
    <n v="11316512"/>
    <m/>
    <m/>
    <n v="15712"/>
    <n v="10717984"/>
    <m/>
    <m/>
    <n v="19280"/>
    <n v="10104512"/>
    <m/>
    <m/>
    <n v="40800"/>
    <n v="9543056"/>
    <m/>
    <m/>
    <n v="48224"/>
    <n v="9001424"/>
    <m/>
    <m/>
    <n v="52800"/>
    <n v="8205520"/>
    <m/>
    <m/>
    <n v="171584"/>
    <n v="4779520"/>
    <m/>
    <m/>
    <n v="159840"/>
    <n v="3765920"/>
    <m/>
    <m/>
    <n v="95408"/>
    <n v="3131088"/>
    <m/>
    <m/>
    <n v="87936"/>
    <n v="2888256"/>
    <m/>
    <m/>
    <n v="49600"/>
    <n v="2687408"/>
    <m/>
    <m/>
    <n v="33024"/>
    <n v="2581552"/>
    <x v="24"/>
    <x v="0"/>
    <s v="KootenayLake"/>
    <x v="19"/>
  </r>
  <r>
    <n v="24"/>
    <n v="21"/>
    <m/>
    <m/>
    <n v="295424"/>
    <n v="65350720"/>
    <m/>
    <m/>
    <n v="15664"/>
    <n v="60240032"/>
    <m/>
    <m/>
    <n v="18512"/>
    <n v="58417680"/>
    <m/>
    <m/>
    <n v="16208"/>
    <n v="57410176"/>
    <m/>
    <m/>
    <n v="51952"/>
    <n v="53914880"/>
    <m/>
    <m/>
    <n v="40784"/>
    <n v="54242544"/>
    <m/>
    <m/>
    <n v="2976"/>
    <n v="54513312"/>
    <m/>
    <m/>
    <n v="4832"/>
    <n v="54151296"/>
    <m/>
    <m/>
    <n v="3408"/>
    <n v="53978528"/>
    <m/>
    <m/>
    <n v="1056"/>
    <n v="53788576"/>
    <m/>
    <m/>
    <n v="8080"/>
    <n v="53709904"/>
    <m/>
    <m/>
    <n v="4256"/>
    <n v="53842320"/>
    <x v="24"/>
    <x v="0"/>
    <s v="Lakes"/>
    <x v="20"/>
  </r>
  <r>
    <n v="24"/>
    <n v="22"/>
    <m/>
    <m/>
    <n v="117408"/>
    <n v="13645216"/>
    <m/>
    <m/>
    <n v="22048"/>
    <n v="15880256"/>
    <m/>
    <m/>
    <n v="17584"/>
    <n v="15955200"/>
    <m/>
    <m/>
    <n v="25472"/>
    <n v="15579296"/>
    <m/>
    <m/>
    <n v="59568"/>
    <n v="14180464"/>
    <m/>
    <m/>
    <n v="100320"/>
    <n v="12408656"/>
    <m/>
    <m/>
    <n v="132064"/>
    <n v="8828144"/>
    <m/>
    <m/>
    <n v="86992"/>
    <n v="6280576"/>
    <m/>
    <m/>
    <n v="27392"/>
    <n v="5565712"/>
    <m/>
    <m/>
    <n v="5296"/>
    <n v="5301168"/>
    <m/>
    <m/>
    <n v="8944"/>
    <n v="5293440"/>
    <m/>
    <m/>
    <n v="9408"/>
    <n v="5392752"/>
    <x v="24"/>
    <x v="0"/>
    <s v="Lillooet"/>
    <x v="21"/>
  </r>
  <r>
    <n v="24"/>
    <n v="23"/>
    <m/>
    <m/>
    <n v="769920"/>
    <n v="73837120"/>
    <m/>
    <m/>
    <n v="64272"/>
    <n v="91082080"/>
    <m/>
    <m/>
    <n v="138720"/>
    <n v="87745296"/>
    <m/>
    <m/>
    <n v="208224"/>
    <n v="86057792"/>
    <m/>
    <m/>
    <n v="251744"/>
    <n v="79837680"/>
    <m/>
    <m/>
    <n v="119728"/>
    <n v="83762768"/>
    <m/>
    <m/>
    <n v="19984"/>
    <n v="86728448"/>
    <m/>
    <m/>
    <n v="64976"/>
    <n v="78925584"/>
    <m/>
    <m/>
    <n v="44240"/>
    <n v="75493984"/>
    <m/>
    <m/>
    <n v="51216"/>
    <n v="73254208"/>
    <m/>
    <m/>
    <n v="263664"/>
    <n v="74634528"/>
    <m/>
    <m/>
    <n v="167440"/>
    <n v="72668480"/>
    <x v="24"/>
    <x v="0"/>
    <s v="Mackenzie"/>
    <x v="22"/>
  </r>
  <r>
    <n v="24"/>
    <n v="24"/>
    <m/>
    <m/>
    <n v="452896"/>
    <n v="60679968"/>
    <m/>
    <m/>
    <n v="23200"/>
    <n v="52325232"/>
    <m/>
    <m/>
    <n v="44144"/>
    <n v="50695936"/>
    <m/>
    <m/>
    <n v="45520"/>
    <n v="49099968"/>
    <m/>
    <m/>
    <n v="115504"/>
    <n v="43540736"/>
    <m/>
    <m/>
    <n v="172256"/>
    <n v="37609312"/>
    <m/>
    <m/>
    <n v="514352"/>
    <n v="29337104"/>
    <m/>
    <m/>
    <n v="191408"/>
    <n v="19842080"/>
    <m/>
    <m/>
    <n v="32240"/>
    <n v="18143520"/>
    <m/>
    <m/>
    <n v="3824"/>
    <n v="17907728"/>
    <m/>
    <m/>
    <n v="2736"/>
    <n v="17833568"/>
    <m/>
    <m/>
    <n v="3840"/>
    <n v="17891872"/>
    <x v="24"/>
    <x v="0"/>
    <s v="Merritt"/>
    <x v="23"/>
  </r>
  <r>
    <n v="24"/>
    <n v="25"/>
    <m/>
    <m/>
    <n v="0"/>
    <n v="0"/>
    <m/>
    <m/>
    <n v="1104"/>
    <n v="48096"/>
    <m/>
    <m/>
    <n v="800"/>
    <n v="48304"/>
    <m/>
    <m/>
    <n v="3488"/>
    <n v="86288"/>
    <m/>
    <m/>
    <n v="4928"/>
    <n v="115216"/>
    <m/>
    <m/>
    <n v="4832"/>
    <n v="81504"/>
    <m/>
    <m/>
    <n v="1184"/>
    <n v="29760"/>
    <m/>
    <m/>
    <n v="2416"/>
    <n v="37664"/>
    <m/>
    <m/>
    <n v="176"/>
    <n v="28128"/>
    <m/>
    <m/>
    <n v="592"/>
    <n v="27072"/>
    <m/>
    <m/>
    <n v="0"/>
    <n v="27728"/>
    <m/>
    <m/>
    <n v="16"/>
    <n v="24080"/>
    <x v="24"/>
    <x v="1"/>
    <s v="MidCoast"/>
    <x v="24"/>
  </r>
  <r>
    <n v="24"/>
    <n v="26"/>
    <m/>
    <m/>
    <n v="330256"/>
    <n v="50538160"/>
    <m/>
    <m/>
    <n v="12576"/>
    <n v="46755376"/>
    <m/>
    <m/>
    <n v="33408"/>
    <n v="44731440"/>
    <m/>
    <m/>
    <n v="60896"/>
    <n v="42449104"/>
    <m/>
    <m/>
    <n v="56960"/>
    <n v="40325536"/>
    <m/>
    <m/>
    <n v="38960"/>
    <n v="37718528"/>
    <m/>
    <m/>
    <n v="17168"/>
    <n v="36442752"/>
    <m/>
    <m/>
    <n v="11952"/>
    <n v="35623056"/>
    <m/>
    <m/>
    <n v="27152"/>
    <n v="34149040"/>
    <m/>
    <m/>
    <n v="19968"/>
    <n v="32709696"/>
    <m/>
    <m/>
    <n v="37904"/>
    <n v="32583280"/>
    <m/>
    <m/>
    <n v="20704"/>
    <n v="32314080"/>
    <x v="24"/>
    <x v="0"/>
    <s v="Morice"/>
    <x v="25"/>
  </r>
  <r>
    <n v="24"/>
    <n v="27"/>
    <m/>
    <m/>
    <n v="34272"/>
    <n v="1030384"/>
    <m/>
    <m/>
    <n v="6256"/>
    <n v="672768"/>
    <m/>
    <m/>
    <n v="12208"/>
    <n v="681936"/>
    <m/>
    <m/>
    <n v="18192"/>
    <n v="643952"/>
    <m/>
    <m/>
    <n v="15984"/>
    <n v="602128"/>
    <m/>
    <m/>
    <n v="24000"/>
    <n v="720672"/>
    <m/>
    <m/>
    <n v="40016"/>
    <n v="402944"/>
    <m/>
    <m/>
    <n v="49104"/>
    <n v="372144"/>
    <m/>
    <m/>
    <n v="38080"/>
    <n v="150544"/>
    <m/>
    <m/>
    <n v="21792"/>
    <n v="101696"/>
    <m/>
    <m/>
    <n v="9216"/>
    <n v="34640"/>
    <m/>
    <m/>
    <n v="992"/>
    <n v="10400"/>
    <x v="24"/>
    <x v="1"/>
    <s v="Nass"/>
    <x v="26"/>
  </r>
  <r>
    <n v="24"/>
    <n v="28"/>
    <m/>
    <m/>
    <n v="0"/>
    <n v="0"/>
    <m/>
    <m/>
    <n v="0"/>
    <n v="0"/>
    <m/>
    <m/>
    <n v="0"/>
    <n v="0"/>
    <m/>
    <m/>
    <n v="0"/>
    <n v="0"/>
    <m/>
    <m/>
    <n v="0"/>
    <n v="0"/>
    <m/>
    <m/>
    <n v="0"/>
    <n v="0"/>
    <m/>
    <m/>
    <n v="0"/>
    <n v="0"/>
    <m/>
    <m/>
    <n v="0"/>
    <n v="0"/>
    <m/>
    <m/>
    <n v="0"/>
    <n v="176"/>
    <m/>
    <m/>
    <n v="1776"/>
    <n v="5312"/>
    <m/>
    <m/>
    <n v="0"/>
    <n v="0"/>
    <m/>
    <m/>
    <n v="480"/>
    <n v="1056"/>
    <x v="24"/>
    <x v="1"/>
    <s v="NorthCoast"/>
    <x v="27"/>
  </r>
  <r>
    <n v="24"/>
    <n v="29"/>
    <m/>
    <m/>
    <n v="407504"/>
    <n v="51190128"/>
    <m/>
    <m/>
    <n v="41152"/>
    <n v="44670144"/>
    <m/>
    <m/>
    <n v="60624"/>
    <n v="42481552"/>
    <m/>
    <m/>
    <n v="93264"/>
    <n v="40716848"/>
    <m/>
    <m/>
    <n v="144096"/>
    <n v="36005744"/>
    <m/>
    <m/>
    <n v="194816"/>
    <n v="32348832"/>
    <m/>
    <m/>
    <n v="575232"/>
    <n v="22292096"/>
    <m/>
    <m/>
    <n v="498784"/>
    <n v="15362560"/>
    <m/>
    <m/>
    <n v="367072"/>
    <n v="13253264"/>
    <m/>
    <m/>
    <n v="115488"/>
    <n v="10833616"/>
    <m/>
    <m/>
    <n v="78688"/>
    <n v="10445056"/>
    <m/>
    <m/>
    <n v="93824"/>
    <n v="10455888"/>
    <x v="24"/>
    <x v="0"/>
    <s v="Okanagan"/>
    <x v="28"/>
  </r>
  <r>
    <n v="24"/>
    <n v="30"/>
    <m/>
    <m/>
    <n v="329120"/>
    <n v="73924432"/>
    <m/>
    <m/>
    <n v="34000"/>
    <n v="60346240"/>
    <m/>
    <m/>
    <n v="44256"/>
    <n v="56500688"/>
    <m/>
    <m/>
    <n v="75200"/>
    <n v="54703728"/>
    <m/>
    <m/>
    <n v="131296"/>
    <n v="50189104"/>
    <m/>
    <m/>
    <n v="120816"/>
    <n v="49584064"/>
    <m/>
    <m/>
    <n v="16032"/>
    <n v="49641568"/>
    <m/>
    <m/>
    <n v="16896"/>
    <n v="49259008"/>
    <m/>
    <m/>
    <n v="5200"/>
    <n v="49246368"/>
    <m/>
    <m/>
    <n v="3920"/>
    <n v="49316784"/>
    <m/>
    <m/>
    <n v="10912"/>
    <n v="49418416"/>
    <m/>
    <m/>
    <n v="8304"/>
    <n v="49334912"/>
    <x v="24"/>
    <x v="0"/>
    <s v="PrinceGeorge"/>
    <x v="29"/>
  </r>
  <r>
    <n v="24"/>
    <n v="31"/>
    <m/>
    <m/>
    <n v="0"/>
    <n v="0"/>
    <m/>
    <m/>
    <n v="0"/>
    <n v="0"/>
    <m/>
    <m/>
    <n v="0"/>
    <n v="0"/>
    <m/>
    <m/>
    <n v="0"/>
    <n v="0"/>
    <m/>
    <m/>
    <n v="0"/>
    <n v="0"/>
    <m/>
    <m/>
    <n v="0"/>
    <n v="0"/>
    <m/>
    <m/>
    <n v="0"/>
    <n v="0"/>
    <m/>
    <m/>
    <n v="0"/>
    <n v="0"/>
    <m/>
    <m/>
    <n v="0"/>
    <n v="0"/>
    <m/>
    <m/>
    <n v="0"/>
    <n v="0"/>
    <m/>
    <m/>
    <n v="0"/>
    <n v="0"/>
    <m/>
    <m/>
    <n v="0"/>
    <n v="0"/>
    <x v="24"/>
    <x v="1"/>
    <s v="QueenCharlotte"/>
    <x v="30"/>
  </r>
  <r>
    <n v="24"/>
    <n v="32"/>
    <m/>
    <m/>
    <n v="374064"/>
    <n v="107066368"/>
    <m/>
    <m/>
    <n v="8432"/>
    <n v="92150800"/>
    <m/>
    <m/>
    <n v="12208"/>
    <n v="91513776"/>
    <m/>
    <m/>
    <n v="17904"/>
    <n v="91546592"/>
    <m/>
    <m/>
    <n v="30176"/>
    <n v="90059584"/>
    <m/>
    <m/>
    <n v="47200"/>
    <n v="90179088"/>
    <m/>
    <m/>
    <n v="2464"/>
    <n v="89766048"/>
    <m/>
    <m/>
    <n v="2112"/>
    <n v="89692304"/>
    <m/>
    <m/>
    <n v="1216"/>
    <n v="89695072"/>
    <m/>
    <m/>
    <n v="1040"/>
    <n v="89863792"/>
    <m/>
    <m/>
    <n v="592"/>
    <n v="89946304"/>
    <m/>
    <m/>
    <n v="1184"/>
    <n v="89797472"/>
    <x v="24"/>
    <x v="0"/>
    <s v="Quesnel"/>
    <x v="31"/>
  </r>
  <r>
    <n v="24"/>
    <n v="33"/>
    <m/>
    <m/>
    <n v="4128"/>
    <n v="134224"/>
    <m/>
    <m/>
    <n v="944"/>
    <n v="158400"/>
    <m/>
    <m/>
    <n v="528"/>
    <n v="146768"/>
    <m/>
    <m/>
    <n v="2304"/>
    <n v="143472"/>
    <m/>
    <m/>
    <n v="1760"/>
    <n v="129152"/>
    <m/>
    <m/>
    <n v="3248"/>
    <n v="125968"/>
    <m/>
    <m/>
    <n v="2880"/>
    <n v="45712"/>
    <m/>
    <m/>
    <n v="2016"/>
    <n v="36608"/>
    <m/>
    <m/>
    <n v="608"/>
    <n v="18544"/>
    <m/>
    <m/>
    <n v="256"/>
    <n v="18864"/>
    <m/>
    <m/>
    <n v="1184"/>
    <n v="13552"/>
    <m/>
    <m/>
    <n v="608"/>
    <n v="15424"/>
    <x v="24"/>
    <x v="1"/>
    <s v="Revelstoke"/>
    <x v="32"/>
  </r>
  <r>
    <n v="24"/>
    <n v="34"/>
    <m/>
    <m/>
    <n v="41024"/>
    <n v="5663824"/>
    <m/>
    <m/>
    <n v="6176"/>
    <n v="5054224"/>
    <m/>
    <m/>
    <n v="9200"/>
    <n v="4833680"/>
    <m/>
    <m/>
    <n v="22496"/>
    <n v="4630592"/>
    <m/>
    <m/>
    <n v="25664"/>
    <n v="4281056"/>
    <m/>
    <m/>
    <n v="28480"/>
    <n v="3932976"/>
    <m/>
    <m/>
    <n v="18880"/>
    <n v="3071072"/>
    <m/>
    <m/>
    <n v="2912"/>
    <n v="3239920"/>
    <m/>
    <m/>
    <n v="960"/>
    <n v="3005984"/>
    <m/>
    <m/>
    <n v="816"/>
    <n v="2873520"/>
    <m/>
    <m/>
    <n v="720"/>
    <n v="2946416"/>
    <m/>
    <m/>
    <n v="4720"/>
    <n v="3064704"/>
    <x v="24"/>
    <x v="0"/>
    <s v="RobsonValley"/>
    <x v="33"/>
  </r>
  <r>
    <n v="24"/>
    <n v="35"/>
    <m/>
    <m/>
    <n v="256"/>
    <n v="60832"/>
    <m/>
    <m/>
    <n v="4016"/>
    <n v="519520"/>
    <m/>
    <m/>
    <n v="3664"/>
    <n v="554176"/>
    <m/>
    <m/>
    <n v="3616"/>
    <n v="551488"/>
    <m/>
    <m/>
    <n v="6768"/>
    <n v="511104"/>
    <m/>
    <m/>
    <n v="8704"/>
    <n v="499264"/>
    <m/>
    <m/>
    <n v="4448"/>
    <n v="377456"/>
    <m/>
    <m/>
    <n v="3648"/>
    <n v="348000"/>
    <m/>
    <m/>
    <n v="336"/>
    <n v="309776"/>
    <m/>
    <m/>
    <n v="96"/>
    <n v="293360"/>
    <m/>
    <m/>
    <n v="64"/>
    <n v="290272"/>
    <m/>
    <m/>
    <n v="48"/>
    <n v="293808"/>
    <x v="24"/>
    <x v="1"/>
    <s v="Soo"/>
    <x v="34"/>
  </r>
  <r>
    <n v="24"/>
    <n v="36"/>
    <m/>
    <m/>
    <n v="0"/>
    <n v="0"/>
    <m/>
    <m/>
    <n v="0"/>
    <n v="0"/>
    <m/>
    <m/>
    <n v="0"/>
    <n v="0"/>
    <m/>
    <m/>
    <n v="0"/>
    <n v="96"/>
    <m/>
    <m/>
    <n v="672"/>
    <n v="752"/>
    <m/>
    <m/>
    <n v="16"/>
    <n v="832"/>
    <m/>
    <m/>
    <n v="0"/>
    <n v="176"/>
    <m/>
    <m/>
    <n v="0"/>
    <n v="160"/>
    <m/>
    <m/>
    <n v="0"/>
    <n v="832"/>
    <m/>
    <m/>
    <n v="448"/>
    <n v="448"/>
    <m/>
    <m/>
    <n v="96"/>
    <n v="224"/>
    <m/>
    <m/>
    <n v="80"/>
    <n v="496"/>
    <x v="24"/>
    <x v="1"/>
    <s v="Strathcona"/>
    <x v="35"/>
  </r>
  <r>
    <n v="24"/>
    <n v="37"/>
    <m/>
    <m/>
    <n v="0"/>
    <n v="0"/>
    <m/>
    <m/>
    <n v="2288"/>
    <n v="18864"/>
    <m/>
    <m/>
    <n v="544"/>
    <n v="21104"/>
    <m/>
    <m/>
    <n v="7552"/>
    <n v="79040"/>
    <m/>
    <m/>
    <n v="6272"/>
    <n v="105216"/>
    <m/>
    <m/>
    <n v="9312"/>
    <n v="72864"/>
    <m/>
    <m/>
    <n v="9728"/>
    <n v="52784"/>
    <m/>
    <m/>
    <n v="14192"/>
    <n v="76960"/>
    <m/>
    <m/>
    <n v="5408"/>
    <n v="18336"/>
    <m/>
    <m/>
    <n v="1888"/>
    <n v="6848"/>
    <m/>
    <m/>
    <n v="2688"/>
    <n v="18800"/>
    <m/>
    <m/>
    <n v="384"/>
    <n v="4960"/>
    <x v="24"/>
    <x v="1"/>
    <s v="SunshineCoast"/>
    <x v="36"/>
  </r>
  <r>
    <n v="24"/>
    <n v="38"/>
    <m/>
    <m/>
    <n v="328000"/>
    <n v="93619040"/>
    <m/>
    <m/>
    <n v="6576"/>
    <n v="79418384"/>
    <m/>
    <m/>
    <n v="4192"/>
    <n v="75593504"/>
    <m/>
    <m/>
    <n v="19984"/>
    <n v="74991216"/>
    <m/>
    <m/>
    <n v="37200"/>
    <n v="70989632"/>
    <m/>
    <m/>
    <n v="25920"/>
    <n v="71281136"/>
    <m/>
    <m/>
    <n v="4656"/>
    <n v="71648640"/>
    <m/>
    <m/>
    <n v="2112"/>
    <n v="71355616"/>
    <m/>
    <m/>
    <n v="1808"/>
    <n v="71394608"/>
    <m/>
    <m/>
    <n v="1888"/>
    <n v="71301616"/>
    <m/>
    <m/>
    <n v="3776"/>
    <n v="71296640"/>
    <m/>
    <m/>
    <n v="4400"/>
    <n v="71270384"/>
    <x v="24"/>
    <x v="0"/>
    <s v="Vanderhoof"/>
    <x v="37"/>
  </r>
  <r>
    <n v="24"/>
    <n v="39"/>
    <m/>
    <m/>
    <n v="726496"/>
    <n v="133972272"/>
    <m/>
    <m/>
    <n v="39280"/>
    <n v="114356080"/>
    <m/>
    <m/>
    <n v="47360"/>
    <n v="111854656"/>
    <m/>
    <m/>
    <n v="67520"/>
    <n v="112321472"/>
    <m/>
    <m/>
    <n v="130128"/>
    <n v="97484480"/>
    <m/>
    <m/>
    <n v="226880"/>
    <n v="93949072"/>
    <m/>
    <m/>
    <n v="176704"/>
    <n v="88513280"/>
    <m/>
    <m/>
    <n v="174384"/>
    <n v="87533664"/>
    <m/>
    <m/>
    <n v="134736"/>
    <n v="87042640"/>
    <m/>
    <m/>
    <n v="27184"/>
    <n v="86287520"/>
    <m/>
    <m/>
    <n v="9136"/>
    <n v="86300160"/>
    <m/>
    <m/>
    <n v="41136"/>
    <n v="86344736"/>
    <x v="24"/>
    <x v="0"/>
    <s v="WilliamsLake"/>
    <x v="38"/>
  </r>
  <r>
    <n v="24"/>
    <n v="40"/>
    <m/>
    <m/>
    <n v="0"/>
    <n v="0"/>
    <m/>
    <m/>
    <n v="768"/>
    <n v="39696"/>
    <m/>
    <m/>
    <n v="160"/>
    <n v="44016"/>
    <m/>
    <m/>
    <n v="1136"/>
    <n v="41504"/>
    <m/>
    <m/>
    <n v="0"/>
    <n v="82336"/>
    <m/>
    <m/>
    <n v="7824"/>
    <n v="59936"/>
    <m/>
    <m/>
    <n v="2560"/>
    <n v="42448"/>
    <m/>
    <m/>
    <n v="176"/>
    <n v="43600"/>
    <m/>
    <m/>
    <n v="288"/>
    <n v="27312"/>
    <m/>
    <m/>
    <n v="0"/>
    <n v="26528"/>
    <m/>
    <m/>
    <n v="752"/>
    <n v="27136"/>
    <m/>
    <m/>
    <n v="0"/>
    <n v="25520"/>
    <x v="24"/>
    <x v="2"/>
    <s v="InteriorTFLs"/>
    <x v="39"/>
  </r>
  <r>
    <n v="24"/>
    <n v="40"/>
    <m/>
    <m/>
    <n v="3408"/>
    <n v="1775488"/>
    <m/>
    <m/>
    <n v="0"/>
    <n v="1665088"/>
    <m/>
    <m/>
    <n v="96"/>
    <n v="1582992"/>
    <m/>
    <m/>
    <n v="48"/>
    <n v="1563264"/>
    <m/>
    <m/>
    <n v="1600"/>
    <n v="1523472"/>
    <m/>
    <m/>
    <n v="432"/>
    <n v="1564128"/>
    <m/>
    <m/>
    <n v="0"/>
    <n v="1554480"/>
    <m/>
    <m/>
    <n v="16"/>
    <n v="1451120"/>
    <m/>
    <m/>
    <n v="272"/>
    <n v="1438704"/>
    <m/>
    <m/>
    <n v="0"/>
    <n v="1357328"/>
    <m/>
    <m/>
    <n v="0"/>
    <n v="1334272"/>
    <m/>
    <m/>
    <n v="0"/>
    <n v="1332096"/>
    <x v="24"/>
    <x v="2"/>
    <s v="InteriorTFLs"/>
    <x v="39"/>
  </r>
  <r>
    <n v="24"/>
    <n v="40"/>
    <m/>
    <m/>
    <n v="1632"/>
    <n v="4272"/>
    <m/>
    <m/>
    <n v="0"/>
    <n v="33440"/>
    <m/>
    <m/>
    <n v="6432"/>
    <n v="34864"/>
    <m/>
    <m/>
    <n v="128"/>
    <n v="28336"/>
    <m/>
    <m/>
    <n v="0"/>
    <n v="34656"/>
    <m/>
    <m/>
    <n v="448"/>
    <n v="31760"/>
    <m/>
    <m/>
    <n v="208"/>
    <n v="8960"/>
    <m/>
    <m/>
    <n v="3472"/>
    <n v="8272"/>
    <m/>
    <m/>
    <n v="0"/>
    <n v="4128"/>
    <m/>
    <m/>
    <n v="0"/>
    <n v="5440"/>
    <m/>
    <m/>
    <n v="0"/>
    <n v="6336"/>
    <m/>
    <m/>
    <n v="0"/>
    <n v="5888"/>
    <x v="24"/>
    <x v="2"/>
    <s v="InteriorTFLs"/>
    <x v="39"/>
  </r>
  <r>
    <n v="24"/>
    <n v="40"/>
    <m/>
    <m/>
    <n v="0"/>
    <n v="48"/>
    <m/>
    <m/>
    <n v="112"/>
    <n v="1264"/>
    <m/>
    <m/>
    <n v="0"/>
    <n v="944"/>
    <m/>
    <m/>
    <n v="32"/>
    <n v="1408"/>
    <m/>
    <m/>
    <n v="32"/>
    <n v="1136"/>
    <m/>
    <m/>
    <n v="32"/>
    <n v="1600"/>
    <m/>
    <m/>
    <n v="0"/>
    <n v="448"/>
    <m/>
    <m/>
    <n v="16"/>
    <n v="384"/>
    <m/>
    <m/>
    <n v="16"/>
    <n v="288"/>
    <m/>
    <m/>
    <n v="16"/>
    <n v="144"/>
    <m/>
    <m/>
    <n v="0"/>
    <n v="240"/>
    <m/>
    <m/>
    <n v="16"/>
    <n v="208"/>
    <x v="24"/>
    <x v="2"/>
    <s v="InteriorTFLs"/>
    <x v="39"/>
  </r>
  <r>
    <n v="24"/>
    <n v="40"/>
    <m/>
    <m/>
    <n v="13984"/>
    <n v="2595920"/>
    <m/>
    <m/>
    <n v="1728"/>
    <n v="2383328"/>
    <m/>
    <m/>
    <n v="880"/>
    <n v="2153504"/>
    <m/>
    <m/>
    <n v="3504"/>
    <n v="2004096"/>
    <m/>
    <m/>
    <n v="3024"/>
    <n v="1826000"/>
    <m/>
    <m/>
    <n v="7024"/>
    <n v="1802048"/>
    <m/>
    <m/>
    <n v="5056"/>
    <n v="1564336"/>
    <m/>
    <m/>
    <n v="144"/>
    <n v="1453200"/>
    <m/>
    <m/>
    <n v="144"/>
    <n v="1453552"/>
    <m/>
    <m/>
    <n v="16"/>
    <n v="1439072"/>
    <m/>
    <m/>
    <n v="48"/>
    <n v="1431120"/>
    <m/>
    <m/>
    <n v="48"/>
    <n v="1417024"/>
    <x v="24"/>
    <x v="2"/>
    <s v="InteriorTFLs"/>
    <x v="39"/>
  </r>
  <r>
    <n v="24"/>
    <n v="40"/>
    <m/>
    <m/>
    <n v="9808"/>
    <n v="3626016"/>
    <m/>
    <m/>
    <n v="1680"/>
    <n v="3448256"/>
    <m/>
    <m/>
    <n v="2064"/>
    <n v="3228096"/>
    <m/>
    <m/>
    <n v="1408"/>
    <n v="3177232"/>
    <m/>
    <m/>
    <n v="1312"/>
    <n v="2812944"/>
    <m/>
    <m/>
    <n v="2480"/>
    <n v="2910192"/>
    <m/>
    <m/>
    <n v="176"/>
    <n v="2899184"/>
    <m/>
    <m/>
    <n v="96"/>
    <n v="2816864"/>
    <m/>
    <m/>
    <n v="16"/>
    <n v="2790304"/>
    <m/>
    <m/>
    <n v="0"/>
    <n v="2725296"/>
    <m/>
    <m/>
    <n v="48"/>
    <n v="2732256"/>
    <m/>
    <m/>
    <n v="80"/>
    <n v="2741616"/>
    <x v="24"/>
    <x v="2"/>
    <s v="InteriorTFLs"/>
    <x v="39"/>
  </r>
  <r>
    <n v="24"/>
    <n v="40"/>
    <m/>
    <m/>
    <n v="23488"/>
    <n v="4980320"/>
    <m/>
    <m/>
    <n v="1520"/>
    <n v="4721648"/>
    <m/>
    <m/>
    <n v="2960"/>
    <n v="4102448"/>
    <m/>
    <m/>
    <n v="5968"/>
    <n v="3836224"/>
    <m/>
    <m/>
    <n v="11360"/>
    <n v="3543552"/>
    <m/>
    <m/>
    <n v="27824"/>
    <n v="3281824"/>
    <m/>
    <m/>
    <n v="9872"/>
    <n v="2894672"/>
    <m/>
    <m/>
    <n v="9216"/>
    <n v="2830944"/>
    <m/>
    <m/>
    <n v="2880"/>
    <n v="2771728"/>
    <m/>
    <m/>
    <n v="4336"/>
    <n v="2756672"/>
    <m/>
    <m/>
    <n v="2336"/>
    <n v="2765664"/>
    <m/>
    <m/>
    <n v="208"/>
    <n v="2724224"/>
    <x v="24"/>
    <x v="2"/>
    <s v="InteriorTFLs"/>
    <x v="39"/>
  </r>
  <r>
    <n v="24"/>
    <n v="40"/>
    <m/>
    <m/>
    <n v="10944"/>
    <n v="3395072"/>
    <m/>
    <m/>
    <n v="128"/>
    <n v="3058224"/>
    <m/>
    <m/>
    <n v="80"/>
    <n v="2888416"/>
    <m/>
    <m/>
    <n v="976"/>
    <n v="2841040"/>
    <m/>
    <m/>
    <n v="3088"/>
    <n v="2650608"/>
    <m/>
    <m/>
    <n v="1616"/>
    <n v="2606464"/>
    <m/>
    <m/>
    <n v="272"/>
    <n v="2573328"/>
    <m/>
    <m/>
    <n v="96"/>
    <n v="2489728"/>
    <m/>
    <m/>
    <n v="0"/>
    <n v="2487936"/>
    <m/>
    <m/>
    <n v="176"/>
    <n v="2436624"/>
    <m/>
    <m/>
    <n v="400"/>
    <n v="2437120"/>
    <m/>
    <m/>
    <n v="208"/>
    <n v="2428608"/>
    <x v="24"/>
    <x v="2"/>
    <s v="InteriorTFLs"/>
    <x v="39"/>
  </r>
  <r>
    <n v="24"/>
    <n v="40"/>
    <m/>
    <m/>
    <n v="19344"/>
    <n v="579808"/>
    <m/>
    <m/>
    <n v="9856"/>
    <n v="602064"/>
    <m/>
    <m/>
    <n v="12992"/>
    <n v="640096"/>
    <m/>
    <m/>
    <n v="26320"/>
    <n v="559392"/>
    <m/>
    <m/>
    <n v="29008"/>
    <n v="602432"/>
    <m/>
    <m/>
    <n v="12688"/>
    <n v="530256"/>
    <m/>
    <m/>
    <n v="26848"/>
    <n v="343664"/>
    <m/>
    <m/>
    <n v="23792"/>
    <n v="417248"/>
    <m/>
    <m/>
    <n v="20720"/>
    <n v="221824"/>
    <m/>
    <m/>
    <n v="6560"/>
    <n v="198288"/>
    <m/>
    <m/>
    <n v="5904"/>
    <n v="135856"/>
    <m/>
    <m/>
    <n v="560"/>
    <n v="122704"/>
    <x v="24"/>
    <x v="2"/>
    <s v="InteriorTFLs"/>
    <x v="39"/>
  </r>
  <r>
    <n v="24"/>
    <n v="40"/>
    <m/>
    <m/>
    <n v="38896"/>
    <n v="8065872"/>
    <m/>
    <m/>
    <n v="6896"/>
    <n v="7630960"/>
    <m/>
    <m/>
    <n v="6096"/>
    <n v="6942080"/>
    <m/>
    <m/>
    <n v="7824"/>
    <n v="6442064"/>
    <m/>
    <m/>
    <n v="17200"/>
    <n v="5737072"/>
    <m/>
    <m/>
    <n v="30464"/>
    <n v="5456768"/>
    <m/>
    <m/>
    <n v="41504"/>
    <n v="4753200"/>
    <m/>
    <m/>
    <n v="23024"/>
    <n v="3964544"/>
    <m/>
    <m/>
    <n v="10304"/>
    <n v="3775088"/>
    <m/>
    <m/>
    <n v="608"/>
    <n v="3659152"/>
    <m/>
    <m/>
    <n v="800"/>
    <n v="3681248"/>
    <m/>
    <m/>
    <n v="688"/>
    <n v="3649216"/>
    <x v="24"/>
    <x v="2"/>
    <s v="InteriorTFLs"/>
    <x v="39"/>
  </r>
  <r>
    <n v="24"/>
    <n v="40"/>
    <m/>
    <m/>
    <n v="2704"/>
    <n v="1349792"/>
    <m/>
    <m/>
    <n v="2752"/>
    <n v="1062240"/>
    <m/>
    <m/>
    <n v="3776"/>
    <n v="1076416"/>
    <m/>
    <m/>
    <n v="5664"/>
    <n v="1029968"/>
    <m/>
    <m/>
    <n v="12832"/>
    <n v="981360"/>
    <m/>
    <m/>
    <n v="7616"/>
    <n v="930768"/>
    <m/>
    <m/>
    <n v="4384"/>
    <n v="833536"/>
    <m/>
    <m/>
    <n v="912"/>
    <n v="769792"/>
    <m/>
    <m/>
    <n v="3504"/>
    <n v="760160"/>
    <m/>
    <m/>
    <n v="16"/>
    <n v="703328"/>
    <m/>
    <m/>
    <n v="576"/>
    <n v="711152"/>
    <m/>
    <m/>
    <n v="1072"/>
    <n v="709824"/>
    <x v="24"/>
    <x v="2"/>
    <s v="InteriorTFLs"/>
    <x v="39"/>
  </r>
  <r>
    <n v="24"/>
    <n v="40"/>
    <m/>
    <m/>
    <n v="6400"/>
    <n v="158768"/>
    <m/>
    <m/>
    <n v="912"/>
    <n v="145536"/>
    <m/>
    <m/>
    <n v="800"/>
    <n v="137584"/>
    <m/>
    <m/>
    <n v="288"/>
    <n v="139888"/>
    <m/>
    <m/>
    <n v="384"/>
    <n v="154272"/>
    <m/>
    <m/>
    <n v="1408"/>
    <n v="128368"/>
    <m/>
    <m/>
    <n v="416"/>
    <n v="85072"/>
    <m/>
    <m/>
    <n v="208"/>
    <n v="71056"/>
    <m/>
    <m/>
    <n v="3312"/>
    <n v="63808"/>
    <m/>
    <m/>
    <n v="0"/>
    <n v="57488"/>
    <m/>
    <m/>
    <n v="0"/>
    <n v="55744"/>
    <m/>
    <m/>
    <n v="1088"/>
    <n v="52736"/>
    <x v="24"/>
    <x v="2"/>
    <s v="InteriorTFLs"/>
    <x v="39"/>
  </r>
  <r>
    <n v="24"/>
    <n v="40"/>
    <m/>
    <m/>
    <n v="5568"/>
    <n v="1004288"/>
    <m/>
    <m/>
    <n v="1200"/>
    <n v="900736"/>
    <m/>
    <m/>
    <n v="2256"/>
    <n v="869456"/>
    <m/>
    <m/>
    <n v="2352"/>
    <n v="835664"/>
    <m/>
    <m/>
    <n v="3600"/>
    <n v="829248"/>
    <m/>
    <m/>
    <n v="4672"/>
    <n v="806832"/>
    <m/>
    <m/>
    <n v="7520"/>
    <n v="674928"/>
    <m/>
    <m/>
    <n v="4672"/>
    <n v="610656"/>
    <m/>
    <m/>
    <n v="11360"/>
    <n v="593040"/>
    <m/>
    <m/>
    <n v="6160"/>
    <n v="568880"/>
    <m/>
    <m/>
    <n v="3744"/>
    <n v="571296"/>
    <m/>
    <m/>
    <n v="3664"/>
    <n v="536640"/>
    <x v="24"/>
    <x v="2"/>
    <s v="InteriorTFLs"/>
    <x v="39"/>
  </r>
  <r>
    <n v="24"/>
    <n v="40"/>
    <m/>
    <m/>
    <n v="27920"/>
    <n v="3539072"/>
    <m/>
    <m/>
    <n v="2896"/>
    <n v="2944784"/>
    <m/>
    <m/>
    <n v="12816"/>
    <n v="2930224"/>
    <m/>
    <m/>
    <n v="14304"/>
    <n v="2507472"/>
    <m/>
    <m/>
    <n v="21120"/>
    <n v="2397088"/>
    <m/>
    <m/>
    <n v="22560"/>
    <n v="2204160"/>
    <m/>
    <m/>
    <n v="51200"/>
    <n v="1044240"/>
    <m/>
    <m/>
    <n v="36896"/>
    <n v="649136"/>
    <m/>
    <m/>
    <n v="27760"/>
    <n v="545680"/>
    <m/>
    <m/>
    <n v="10448"/>
    <n v="429328"/>
    <m/>
    <m/>
    <n v="3824"/>
    <n v="415760"/>
    <m/>
    <m/>
    <n v="4128"/>
    <n v="418320"/>
    <x v="24"/>
    <x v="2"/>
    <s v="InteriorTFLs"/>
    <x v="39"/>
  </r>
  <r>
    <n v="24"/>
    <n v="40"/>
    <m/>
    <m/>
    <n v="32192"/>
    <n v="15741056"/>
    <m/>
    <m/>
    <n v="2224"/>
    <n v="15236032"/>
    <m/>
    <m/>
    <n v="4144"/>
    <n v="14670720"/>
    <m/>
    <m/>
    <n v="18800"/>
    <n v="14243712"/>
    <m/>
    <m/>
    <n v="13728"/>
    <n v="13464112"/>
    <m/>
    <m/>
    <n v="18176"/>
    <n v="13564384"/>
    <m/>
    <m/>
    <n v="64"/>
    <n v="13301504"/>
    <m/>
    <m/>
    <n v="64"/>
    <n v="12973904"/>
    <m/>
    <m/>
    <n v="816"/>
    <n v="12989120"/>
    <m/>
    <m/>
    <n v="0"/>
    <n v="12867408"/>
    <m/>
    <m/>
    <n v="32"/>
    <n v="12874928"/>
    <m/>
    <m/>
    <n v="4688"/>
    <n v="12911776"/>
    <x v="24"/>
    <x v="2"/>
    <s v="InteriorTFLs"/>
    <x v="39"/>
  </r>
  <r>
    <n v="24"/>
    <n v="40"/>
    <m/>
    <m/>
    <n v="18784"/>
    <n v="1983168"/>
    <m/>
    <m/>
    <n v="480"/>
    <n v="1783984"/>
    <m/>
    <m/>
    <n v="2880"/>
    <n v="1739824"/>
    <m/>
    <m/>
    <n v="1248"/>
    <n v="1711840"/>
    <m/>
    <m/>
    <n v="9024"/>
    <n v="1559136"/>
    <m/>
    <m/>
    <n v="8400"/>
    <n v="1539408"/>
    <m/>
    <m/>
    <n v="73600"/>
    <n v="810672"/>
    <m/>
    <m/>
    <n v="63216"/>
    <n v="246912"/>
    <m/>
    <m/>
    <n v="30848"/>
    <n v="197536"/>
    <m/>
    <m/>
    <n v="5072"/>
    <n v="105328"/>
    <m/>
    <m/>
    <n v="4112"/>
    <n v="92000"/>
    <m/>
    <m/>
    <n v="5392"/>
    <n v="86672"/>
    <x v="24"/>
    <x v="2"/>
    <s v="InteriorTFLs"/>
    <x v="39"/>
  </r>
  <r>
    <n v="24"/>
    <n v="40"/>
    <m/>
    <m/>
    <n v="17056"/>
    <n v="2812272"/>
    <m/>
    <m/>
    <n v="1072"/>
    <n v="2651376"/>
    <m/>
    <m/>
    <n v="6768"/>
    <n v="2420128"/>
    <m/>
    <m/>
    <n v="6480"/>
    <n v="2304272"/>
    <m/>
    <m/>
    <n v="10992"/>
    <n v="2189824"/>
    <m/>
    <m/>
    <n v="13632"/>
    <n v="2097680"/>
    <m/>
    <m/>
    <n v="71520"/>
    <n v="1375280"/>
    <m/>
    <m/>
    <n v="92896"/>
    <n v="827232"/>
    <m/>
    <m/>
    <n v="74640"/>
    <n v="700624"/>
    <m/>
    <m/>
    <n v="25440"/>
    <n v="436640"/>
    <m/>
    <m/>
    <n v="23152"/>
    <n v="424064"/>
    <m/>
    <m/>
    <n v="16624"/>
    <n v="358512"/>
    <x v="24"/>
    <x v="2"/>
    <s v="InteriorTFLs"/>
    <x v="39"/>
  </r>
  <r>
    <n v="24"/>
    <n v="40"/>
    <m/>
    <m/>
    <n v="159600"/>
    <n v="17403632"/>
    <m/>
    <m/>
    <n v="23568"/>
    <n v="23351712"/>
    <m/>
    <m/>
    <n v="49600"/>
    <n v="22553712"/>
    <m/>
    <m/>
    <n v="41632"/>
    <n v="22243344"/>
    <m/>
    <m/>
    <n v="78880"/>
    <n v="20272768"/>
    <m/>
    <m/>
    <n v="53600"/>
    <n v="19895840"/>
    <m/>
    <m/>
    <n v="7936"/>
    <n v="20971888"/>
    <m/>
    <m/>
    <n v="14880"/>
    <n v="18363056"/>
    <m/>
    <m/>
    <n v="14144"/>
    <n v="17937008"/>
    <m/>
    <m/>
    <n v="23536"/>
    <n v="17450688"/>
    <m/>
    <m/>
    <n v="20784"/>
    <n v="17464928"/>
    <m/>
    <m/>
    <n v="27632"/>
    <n v="17474592"/>
    <x v="24"/>
    <x v="2"/>
    <s v="InteriorTFLs"/>
    <x v="39"/>
  </r>
  <r>
    <n v="24"/>
    <n v="40"/>
    <m/>
    <m/>
    <n v="104336"/>
    <n v="9387680"/>
    <m/>
    <m/>
    <n v="23456"/>
    <n v="8491520"/>
    <m/>
    <m/>
    <n v="41136"/>
    <n v="7916144"/>
    <m/>
    <m/>
    <n v="49088"/>
    <n v="7638768"/>
    <m/>
    <m/>
    <n v="67712"/>
    <n v="7320784"/>
    <m/>
    <m/>
    <n v="87616"/>
    <n v="7255808"/>
    <m/>
    <m/>
    <n v="118976"/>
    <n v="4711168"/>
    <m/>
    <m/>
    <n v="85408"/>
    <n v="3754704"/>
    <m/>
    <m/>
    <n v="106512"/>
    <n v="3390112"/>
    <m/>
    <m/>
    <n v="59248"/>
    <n v="3089456"/>
    <m/>
    <m/>
    <n v="76048"/>
    <n v="3028352"/>
    <m/>
    <m/>
    <n v="60144"/>
    <n v="2965744"/>
    <x v="24"/>
    <x v="2"/>
    <s v="InteriorTFLs"/>
    <x v="39"/>
  </r>
  <r>
    <n v="24"/>
    <n v="41"/>
    <m/>
    <m/>
    <n v="0"/>
    <n v="0"/>
    <m/>
    <m/>
    <n v="0"/>
    <n v="0"/>
    <m/>
    <m/>
    <n v="0"/>
    <n v="0"/>
    <m/>
    <m/>
    <n v="0"/>
    <n v="0"/>
    <m/>
    <m/>
    <n v="0"/>
    <n v="0"/>
    <m/>
    <m/>
    <n v="0"/>
    <n v="0"/>
    <m/>
    <m/>
    <n v="0"/>
    <n v="0"/>
    <m/>
    <m/>
    <n v="0"/>
    <n v="0"/>
    <m/>
    <m/>
    <n v="0"/>
    <n v="0"/>
    <m/>
    <m/>
    <n v="0"/>
    <n v="0"/>
    <m/>
    <m/>
    <n v="0"/>
    <n v="0"/>
    <m/>
    <m/>
    <n v="0"/>
    <n v="0"/>
    <x v="24"/>
    <x v="3"/>
    <s v="CoastTFLs"/>
    <x v="40"/>
  </r>
  <r>
    <n v="24"/>
    <n v="41"/>
    <m/>
    <m/>
    <n v="0"/>
    <n v="0"/>
    <m/>
    <m/>
    <n v="0"/>
    <n v="2864"/>
    <m/>
    <m/>
    <n v="0"/>
    <n v="1136"/>
    <m/>
    <m/>
    <n v="0"/>
    <n v="224"/>
    <m/>
    <m/>
    <n v="0"/>
    <n v="144"/>
    <m/>
    <m/>
    <n v="0"/>
    <n v="144"/>
    <m/>
    <m/>
    <n v="0"/>
    <n v="0"/>
    <m/>
    <m/>
    <n v="0"/>
    <n v="0"/>
    <m/>
    <m/>
    <n v="0"/>
    <n v="0"/>
    <m/>
    <m/>
    <n v="0"/>
    <n v="0"/>
    <m/>
    <m/>
    <n v="0"/>
    <n v="0"/>
    <m/>
    <m/>
    <n v="0"/>
    <n v="0"/>
    <x v="24"/>
    <x v="3"/>
    <s v="CoastTFLs"/>
    <x v="40"/>
  </r>
  <r>
    <n v="24"/>
    <n v="41"/>
    <m/>
    <m/>
    <n v="0"/>
    <n v="0"/>
    <m/>
    <m/>
    <n v="0"/>
    <n v="0"/>
    <m/>
    <m/>
    <n v="0"/>
    <n v="0"/>
    <m/>
    <m/>
    <n v="0"/>
    <n v="0"/>
    <m/>
    <m/>
    <n v="0"/>
    <n v="0"/>
    <m/>
    <m/>
    <n v="0"/>
    <n v="0"/>
    <m/>
    <m/>
    <n v="0"/>
    <n v="0"/>
    <m/>
    <m/>
    <n v="0"/>
    <n v="0"/>
    <m/>
    <m/>
    <n v="0"/>
    <n v="0"/>
    <m/>
    <m/>
    <n v="0"/>
    <n v="0"/>
    <m/>
    <m/>
    <n v="0"/>
    <n v="0"/>
    <m/>
    <m/>
    <n v="0"/>
    <n v="0"/>
    <x v="24"/>
    <x v="3"/>
    <s v="CoastTFLs"/>
    <x v="40"/>
  </r>
  <r>
    <n v="24"/>
    <n v="41"/>
    <m/>
    <m/>
    <n v="0"/>
    <n v="0"/>
    <m/>
    <m/>
    <n v="0"/>
    <n v="0"/>
    <m/>
    <m/>
    <n v="0"/>
    <n v="0"/>
    <m/>
    <m/>
    <n v="0"/>
    <n v="0"/>
    <m/>
    <m/>
    <n v="0"/>
    <n v="17504"/>
    <m/>
    <m/>
    <n v="0"/>
    <n v="14416"/>
    <m/>
    <m/>
    <n v="0"/>
    <n v="4224"/>
    <m/>
    <m/>
    <n v="0"/>
    <n v="336"/>
    <m/>
    <m/>
    <n v="672"/>
    <n v="1328"/>
    <m/>
    <m/>
    <n v="10304"/>
    <n v="25040"/>
    <m/>
    <m/>
    <n v="0"/>
    <n v="0"/>
    <m/>
    <m/>
    <n v="0"/>
    <n v="80"/>
    <x v="24"/>
    <x v="3"/>
    <s v="CoastTFLs"/>
    <x v="40"/>
  </r>
  <r>
    <n v="24"/>
    <n v="41"/>
    <m/>
    <m/>
    <n v="0"/>
    <n v="0"/>
    <m/>
    <m/>
    <n v="0"/>
    <n v="0"/>
    <m/>
    <m/>
    <n v="0"/>
    <n v="0"/>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m/>
    <m/>
    <n v="0"/>
    <n v="0"/>
    <m/>
    <m/>
    <n v="0"/>
    <n v="0"/>
    <x v="24"/>
    <x v="3"/>
    <s v="CoastTFLs"/>
    <x v="40"/>
  </r>
  <r>
    <n v="24"/>
    <n v="41"/>
    <m/>
    <m/>
    <n v="0"/>
    <n v="0"/>
    <m/>
    <m/>
    <n v="0"/>
    <n v="4800"/>
    <m/>
    <m/>
    <n v="0"/>
    <n v="3888"/>
    <m/>
    <m/>
    <n v="0"/>
    <n v="6224"/>
    <m/>
    <m/>
    <n v="3840"/>
    <n v="9072"/>
    <m/>
    <m/>
    <n v="3008"/>
    <n v="6336"/>
    <m/>
    <m/>
    <n v="0"/>
    <n v="2432"/>
    <m/>
    <m/>
    <n v="0"/>
    <n v="288"/>
    <m/>
    <m/>
    <n v="0"/>
    <n v="0"/>
    <m/>
    <m/>
    <n v="0"/>
    <n v="0"/>
    <m/>
    <m/>
    <n v="0"/>
    <n v="0"/>
    <m/>
    <m/>
    <n v="0"/>
    <n v="0"/>
    <x v="24"/>
    <x v="3"/>
    <s v="CoastTFLs"/>
    <x v="40"/>
  </r>
  <r>
    <n v="24"/>
    <n v="41"/>
    <m/>
    <m/>
    <n v="0"/>
    <n v="0"/>
    <m/>
    <m/>
    <n v="0"/>
    <n v="0"/>
    <m/>
    <m/>
    <n v="0"/>
    <n v="0"/>
    <m/>
    <m/>
    <n v="0"/>
    <n v="2768"/>
    <m/>
    <m/>
    <n v="0"/>
    <n v="0"/>
    <m/>
    <m/>
    <n v="0"/>
    <n v="0"/>
    <m/>
    <m/>
    <n v="0"/>
    <n v="0"/>
    <m/>
    <m/>
    <n v="0"/>
    <n v="0"/>
    <m/>
    <m/>
    <n v="0"/>
    <n v="0"/>
    <m/>
    <m/>
    <n v="0"/>
    <n v="0"/>
    <m/>
    <m/>
    <n v="0"/>
    <n v="0"/>
    <m/>
    <m/>
    <n v="0"/>
    <n v="0"/>
    <x v="24"/>
    <x v="3"/>
    <s v="CoastTFLs"/>
    <x v="40"/>
  </r>
  <r>
    <n v="24"/>
    <n v="41"/>
    <m/>
    <m/>
    <n v="0"/>
    <n v="0"/>
    <m/>
    <m/>
    <n v="0"/>
    <n v="0"/>
    <m/>
    <m/>
    <n v="0"/>
    <n v="2160"/>
    <m/>
    <m/>
    <n v="0"/>
    <n v="0"/>
    <m/>
    <m/>
    <n v="1616"/>
    <n v="1616"/>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m/>
    <m/>
    <n v="0"/>
    <n v="0"/>
    <m/>
    <m/>
    <n v="0"/>
    <n v="0"/>
    <x v="24"/>
    <x v="3"/>
    <s v="CoastTFLs"/>
    <x v="40"/>
  </r>
  <r>
    <n v="24"/>
    <n v="41"/>
    <m/>
    <m/>
    <n v="0"/>
    <n v="0"/>
    <m/>
    <m/>
    <n v="0"/>
    <n v="0"/>
    <m/>
    <m/>
    <n v="0"/>
    <n v="0"/>
    <m/>
    <m/>
    <n v="0"/>
    <n v="64"/>
    <m/>
    <m/>
    <n v="0"/>
    <n v="3728"/>
    <m/>
    <m/>
    <n v="0"/>
    <n v="0"/>
    <m/>
    <m/>
    <n v="208"/>
    <n v="208"/>
    <m/>
    <m/>
    <n v="0"/>
    <n v="0"/>
    <m/>
    <m/>
    <n v="64"/>
    <n v="256"/>
    <m/>
    <m/>
    <n v="0"/>
    <n v="0"/>
    <m/>
    <m/>
    <n v="0"/>
    <n v="0"/>
    <m/>
    <m/>
    <n v="0"/>
    <n v="0"/>
    <x v="24"/>
    <x v="3"/>
    <s v="CoastTFLs"/>
    <x v="40"/>
  </r>
  <r>
    <n v="24"/>
    <n v="41"/>
    <m/>
    <m/>
    <n v="0"/>
    <n v="0"/>
    <m/>
    <m/>
    <n v="0"/>
    <n v="0"/>
    <m/>
    <m/>
    <n v="0"/>
    <n v="0"/>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m/>
    <m/>
    <n v="0"/>
    <n v="0"/>
    <m/>
    <m/>
    <n v="0"/>
    <n v="0"/>
    <x v="24"/>
    <x v="3"/>
    <s v="CoastTFLs"/>
    <x v="40"/>
  </r>
  <r>
    <n v="25"/>
    <n v="1"/>
    <m/>
    <m/>
    <n v="239184"/>
    <n v="57564528"/>
    <m/>
    <m/>
    <n v="29792"/>
    <n v="47356848"/>
    <m/>
    <m/>
    <n v="37200"/>
    <n v="46486416"/>
    <m/>
    <m/>
    <n v="58976"/>
    <n v="45902752"/>
    <m/>
    <m/>
    <n v="58880"/>
    <n v="44500912"/>
    <m/>
    <m/>
    <n v="123968"/>
    <n v="43595728"/>
    <m/>
    <m/>
    <n v="30704"/>
    <n v="42018048"/>
    <m/>
    <m/>
    <n v="18656"/>
    <n v="41663936"/>
    <m/>
    <m/>
    <n v="15920"/>
    <n v="41573440"/>
    <m/>
    <m/>
    <n v="9280"/>
    <n v="41525040"/>
    <m/>
    <m/>
    <n v="9216"/>
    <n v="41483712"/>
    <m/>
    <m/>
    <n v="12832"/>
    <n v="41648512"/>
    <x v="25"/>
    <x v="0"/>
    <s v="100MileHouse"/>
    <x v="0"/>
  </r>
  <r>
    <n v="25"/>
    <n v="2"/>
    <m/>
    <m/>
    <n v="27088"/>
    <n v="7231472"/>
    <m/>
    <m/>
    <n v="8768"/>
    <n v="7012160"/>
    <m/>
    <m/>
    <n v="12032"/>
    <n v="6576432"/>
    <m/>
    <m/>
    <n v="20432"/>
    <n v="6350320"/>
    <m/>
    <m/>
    <n v="19648"/>
    <n v="6009408"/>
    <m/>
    <m/>
    <n v="30400"/>
    <n v="5752992"/>
    <m/>
    <m/>
    <n v="95616"/>
    <n v="4275648"/>
    <m/>
    <m/>
    <n v="103488"/>
    <n v="3603984"/>
    <m/>
    <m/>
    <n v="89264"/>
    <n v="3335056"/>
    <m/>
    <m/>
    <n v="91232"/>
    <n v="3127968"/>
    <m/>
    <m/>
    <n v="81296"/>
    <n v="3037776"/>
    <m/>
    <m/>
    <n v="93056"/>
    <n v="2892816"/>
    <x v="25"/>
    <x v="0"/>
    <s v="Arrow"/>
    <x v="1"/>
  </r>
  <r>
    <n v="25"/>
    <n v="3"/>
    <m/>
    <m/>
    <n v="0"/>
    <n v="0"/>
    <m/>
    <m/>
    <n v="0"/>
    <n v="0"/>
    <m/>
    <m/>
    <n v="0"/>
    <n v="0"/>
    <m/>
    <m/>
    <n v="0"/>
    <n v="0"/>
    <m/>
    <m/>
    <n v="0"/>
    <n v="0"/>
    <m/>
    <m/>
    <n v="0"/>
    <n v="0"/>
    <m/>
    <m/>
    <n v="0"/>
    <n v="0"/>
    <m/>
    <m/>
    <n v="0"/>
    <n v="0"/>
    <m/>
    <m/>
    <n v="0"/>
    <n v="0"/>
    <m/>
    <m/>
    <n v="0"/>
    <n v="0"/>
    <m/>
    <m/>
    <n v="0"/>
    <n v="0"/>
    <m/>
    <m/>
    <n v="0"/>
    <n v="0"/>
    <x v="25"/>
    <x v="1"/>
    <s v="Arrowsmith"/>
    <x v="2"/>
  </r>
  <r>
    <n v="25"/>
    <n v="4"/>
    <m/>
    <m/>
    <n v="90928"/>
    <n v="13046208"/>
    <m/>
    <m/>
    <n v="11232"/>
    <n v="12037472"/>
    <m/>
    <m/>
    <n v="19984"/>
    <n v="11225296"/>
    <m/>
    <m/>
    <n v="23744"/>
    <n v="10793728"/>
    <m/>
    <m/>
    <n v="44032"/>
    <n v="10164048"/>
    <m/>
    <m/>
    <n v="33328"/>
    <n v="9684608"/>
    <m/>
    <m/>
    <n v="272560"/>
    <n v="6202528"/>
    <m/>
    <m/>
    <n v="390144"/>
    <n v="4438736"/>
    <m/>
    <m/>
    <n v="354800"/>
    <n v="3851184"/>
    <m/>
    <m/>
    <n v="192496"/>
    <n v="2729712"/>
    <m/>
    <m/>
    <n v="193008"/>
    <n v="2783248"/>
    <m/>
    <m/>
    <n v="154928"/>
    <n v="2316384"/>
    <x v="25"/>
    <x v="0"/>
    <s v="Boundary"/>
    <x v="3"/>
  </r>
  <r>
    <n v="25"/>
    <n v="5"/>
    <m/>
    <m/>
    <n v="74144"/>
    <n v="11822336"/>
    <m/>
    <m/>
    <n v="8064"/>
    <n v="11116352"/>
    <m/>
    <m/>
    <n v="15904"/>
    <n v="10935072"/>
    <m/>
    <m/>
    <n v="18688"/>
    <n v="10676992"/>
    <m/>
    <m/>
    <n v="19200"/>
    <n v="10141920"/>
    <m/>
    <m/>
    <n v="15232"/>
    <n v="9690432"/>
    <m/>
    <m/>
    <n v="10496"/>
    <n v="8984240"/>
    <m/>
    <m/>
    <n v="11440"/>
    <n v="8399888"/>
    <m/>
    <m/>
    <n v="18096"/>
    <n v="7603632"/>
    <m/>
    <m/>
    <n v="53568"/>
    <n v="6505200"/>
    <m/>
    <m/>
    <n v="66240"/>
    <n v="5472880"/>
    <m/>
    <m/>
    <n v="55248"/>
    <n v="5419408"/>
    <x v="25"/>
    <x v="0"/>
    <s v="Bulkley"/>
    <x v="4"/>
  </r>
  <r>
    <n v="25"/>
    <n v="6"/>
    <m/>
    <m/>
    <n v="11776"/>
    <n v="975632"/>
    <m/>
    <m/>
    <n v="0"/>
    <n v="352"/>
    <m/>
    <m/>
    <n v="0"/>
    <n v="352"/>
    <m/>
    <m/>
    <n v="0"/>
    <n v="352"/>
    <m/>
    <m/>
    <n v="0"/>
    <n v="352"/>
    <m/>
    <m/>
    <n v="144"/>
    <n v="18640"/>
    <m/>
    <m/>
    <n v="8128"/>
    <n v="309472"/>
    <m/>
    <m/>
    <n v="64608"/>
    <n v="1085808"/>
    <m/>
    <m/>
    <n v="448336"/>
    <n v="7319664"/>
    <m/>
    <m/>
    <n v="479344"/>
    <n v="6320432"/>
    <m/>
    <m/>
    <n v="727328"/>
    <n v="5492400"/>
    <m/>
    <m/>
    <n v="1022880"/>
    <n v="5248480"/>
    <x v="25"/>
    <x v="1"/>
    <s v="Cassiar"/>
    <x v="5"/>
  </r>
  <r>
    <n v="25"/>
    <n v="7"/>
    <m/>
    <m/>
    <n v="6912"/>
    <n v="511536"/>
    <m/>
    <m/>
    <n v="4512"/>
    <n v="494288"/>
    <m/>
    <m/>
    <n v="4544"/>
    <n v="490944"/>
    <m/>
    <m/>
    <n v="7728"/>
    <n v="434240"/>
    <m/>
    <m/>
    <n v="4944"/>
    <n v="433072"/>
    <m/>
    <m/>
    <n v="5456"/>
    <n v="432016"/>
    <m/>
    <m/>
    <n v="25920"/>
    <n v="317360"/>
    <m/>
    <m/>
    <n v="26000"/>
    <n v="266720"/>
    <m/>
    <m/>
    <n v="30176"/>
    <n v="142400"/>
    <m/>
    <m/>
    <n v="17104"/>
    <n v="86800"/>
    <m/>
    <m/>
    <n v="11728"/>
    <n v="41392"/>
    <m/>
    <m/>
    <n v="5152"/>
    <n v="19344"/>
    <x v="25"/>
    <x v="1"/>
    <s v="Cranberry"/>
    <x v="6"/>
  </r>
  <r>
    <n v="25"/>
    <n v="8"/>
    <m/>
    <m/>
    <n v="193328"/>
    <n v="26798992"/>
    <m/>
    <m/>
    <n v="35744"/>
    <n v="23531808"/>
    <m/>
    <m/>
    <n v="51648"/>
    <n v="22537072"/>
    <m/>
    <m/>
    <n v="71584"/>
    <n v="21522816"/>
    <m/>
    <m/>
    <n v="140912"/>
    <n v="20100624"/>
    <m/>
    <m/>
    <n v="166304"/>
    <n v="17843424"/>
    <m/>
    <m/>
    <n v="663120"/>
    <n v="12769728"/>
    <m/>
    <m/>
    <n v="413296"/>
    <n v="8182848"/>
    <m/>
    <m/>
    <n v="416784"/>
    <n v="6275216"/>
    <m/>
    <m/>
    <n v="295360"/>
    <n v="5187392"/>
    <m/>
    <m/>
    <n v="163472"/>
    <n v="4485664"/>
    <m/>
    <m/>
    <n v="148688"/>
    <n v="4427936"/>
    <x v="25"/>
    <x v="0"/>
    <s v="Cranbrook"/>
    <x v="7"/>
  </r>
  <r>
    <n v="25"/>
    <n v="9"/>
    <m/>
    <m/>
    <n v="93760"/>
    <n v="10089248"/>
    <m/>
    <m/>
    <n v="24848"/>
    <n v="25903552"/>
    <m/>
    <m/>
    <n v="47168"/>
    <n v="25172720"/>
    <m/>
    <m/>
    <n v="49584"/>
    <n v="24537248"/>
    <m/>
    <m/>
    <n v="52608"/>
    <n v="23107088"/>
    <m/>
    <m/>
    <n v="42816"/>
    <n v="22375488"/>
    <m/>
    <m/>
    <n v="11984"/>
    <n v="20907808"/>
    <m/>
    <m/>
    <n v="48576"/>
    <n v="17855072"/>
    <m/>
    <m/>
    <n v="52736"/>
    <n v="15036288"/>
    <m/>
    <m/>
    <n v="98256"/>
    <n v="14565280"/>
    <m/>
    <m/>
    <n v="58992"/>
    <n v="13807904"/>
    <m/>
    <m/>
    <n v="85136"/>
    <n v="13973088"/>
    <x v="25"/>
    <x v="0"/>
    <s v="DawsonCreek"/>
    <x v="8"/>
  </r>
  <r>
    <n v="25"/>
    <n v="10"/>
    <m/>
    <m/>
    <n v="0"/>
    <n v="0"/>
    <m/>
    <m/>
    <n v="0"/>
    <n v="0"/>
    <m/>
    <m/>
    <n v="0"/>
    <n v="0"/>
    <m/>
    <m/>
    <n v="0"/>
    <n v="0"/>
    <m/>
    <m/>
    <n v="0"/>
    <n v="0"/>
    <m/>
    <m/>
    <n v="0"/>
    <n v="10096"/>
    <m/>
    <m/>
    <n v="2224"/>
    <n v="95728"/>
    <m/>
    <m/>
    <n v="11024"/>
    <n v="1222096"/>
    <m/>
    <m/>
    <n v="188576"/>
    <n v="5620352"/>
    <m/>
    <m/>
    <n v="270672"/>
    <n v="5779616"/>
    <m/>
    <m/>
    <n v="488320"/>
    <n v="5734496"/>
    <m/>
    <m/>
    <n v="600720"/>
    <n v="3602064"/>
    <x v="25"/>
    <x v="1"/>
    <s v="FortNelson"/>
    <x v="9"/>
  </r>
  <r>
    <n v="25"/>
    <n v="11"/>
    <m/>
    <m/>
    <n v="2880"/>
    <n v="241424"/>
    <m/>
    <m/>
    <n v="3968"/>
    <n v="509152"/>
    <m/>
    <m/>
    <n v="2944"/>
    <n v="486944"/>
    <m/>
    <m/>
    <n v="3568"/>
    <n v="494688"/>
    <m/>
    <m/>
    <n v="2864"/>
    <n v="472784"/>
    <m/>
    <m/>
    <n v="3936"/>
    <n v="459584"/>
    <m/>
    <m/>
    <n v="5184"/>
    <n v="377856"/>
    <m/>
    <m/>
    <n v="1696"/>
    <n v="270528"/>
    <m/>
    <m/>
    <n v="384"/>
    <n v="225632"/>
    <m/>
    <m/>
    <n v="64"/>
    <n v="220112"/>
    <m/>
    <m/>
    <n v="128"/>
    <n v="215808"/>
    <m/>
    <m/>
    <n v="288"/>
    <n v="218800"/>
    <x v="25"/>
    <x v="1"/>
    <s v="Fraser"/>
    <x v="10"/>
  </r>
  <r>
    <n v="25"/>
    <n v="12"/>
    <m/>
    <m/>
    <n v="520416"/>
    <n v="103639024"/>
    <m/>
    <m/>
    <n v="25024"/>
    <n v="98031840"/>
    <m/>
    <m/>
    <n v="68128"/>
    <n v="91987024"/>
    <m/>
    <m/>
    <n v="90224"/>
    <n v="91103760"/>
    <m/>
    <m/>
    <n v="162048"/>
    <n v="82675536"/>
    <m/>
    <m/>
    <n v="96960"/>
    <n v="81901808"/>
    <m/>
    <m/>
    <n v="23296"/>
    <n v="80212656"/>
    <m/>
    <m/>
    <n v="15072"/>
    <n v="79079184"/>
    <m/>
    <m/>
    <n v="20336"/>
    <n v="76438560"/>
    <m/>
    <m/>
    <n v="47072"/>
    <n v="74357024"/>
    <m/>
    <m/>
    <n v="125184"/>
    <n v="75538544"/>
    <m/>
    <m/>
    <n v="72512"/>
    <n v="74407088"/>
    <x v="25"/>
    <x v="0"/>
    <s v="FtStJames"/>
    <x v="11"/>
  </r>
  <r>
    <n v="25"/>
    <n v="13"/>
    <m/>
    <m/>
    <n v="25328"/>
    <n v="2782352"/>
    <m/>
    <m/>
    <n v="31664"/>
    <n v="14776640"/>
    <m/>
    <m/>
    <n v="60656"/>
    <n v="14853488"/>
    <m/>
    <m/>
    <n v="119456"/>
    <n v="20871744"/>
    <m/>
    <m/>
    <n v="212912"/>
    <n v="26157568"/>
    <m/>
    <m/>
    <n v="216848"/>
    <n v="28712240"/>
    <m/>
    <m/>
    <n v="143840"/>
    <n v="16480528"/>
    <m/>
    <m/>
    <n v="148144"/>
    <n v="19609568"/>
    <m/>
    <m/>
    <n v="289360"/>
    <n v="19760496"/>
    <m/>
    <m/>
    <n v="241152"/>
    <n v="21528080"/>
    <m/>
    <m/>
    <n v="352368"/>
    <n v="20418992"/>
    <m/>
    <m/>
    <n v="197568"/>
    <n v="17092064"/>
    <x v="25"/>
    <x v="1"/>
    <s v="FtStJohn"/>
    <x v="12"/>
  </r>
  <r>
    <n v="25"/>
    <n v="14"/>
    <m/>
    <m/>
    <n v="28336"/>
    <n v="4427536"/>
    <m/>
    <m/>
    <n v="5984"/>
    <n v="4150720"/>
    <m/>
    <m/>
    <n v="10512"/>
    <n v="3891184"/>
    <m/>
    <m/>
    <n v="13408"/>
    <n v="3640208"/>
    <m/>
    <m/>
    <n v="20288"/>
    <n v="3407520"/>
    <m/>
    <m/>
    <n v="22928"/>
    <n v="3271600"/>
    <m/>
    <m/>
    <n v="56944"/>
    <n v="2135184"/>
    <m/>
    <m/>
    <n v="63136"/>
    <n v="1684992"/>
    <m/>
    <m/>
    <n v="56032"/>
    <n v="1473104"/>
    <m/>
    <m/>
    <n v="35136"/>
    <n v="1335664"/>
    <m/>
    <m/>
    <n v="25280"/>
    <n v="1308496"/>
    <m/>
    <m/>
    <n v="34352"/>
    <n v="1316256"/>
    <x v="25"/>
    <x v="0"/>
    <s v="Golden"/>
    <x v="13"/>
  </r>
  <r>
    <n v="25"/>
    <n v="15"/>
    <m/>
    <m/>
    <n v="67376"/>
    <n v="9928224"/>
    <m/>
    <m/>
    <n v="12432"/>
    <n v="8854192"/>
    <m/>
    <m/>
    <n v="23344"/>
    <n v="8230528"/>
    <m/>
    <m/>
    <n v="24272"/>
    <n v="7694784"/>
    <m/>
    <m/>
    <n v="41632"/>
    <n v="7346368"/>
    <m/>
    <m/>
    <n v="48640"/>
    <n v="6656144"/>
    <m/>
    <m/>
    <n v="113696"/>
    <n v="5376880"/>
    <m/>
    <m/>
    <n v="157536"/>
    <n v="3917936"/>
    <m/>
    <m/>
    <n v="144976"/>
    <n v="3404656"/>
    <m/>
    <m/>
    <n v="119168"/>
    <n v="2826784"/>
    <m/>
    <m/>
    <n v="99520"/>
    <n v="2516880"/>
    <m/>
    <m/>
    <n v="61296"/>
    <n v="2379296"/>
    <x v="25"/>
    <x v="0"/>
    <s v="Invermere"/>
    <x v="14"/>
  </r>
  <r>
    <n v="25"/>
    <n v="16"/>
    <m/>
    <m/>
    <n v="608"/>
    <n v="25776"/>
    <m/>
    <m/>
    <n v="15696"/>
    <n v="294944"/>
    <m/>
    <m/>
    <n v="13440"/>
    <n v="305648"/>
    <m/>
    <m/>
    <n v="18752"/>
    <n v="262848"/>
    <m/>
    <m/>
    <n v="4544"/>
    <n v="307552"/>
    <m/>
    <m/>
    <n v="11280"/>
    <n v="321088"/>
    <m/>
    <m/>
    <n v="6752"/>
    <n v="194192"/>
    <m/>
    <m/>
    <n v="5632"/>
    <n v="204528"/>
    <m/>
    <m/>
    <n v="4064"/>
    <n v="113216"/>
    <m/>
    <m/>
    <n v="2688"/>
    <n v="94944"/>
    <m/>
    <m/>
    <n v="3024"/>
    <n v="74880"/>
    <m/>
    <m/>
    <n v="352"/>
    <n v="58944"/>
    <x v="25"/>
    <x v="1"/>
    <s v="Kalum"/>
    <x v="15"/>
  </r>
  <r>
    <n v="25"/>
    <n v="17"/>
    <m/>
    <m/>
    <n v="258064"/>
    <n v="53608528"/>
    <m/>
    <m/>
    <n v="37328"/>
    <n v="46914688"/>
    <m/>
    <m/>
    <n v="45952"/>
    <n v="45761232"/>
    <m/>
    <m/>
    <n v="63648"/>
    <n v="44002720"/>
    <m/>
    <m/>
    <n v="105872"/>
    <n v="41034480"/>
    <m/>
    <m/>
    <n v="153440"/>
    <n v="38442352"/>
    <m/>
    <m/>
    <n v="260208"/>
    <n v="32291040"/>
    <m/>
    <m/>
    <n v="160336"/>
    <n v="30133744"/>
    <m/>
    <m/>
    <n v="76496"/>
    <n v="29321776"/>
    <m/>
    <m/>
    <n v="30672"/>
    <n v="28996144"/>
    <m/>
    <m/>
    <n v="31088"/>
    <n v="29042016"/>
    <m/>
    <m/>
    <n v="44496"/>
    <n v="29106688"/>
    <x v="25"/>
    <x v="0"/>
    <s v="Kamloops"/>
    <x v="16"/>
  </r>
  <r>
    <n v="25"/>
    <n v="18"/>
    <m/>
    <m/>
    <n v="0"/>
    <n v="0"/>
    <m/>
    <m/>
    <n v="0"/>
    <n v="0"/>
    <m/>
    <m/>
    <n v="0"/>
    <n v="0"/>
    <m/>
    <m/>
    <n v="0"/>
    <n v="16"/>
    <m/>
    <m/>
    <n v="16"/>
    <n v="48"/>
    <m/>
    <m/>
    <n v="0"/>
    <n v="0"/>
    <m/>
    <m/>
    <n v="0"/>
    <n v="0"/>
    <m/>
    <m/>
    <n v="0"/>
    <n v="16"/>
    <m/>
    <m/>
    <n v="0"/>
    <n v="128"/>
    <m/>
    <m/>
    <n v="0"/>
    <n v="0"/>
    <m/>
    <m/>
    <n v="0"/>
    <n v="0"/>
    <m/>
    <m/>
    <n v="0"/>
    <n v="0"/>
    <x v="25"/>
    <x v="1"/>
    <s v="Kingcome"/>
    <x v="17"/>
  </r>
  <r>
    <n v="25"/>
    <n v="19"/>
    <m/>
    <m/>
    <n v="47824"/>
    <n v="2347184"/>
    <m/>
    <m/>
    <n v="11744"/>
    <n v="2471616"/>
    <m/>
    <m/>
    <n v="12944"/>
    <n v="2398208"/>
    <m/>
    <m/>
    <n v="20176"/>
    <n v="2332064"/>
    <m/>
    <m/>
    <n v="16160"/>
    <n v="2218384"/>
    <m/>
    <m/>
    <n v="21552"/>
    <n v="2199488"/>
    <m/>
    <m/>
    <n v="48304"/>
    <n v="1750112"/>
    <m/>
    <m/>
    <n v="36496"/>
    <n v="1715520"/>
    <m/>
    <m/>
    <n v="53552"/>
    <n v="1452896"/>
    <m/>
    <m/>
    <n v="70800"/>
    <n v="1070960"/>
    <m/>
    <m/>
    <n v="73520"/>
    <n v="806928"/>
    <m/>
    <m/>
    <n v="63936"/>
    <n v="617664"/>
    <x v="25"/>
    <x v="1"/>
    <s v="Kispiox"/>
    <x v="18"/>
  </r>
  <r>
    <n v="25"/>
    <n v="20"/>
    <m/>
    <m/>
    <n v="65088"/>
    <n v="11381600"/>
    <m/>
    <m/>
    <n v="11024"/>
    <n v="10729008"/>
    <m/>
    <m/>
    <n v="15344"/>
    <n v="10119856"/>
    <m/>
    <m/>
    <n v="37312"/>
    <n v="9580368"/>
    <m/>
    <m/>
    <n v="40384"/>
    <n v="9041808"/>
    <m/>
    <m/>
    <n v="48688"/>
    <n v="8254208"/>
    <m/>
    <m/>
    <n v="171072"/>
    <n v="4950592"/>
    <m/>
    <m/>
    <n v="149504"/>
    <n v="3915424"/>
    <m/>
    <m/>
    <n v="127088"/>
    <n v="3258176"/>
    <m/>
    <m/>
    <n v="84864"/>
    <n v="2973120"/>
    <m/>
    <m/>
    <n v="61456"/>
    <n v="2748864"/>
    <m/>
    <m/>
    <n v="41744"/>
    <n v="2623296"/>
    <x v="25"/>
    <x v="0"/>
    <s v="KootenayLake"/>
    <x v="19"/>
  </r>
  <r>
    <n v="25"/>
    <n v="21"/>
    <m/>
    <m/>
    <n v="259728"/>
    <n v="65610448"/>
    <m/>
    <m/>
    <n v="10944"/>
    <n v="60250976"/>
    <m/>
    <m/>
    <n v="21824"/>
    <n v="58439504"/>
    <m/>
    <m/>
    <n v="16624"/>
    <n v="57426800"/>
    <m/>
    <m/>
    <n v="49248"/>
    <n v="53964128"/>
    <m/>
    <m/>
    <n v="40432"/>
    <n v="54282976"/>
    <m/>
    <m/>
    <n v="2192"/>
    <n v="54515504"/>
    <m/>
    <m/>
    <n v="3632"/>
    <n v="54154928"/>
    <m/>
    <m/>
    <n v="5872"/>
    <n v="53984400"/>
    <m/>
    <m/>
    <n v="1664"/>
    <n v="53790240"/>
    <m/>
    <m/>
    <n v="7008"/>
    <n v="53716912"/>
    <m/>
    <m/>
    <n v="3776"/>
    <n v="53846096"/>
    <x v="25"/>
    <x v="0"/>
    <s v="Lakes"/>
    <x v="20"/>
  </r>
  <r>
    <n v="25"/>
    <n v="22"/>
    <m/>
    <m/>
    <n v="97616"/>
    <n v="13742832"/>
    <m/>
    <m/>
    <n v="14128"/>
    <n v="15894384"/>
    <m/>
    <m/>
    <n v="13488"/>
    <n v="15968688"/>
    <m/>
    <m/>
    <n v="21360"/>
    <n v="15600656"/>
    <m/>
    <m/>
    <n v="51280"/>
    <n v="14231744"/>
    <m/>
    <m/>
    <n v="93984"/>
    <n v="12502640"/>
    <m/>
    <m/>
    <n v="124704"/>
    <n v="8952848"/>
    <m/>
    <m/>
    <n v="79248"/>
    <n v="6359824"/>
    <m/>
    <m/>
    <n v="21648"/>
    <n v="5587360"/>
    <m/>
    <m/>
    <n v="6768"/>
    <n v="5307936"/>
    <m/>
    <m/>
    <n v="8112"/>
    <n v="5301552"/>
    <m/>
    <m/>
    <n v="7936"/>
    <n v="5400688"/>
    <x v="25"/>
    <x v="0"/>
    <s v="Lillooet"/>
    <x v="21"/>
  </r>
  <r>
    <n v="25"/>
    <n v="23"/>
    <m/>
    <m/>
    <n v="617024"/>
    <n v="74454144"/>
    <m/>
    <m/>
    <n v="60928"/>
    <n v="91143008"/>
    <m/>
    <m/>
    <n v="130096"/>
    <n v="87875392"/>
    <m/>
    <m/>
    <n v="176688"/>
    <n v="86234480"/>
    <m/>
    <m/>
    <n v="226240"/>
    <n v="80063920"/>
    <m/>
    <m/>
    <n v="115696"/>
    <n v="83878464"/>
    <m/>
    <m/>
    <n v="20848"/>
    <n v="86749296"/>
    <m/>
    <m/>
    <n v="64560"/>
    <n v="78990144"/>
    <m/>
    <m/>
    <n v="37776"/>
    <n v="75531760"/>
    <m/>
    <m/>
    <n v="38192"/>
    <n v="73292400"/>
    <m/>
    <m/>
    <n v="235248"/>
    <n v="74869776"/>
    <m/>
    <m/>
    <n v="178368"/>
    <n v="72846848"/>
    <x v="25"/>
    <x v="0"/>
    <s v="Mackenzie"/>
    <x v="22"/>
  </r>
  <r>
    <n v="25"/>
    <n v="24"/>
    <m/>
    <m/>
    <n v="349216"/>
    <n v="61029184"/>
    <m/>
    <m/>
    <n v="27360"/>
    <n v="52352592"/>
    <m/>
    <m/>
    <n v="39344"/>
    <n v="50735280"/>
    <m/>
    <m/>
    <n v="38480"/>
    <n v="49138448"/>
    <m/>
    <m/>
    <n v="100896"/>
    <n v="43641632"/>
    <m/>
    <m/>
    <n v="156352"/>
    <n v="37765664"/>
    <m/>
    <m/>
    <n v="462192"/>
    <n v="29799296"/>
    <m/>
    <m/>
    <n v="182144"/>
    <n v="20024224"/>
    <m/>
    <m/>
    <n v="35984"/>
    <n v="18179504"/>
    <m/>
    <m/>
    <n v="4160"/>
    <n v="17911888"/>
    <m/>
    <m/>
    <n v="2080"/>
    <n v="17835648"/>
    <m/>
    <m/>
    <n v="3280"/>
    <n v="17895152"/>
    <x v="25"/>
    <x v="0"/>
    <s v="Merritt"/>
    <x v="23"/>
  </r>
  <r>
    <n v="25"/>
    <n v="25"/>
    <m/>
    <m/>
    <n v="0"/>
    <n v="0"/>
    <m/>
    <m/>
    <n v="400"/>
    <n v="48496"/>
    <m/>
    <m/>
    <n v="256"/>
    <n v="48560"/>
    <m/>
    <m/>
    <n v="3248"/>
    <n v="89536"/>
    <m/>
    <m/>
    <n v="3440"/>
    <n v="118656"/>
    <m/>
    <m/>
    <n v="3424"/>
    <n v="84928"/>
    <m/>
    <m/>
    <n v="2720"/>
    <n v="32480"/>
    <m/>
    <m/>
    <n v="3216"/>
    <n v="40880"/>
    <m/>
    <m/>
    <n v="976"/>
    <n v="29104"/>
    <m/>
    <m/>
    <n v="1248"/>
    <n v="28320"/>
    <m/>
    <m/>
    <n v="96"/>
    <n v="27824"/>
    <m/>
    <m/>
    <n v="32"/>
    <n v="24112"/>
    <x v="25"/>
    <x v="1"/>
    <s v="MidCoast"/>
    <x v="24"/>
  </r>
  <r>
    <n v="25"/>
    <n v="26"/>
    <m/>
    <m/>
    <n v="264448"/>
    <n v="50802608"/>
    <m/>
    <m/>
    <n v="10640"/>
    <n v="46766016"/>
    <m/>
    <m/>
    <n v="33520"/>
    <n v="44764960"/>
    <m/>
    <m/>
    <n v="56464"/>
    <n v="42505568"/>
    <m/>
    <m/>
    <n v="49776"/>
    <n v="40375312"/>
    <m/>
    <m/>
    <n v="35696"/>
    <n v="37754224"/>
    <m/>
    <m/>
    <n v="10704"/>
    <n v="36453456"/>
    <m/>
    <m/>
    <n v="7264"/>
    <n v="35630320"/>
    <m/>
    <m/>
    <n v="20272"/>
    <n v="34169312"/>
    <m/>
    <m/>
    <n v="18640"/>
    <n v="32728336"/>
    <m/>
    <m/>
    <n v="40432"/>
    <n v="32623712"/>
    <m/>
    <m/>
    <n v="20064"/>
    <n v="32334144"/>
    <x v="25"/>
    <x v="0"/>
    <s v="Morice"/>
    <x v="25"/>
  </r>
  <r>
    <n v="25"/>
    <n v="27"/>
    <m/>
    <m/>
    <n v="21328"/>
    <n v="1051712"/>
    <m/>
    <m/>
    <n v="9424"/>
    <n v="682192"/>
    <m/>
    <m/>
    <n v="7888"/>
    <n v="689824"/>
    <m/>
    <m/>
    <n v="11376"/>
    <n v="655328"/>
    <m/>
    <m/>
    <n v="7168"/>
    <n v="609296"/>
    <m/>
    <m/>
    <n v="21824"/>
    <n v="742496"/>
    <m/>
    <m/>
    <n v="41200"/>
    <n v="444144"/>
    <m/>
    <m/>
    <n v="43120"/>
    <n v="415264"/>
    <m/>
    <m/>
    <n v="39712"/>
    <n v="190256"/>
    <m/>
    <m/>
    <n v="18944"/>
    <n v="120640"/>
    <m/>
    <m/>
    <n v="5984"/>
    <n v="40624"/>
    <m/>
    <m/>
    <n v="3264"/>
    <n v="13664"/>
    <x v="25"/>
    <x v="1"/>
    <s v="Nass"/>
    <x v="26"/>
  </r>
  <r>
    <n v="25"/>
    <n v="28"/>
    <m/>
    <m/>
    <n v="0"/>
    <n v="0"/>
    <m/>
    <m/>
    <n v="0"/>
    <n v="0"/>
    <m/>
    <m/>
    <n v="0"/>
    <n v="0"/>
    <m/>
    <m/>
    <n v="0"/>
    <n v="0"/>
    <m/>
    <m/>
    <n v="0"/>
    <n v="0"/>
    <m/>
    <m/>
    <n v="0"/>
    <n v="0"/>
    <m/>
    <m/>
    <n v="0"/>
    <n v="0"/>
    <m/>
    <m/>
    <n v="0"/>
    <n v="0"/>
    <m/>
    <m/>
    <n v="32"/>
    <n v="208"/>
    <m/>
    <m/>
    <n v="1712"/>
    <n v="7024"/>
    <m/>
    <m/>
    <n v="0"/>
    <n v="0"/>
    <m/>
    <m/>
    <n v="864"/>
    <n v="1920"/>
    <x v="25"/>
    <x v="1"/>
    <s v="NorthCoast"/>
    <x v="27"/>
  </r>
  <r>
    <n v="25"/>
    <n v="29"/>
    <m/>
    <m/>
    <n v="336528"/>
    <n v="51526656"/>
    <m/>
    <m/>
    <n v="46832"/>
    <n v="44716976"/>
    <m/>
    <m/>
    <n v="47984"/>
    <n v="42529536"/>
    <m/>
    <m/>
    <n v="80432"/>
    <n v="40797280"/>
    <m/>
    <m/>
    <n v="114928"/>
    <n v="36120672"/>
    <m/>
    <m/>
    <n v="151520"/>
    <n v="32500352"/>
    <m/>
    <m/>
    <n v="520336"/>
    <n v="22812432"/>
    <m/>
    <m/>
    <n v="485024"/>
    <n v="15847584"/>
    <m/>
    <m/>
    <n v="387104"/>
    <n v="13640368"/>
    <m/>
    <m/>
    <n v="111424"/>
    <n v="10945040"/>
    <m/>
    <m/>
    <n v="86656"/>
    <n v="10531712"/>
    <m/>
    <m/>
    <n v="98864"/>
    <n v="10554752"/>
    <x v="25"/>
    <x v="0"/>
    <s v="Okanagan"/>
    <x v="28"/>
  </r>
  <r>
    <n v="25"/>
    <n v="30"/>
    <m/>
    <m/>
    <n v="293648"/>
    <n v="74218080"/>
    <m/>
    <m/>
    <n v="39872"/>
    <n v="60386112"/>
    <m/>
    <m/>
    <n v="40016"/>
    <n v="56540704"/>
    <m/>
    <m/>
    <n v="71296"/>
    <n v="54775024"/>
    <m/>
    <m/>
    <n v="123504"/>
    <n v="50312608"/>
    <m/>
    <m/>
    <n v="113200"/>
    <n v="49697264"/>
    <m/>
    <m/>
    <n v="15040"/>
    <n v="49656608"/>
    <m/>
    <m/>
    <n v="17152"/>
    <n v="49276160"/>
    <m/>
    <m/>
    <n v="7840"/>
    <n v="49254208"/>
    <m/>
    <m/>
    <n v="3632"/>
    <n v="49320416"/>
    <m/>
    <m/>
    <n v="8272"/>
    <n v="49426688"/>
    <m/>
    <m/>
    <n v="8928"/>
    <n v="49343840"/>
    <x v="25"/>
    <x v="0"/>
    <s v="PrinceGeorge"/>
    <x v="29"/>
  </r>
  <r>
    <n v="25"/>
    <n v="31"/>
    <m/>
    <m/>
    <n v="0"/>
    <n v="0"/>
    <m/>
    <m/>
    <n v="0"/>
    <n v="0"/>
    <m/>
    <m/>
    <n v="0"/>
    <n v="0"/>
    <m/>
    <m/>
    <n v="0"/>
    <n v="0"/>
    <m/>
    <m/>
    <n v="0"/>
    <n v="0"/>
    <m/>
    <m/>
    <n v="0"/>
    <n v="0"/>
    <m/>
    <m/>
    <n v="0"/>
    <n v="0"/>
    <m/>
    <m/>
    <n v="0"/>
    <n v="0"/>
    <m/>
    <m/>
    <n v="0"/>
    <n v="0"/>
    <m/>
    <m/>
    <n v="0"/>
    <n v="0"/>
    <m/>
    <m/>
    <n v="0"/>
    <n v="0"/>
    <m/>
    <m/>
    <n v="0"/>
    <n v="0"/>
    <x v="25"/>
    <x v="1"/>
    <s v="QueenCharlotte"/>
    <x v="30"/>
  </r>
  <r>
    <n v="25"/>
    <n v="32"/>
    <m/>
    <m/>
    <n v="334704"/>
    <n v="107401072"/>
    <m/>
    <m/>
    <n v="11680"/>
    <n v="92162480"/>
    <m/>
    <m/>
    <n v="7408"/>
    <n v="91521184"/>
    <m/>
    <m/>
    <n v="16832"/>
    <n v="91563424"/>
    <m/>
    <m/>
    <n v="30400"/>
    <n v="90089984"/>
    <m/>
    <m/>
    <n v="41024"/>
    <n v="90220112"/>
    <m/>
    <m/>
    <n v="2064"/>
    <n v="89768112"/>
    <m/>
    <m/>
    <n v="3008"/>
    <n v="89695312"/>
    <m/>
    <m/>
    <n v="2464"/>
    <n v="89697536"/>
    <m/>
    <m/>
    <n v="1008"/>
    <n v="89864800"/>
    <m/>
    <m/>
    <n v="896"/>
    <n v="89947200"/>
    <m/>
    <m/>
    <n v="1312"/>
    <n v="89798784"/>
    <x v="25"/>
    <x v="0"/>
    <s v="Quesnel"/>
    <x v="31"/>
  </r>
  <r>
    <n v="25"/>
    <n v="33"/>
    <m/>
    <m/>
    <n v="3792"/>
    <n v="138016"/>
    <m/>
    <m/>
    <n v="160"/>
    <n v="158560"/>
    <m/>
    <m/>
    <n v="2112"/>
    <n v="148880"/>
    <m/>
    <m/>
    <n v="1744"/>
    <n v="145216"/>
    <m/>
    <m/>
    <n v="1552"/>
    <n v="130704"/>
    <m/>
    <m/>
    <n v="1088"/>
    <n v="127056"/>
    <m/>
    <m/>
    <n v="3280"/>
    <n v="48992"/>
    <m/>
    <m/>
    <n v="1856"/>
    <n v="38464"/>
    <m/>
    <m/>
    <n v="880"/>
    <n v="19424"/>
    <m/>
    <m/>
    <n v="528"/>
    <n v="19392"/>
    <m/>
    <m/>
    <n v="688"/>
    <n v="14240"/>
    <m/>
    <m/>
    <n v="496"/>
    <n v="15920"/>
    <x v="25"/>
    <x v="1"/>
    <s v="Revelstoke"/>
    <x v="32"/>
  </r>
  <r>
    <n v="25"/>
    <n v="34"/>
    <m/>
    <m/>
    <n v="34640"/>
    <n v="5698464"/>
    <m/>
    <m/>
    <n v="5840"/>
    <n v="5060064"/>
    <m/>
    <m/>
    <n v="6432"/>
    <n v="4840112"/>
    <m/>
    <m/>
    <n v="19920"/>
    <n v="4650512"/>
    <m/>
    <m/>
    <n v="19168"/>
    <n v="4300224"/>
    <m/>
    <m/>
    <n v="20480"/>
    <n v="3953456"/>
    <m/>
    <m/>
    <n v="15616"/>
    <n v="3086688"/>
    <m/>
    <m/>
    <n v="5264"/>
    <n v="3245184"/>
    <m/>
    <m/>
    <n v="864"/>
    <n v="3006848"/>
    <m/>
    <m/>
    <n v="976"/>
    <n v="2874496"/>
    <m/>
    <m/>
    <n v="1120"/>
    <n v="2947536"/>
    <m/>
    <m/>
    <n v="2960"/>
    <n v="3067664"/>
    <x v="25"/>
    <x v="0"/>
    <s v="RobsonValley"/>
    <x v="33"/>
  </r>
  <r>
    <n v="25"/>
    <n v="35"/>
    <m/>
    <m/>
    <n v="512"/>
    <n v="61344"/>
    <m/>
    <m/>
    <n v="2592"/>
    <n v="522112"/>
    <m/>
    <m/>
    <n v="2720"/>
    <n v="556896"/>
    <m/>
    <m/>
    <n v="2928"/>
    <n v="554416"/>
    <m/>
    <m/>
    <n v="7440"/>
    <n v="518544"/>
    <m/>
    <m/>
    <n v="6816"/>
    <n v="506080"/>
    <m/>
    <m/>
    <n v="5760"/>
    <n v="383216"/>
    <m/>
    <m/>
    <n v="2912"/>
    <n v="350912"/>
    <m/>
    <m/>
    <n v="672"/>
    <n v="310448"/>
    <m/>
    <m/>
    <n v="272"/>
    <n v="293632"/>
    <m/>
    <m/>
    <n v="64"/>
    <n v="290336"/>
    <m/>
    <m/>
    <n v="960"/>
    <n v="294768"/>
    <x v="25"/>
    <x v="1"/>
    <s v="Soo"/>
    <x v="34"/>
  </r>
  <r>
    <n v="25"/>
    <n v="36"/>
    <m/>
    <m/>
    <n v="0"/>
    <n v="0"/>
    <m/>
    <m/>
    <n v="0"/>
    <n v="0"/>
    <m/>
    <m/>
    <n v="0"/>
    <n v="0"/>
    <m/>
    <m/>
    <n v="0"/>
    <n v="96"/>
    <m/>
    <m/>
    <n v="48"/>
    <n v="800"/>
    <m/>
    <m/>
    <n v="0"/>
    <n v="832"/>
    <m/>
    <m/>
    <n v="0"/>
    <n v="176"/>
    <m/>
    <m/>
    <n v="64"/>
    <n v="224"/>
    <m/>
    <m/>
    <n v="208"/>
    <n v="1040"/>
    <m/>
    <m/>
    <n v="368"/>
    <n v="816"/>
    <m/>
    <m/>
    <n v="16"/>
    <n v="240"/>
    <m/>
    <m/>
    <n v="16"/>
    <n v="512"/>
    <x v="25"/>
    <x v="1"/>
    <s v="Strathcona"/>
    <x v="35"/>
  </r>
  <r>
    <n v="25"/>
    <n v="37"/>
    <m/>
    <m/>
    <n v="0"/>
    <n v="0"/>
    <m/>
    <m/>
    <n v="48"/>
    <n v="18912"/>
    <m/>
    <m/>
    <n v="112"/>
    <n v="21216"/>
    <m/>
    <m/>
    <n v="7056"/>
    <n v="86096"/>
    <m/>
    <m/>
    <n v="7456"/>
    <n v="112672"/>
    <m/>
    <m/>
    <n v="5056"/>
    <n v="77920"/>
    <m/>
    <m/>
    <n v="8960"/>
    <n v="61744"/>
    <m/>
    <m/>
    <n v="15136"/>
    <n v="92096"/>
    <m/>
    <m/>
    <n v="5696"/>
    <n v="24032"/>
    <m/>
    <m/>
    <n v="2128"/>
    <n v="8976"/>
    <m/>
    <m/>
    <n v="3248"/>
    <n v="22048"/>
    <m/>
    <m/>
    <n v="1248"/>
    <n v="6208"/>
    <x v="25"/>
    <x v="1"/>
    <s v="SunshineCoast"/>
    <x v="36"/>
  </r>
  <r>
    <n v="25"/>
    <n v="38"/>
    <m/>
    <m/>
    <n v="289952"/>
    <n v="93908992"/>
    <m/>
    <m/>
    <n v="10112"/>
    <n v="79428496"/>
    <m/>
    <m/>
    <n v="3184"/>
    <n v="75596688"/>
    <m/>
    <m/>
    <n v="19136"/>
    <n v="75010352"/>
    <m/>
    <m/>
    <n v="41248"/>
    <n v="71030880"/>
    <m/>
    <m/>
    <n v="25216"/>
    <n v="71306352"/>
    <m/>
    <m/>
    <n v="2064"/>
    <n v="71650704"/>
    <m/>
    <m/>
    <n v="2816"/>
    <n v="71358432"/>
    <m/>
    <m/>
    <n v="3344"/>
    <n v="71397952"/>
    <m/>
    <m/>
    <n v="2640"/>
    <n v="71304256"/>
    <m/>
    <m/>
    <n v="3216"/>
    <n v="71299856"/>
    <m/>
    <m/>
    <n v="2576"/>
    <n v="71272960"/>
    <x v="25"/>
    <x v="0"/>
    <s v="Vanderhoof"/>
    <x v="37"/>
  </r>
  <r>
    <n v="25"/>
    <n v="39"/>
    <m/>
    <m/>
    <n v="668624"/>
    <n v="134640896"/>
    <m/>
    <m/>
    <n v="35312"/>
    <n v="114391392"/>
    <m/>
    <m/>
    <n v="46496"/>
    <n v="111901152"/>
    <m/>
    <m/>
    <n v="62480"/>
    <n v="112383952"/>
    <m/>
    <m/>
    <n v="129616"/>
    <n v="97614096"/>
    <m/>
    <m/>
    <n v="203936"/>
    <n v="94153008"/>
    <m/>
    <m/>
    <n v="144240"/>
    <n v="88657520"/>
    <m/>
    <m/>
    <n v="181888"/>
    <n v="87715552"/>
    <m/>
    <m/>
    <n v="160448"/>
    <n v="87203088"/>
    <m/>
    <m/>
    <n v="31536"/>
    <n v="86319056"/>
    <m/>
    <m/>
    <n v="12832"/>
    <n v="86312992"/>
    <m/>
    <m/>
    <n v="54240"/>
    <n v="86398976"/>
    <x v="25"/>
    <x v="0"/>
    <s v="WilliamsLake"/>
    <x v="38"/>
  </r>
  <r>
    <n v="25"/>
    <n v="40"/>
    <m/>
    <m/>
    <n v="0"/>
    <n v="0"/>
    <m/>
    <m/>
    <n v="1392"/>
    <n v="41088"/>
    <m/>
    <m/>
    <n v="2432"/>
    <n v="46448"/>
    <m/>
    <m/>
    <n v="3104"/>
    <n v="44608"/>
    <m/>
    <m/>
    <n v="256"/>
    <n v="82592"/>
    <m/>
    <m/>
    <n v="6352"/>
    <n v="66288"/>
    <m/>
    <m/>
    <n v="272"/>
    <n v="42720"/>
    <m/>
    <m/>
    <n v="976"/>
    <n v="44576"/>
    <m/>
    <m/>
    <n v="288"/>
    <n v="27600"/>
    <m/>
    <m/>
    <n v="0"/>
    <n v="26528"/>
    <m/>
    <m/>
    <n v="1472"/>
    <n v="28608"/>
    <m/>
    <m/>
    <n v="0"/>
    <n v="25520"/>
    <x v="25"/>
    <x v="2"/>
    <s v="InteriorTFLs"/>
    <x v="39"/>
  </r>
  <r>
    <n v="25"/>
    <n v="40"/>
    <m/>
    <m/>
    <n v="2832"/>
    <n v="1778320"/>
    <m/>
    <m/>
    <n v="64"/>
    <n v="1665152"/>
    <m/>
    <m/>
    <n v="208"/>
    <n v="1583200"/>
    <m/>
    <m/>
    <n v="496"/>
    <n v="1563760"/>
    <m/>
    <m/>
    <n v="384"/>
    <n v="1523856"/>
    <m/>
    <m/>
    <n v="688"/>
    <n v="1564816"/>
    <m/>
    <m/>
    <n v="32"/>
    <n v="1554512"/>
    <m/>
    <m/>
    <n v="16"/>
    <n v="1451136"/>
    <m/>
    <m/>
    <n v="32"/>
    <n v="1438736"/>
    <m/>
    <m/>
    <n v="0"/>
    <n v="1357328"/>
    <m/>
    <m/>
    <n v="0"/>
    <n v="1334272"/>
    <m/>
    <m/>
    <n v="0"/>
    <n v="1332096"/>
    <x v="25"/>
    <x v="2"/>
    <s v="InteriorTFLs"/>
    <x v="39"/>
  </r>
  <r>
    <n v="25"/>
    <n v="40"/>
    <m/>
    <m/>
    <n v="480"/>
    <n v="4752"/>
    <m/>
    <m/>
    <n v="0"/>
    <n v="33440"/>
    <m/>
    <m/>
    <n v="1136"/>
    <n v="36000"/>
    <m/>
    <m/>
    <n v="336"/>
    <n v="28672"/>
    <m/>
    <m/>
    <n v="2400"/>
    <n v="37056"/>
    <m/>
    <m/>
    <n v="784"/>
    <n v="32544"/>
    <m/>
    <m/>
    <n v="400"/>
    <n v="9360"/>
    <m/>
    <m/>
    <n v="672"/>
    <n v="8944"/>
    <m/>
    <m/>
    <n v="160"/>
    <n v="4288"/>
    <m/>
    <m/>
    <n v="0"/>
    <n v="5440"/>
    <m/>
    <m/>
    <n v="0"/>
    <n v="6336"/>
    <m/>
    <m/>
    <n v="0"/>
    <n v="5888"/>
    <x v="25"/>
    <x v="2"/>
    <s v="InteriorTFLs"/>
    <x v="39"/>
  </r>
  <r>
    <n v="25"/>
    <n v="40"/>
    <m/>
    <m/>
    <n v="0"/>
    <n v="48"/>
    <m/>
    <m/>
    <n v="32"/>
    <n v="1296"/>
    <m/>
    <m/>
    <n v="0"/>
    <n v="944"/>
    <m/>
    <m/>
    <n v="48"/>
    <n v="1456"/>
    <m/>
    <m/>
    <n v="48"/>
    <n v="1184"/>
    <m/>
    <m/>
    <n v="48"/>
    <n v="1648"/>
    <m/>
    <m/>
    <n v="32"/>
    <n v="480"/>
    <m/>
    <m/>
    <n v="16"/>
    <n v="400"/>
    <m/>
    <m/>
    <n v="0"/>
    <n v="288"/>
    <m/>
    <m/>
    <n v="0"/>
    <n v="144"/>
    <m/>
    <m/>
    <n v="0"/>
    <n v="240"/>
    <m/>
    <m/>
    <n v="16"/>
    <n v="224"/>
    <x v="25"/>
    <x v="2"/>
    <s v="InteriorTFLs"/>
    <x v="39"/>
  </r>
  <r>
    <n v="25"/>
    <n v="40"/>
    <m/>
    <m/>
    <n v="11120"/>
    <n v="2607040"/>
    <m/>
    <m/>
    <n v="704"/>
    <n v="2384032"/>
    <m/>
    <m/>
    <n v="1568"/>
    <n v="2155072"/>
    <m/>
    <m/>
    <n v="4512"/>
    <n v="2008608"/>
    <m/>
    <m/>
    <n v="3904"/>
    <n v="1829904"/>
    <m/>
    <m/>
    <n v="6864"/>
    <n v="1808912"/>
    <m/>
    <m/>
    <n v="3424"/>
    <n v="1567760"/>
    <m/>
    <m/>
    <n v="144"/>
    <n v="1453344"/>
    <m/>
    <m/>
    <n v="336"/>
    <n v="1453888"/>
    <m/>
    <m/>
    <n v="16"/>
    <n v="1439088"/>
    <m/>
    <m/>
    <n v="16"/>
    <n v="1431136"/>
    <m/>
    <m/>
    <n v="32"/>
    <n v="1417056"/>
    <x v="25"/>
    <x v="2"/>
    <s v="InteriorTFLs"/>
    <x v="39"/>
  </r>
  <r>
    <n v="25"/>
    <n v="40"/>
    <m/>
    <m/>
    <n v="6448"/>
    <n v="3401520"/>
    <m/>
    <m/>
    <n v="480"/>
    <n v="3058704"/>
    <m/>
    <m/>
    <n v="400"/>
    <n v="2888816"/>
    <m/>
    <m/>
    <n v="704"/>
    <n v="2841744"/>
    <m/>
    <m/>
    <n v="1520"/>
    <n v="2652128"/>
    <m/>
    <m/>
    <n v="3360"/>
    <n v="2609824"/>
    <m/>
    <m/>
    <n v="368"/>
    <n v="2573696"/>
    <m/>
    <m/>
    <n v="48"/>
    <n v="2489776"/>
    <m/>
    <m/>
    <n v="256"/>
    <n v="2488192"/>
    <m/>
    <m/>
    <n v="1120"/>
    <n v="2437744"/>
    <m/>
    <m/>
    <n v="640"/>
    <n v="2437760"/>
    <m/>
    <m/>
    <n v="32"/>
    <n v="2428640"/>
    <x v="25"/>
    <x v="2"/>
    <s v="InteriorTFLs"/>
    <x v="39"/>
  </r>
  <r>
    <n v="25"/>
    <n v="40"/>
    <m/>
    <m/>
    <n v="12640"/>
    <n v="3638656"/>
    <m/>
    <m/>
    <n v="352"/>
    <n v="3448608"/>
    <m/>
    <m/>
    <n v="3520"/>
    <n v="3231616"/>
    <m/>
    <m/>
    <n v="832"/>
    <n v="3178064"/>
    <m/>
    <m/>
    <n v="2592"/>
    <n v="2815536"/>
    <m/>
    <m/>
    <n v="2928"/>
    <n v="2913120"/>
    <m/>
    <m/>
    <n v="704"/>
    <n v="2899888"/>
    <m/>
    <m/>
    <n v="208"/>
    <n v="2817072"/>
    <m/>
    <m/>
    <n v="16"/>
    <n v="2790320"/>
    <m/>
    <m/>
    <n v="0"/>
    <n v="2725296"/>
    <m/>
    <m/>
    <n v="16"/>
    <n v="2732272"/>
    <m/>
    <m/>
    <n v="288"/>
    <n v="2741904"/>
    <x v="25"/>
    <x v="2"/>
    <s v="InteriorTFLs"/>
    <x v="39"/>
  </r>
  <r>
    <n v="25"/>
    <n v="40"/>
    <m/>
    <m/>
    <n v="2256"/>
    <n v="161024"/>
    <m/>
    <m/>
    <n v="656"/>
    <n v="146192"/>
    <m/>
    <m/>
    <n v="768"/>
    <n v="138352"/>
    <m/>
    <m/>
    <n v="240"/>
    <n v="140128"/>
    <m/>
    <m/>
    <n v="0"/>
    <n v="154272"/>
    <m/>
    <m/>
    <n v="1056"/>
    <n v="129424"/>
    <m/>
    <m/>
    <n v="3808"/>
    <n v="88880"/>
    <m/>
    <m/>
    <n v="848"/>
    <n v="71904"/>
    <m/>
    <m/>
    <n v="5600"/>
    <n v="69408"/>
    <m/>
    <m/>
    <n v="128"/>
    <n v="57616"/>
    <m/>
    <m/>
    <n v="288"/>
    <n v="56032"/>
    <m/>
    <m/>
    <n v="416"/>
    <n v="53152"/>
    <x v="25"/>
    <x v="2"/>
    <s v="InteriorTFLs"/>
    <x v="39"/>
  </r>
  <r>
    <n v="25"/>
    <n v="40"/>
    <m/>
    <m/>
    <n v="36480"/>
    <n v="8102352"/>
    <m/>
    <m/>
    <n v="3600"/>
    <n v="7634560"/>
    <m/>
    <m/>
    <n v="10432"/>
    <n v="6952512"/>
    <m/>
    <m/>
    <n v="7088"/>
    <n v="6449152"/>
    <m/>
    <m/>
    <n v="17456"/>
    <n v="5754528"/>
    <m/>
    <m/>
    <n v="24880"/>
    <n v="5481648"/>
    <m/>
    <m/>
    <n v="43584"/>
    <n v="4796784"/>
    <m/>
    <m/>
    <n v="16784"/>
    <n v="3981328"/>
    <m/>
    <m/>
    <n v="9088"/>
    <n v="3784176"/>
    <m/>
    <m/>
    <n v="928"/>
    <n v="3660080"/>
    <m/>
    <m/>
    <n v="1360"/>
    <n v="3682608"/>
    <m/>
    <m/>
    <n v="832"/>
    <n v="3650048"/>
    <x v="25"/>
    <x v="2"/>
    <s v="InteriorTFLs"/>
    <x v="39"/>
  </r>
  <r>
    <n v="25"/>
    <n v="40"/>
    <m/>
    <m/>
    <n v="26832"/>
    <n v="15767888"/>
    <m/>
    <m/>
    <n v="992"/>
    <n v="15237024"/>
    <m/>
    <m/>
    <n v="3504"/>
    <n v="14674224"/>
    <m/>
    <m/>
    <n v="12144"/>
    <n v="14255856"/>
    <m/>
    <m/>
    <n v="11616"/>
    <n v="13475728"/>
    <m/>
    <m/>
    <n v="23120"/>
    <n v="13587504"/>
    <m/>
    <m/>
    <n v="416"/>
    <n v="13301920"/>
    <m/>
    <m/>
    <n v="1008"/>
    <n v="12974912"/>
    <m/>
    <m/>
    <n v="208"/>
    <n v="12989328"/>
    <m/>
    <m/>
    <n v="4000"/>
    <n v="12871408"/>
    <m/>
    <m/>
    <n v="464"/>
    <n v="12875392"/>
    <m/>
    <m/>
    <n v="848"/>
    <n v="12912624"/>
    <x v="25"/>
    <x v="2"/>
    <s v="InteriorTFLs"/>
    <x v="39"/>
  </r>
  <r>
    <n v="25"/>
    <n v="40"/>
    <m/>
    <m/>
    <n v="19200"/>
    <n v="4999520"/>
    <m/>
    <m/>
    <n v="2336"/>
    <n v="4723984"/>
    <m/>
    <m/>
    <n v="6080"/>
    <n v="4108528"/>
    <m/>
    <m/>
    <n v="6240"/>
    <n v="3842464"/>
    <m/>
    <m/>
    <n v="9872"/>
    <n v="3553424"/>
    <m/>
    <m/>
    <n v="14832"/>
    <n v="3296656"/>
    <m/>
    <m/>
    <n v="8000"/>
    <n v="2902672"/>
    <m/>
    <m/>
    <n v="7200"/>
    <n v="2838144"/>
    <m/>
    <m/>
    <n v="48"/>
    <n v="2771776"/>
    <m/>
    <m/>
    <n v="1120"/>
    <n v="2757792"/>
    <m/>
    <m/>
    <n v="1536"/>
    <n v="2767200"/>
    <m/>
    <m/>
    <n v="1024"/>
    <n v="2725248"/>
    <x v="25"/>
    <x v="2"/>
    <s v="InteriorTFLs"/>
    <x v="39"/>
  </r>
  <r>
    <n v="25"/>
    <n v="40"/>
    <m/>
    <m/>
    <n v="4640"/>
    <n v="1354432"/>
    <m/>
    <m/>
    <n v="1472"/>
    <n v="1063712"/>
    <m/>
    <m/>
    <n v="3232"/>
    <n v="1079648"/>
    <m/>
    <m/>
    <n v="4560"/>
    <n v="1034528"/>
    <m/>
    <m/>
    <n v="5888"/>
    <n v="987248"/>
    <m/>
    <m/>
    <n v="12864"/>
    <n v="943632"/>
    <m/>
    <m/>
    <n v="2368"/>
    <n v="835904"/>
    <m/>
    <m/>
    <n v="128"/>
    <n v="769920"/>
    <m/>
    <m/>
    <n v="448"/>
    <n v="760608"/>
    <m/>
    <m/>
    <n v="16"/>
    <n v="703344"/>
    <m/>
    <m/>
    <n v="240"/>
    <n v="711392"/>
    <m/>
    <m/>
    <n v="1264"/>
    <n v="711088"/>
    <x v="25"/>
    <x v="2"/>
    <s v="InteriorTFLs"/>
    <x v="39"/>
  </r>
  <r>
    <n v="25"/>
    <n v="40"/>
    <m/>
    <m/>
    <n v="17248"/>
    <n v="597056"/>
    <m/>
    <m/>
    <n v="7536"/>
    <n v="609600"/>
    <m/>
    <m/>
    <n v="8080"/>
    <n v="648176"/>
    <m/>
    <m/>
    <n v="23600"/>
    <n v="582992"/>
    <m/>
    <m/>
    <n v="17536"/>
    <n v="619968"/>
    <m/>
    <m/>
    <n v="15264"/>
    <n v="545520"/>
    <m/>
    <m/>
    <n v="29808"/>
    <n v="373472"/>
    <m/>
    <m/>
    <n v="22976"/>
    <n v="440224"/>
    <m/>
    <m/>
    <n v="33328"/>
    <n v="255152"/>
    <m/>
    <m/>
    <n v="7344"/>
    <n v="205632"/>
    <m/>
    <m/>
    <n v="9424"/>
    <n v="145280"/>
    <m/>
    <m/>
    <n v="3424"/>
    <n v="126128"/>
    <x v="25"/>
    <x v="2"/>
    <s v="InteriorTFLs"/>
    <x v="39"/>
  </r>
  <r>
    <n v="25"/>
    <n v="40"/>
    <m/>
    <m/>
    <n v="14368"/>
    <n v="1997536"/>
    <m/>
    <m/>
    <n v="528"/>
    <n v="1784512"/>
    <m/>
    <m/>
    <n v="1072"/>
    <n v="1740896"/>
    <m/>
    <m/>
    <n v="640"/>
    <n v="1712480"/>
    <m/>
    <m/>
    <n v="5392"/>
    <n v="1564528"/>
    <m/>
    <m/>
    <n v="5488"/>
    <n v="1544896"/>
    <m/>
    <m/>
    <n v="49296"/>
    <n v="859968"/>
    <m/>
    <m/>
    <n v="70512"/>
    <n v="317424"/>
    <m/>
    <m/>
    <n v="34624"/>
    <n v="232160"/>
    <m/>
    <m/>
    <n v="6672"/>
    <n v="112000"/>
    <m/>
    <m/>
    <n v="3648"/>
    <n v="95648"/>
    <m/>
    <m/>
    <n v="3568"/>
    <n v="90240"/>
    <x v="25"/>
    <x v="2"/>
    <s v="InteriorTFLs"/>
    <x v="39"/>
  </r>
  <r>
    <n v="25"/>
    <n v="40"/>
    <m/>
    <m/>
    <n v="5136"/>
    <n v="1009424"/>
    <m/>
    <m/>
    <n v="672"/>
    <n v="901408"/>
    <m/>
    <m/>
    <n v="2240"/>
    <n v="871696"/>
    <m/>
    <m/>
    <n v="2400"/>
    <n v="838064"/>
    <m/>
    <m/>
    <n v="2960"/>
    <n v="832208"/>
    <m/>
    <m/>
    <n v="4064"/>
    <n v="810896"/>
    <m/>
    <m/>
    <n v="8464"/>
    <n v="683392"/>
    <m/>
    <m/>
    <n v="10208"/>
    <n v="620864"/>
    <m/>
    <m/>
    <n v="11904"/>
    <n v="604944"/>
    <m/>
    <m/>
    <n v="8672"/>
    <n v="577552"/>
    <m/>
    <m/>
    <n v="4080"/>
    <n v="575376"/>
    <m/>
    <m/>
    <n v="5696"/>
    <n v="542336"/>
    <x v="25"/>
    <x v="2"/>
    <s v="InteriorTFLs"/>
    <x v="39"/>
  </r>
  <r>
    <n v="25"/>
    <n v="40"/>
    <m/>
    <m/>
    <n v="23824"/>
    <n v="3562896"/>
    <m/>
    <m/>
    <n v="3856"/>
    <n v="2948640"/>
    <m/>
    <m/>
    <n v="7136"/>
    <n v="2937360"/>
    <m/>
    <m/>
    <n v="18800"/>
    <n v="2526272"/>
    <m/>
    <m/>
    <n v="18736"/>
    <n v="2415824"/>
    <m/>
    <m/>
    <n v="19536"/>
    <n v="2223696"/>
    <m/>
    <m/>
    <n v="40176"/>
    <n v="1084416"/>
    <m/>
    <m/>
    <n v="21600"/>
    <n v="670736"/>
    <m/>
    <m/>
    <n v="25328"/>
    <n v="571008"/>
    <m/>
    <m/>
    <n v="11200"/>
    <n v="440528"/>
    <m/>
    <m/>
    <n v="5744"/>
    <n v="421504"/>
    <m/>
    <m/>
    <n v="6368"/>
    <n v="424688"/>
    <x v="25"/>
    <x v="2"/>
    <s v="InteriorTFLs"/>
    <x v="39"/>
  </r>
  <r>
    <n v="25"/>
    <n v="40"/>
    <m/>
    <m/>
    <n v="16112"/>
    <n v="2828384"/>
    <m/>
    <m/>
    <n v="1504"/>
    <n v="2652880"/>
    <m/>
    <m/>
    <n v="7072"/>
    <n v="2427200"/>
    <m/>
    <m/>
    <n v="7760"/>
    <n v="2312032"/>
    <m/>
    <m/>
    <n v="10576"/>
    <n v="2200400"/>
    <m/>
    <m/>
    <n v="8944"/>
    <n v="2106624"/>
    <m/>
    <m/>
    <n v="63056"/>
    <n v="1438336"/>
    <m/>
    <m/>
    <n v="96720"/>
    <n v="923952"/>
    <m/>
    <m/>
    <n v="83424"/>
    <n v="784048"/>
    <m/>
    <m/>
    <n v="28128"/>
    <n v="464768"/>
    <m/>
    <m/>
    <n v="25616"/>
    <n v="449680"/>
    <m/>
    <m/>
    <n v="26512"/>
    <n v="385024"/>
    <x v="25"/>
    <x v="2"/>
    <s v="InteriorTFLs"/>
    <x v="39"/>
  </r>
  <r>
    <n v="25"/>
    <n v="40"/>
    <m/>
    <m/>
    <n v="130928"/>
    <n v="17534560"/>
    <m/>
    <m/>
    <n v="22560"/>
    <n v="23374272"/>
    <m/>
    <m/>
    <n v="46096"/>
    <n v="22599808"/>
    <m/>
    <m/>
    <n v="37136"/>
    <n v="22280480"/>
    <m/>
    <m/>
    <n v="73216"/>
    <n v="20345984"/>
    <m/>
    <m/>
    <n v="50208"/>
    <n v="19946048"/>
    <m/>
    <m/>
    <n v="6208"/>
    <n v="20978096"/>
    <m/>
    <m/>
    <n v="8816"/>
    <n v="18371872"/>
    <m/>
    <m/>
    <n v="8800"/>
    <n v="17945808"/>
    <m/>
    <m/>
    <n v="19760"/>
    <n v="17470448"/>
    <m/>
    <m/>
    <n v="19184"/>
    <n v="17484112"/>
    <m/>
    <m/>
    <n v="28208"/>
    <n v="17502800"/>
    <x v="25"/>
    <x v="2"/>
    <s v="InteriorTFLs"/>
    <x v="39"/>
  </r>
  <r>
    <n v="25"/>
    <n v="40"/>
    <m/>
    <m/>
    <n v="80336"/>
    <n v="9468016"/>
    <m/>
    <m/>
    <n v="21760"/>
    <n v="8513280"/>
    <m/>
    <m/>
    <n v="39424"/>
    <n v="7955568"/>
    <m/>
    <m/>
    <n v="42928"/>
    <n v="7681696"/>
    <m/>
    <m/>
    <n v="47344"/>
    <n v="7368128"/>
    <m/>
    <m/>
    <n v="66752"/>
    <n v="7322560"/>
    <m/>
    <m/>
    <n v="121696"/>
    <n v="4832864"/>
    <m/>
    <m/>
    <n v="103328"/>
    <n v="3858032"/>
    <m/>
    <m/>
    <n v="90272"/>
    <n v="3480384"/>
    <m/>
    <m/>
    <n v="73104"/>
    <n v="3162560"/>
    <m/>
    <m/>
    <n v="62992"/>
    <n v="3091344"/>
    <m/>
    <m/>
    <n v="58416"/>
    <n v="3024160"/>
    <x v="25"/>
    <x v="2"/>
    <s v="InteriorTFLs"/>
    <x v="39"/>
  </r>
  <r>
    <n v="25"/>
    <n v="41"/>
    <m/>
    <m/>
    <n v="0"/>
    <n v="0"/>
    <m/>
    <m/>
    <n v="0"/>
    <n v="0"/>
    <m/>
    <m/>
    <n v="0"/>
    <n v="0"/>
    <m/>
    <m/>
    <n v="0"/>
    <n v="0"/>
    <m/>
    <m/>
    <n v="0"/>
    <n v="0"/>
    <m/>
    <m/>
    <n v="0"/>
    <n v="0"/>
    <m/>
    <m/>
    <n v="0"/>
    <n v="0"/>
    <m/>
    <m/>
    <n v="0"/>
    <n v="0"/>
    <m/>
    <m/>
    <n v="0"/>
    <n v="0"/>
    <m/>
    <m/>
    <n v="0"/>
    <n v="0"/>
    <m/>
    <m/>
    <n v="0"/>
    <n v="0"/>
    <m/>
    <m/>
    <n v="0"/>
    <n v="0"/>
    <x v="25"/>
    <x v="3"/>
    <s v="CoastTFLs"/>
    <x v="40"/>
  </r>
  <r>
    <n v="25"/>
    <n v="41"/>
    <m/>
    <m/>
    <n v="0"/>
    <n v="0"/>
    <m/>
    <m/>
    <n v="0"/>
    <n v="2864"/>
    <m/>
    <m/>
    <n v="144"/>
    <n v="1280"/>
    <m/>
    <m/>
    <n v="0"/>
    <n v="224"/>
    <m/>
    <m/>
    <n v="0"/>
    <n v="144"/>
    <m/>
    <m/>
    <n v="0"/>
    <n v="144"/>
    <m/>
    <m/>
    <n v="0"/>
    <n v="0"/>
    <m/>
    <m/>
    <n v="0"/>
    <n v="0"/>
    <m/>
    <m/>
    <n v="0"/>
    <n v="0"/>
    <m/>
    <m/>
    <n v="0"/>
    <n v="0"/>
    <m/>
    <m/>
    <n v="0"/>
    <n v="0"/>
    <m/>
    <m/>
    <n v="0"/>
    <n v="0"/>
    <x v="25"/>
    <x v="3"/>
    <s v="CoastTFLs"/>
    <x v="40"/>
  </r>
  <r>
    <n v="25"/>
    <n v="41"/>
    <m/>
    <m/>
    <n v="0"/>
    <n v="0"/>
    <m/>
    <m/>
    <n v="0"/>
    <n v="0"/>
    <m/>
    <m/>
    <n v="0"/>
    <n v="0"/>
    <m/>
    <m/>
    <n v="0"/>
    <n v="0"/>
    <m/>
    <m/>
    <n v="0"/>
    <n v="0"/>
    <m/>
    <m/>
    <n v="0"/>
    <n v="0"/>
    <m/>
    <m/>
    <n v="0"/>
    <n v="0"/>
    <m/>
    <m/>
    <n v="0"/>
    <n v="0"/>
    <m/>
    <m/>
    <n v="0"/>
    <n v="0"/>
    <m/>
    <m/>
    <n v="0"/>
    <n v="0"/>
    <m/>
    <m/>
    <n v="0"/>
    <n v="0"/>
    <m/>
    <m/>
    <n v="0"/>
    <n v="0"/>
    <x v="25"/>
    <x v="3"/>
    <s v="CoastTFLs"/>
    <x v="40"/>
  </r>
  <r>
    <n v="25"/>
    <n v="41"/>
    <m/>
    <m/>
    <n v="0"/>
    <n v="0"/>
    <m/>
    <m/>
    <n v="0"/>
    <n v="0"/>
    <m/>
    <m/>
    <n v="0"/>
    <n v="0"/>
    <m/>
    <m/>
    <n v="0"/>
    <n v="0"/>
    <m/>
    <m/>
    <n v="1280"/>
    <n v="18784"/>
    <m/>
    <m/>
    <n v="0"/>
    <n v="14416"/>
    <m/>
    <m/>
    <n v="816"/>
    <n v="5040"/>
    <m/>
    <m/>
    <n v="0"/>
    <n v="336"/>
    <m/>
    <m/>
    <n v="160"/>
    <n v="1488"/>
    <m/>
    <m/>
    <n v="12400"/>
    <n v="37440"/>
    <m/>
    <m/>
    <n v="0"/>
    <n v="0"/>
    <m/>
    <m/>
    <n v="0"/>
    <n v="80"/>
    <x v="25"/>
    <x v="3"/>
    <s v="CoastTFLs"/>
    <x v="40"/>
  </r>
  <r>
    <n v="25"/>
    <n v="41"/>
    <m/>
    <m/>
    <n v="0"/>
    <n v="0"/>
    <m/>
    <m/>
    <n v="0"/>
    <n v="0"/>
    <m/>
    <m/>
    <n v="0"/>
    <n v="0"/>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m/>
    <m/>
    <n v="0"/>
    <n v="0"/>
    <m/>
    <m/>
    <n v="0"/>
    <n v="0"/>
    <x v="25"/>
    <x v="3"/>
    <s v="CoastTFLs"/>
    <x v="40"/>
  </r>
  <r>
    <n v="25"/>
    <n v="41"/>
    <m/>
    <m/>
    <n v="0"/>
    <n v="0"/>
    <m/>
    <m/>
    <n v="0"/>
    <n v="4800"/>
    <m/>
    <m/>
    <n v="0"/>
    <n v="3888"/>
    <m/>
    <m/>
    <n v="0"/>
    <n v="6224"/>
    <m/>
    <m/>
    <n v="1952"/>
    <n v="11024"/>
    <m/>
    <m/>
    <n v="0"/>
    <n v="6336"/>
    <m/>
    <m/>
    <n v="0"/>
    <n v="2432"/>
    <m/>
    <m/>
    <n v="0"/>
    <n v="288"/>
    <m/>
    <m/>
    <n v="0"/>
    <n v="0"/>
    <m/>
    <m/>
    <n v="0"/>
    <n v="0"/>
    <m/>
    <m/>
    <n v="0"/>
    <n v="0"/>
    <m/>
    <m/>
    <n v="0"/>
    <n v="0"/>
    <x v="25"/>
    <x v="3"/>
    <s v="CoastTFLs"/>
    <x v="40"/>
  </r>
  <r>
    <n v="25"/>
    <n v="41"/>
    <m/>
    <m/>
    <n v="0"/>
    <n v="0"/>
    <m/>
    <m/>
    <n v="0"/>
    <n v="0"/>
    <m/>
    <m/>
    <n v="0"/>
    <n v="0"/>
    <m/>
    <m/>
    <n v="0"/>
    <n v="2768"/>
    <m/>
    <m/>
    <n v="0"/>
    <n v="0"/>
    <m/>
    <m/>
    <n v="0"/>
    <n v="0"/>
    <m/>
    <m/>
    <n v="0"/>
    <n v="0"/>
    <m/>
    <m/>
    <n v="0"/>
    <n v="0"/>
    <m/>
    <m/>
    <n v="0"/>
    <n v="0"/>
    <m/>
    <m/>
    <n v="0"/>
    <n v="0"/>
    <m/>
    <m/>
    <n v="0"/>
    <n v="0"/>
    <m/>
    <m/>
    <n v="0"/>
    <n v="0"/>
    <x v="25"/>
    <x v="3"/>
    <s v="CoastTFLs"/>
    <x v="40"/>
  </r>
  <r>
    <n v="25"/>
    <n v="41"/>
    <m/>
    <m/>
    <n v="0"/>
    <n v="0"/>
    <m/>
    <m/>
    <n v="0"/>
    <n v="0"/>
    <m/>
    <m/>
    <n v="0"/>
    <n v="2160"/>
    <m/>
    <m/>
    <n v="0"/>
    <n v="0"/>
    <m/>
    <m/>
    <n v="1616"/>
    <n v="3232"/>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m/>
    <m/>
    <n v="0"/>
    <n v="0"/>
    <m/>
    <m/>
    <n v="0"/>
    <n v="0"/>
    <x v="25"/>
    <x v="3"/>
    <s v="CoastTFLs"/>
    <x v="40"/>
  </r>
  <r>
    <n v="25"/>
    <n v="41"/>
    <m/>
    <m/>
    <n v="0"/>
    <n v="0"/>
    <m/>
    <m/>
    <n v="0"/>
    <n v="0"/>
    <m/>
    <m/>
    <n v="0"/>
    <n v="0"/>
    <m/>
    <m/>
    <n v="0"/>
    <n v="64"/>
    <m/>
    <m/>
    <n v="0"/>
    <n v="3728"/>
    <m/>
    <m/>
    <n v="0"/>
    <n v="0"/>
    <m/>
    <m/>
    <n v="0"/>
    <n v="208"/>
    <m/>
    <m/>
    <n v="0"/>
    <n v="0"/>
    <m/>
    <m/>
    <n v="64"/>
    <n v="320"/>
    <m/>
    <m/>
    <n v="0"/>
    <n v="0"/>
    <m/>
    <m/>
    <n v="0"/>
    <n v="0"/>
    <m/>
    <m/>
    <n v="0"/>
    <n v="0"/>
    <x v="25"/>
    <x v="3"/>
    <s v="CoastTFLs"/>
    <x v="40"/>
  </r>
  <r>
    <n v="25"/>
    <n v="41"/>
    <m/>
    <m/>
    <n v="0"/>
    <n v="0"/>
    <m/>
    <m/>
    <n v="0"/>
    <n v="0"/>
    <m/>
    <m/>
    <n v="0"/>
    <n v="0"/>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m/>
    <m/>
    <n v="0"/>
    <n v="0"/>
    <m/>
    <m/>
    <n v="0"/>
    <n v="0"/>
    <x v="25"/>
    <x v="3"/>
    <s v="CoastTFLs"/>
    <x v="40"/>
  </r>
</pivotCacheRecords>
</file>

<file path=xl/pivotCache/pivotCacheRecords2.xml><?xml version="1.0" encoding="utf-8"?>
<pivotCacheRecords xmlns="http://schemas.openxmlformats.org/spreadsheetml/2006/main" xmlns:r="http://schemas.openxmlformats.org/officeDocument/2006/relationships" count="74">
  <r>
    <n v="1"/>
    <s v="100MileHouse"/>
    <x v="0"/>
    <x v="0"/>
    <s v="100MileHouse"/>
    <s v="100 Mile House"/>
    <n v="110436352"/>
    <n v="57597952"/>
    <n v="1"/>
    <s v="I"/>
  </r>
  <r>
    <n v="2"/>
    <s v="Arrow"/>
    <x v="1"/>
    <x v="0"/>
    <s v="Arrow"/>
    <s v="Arrow"/>
    <n v="50683296"/>
    <n v="7895984"/>
    <n v="1"/>
    <s v="I"/>
  </r>
  <r>
    <n v="3"/>
    <s v="Arrowsmith"/>
    <x v="2"/>
    <x v="1"/>
    <s v="out"/>
    <s v="Outside &quot;Pine Units&quot;"/>
    <n v="16180416"/>
    <n v="82112"/>
    <n v="2"/>
    <s v="C"/>
  </r>
  <r>
    <n v="4"/>
    <s v="Boundary"/>
    <x v="3"/>
    <x v="0"/>
    <s v="Boundary"/>
    <s v="Boundary"/>
    <n v="43424592"/>
    <n v="15011120"/>
    <n v="1"/>
    <s v="I"/>
  </r>
  <r>
    <n v="5"/>
    <s v="Bulkley"/>
    <x v="4"/>
    <x v="0"/>
    <s v="Bulkley"/>
    <s v="Bulkley"/>
    <n v="69628000"/>
    <n v="13183136"/>
    <n v="1"/>
    <s v="I"/>
  </r>
  <r>
    <n v="6"/>
    <s v="Cassiar"/>
    <x v="5"/>
    <x v="1"/>
    <s v="out"/>
    <s v="Outside &quot;Pine Units&quot;"/>
    <n v="35651056"/>
    <n v="15071280"/>
    <n v="2"/>
    <s v="I"/>
  </r>
  <r>
    <n v="7"/>
    <s v="Cranberry"/>
    <x v="6"/>
    <x v="1"/>
    <s v="out"/>
    <s v="Outside &quot;Pine Units&quot;"/>
    <n v="8204240"/>
    <n v="690528"/>
    <n v="2"/>
    <s v="I"/>
  </r>
  <r>
    <n v="8"/>
    <s v="Cranbrook"/>
    <x v="7"/>
    <x v="0"/>
    <s v="Cranbrook"/>
    <s v="Cranbrook"/>
    <n v="65829904"/>
    <n v="30875856"/>
    <n v="1"/>
    <s v="I"/>
  </r>
  <r>
    <n v="9"/>
    <s v="DawsonCreek"/>
    <x v="8"/>
    <x v="0"/>
    <s v="DawsonCreek"/>
    <s v="Dawson Creek"/>
    <n v="107675632"/>
    <n v="30889120"/>
    <n v="1"/>
    <s v="I"/>
  </r>
  <r>
    <n v="10"/>
    <s v="FortNelson"/>
    <x v="9"/>
    <x v="1"/>
    <s v="out"/>
    <s v="Outside &quot;Pine Units&quot;"/>
    <n v="156594208"/>
    <n v="13492944"/>
    <n v="2"/>
    <s v="I"/>
  </r>
  <r>
    <n v="11"/>
    <s v="Fraser"/>
    <x v="10"/>
    <x v="1"/>
    <s v="out"/>
    <s v="Outside &quot;Pine Units&quot;"/>
    <n v="72435888"/>
    <n v="757968"/>
    <n v="2"/>
    <s v="C"/>
  </r>
  <r>
    <n v="12"/>
    <s v="FtStJames"/>
    <x v="11"/>
    <x v="0"/>
    <s v="FtStJames"/>
    <s v="Fort St. James"/>
    <n v="285258608"/>
    <n v="109503152"/>
    <n v="1"/>
    <s v="I"/>
  </r>
  <r>
    <n v="13"/>
    <s v="FtStJohn"/>
    <x v="12"/>
    <x v="1"/>
    <s v="out"/>
    <s v="Outside &quot;Pine Units&quot;"/>
    <n v="141830896"/>
    <n v="39839328"/>
    <n v="2"/>
    <s v="I"/>
  </r>
  <r>
    <n v="14"/>
    <s v="Golden"/>
    <x v="13"/>
    <x v="0"/>
    <s v="Golden"/>
    <s v="Golden"/>
    <n v="36496960"/>
    <n v="5027152"/>
    <n v="1"/>
    <s v="I"/>
  </r>
  <r>
    <n v="15"/>
    <s v="Invermere"/>
    <x v="14"/>
    <x v="0"/>
    <s v="Invermere"/>
    <s v="Invermere"/>
    <n v="31709760"/>
    <n v="11740752"/>
    <n v="1"/>
    <s v="I"/>
  </r>
  <r>
    <n v="16"/>
    <s v="Kalum"/>
    <x v="15"/>
    <x v="1"/>
    <s v="out"/>
    <s v="Outside &quot;Pine Units&quot;"/>
    <n v="23274720"/>
    <n v="716256"/>
    <n v="2"/>
    <s v="I"/>
  </r>
  <r>
    <n v="17"/>
    <s v="Kamloops"/>
    <x v="16"/>
    <x v="0"/>
    <s v="Kamloops"/>
    <s v="Kamloops"/>
    <n v="208026928"/>
    <n v="58842848"/>
    <n v="1"/>
    <s v="I"/>
  </r>
  <r>
    <n v="18"/>
    <s v="Kingcome"/>
    <x v="17"/>
    <x v="1"/>
    <s v="out"/>
    <s v="Outside &quot;Pine Units&quot;"/>
    <n v="53357264"/>
    <n v="332176"/>
    <n v="2"/>
    <s v="C"/>
  </r>
  <r>
    <n v="19"/>
    <s v="Kispiox"/>
    <x v="18"/>
    <x v="1"/>
    <s v="out"/>
    <s v="Outside &quot;Pine Units&quot;"/>
    <n v="73312352"/>
    <n v="3068752"/>
    <n v="2"/>
    <s v="I"/>
  </r>
  <r>
    <n v="20"/>
    <s v="KootenayLake"/>
    <x v="19"/>
    <x v="0"/>
    <s v="KootenayLake"/>
    <s v="Kootenay Lake"/>
    <n v="58975120"/>
    <n v="12981616"/>
    <n v="1"/>
    <s v="I"/>
  </r>
  <r>
    <n v="21"/>
    <s v="Lakes"/>
    <x v="20"/>
    <x v="0"/>
    <s v="Lakes"/>
    <s v="Lakes"/>
    <n v="110554240"/>
    <n v="71046736"/>
    <n v="1"/>
    <s v="I"/>
  </r>
  <r>
    <n v="22"/>
    <s v="Lillooet"/>
    <x v="21"/>
    <x v="0"/>
    <s v="Lillooet"/>
    <s v="Lillooet"/>
    <n v="49789440"/>
    <n v="19483744"/>
    <n v="1"/>
    <s v="I"/>
  </r>
  <r>
    <n v="23"/>
    <s v="Mackenzie"/>
    <x v="22"/>
    <x v="0"/>
    <s v="Mackenzie"/>
    <s v="Mackenzie"/>
    <n v="287531712"/>
    <n v="116827456"/>
    <n v="1"/>
    <s v="I"/>
  </r>
  <r>
    <n v="24"/>
    <s v="Merritt"/>
    <x v="23"/>
    <x v="0"/>
    <s v="Merritt"/>
    <s v="Merritt"/>
    <n v="130833856"/>
    <n v="66165184"/>
    <n v="1"/>
    <s v="I"/>
  </r>
  <r>
    <n v="25"/>
    <s v="MidCoast"/>
    <x v="24"/>
    <x v="1"/>
    <s v="out"/>
    <s v="Outside &quot;Pine Units&quot;"/>
    <n v="74589456"/>
    <n v="383136"/>
    <n v="2"/>
    <s v="C"/>
  </r>
  <r>
    <n v="26"/>
    <s v="Morice"/>
    <x v="25"/>
    <x v="0"/>
    <s v="Morice"/>
    <s v="Morice"/>
    <n v="132865936"/>
    <n v="57078896"/>
    <n v="1"/>
    <s v="I"/>
  </r>
  <r>
    <n v="27"/>
    <s v="Nass"/>
    <x v="26"/>
    <x v="1"/>
    <s v="out"/>
    <s v="Outside &quot;Pine Units&quot;"/>
    <n v="48545584"/>
    <n v="1304016"/>
    <n v="2"/>
    <s v="C"/>
  </r>
  <r>
    <n v="28"/>
    <s v="NorthCoast"/>
    <x v="27"/>
    <x v="1"/>
    <s v="out"/>
    <s v="Outside &quot;Pine Units&quot;"/>
    <n v="51647072"/>
    <n v="168208"/>
    <n v="2"/>
    <s v="C"/>
  </r>
  <r>
    <n v="29"/>
    <s v="Okanagan"/>
    <x v="28"/>
    <x v="0"/>
    <s v="Okanagan"/>
    <s v="Okanagan"/>
    <n v="211370096"/>
    <n v="57336608"/>
    <n v="1"/>
    <s v="I"/>
  </r>
  <r>
    <n v="30"/>
    <s v="PrinceGeorge"/>
    <x v="29"/>
    <x v="0"/>
    <s v="PrinceGeorge"/>
    <s v="Prince George"/>
    <n v="248976896"/>
    <n v="78034352"/>
    <n v="1"/>
    <s v="I"/>
  </r>
  <r>
    <n v="31"/>
    <s v="QueenCharlotte"/>
    <x v="30"/>
    <x v="1"/>
    <s v="out"/>
    <s v="Outside &quot;Pine Units&quot;"/>
    <n v="30795888"/>
    <n v="1385376"/>
    <n v="2"/>
    <s v="C"/>
  </r>
  <r>
    <n v="32"/>
    <s v="Quesnel"/>
    <x v="31"/>
    <x v="0"/>
    <s v="Quesnel"/>
    <s v="Quesnel"/>
    <n v="164736944"/>
    <n v="110969680"/>
    <n v="1"/>
    <s v="I"/>
  </r>
  <r>
    <n v="33"/>
    <s v="Revelstoke"/>
    <x v="32"/>
    <x v="1"/>
    <s v="out"/>
    <s v="Outside &quot;Pine Units&quot;"/>
    <n v="18084368"/>
    <n v="198432"/>
    <n v="2"/>
    <s v="I"/>
  </r>
  <r>
    <n v="34"/>
    <s v="RobsonValley"/>
    <x v="33"/>
    <x v="0"/>
    <s v="RobsonValley"/>
    <s v="Robson Valley"/>
    <n v="49000096"/>
    <n v="6218144"/>
    <n v="1"/>
    <s v="I"/>
  </r>
  <r>
    <n v="35"/>
    <s v="Soo"/>
    <x v="34"/>
    <x v="1"/>
    <s v="out"/>
    <s v="Outside &quot;Pine Units&quot;"/>
    <n v="29894976"/>
    <n v="795504"/>
    <n v="2"/>
    <s v="C"/>
  </r>
  <r>
    <n v="36"/>
    <s v="Strathcona"/>
    <x v="35"/>
    <x v="1"/>
    <s v="out"/>
    <s v="Outside &quot;Pine Units&quot;"/>
    <n v="56148528"/>
    <n v="213424"/>
    <n v="2"/>
    <s v="C"/>
  </r>
  <r>
    <n v="37"/>
    <s v="SunshineCoast"/>
    <x v="36"/>
    <x v="1"/>
    <s v="out"/>
    <s v="Outside &quot;Pine Units&quot;"/>
    <n v="63022512"/>
    <n v="797776"/>
    <n v="2"/>
    <s v="C"/>
  </r>
  <r>
    <n v="38"/>
    <s v="Vanderhoof"/>
    <x v="37"/>
    <x v="0"/>
    <s v="Vanderhoof"/>
    <s v="Vanderhoof"/>
    <n v="133279904"/>
    <n v="97637744"/>
    <n v="1"/>
    <s v="I"/>
  </r>
  <r>
    <n v="39"/>
    <s v="WilliamsLake"/>
    <x v="38"/>
    <x v="0"/>
    <s v="WilliamsLake"/>
    <s v="Williams Lake"/>
    <n v="264548400"/>
    <n v="143621136"/>
    <n v="1"/>
    <s v="I"/>
  </r>
  <r>
    <n v="40"/>
    <s v="InteriorTFLs"/>
    <x v="39"/>
    <x v="2"/>
    <s v="out"/>
    <s v="Outside &quot;Pine Units&quot;"/>
    <n v="370075520"/>
    <n v="91970448"/>
    <n v="3"/>
    <s v="I"/>
  </r>
  <r>
    <n v="41"/>
    <s v="CoastTFLs"/>
    <x v="40"/>
    <x v="3"/>
    <s v="out"/>
    <s v="Outside &quot;Pine Units&quot;"/>
    <n v="422006432"/>
    <n v="2638912"/>
    <n v="3"/>
    <s v="C"/>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3" dataOnRows="1" applyNumberFormats="0" applyBorderFormats="0" applyFontFormats="0" applyPatternFormats="0" applyAlignmentFormats="0" applyWidthHeightFormats="1" dataCaption="Data" updatedVersion="4" asteriskTotals="1" showMemberPropertyTips="0" itemPrintTitles="1" createdVersion="1" indent="0" compact="0" compactData="0" gridDropZones="1">
  <location ref="A5:AB54" firstHeaderRow="1" firstDataRow="2" firstDataCol="1" rowPageCount="1" colPageCount="1"/>
  <pivotFields count="54">
    <pivotField compact="0" outline="0" subtotalTop="0" showAll="0" includeNewItemsInFilter="1"/>
    <pivotField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axis="axisCol" compact="0" outline="0" subtotalTop="0" showAll="0" includeNewItemsInFilter="1">
      <items count="27">
        <item x="0"/>
        <item x="1"/>
        <item x="2"/>
        <item x="3"/>
        <item x="4"/>
        <item x="5"/>
        <item x="6"/>
        <item x="7"/>
        <item x="8"/>
        <item x="9"/>
        <item x="10"/>
        <item x="11"/>
        <item x="12"/>
        <item x="13"/>
        <item x="14"/>
        <item x="15"/>
        <item x="16"/>
        <item x="17"/>
        <item x="18"/>
        <item x="19"/>
        <item x="20"/>
        <item x="21"/>
        <item x="22"/>
        <item x="23"/>
        <item x="24"/>
        <item x="25"/>
        <item t="default"/>
      </items>
    </pivotField>
    <pivotField compact="0" outline="0" subtotalTop="0" showAll="0" includeNewItemsInFilter="1" defaultSubtotal="0"/>
    <pivotField compact="0" outline="0" subtotalTop="0" showAll="0" includeNewItemsInFilter="1"/>
    <pivotField axis="axisPage" compact="0" outline="0" subtotalTop="0" showAll="0" includeNewItemsInFilter="1" defaultSubtotal="0">
      <items count="77">
        <item x="0"/>
        <item x="1"/>
        <item x="2"/>
        <item x="3"/>
        <item x="4"/>
        <item x="5"/>
        <item x="6"/>
        <item x="7"/>
        <item m="1" x="62"/>
        <item x="8"/>
        <item x="9"/>
        <item x="10"/>
        <item x="11"/>
        <item x="12"/>
        <item x="13"/>
        <item x="14"/>
        <item x="15"/>
        <item x="16"/>
        <item x="17"/>
        <item x="18"/>
        <item x="19"/>
        <item x="20"/>
        <item x="21"/>
        <item x="22"/>
        <item x="23"/>
        <item x="24"/>
        <item x="25"/>
        <item x="26"/>
        <item x="27"/>
        <item x="28"/>
        <item x="29"/>
        <item x="30"/>
        <item x="31"/>
        <item x="32"/>
        <item x="33"/>
        <item x="34"/>
        <item x="35"/>
        <item x="36"/>
        <item m="1" x="68"/>
        <item m="1" x="59"/>
        <item m="1" x="63"/>
        <item m="1" x="69"/>
        <item m="1" x="71"/>
        <item m="1" x="73"/>
        <item m="1" x="74"/>
        <item m="1" x="60"/>
        <item m="1" x="65"/>
        <item m="1" x="67"/>
        <item m="1" x="46"/>
        <item m="1" x="49"/>
        <item m="1" x="53"/>
        <item m="1" x="57"/>
        <item m="1" x="61"/>
        <item m="1" x="64"/>
        <item m="1" x="66"/>
        <item m="1" x="42"/>
        <item m="1" x="44"/>
        <item m="1" x="47"/>
        <item m="1" x="50"/>
        <item m="1" x="51"/>
        <item m="1" x="52"/>
        <item m="1" x="54"/>
        <item m="1" x="56"/>
        <item m="1" x="58"/>
        <item m="1" x="72"/>
        <item m="1" x="75"/>
        <item m="1" x="76"/>
        <item m="1" x="41"/>
        <item m="1" x="43"/>
        <item m="1" x="45"/>
        <item m="1" x="48"/>
        <item m="1" x="70"/>
        <item m="1" x="55"/>
        <item x="37"/>
        <item x="38"/>
        <item x="39"/>
        <item x="40"/>
      </items>
    </pivotField>
  </pivotFields>
  <rowFields count="1">
    <field x="-2"/>
  </rowFields>
  <rowItems count="48">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i i="41">
      <x v="41"/>
    </i>
    <i i="42">
      <x v="42"/>
    </i>
    <i i="43">
      <x v="43"/>
    </i>
    <i i="44">
      <x v="44"/>
    </i>
    <i i="45">
      <x v="45"/>
    </i>
    <i i="46">
      <x v="46"/>
    </i>
    <i i="47">
      <x v="47"/>
    </i>
  </rowItems>
  <colFields count="1">
    <field x="50"/>
  </colFields>
  <colItems count="27">
    <i>
      <x/>
    </i>
    <i>
      <x v="1"/>
    </i>
    <i>
      <x v="2"/>
    </i>
    <i>
      <x v="3"/>
    </i>
    <i>
      <x v="4"/>
    </i>
    <i>
      <x v="5"/>
    </i>
    <i>
      <x v="6"/>
    </i>
    <i>
      <x v="7"/>
    </i>
    <i>
      <x v="8"/>
    </i>
    <i>
      <x v="9"/>
    </i>
    <i>
      <x v="10"/>
    </i>
    <i>
      <x v="11"/>
    </i>
    <i>
      <x v="12"/>
    </i>
    <i>
      <x v="13"/>
    </i>
    <i>
      <x v="14"/>
    </i>
    <i>
      <x v="15"/>
    </i>
    <i>
      <x v="16"/>
    </i>
    <i>
      <x v="17"/>
    </i>
    <i>
      <x v="18"/>
    </i>
    <i>
      <x v="19"/>
    </i>
    <i>
      <x v="20"/>
    </i>
    <i>
      <x v="21"/>
    </i>
    <i>
      <x v="22"/>
    </i>
    <i>
      <x v="23"/>
    </i>
    <i>
      <x v="24"/>
    </i>
    <i>
      <x v="25"/>
    </i>
    <i t="grand">
      <x/>
    </i>
  </colItems>
  <pageFields count="1">
    <pageField fld="53" hier="-1"/>
  </pageFields>
  <dataFields count="48">
    <dataField name="Sum of 2004anKillData" fld="2" baseField="0" baseItem="0"/>
    <dataField name="Sum of 2004anKillProjection" fld="4" baseField="0" baseItem="0"/>
    <dataField name="Sum of 2005anKillData" fld="6" baseField="0" baseItem="0"/>
    <dataField name="Sum of 2005anKillProjection" fld="8" baseField="0" baseItem="0"/>
    <dataField name="Sum of 2006anKillData" fld="10" baseField="0" baseItem="0"/>
    <dataField name="Sum of 2006anKillProjection" fld="12" baseField="0" baseItem="0"/>
    <dataField name="Sum of 2007anKillData" fld="14" baseField="0" baseItem="0"/>
    <dataField name="Sum of 2007anKillProjection" fld="16" baseField="0" baseItem="0"/>
    <dataField name="Sum of 2008anKillData" fld="18" baseField="0" baseItem="0"/>
    <dataField name="Sum of 2008anKillProjection" fld="20" baseField="0" baseItem="0"/>
    <dataField name="Sum of 2009anKillData" fld="22" baseField="0" baseItem="0"/>
    <dataField name="Sum of 2009anKillProjection" fld="24" baseField="0" baseItem="0"/>
    <dataField name="Sum of 2010anKillData" fld="26" baseField="0" baseItem="0"/>
    <dataField name="Sum of 2010anKillProjection" fld="28" baseField="0" baseItem="0"/>
    <dataField name="Sum of 2011anKillData" fld="30" baseField="0" baseItem="0"/>
    <dataField name="Sum of 2011anKillProjection" fld="32" baseField="0" baseItem="0"/>
    <dataField name="Sum of 2012anKillData" fld="34" baseField="0" baseItem="0"/>
    <dataField name="Sum of 2012anKillProjection" fld="36" baseField="0" baseItem="0"/>
    <dataField name="Sum of 2013anKillData" fld="38" baseField="0" baseItem="0"/>
    <dataField name="Sum of 2013anKillProjection" fld="40" baseField="0" baseItem="0"/>
    <dataField name="Sum of 2014anKillData" fld="42" baseField="46" baseItem="0"/>
    <dataField name="Sum of 2014anKillProjection" fld="44" baseField="46" baseItem="0"/>
    <dataField name="Sum of 2015anKillData" fld="46" baseField="50" baseItem="0"/>
    <dataField name="Sum of 2015anKillProjection" fld="48" baseField="50" baseItem="0"/>
    <dataField name="Sum of 2004cumKillData" fld="3" baseField="0" baseItem="0"/>
    <dataField name="Sum of 2004cumKillProjection" fld="5" baseField="0" baseItem="0"/>
    <dataField name="Sum of 2005cumKillData" fld="7" baseField="0" baseItem="0"/>
    <dataField name="Sum of 2005cumKillProjection" fld="9" baseField="0" baseItem="0"/>
    <dataField name="Sum of 2006cumKillData" fld="11" baseField="0" baseItem="0"/>
    <dataField name="Sum of 2006cumKillProjection" fld="13" baseField="0" baseItem="0"/>
    <dataField name="Sum of 2007cumKillData" fld="15" baseField="0" baseItem="0"/>
    <dataField name="Sum of 2007cumKillProjection" fld="17" baseField="0" baseItem="0"/>
    <dataField name="Sum of 2008cumKillData" fld="19" baseField="0" baseItem="0"/>
    <dataField name="Sum of 2008cumKillProjection" fld="21" baseField="0" baseItem="0"/>
    <dataField name="Sum of 2009cumKillData" fld="23" baseField="0" baseItem="0"/>
    <dataField name="Sum of 2009cumKillProjection" fld="25" baseField="0" baseItem="0"/>
    <dataField name="Sum of 2010cumKillData" fld="27" baseField="0" baseItem="0"/>
    <dataField name="Sum of 2010cumKillProjection" fld="29" baseField="0" baseItem="0"/>
    <dataField name="Sum of 2011cumKillData" fld="31" baseField="0" baseItem="0"/>
    <dataField name="Sum of 2011cumKillProjection" fld="33" baseField="0" baseItem="0"/>
    <dataField name="Sum of 2012cumKillData" fld="35" baseField="0" baseItem="0"/>
    <dataField name="Sum of 2012cumKillProjection" fld="37" baseField="0" baseItem="0"/>
    <dataField name="Sum of 2013cumKillData" fld="39" baseField="0" baseItem="0"/>
    <dataField name="Sum of 2013cumKillProjection" fld="41" baseField="0" baseItem="0"/>
    <dataField name="Sum of 2014cumKillData" fld="43" baseField="46" baseItem="0"/>
    <dataField name="Sum of 2014cumKillProjection" fld="45" baseField="46" baseItem="0"/>
    <dataField name="Sum of 2015cumKillData" fld="47" baseField="50" baseItem="0"/>
    <dataField name="Sum of 2015cumKillProjection" fld="49" baseField="50" baseItem="0"/>
  </dataFields>
  <formats count="73">
    <format dxfId="112">
      <pivotArea outline="0" fieldPosition="0">
        <references count="1">
          <reference field="4294967294" count="4" selected="0">
            <x v="10"/>
            <x v="11"/>
            <x v="34"/>
            <x v="35"/>
          </reference>
        </references>
      </pivotArea>
    </format>
    <format dxfId="111">
      <pivotArea dataOnly="0" labelOnly="1" outline="0" fieldPosition="0">
        <references count="1">
          <reference field="4294967294" count="4">
            <x v="10"/>
            <x v="11"/>
            <x v="34"/>
            <x v="35"/>
          </reference>
        </references>
      </pivotArea>
    </format>
    <format dxfId="110">
      <pivotArea outline="0" fieldPosition="0">
        <references count="1">
          <reference field="4294967294" count="20" selected="0">
            <x v="0"/>
            <x v="1"/>
            <x v="2"/>
            <x v="3"/>
            <x v="4"/>
            <x v="5"/>
            <x v="6"/>
            <x v="7"/>
            <x v="8"/>
            <x v="9"/>
            <x v="24"/>
            <x v="25"/>
            <x v="26"/>
            <x v="27"/>
            <x v="28"/>
            <x v="29"/>
            <x v="30"/>
            <x v="31"/>
            <x v="32"/>
            <x v="33"/>
          </reference>
        </references>
      </pivotArea>
    </format>
    <format dxfId="109">
      <pivotArea dataOnly="0" labelOnly="1" outline="0" fieldPosition="0">
        <references count="1">
          <reference field="4294967294" count="20">
            <x v="0"/>
            <x v="1"/>
            <x v="2"/>
            <x v="3"/>
            <x v="4"/>
            <x v="5"/>
            <x v="6"/>
            <x v="7"/>
            <x v="8"/>
            <x v="9"/>
            <x v="24"/>
            <x v="25"/>
            <x v="26"/>
            <x v="27"/>
            <x v="28"/>
            <x v="29"/>
            <x v="30"/>
            <x v="31"/>
            <x v="32"/>
            <x v="33"/>
          </reference>
        </references>
      </pivotArea>
    </format>
    <format dxfId="108">
      <pivotArea outline="0" fieldPosition="0"/>
    </format>
    <format dxfId="107">
      <pivotArea outline="0" fieldPosition="0">
        <references count="1">
          <reference field="4294967294" count="2" selected="0">
            <x v="10"/>
            <x v="11"/>
          </reference>
        </references>
      </pivotArea>
    </format>
    <format dxfId="106">
      <pivotArea dataOnly="0" labelOnly="1" outline="0" fieldPosition="0">
        <references count="1">
          <reference field="4294967294" count="2">
            <x v="10"/>
            <x v="11"/>
          </reference>
        </references>
      </pivotArea>
    </format>
    <format dxfId="105">
      <pivotArea outline="0" fieldPosition="0">
        <references count="1">
          <reference field="4294967294" count="2" selected="0">
            <x v="10"/>
            <x v="11"/>
          </reference>
        </references>
      </pivotArea>
    </format>
    <format dxfId="104">
      <pivotArea dataOnly="0" labelOnly="1" outline="0" fieldPosition="0">
        <references count="1">
          <reference field="4294967294" count="2">
            <x v="10"/>
            <x v="11"/>
          </reference>
        </references>
      </pivotArea>
    </format>
    <format dxfId="103">
      <pivotArea outline="0" fieldPosition="0">
        <references count="1">
          <reference field="4294967294" count="2" selected="0">
            <x v="34"/>
            <x v="35"/>
          </reference>
        </references>
      </pivotArea>
    </format>
    <format dxfId="102">
      <pivotArea dataOnly="0" labelOnly="1" outline="0" fieldPosition="0">
        <references count="1">
          <reference field="4294967294" count="2">
            <x v="34"/>
            <x v="35"/>
          </reference>
        </references>
      </pivotArea>
    </format>
    <format dxfId="101">
      <pivotArea outline="0" fieldPosition="0">
        <references count="1">
          <reference field="4294967294" count="2" selected="0">
            <x v="34"/>
            <x v="35"/>
          </reference>
        </references>
      </pivotArea>
    </format>
    <format dxfId="100">
      <pivotArea dataOnly="0" labelOnly="1" outline="0" fieldPosition="0">
        <references count="1">
          <reference field="4294967294" count="2">
            <x v="34"/>
            <x v="35"/>
          </reference>
        </references>
      </pivotArea>
    </format>
    <format dxfId="99">
      <pivotArea outline="0" fieldPosition="0">
        <references count="1">
          <reference field="4294967294" count="2" selected="0">
            <x v="12"/>
            <x v="13"/>
          </reference>
        </references>
      </pivotArea>
    </format>
    <format dxfId="98">
      <pivotArea dataOnly="0" labelOnly="1" outline="0" fieldPosition="0">
        <references count="1">
          <reference field="4294967294" count="2">
            <x v="12"/>
            <x v="13"/>
          </reference>
        </references>
      </pivotArea>
    </format>
    <format dxfId="97">
      <pivotArea outline="0" fieldPosition="0">
        <references count="1">
          <reference field="4294967294" count="2" selected="0">
            <x v="12"/>
            <x v="13"/>
          </reference>
        </references>
      </pivotArea>
    </format>
    <format dxfId="96">
      <pivotArea dataOnly="0" labelOnly="1" outline="0" fieldPosition="0">
        <references count="1">
          <reference field="4294967294" count="2">
            <x v="12"/>
            <x v="13"/>
          </reference>
        </references>
      </pivotArea>
    </format>
    <format dxfId="95">
      <pivotArea outline="0" fieldPosition="0">
        <references count="1">
          <reference field="4294967294" count="2" selected="0">
            <x v="14"/>
            <x v="15"/>
          </reference>
        </references>
      </pivotArea>
    </format>
    <format dxfId="94">
      <pivotArea dataOnly="0" labelOnly="1" outline="0" fieldPosition="0">
        <references count="1">
          <reference field="4294967294" count="2">
            <x v="14"/>
            <x v="15"/>
          </reference>
        </references>
      </pivotArea>
    </format>
    <format dxfId="93">
      <pivotArea outline="0" fieldPosition="0">
        <references count="1">
          <reference field="4294967294" count="2" selected="0">
            <x v="36"/>
            <x v="37"/>
          </reference>
        </references>
      </pivotArea>
    </format>
    <format dxfId="92">
      <pivotArea dataOnly="0" labelOnly="1" outline="0" fieldPosition="0">
        <references count="1">
          <reference field="4294967294" count="2">
            <x v="36"/>
            <x v="37"/>
          </reference>
        </references>
      </pivotArea>
    </format>
    <format dxfId="91">
      <pivotArea outline="0" fieldPosition="0">
        <references count="1">
          <reference field="4294967294" count="2" selected="0">
            <x v="36"/>
            <x v="37"/>
          </reference>
        </references>
      </pivotArea>
    </format>
    <format dxfId="90">
      <pivotArea dataOnly="0" labelOnly="1" outline="0" fieldPosition="0">
        <references count="1">
          <reference field="4294967294" count="2">
            <x v="36"/>
            <x v="37"/>
          </reference>
        </references>
      </pivotArea>
    </format>
    <format dxfId="89">
      <pivotArea dataOnly="0" outline="0" fieldPosition="0">
        <references count="1">
          <reference field="4294967294" count="2">
            <x v="38"/>
            <x v="39"/>
          </reference>
        </references>
      </pivotArea>
    </format>
    <format dxfId="88">
      <pivotArea outline="0" fieldPosition="0">
        <references count="1">
          <reference field="4294967294" count="2" selected="0">
            <x v="14"/>
            <x v="15"/>
          </reference>
        </references>
      </pivotArea>
    </format>
    <format dxfId="87">
      <pivotArea dataOnly="0" labelOnly="1" outline="0" fieldPosition="0">
        <references count="1">
          <reference field="4294967294" count="2">
            <x v="14"/>
            <x v="15"/>
          </reference>
        </references>
      </pivotArea>
    </format>
    <format dxfId="86">
      <pivotArea outline="0" fieldPosition="0">
        <references count="1">
          <reference field="4294967294" count="2" selected="0">
            <x v="14"/>
            <x v="15"/>
          </reference>
        </references>
      </pivotArea>
    </format>
    <format dxfId="85">
      <pivotArea dataOnly="0" labelOnly="1" outline="0" fieldPosition="0">
        <references count="1">
          <reference field="4294967294" count="2">
            <x v="14"/>
            <x v="15"/>
          </reference>
        </references>
      </pivotArea>
    </format>
    <format dxfId="84">
      <pivotArea outline="0" fieldPosition="0">
        <references count="1">
          <reference field="4294967294" count="2" selected="0">
            <x v="40"/>
            <x v="41"/>
          </reference>
        </references>
      </pivotArea>
    </format>
    <format dxfId="83">
      <pivotArea dataOnly="0" labelOnly="1" outline="0" fieldPosition="0">
        <references count="1">
          <reference field="4294967294" count="2">
            <x v="40"/>
            <x v="41"/>
          </reference>
        </references>
      </pivotArea>
    </format>
    <format dxfId="82">
      <pivotArea outline="0" fieldPosition="0">
        <references count="1">
          <reference field="4294967294" count="2" selected="0">
            <x v="38"/>
            <x v="39"/>
          </reference>
        </references>
      </pivotArea>
    </format>
    <format dxfId="81">
      <pivotArea dataOnly="0" labelOnly="1" outline="0" fieldPosition="0">
        <references count="1">
          <reference field="4294967294" count="2">
            <x v="38"/>
            <x v="39"/>
          </reference>
        </references>
      </pivotArea>
    </format>
    <format dxfId="80">
      <pivotArea outline="0" fieldPosition="0">
        <references count="1">
          <reference field="4294967294" count="2" selected="0">
            <x v="38"/>
            <x v="39"/>
          </reference>
        </references>
      </pivotArea>
    </format>
    <format dxfId="79">
      <pivotArea dataOnly="0" labelOnly="1" outline="0" fieldPosition="0">
        <references count="1">
          <reference field="4294967294" count="2">
            <x v="38"/>
            <x v="39"/>
          </reference>
        </references>
      </pivotArea>
    </format>
    <format dxfId="78">
      <pivotArea outline="0" fieldPosition="0">
        <references count="1">
          <reference field="4294967294" count="2" selected="0">
            <x v="16"/>
            <x v="17"/>
          </reference>
        </references>
      </pivotArea>
    </format>
    <format dxfId="77">
      <pivotArea dataOnly="0" labelOnly="1" outline="0" fieldPosition="0">
        <references count="1">
          <reference field="4294967294" count="2">
            <x v="16"/>
            <x v="17"/>
          </reference>
        </references>
      </pivotArea>
    </format>
    <format dxfId="76">
      <pivotArea dataOnly="0" labelOnly="1" outline="0" fieldPosition="0">
        <references count="1">
          <reference field="4294967294" count="2">
            <x v="18"/>
            <x v="19"/>
          </reference>
        </references>
      </pivotArea>
    </format>
    <format dxfId="75">
      <pivotArea outline="0" fieldPosition="0">
        <references count="1">
          <reference field="4294967294" count="2" selected="0">
            <x v="16"/>
            <x v="17"/>
          </reference>
        </references>
      </pivotArea>
    </format>
    <format dxfId="74">
      <pivotArea dataOnly="0" labelOnly="1" outline="0" fieldPosition="0">
        <references count="1">
          <reference field="4294967294" count="2">
            <x v="16"/>
            <x v="17"/>
          </reference>
        </references>
      </pivotArea>
    </format>
    <format dxfId="73">
      <pivotArea outline="0" fieldPosition="0">
        <references count="1">
          <reference field="4294967294" count="2" selected="0">
            <x v="40"/>
            <x v="41"/>
          </reference>
        </references>
      </pivotArea>
    </format>
    <format dxfId="72">
      <pivotArea dataOnly="0" labelOnly="1" outline="0" fieldPosition="0">
        <references count="1">
          <reference field="4294967294" count="2">
            <x v="40"/>
            <x v="41"/>
          </reference>
        </references>
      </pivotArea>
    </format>
    <format dxfId="71">
      <pivotArea outline="0" fieldPosition="0">
        <references count="1">
          <reference field="4294967294" count="2" selected="0">
            <x v="40"/>
            <x v="41"/>
          </reference>
        </references>
      </pivotArea>
    </format>
    <format dxfId="70">
      <pivotArea dataOnly="0" labelOnly="1" outline="0" fieldPosition="0">
        <references count="1">
          <reference field="4294967294" count="2">
            <x v="40"/>
            <x v="41"/>
          </reference>
        </references>
      </pivotArea>
    </format>
    <format dxfId="69">
      <pivotArea outline="0" fieldPosition="0">
        <references count="1">
          <reference field="4294967294" count="2" selected="0">
            <x v="42"/>
            <x v="43"/>
          </reference>
        </references>
      </pivotArea>
    </format>
    <format dxfId="68">
      <pivotArea dataOnly="0" labelOnly="1" outline="0" fieldPosition="0">
        <references count="1">
          <reference field="4294967294" count="2">
            <x v="42"/>
            <x v="43"/>
          </reference>
        </references>
      </pivotArea>
    </format>
    <format dxfId="67">
      <pivotArea dataOnly="0" labelOnly="1" outline="0" fieldPosition="0">
        <references count="1">
          <reference field="4294967294" count="1">
            <x v="18"/>
          </reference>
        </references>
      </pivotArea>
    </format>
    <format dxfId="66">
      <pivotArea outline="0" fieldPosition="0">
        <references count="1">
          <reference field="4294967294" count="4" selected="0">
            <x v="18"/>
            <x v="19"/>
            <x v="20"/>
            <x v="21"/>
          </reference>
        </references>
      </pivotArea>
    </format>
    <format dxfId="65">
      <pivotArea dataOnly="0" labelOnly="1" outline="0" fieldPosition="0">
        <references count="1">
          <reference field="4294967294" count="4">
            <x v="18"/>
            <x v="19"/>
            <x v="20"/>
            <x v="21"/>
          </reference>
        </references>
      </pivotArea>
    </format>
    <format dxfId="64">
      <pivotArea outline="0" fieldPosition="0">
        <references count="1">
          <reference field="4294967294" count="4" selected="0">
            <x v="18"/>
            <x v="19"/>
            <x v="20"/>
            <x v="21"/>
          </reference>
        </references>
      </pivotArea>
    </format>
    <format dxfId="63">
      <pivotArea dataOnly="0" labelOnly="1" outline="0" fieldPosition="0">
        <references count="1">
          <reference field="4294967294" count="4">
            <x v="18"/>
            <x v="19"/>
            <x v="20"/>
            <x v="21"/>
          </reference>
        </references>
      </pivotArea>
    </format>
    <format dxfId="62">
      <pivotArea outline="0" fieldPosition="0">
        <references count="1">
          <reference field="4294967294" count="2" selected="0">
            <x v="20"/>
            <x v="21"/>
          </reference>
        </references>
      </pivotArea>
    </format>
    <format dxfId="61">
      <pivotArea dataOnly="0" labelOnly="1" outline="0" fieldPosition="0">
        <references count="1">
          <reference field="4294967294" count="2">
            <x v="20"/>
            <x v="21"/>
          </reference>
        </references>
      </pivotArea>
    </format>
    <format dxfId="60">
      <pivotArea outline="0" fieldPosition="0">
        <references count="1">
          <reference field="4294967294" count="2" selected="0">
            <x v="20"/>
            <x v="21"/>
          </reference>
        </references>
      </pivotArea>
    </format>
    <format dxfId="59">
      <pivotArea dataOnly="0" labelOnly="1" outline="0" fieldPosition="0">
        <references count="1">
          <reference field="4294967294" count="2">
            <x v="20"/>
            <x v="21"/>
          </reference>
        </references>
      </pivotArea>
    </format>
    <format dxfId="58">
      <pivotArea outline="0" fieldPosition="0">
        <references count="1">
          <reference field="4294967294" count="4" selected="0">
            <x v="42"/>
            <x v="43"/>
            <x v="44"/>
            <x v="45"/>
          </reference>
        </references>
      </pivotArea>
    </format>
    <format dxfId="57">
      <pivotArea dataOnly="0" labelOnly="1" outline="0" fieldPosition="0">
        <references count="1">
          <reference field="4294967294" count="4">
            <x v="42"/>
            <x v="43"/>
            <x v="44"/>
            <x v="45"/>
          </reference>
        </references>
      </pivotArea>
    </format>
    <format dxfId="56">
      <pivotArea outline="0" fieldPosition="0">
        <references count="1">
          <reference field="4294967294" count="4" selected="0">
            <x v="42"/>
            <x v="43"/>
            <x v="44"/>
            <x v="45"/>
          </reference>
        </references>
      </pivotArea>
    </format>
    <format dxfId="55">
      <pivotArea dataOnly="0" labelOnly="1" outline="0" fieldPosition="0">
        <references count="1">
          <reference field="4294967294" count="4">
            <x v="42"/>
            <x v="43"/>
            <x v="44"/>
            <x v="45"/>
          </reference>
        </references>
      </pivotArea>
    </format>
    <format dxfId="47">
      <pivotArea outline="0" fieldPosition="0">
        <references count="1">
          <reference field="4294967294" count="2" selected="0">
            <x v="20"/>
            <x v="21"/>
          </reference>
        </references>
      </pivotArea>
    </format>
    <format dxfId="46">
      <pivotArea dataOnly="0" labelOnly="1" outline="0" fieldPosition="0">
        <references count="1">
          <reference field="4294967294" count="2">
            <x v="20"/>
            <x v="21"/>
          </reference>
        </references>
      </pivotArea>
    </format>
    <format dxfId="45">
      <pivotArea outline="0" fieldPosition="0">
        <references count="1">
          <reference field="4294967294" count="2" selected="0">
            <x v="44"/>
            <x v="45"/>
          </reference>
        </references>
      </pivotArea>
    </format>
    <format dxfId="44">
      <pivotArea dataOnly="0" labelOnly="1" outline="0" fieldPosition="0">
        <references count="1">
          <reference field="4294967294" count="2">
            <x v="44"/>
            <x v="45"/>
          </reference>
        </references>
      </pivotArea>
    </format>
    <format dxfId="43">
      <pivotArea outline="0" fieldPosition="0">
        <references count="1">
          <reference field="4294967294" count="2" selected="0">
            <x v="22"/>
            <x v="23"/>
          </reference>
        </references>
      </pivotArea>
    </format>
    <format dxfId="42">
      <pivotArea dataOnly="0" labelOnly="1" outline="0" fieldPosition="0">
        <references count="1">
          <reference field="4294967294" count="2">
            <x v="22"/>
            <x v="23"/>
          </reference>
        </references>
      </pivotArea>
    </format>
    <format dxfId="41">
      <pivotArea outline="0" fieldPosition="0">
        <references count="1">
          <reference field="4294967294" count="2" selected="0">
            <x v="20"/>
            <x v="21"/>
          </reference>
        </references>
      </pivotArea>
    </format>
    <format dxfId="40">
      <pivotArea dataOnly="0" labelOnly="1" outline="0" fieldPosition="0">
        <references count="1">
          <reference field="4294967294" count="2">
            <x v="20"/>
            <x v="21"/>
          </reference>
        </references>
      </pivotArea>
    </format>
    <format dxfId="39">
      <pivotArea outline="0" fieldPosition="0">
        <references count="1">
          <reference field="4294967294" count="2" selected="0">
            <x v="46"/>
            <x v="47"/>
          </reference>
        </references>
      </pivotArea>
    </format>
    <format dxfId="38">
      <pivotArea dataOnly="0" labelOnly="1" outline="0" fieldPosition="0">
        <references count="1">
          <reference field="4294967294" count="2">
            <x v="46"/>
            <x v="47"/>
          </reference>
        </references>
      </pivotArea>
    </format>
    <format dxfId="4">
      <pivotArea field="53" type="button" dataOnly="0" labelOnly="1" outline="0" axis="axisPage" fieldPosition="0"/>
    </format>
    <format dxfId="3">
      <pivotArea dataOnly="0" labelOnly="1" outline="0" fieldPosition="0">
        <references count="1">
          <reference field="53" count="0"/>
        </references>
      </pivotArea>
    </format>
    <format dxfId="2">
      <pivotArea field="53" type="button" dataOnly="0" labelOnly="1" outline="0" axis="axisPage" fieldPosition="0"/>
    </format>
    <format dxfId="1">
      <pivotArea dataOnly="0" labelOnly="1" outline="0" fieldPosition="0">
        <references count="1">
          <reference field="53" count="0"/>
        </references>
      </pivotArea>
    </format>
    <format dxfId="0">
      <pivotArea dataOnly="0" labelOnly="1" outline="0" fieldPosition="0">
        <references count="1">
          <reference field="53" count="0"/>
        </references>
      </pivotArea>
    </format>
  </formats>
  <pivotTableStyleInfo showRowHeaders="1" showColHeaders="1" showRowStripes="0" showColStripes="0" showLastColumn="1"/>
</pivotTableDefinition>
</file>

<file path=xl/pivotTables/pivotTable2.xml><?xml version="1.0" encoding="utf-8"?>
<pivotTableDefinition xmlns="http://schemas.openxmlformats.org/spreadsheetml/2006/main" name="PivotTable3" cacheId="13" dataOnRows="1" applyNumberFormats="0" applyBorderFormats="0" applyFontFormats="0" applyPatternFormats="0" applyAlignmentFormats="0" applyWidthHeightFormats="1" dataCaption="Data" updatedVersion="4" minRefreshableVersion="3" asteriskTotals="1" showMemberPropertyTips="0" useAutoFormatting="1" colGrandTotals="0" itemPrintTitles="1" createdVersion="3" indent="0" compact="0" compactData="0" gridDropZones="1">
  <location ref="T3:AD50" firstHeaderRow="1" firstDataRow="2" firstDataCol="2"/>
  <pivotFields count="54">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axis="axisCol" compact="0" outline="0" subtotalTop="0" showAll="0" includeNewItemsInFilter="1">
      <items count="27">
        <item h="1" x="0"/>
        <item h="1" x="1"/>
        <item h="1" x="2"/>
        <item h="1" x="3"/>
        <item h="1" x="4"/>
        <item h="1" x="5"/>
        <item h="1" x="6"/>
        <item h="1" x="7"/>
        <item h="1" x="8"/>
        <item h="1" x="9"/>
        <item h="1" x="10"/>
        <item h="1" x="11"/>
        <item h="1" x="12"/>
        <item h="1" x="13"/>
        <item h="1" x="14"/>
        <item h="1" x="15"/>
        <item h="1" x="16"/>
        <item x="17"/>
        <item x="18"/>
        <item x="19"/>
        <item x="20"/>
        <item x="21"/>
        <item x="22"/>
        <item x="23"/>
        <item x="24"/>
        <item x="25"/>
        <item t="default"/>
      </items>
    </pivotField>
    <pivotField axis="axisRow" compact="0" outline="0" showAll="0">
      <items count="9">
        <item m="1" x="6"/>
        <item m="1" x="5"/>
        <item m="1" x="4"/>
        <item x="0"/>
        <item x="1"/>
        <item m="1" x="7"/>
        <item x="2"/>
        <item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62"/>
        <item x="8"/>
        <item x="9"/>
        <item x="10"/>
        <item x="11"/>
        <item x="12"/>
        <item x="13"/>
        <item x="39"/>
        <item x="14"/>
        <item x="15"/>
        <item x="16"/>
        <item x="17"/>
        <item x="18"/>
        <item x="19"/>
        <item x="20"/>
        <item x="21"/>
        <item x="22"/>
        <item x="23"/>
        <item x="24"/>
        <item x="25"/>
        <item x="26"/>
        <item x="27"/>
        <item x="28"/>
        <item x="29"/>
        <item x="30"/>
        <item x="31"/>
        <item x="32"/>
        <item x="33"/>
        <item x="34"/>
        <item x="35"/>
        <item x="36"/>
        <item m="1" x="68"/>
        <item m="1" x="59"/>
        <item m="1" x="63"/>
        <item m="1" x="69"/>
        <item m="1" x="71"/>
        <item m="1" x="73"/>
        <item m="1" x="74"/>
        <item m="1" x="60"/>
        <item m="1" x="65"/>
        <item m="1" x="67"/>
        <item m="1" x="46"/>
        <item m="1" x="49"/>
        <item m="1" x="53"/>
        <item m="1" x="57"/>
        <item m="1" x="61"/>
        <item m="1" x="64"/>
        <item m="1" x="66"/>
        <item m="1" x="42"/>
        <item m="1" x="44"/>
        <item m="1" x="47"/>
        <item m="1" x="50"/>
        <item m="1" x="51"/>
        <item m="1" x="52"/>
        <item m="1" x="54"/>
        <item m="1" x="56"/>
        <item m="1" x="58"/>
        <item m="1" x="72"/>
        <item m="1" x="75"/>
        <item m="1" x="76"/>
        <item m="1" x="41"/>
        <item m="1" x="43"/>
        <item m="1" x="45"/>
        <item m="1" x="48"/>
        <item m="1" x="70"/>
        <item m="1" x="55"/>
        <item x="37"/>
        <item x="38"/>
      </items>
    </pivotField>
  </pivotFields>
  <rowFields count="2">
    <field x="51"/>
    <field x="53"/>
  </rowFields>
  <rowItems count="46">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x v="16"/>
    </i>
    <i t="default">
      <x v="6"/>
    </i>
    <i>
      <x v="7"/>
      <x v="6"/>
    </i>
    <i t="default">
      <x v="7"/>
    </i>
    <i t="grand">
      <x/>
    </i>
  </rowItems>
  <colFields count="1">
    <field x="50"/>
  </colFields>
  <colItems count="9">
    <i>
      <x v="17"/>
    </i>
    <i>
      <x v="18"/>
    </i>
    <i>
      <x v="19"/>
    </i>
    <i>
      <x v="20"/>
    </i>
    <i>
      <x v="21"/>
    </i>
    <i>
      <x v="22"/>
    </i>
    <i>
      <x v="23"/>
    </i>
    <i>
      <x v="24"/>
    </i>
    <i>
      <x v="25"/>
    </i>
  </colItems>
  <dataFields count="1">
    <dataField name="Sum of 2015anKillProjection" fld="48" baseField="53" baseItem="0"/>
  </dataFields>
  <pivotTableStyleInfo showRowHeaders="1" showColHeaders="1" showRowStripes="0" showColStripes="0" showLastColumn="1"/>
</pivotTableDefinition>
</file>

<file path=xl/pivotTables/pivotTable3.xml><?xml version="1.0" encoding="utf-8"?>
<pivotTableDefinition xmlns="http://schemas.openxmlformats.org/spreadsheetml/2006/main" name="PivotTable4" cacheId="13" dataOnRows="1" applyNumberFormats="0" applyBorderFormats="0" applyFontFormats="0" applyPatternFormats="0" applyAlignmentFormats="0" applyWidthHeightFormats="1" dataCaption="Data" updatedVersion="4" minRefreshableVersion="3" asteriskTotals="1" showMemberPropertyTips="0" useAutoFormatting="1" colGrandTotals="0" itemPrintTitles="1" createdVersion="3" indent="0" compact="0" compactData="0" gridDropZones="1">
  <location ref="A3:S50" firstHeaderRow="1" firstDataRow="2" firstDataCol="2"/>
  <pivotFields count="54">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 axis="axisCol" compact="0" outline="0" subtotalTop="0" showAll="0" includeNewItemsInFilter="1">
      <items count="27">
        <item x="0"/>
        <item x="1"/>
        <item x="2"/>
        <item x="3"/>
        <item x="4"/>
        <item x="5"/>
        <item x="6"/>
        <item x="7"/>
        <item x="8"/>
        <item x="9"/>
        <item x="10"/>
        <item x="11"/>
        <item x="12"/>
        <item x="13"/>
        <item x="14"/>
        <item x="15"/>
        <item x="16"/>
        <item h="1" x="17"/>
        <item h="1" x="18"/>
        <item h="1" x="19"/>
        <item h="1" x="20"/>
        <item h="1" x="21"/>
        <item h="1" x="22"/>
        <item h="1" x="23"/>
        <item h="1" x="24"/>
        <item h="1" x="25"/>
        <item t="default"/>
      </items>
    </pivotField>
    <pivotField axis="axisRow" compact="0" outline="0" showAll="0">
      <items count="9">
        <item m="1" x="6"/>
        <item m="1" x="5"/>
        <item m="1" x="4"/>
        <item x="0"/>
        <item x="1"/>
        <item m="1" x="7"/>
        <item x="2"/>
        <item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62"/>
        <item x="8"/>
        <item x="9"/>
        <item x="10"/>
        <item x="11"/>
        <item x="12"/>
        <item x="13"/>
        <item x="39"/>
        <item x="14"/>
        <item x="15"/>
        <item x="16"/>
        <item x="17"/>
        <item x="18"/>
        <item x="19"/>
        <item x="20"/>
        <item x="21"/>
        <item x="22"/>
        <item x="23"/>
        <item x="24"/>
        <item x="25"/>
        <item x="26"/>
        <item x="27"/>
        <item x="28"/>
        <item x="29"/>
        <item x="30"/>
        <item x="31"/>
        <item x="32"/>
        <item x="33"/>
        <item x="34"/>
        <item x="35"/>
        <item x="36"/>
        <item m="1" x="68"/>
        <item m="1" x="59"/>
        <item m="1" x="63"/>
        <item m="1" x="69"/>
        <item m="1" x="71"/>
        <item m="1" x="73"/>
        <item m="1" x="74"/>
        <item m="1" x="60"/>
        <item m="1" x="65"/>
        <item m="1" x="67"/>
        <item m="1" x="46"/>
        <item m="1" x="49"/>
        <item m="1" x="53"/>
        <item m="1" x="57"/>
        <item m="1" x="61"/>
        <item m="1" x="64"/>
        <item m="1" x="66"/>
        <item m="1" x="42"/>
        <item m="1" x="44"/>
        <item m="1" x="47"/>
        <item m="1" x="50"/>
        <item m="1" x="51"/>
        <item m="1" x="52"/>
        <item m="1" x="54"/>
        <item m="1" x="56"/>
        <item m="1" x="58"/>
        <item m="1" x="72"/>
        <item m="1" x="75"/>
        <item m="1" x="76"/>
        <item m="1" x="41"/>
        <item m="1" x="43"/>
        <item m="1" x="45"/>
        <item m="1" x="48"/>
        <item m="1" x="70"/>
        <item m="1" x="55"/>
        <item x="37"/>
        <item x="38"/>
      </items>
    </pivotField>
  </pivotFields>
  <rowFields count="2">
    <field x="51"/>
    <field x="53"/>
  </rowFields>
  <rowItems count="46">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x v="16"/>
    </i>
    <i t="default">
      <x v="6"/>
    </i>
    <i>
      <x v="7"/>
      <x v="6"/>
    </i>
    <i t="default">
      <x v="7"/>
    </i>
    <i t="grand">
      <x/>
    </i>
  </rowItems>
  <colFields count="1">
    <field x="50"/>
  </colFields>
  <colItems count="17">
    <i>
      <x/>
    </i>
    <i>
      <x v="1"/>
    </i>
    <i>
      <x v="2"/>
    </i>
    <i>
      <x v="3"/>
    </i>
    <i>
      <x v="4"/>
    </i>
    <i>
      <x v="5"/>
    </i>
    <i>
      <x v="6"/>
    </i>
    <i>
      <x v="7"/>
    </i>
    <i>
      <x v="8"/>
    </i>
    <i>
      <x v="9"/>
    </i>
    <i>
      <x v="10"/>
    </i>
    <i>
      <x v="11"/>
    </i>
    <i>
      <x v="12"/>
    </i>
    <i>
      <x v="13"/>
    </i>
    <i>
      <x v="14"/>
    </i>
    <i>
      <x v="15"/>
    </i>
    <i>
      <x v="16"/>
    </i>
  </colItems>
  <dataFields count="1">
    <dataField name="Sum of 2015anKillData" fld="46" baseField="53" baseItem="0"/>
  </dataFields>
  <formats count="4">
    <format dxfId="54">
      <pivotArea dataOnly="0" labelOnly="1" outline="0" fieldPosition="0">
        <references count="1">
          <reference field="51" count="1">
            <x v="0"/>
          </reference>
        </references>
      </pivotArea>
    </format>
    <format dxfId="53">
      <pivotArea field="51" type="button" dataOnly="0" labelOnly="1" outline="0" axis="axisRow" fieldPosition="0"/>
    </format>
    <format dxfId="52">
      <pivotArea type="origin" dataOnly="0" labelOnly="1" outline="0" fieldPosition="0"/>
    </format>
    <format dxfId="51">
      <pivotArea field="51" type="button" dataOnly="0" labelOnly="1" outline="0" axis="axisRow" fieldPosition="0"/>
    </format>
  </formats>
  <pivotTableStyleInfo showRowHeaders="1" showColHeaders="1" showRowStripes="0" showColStripes="0" showLastColumn="1"/>
</pivotTableDefinition>
</file>

<file path=xl/pivotTables/pivotTable4.xml><?xml version="1.0" encoding="utf-8"?>
<pivotTableDefinition xmlns="http://schemas.openxmlformats.org/spreadsheetml/2006/main" name="PivotTable4" cacheId="17" applyNumberFormats="0" applyBorderFormats="0" applyFontFormats="0" applyPatternFormats="0" applyAlignmentFormats="0" applyWidthHeightFormats="1" dataCaption="Data" updatedVersion="4" minRefreshableVersion="3" showMemberPropertyTips="0" useAutoFormatting="1" itemPrintTitles="1" createdVersion="3" indent="0" compact="0" compactData="0" gridDropZones="1">
  <location ref="A3:D50" firstHeaderRow="1" firstDataRow="2" firstDataCol="2"/>
  <pivotFields count="10">
    <pivotField compact="0" outline="0" subtotalTop="0" showAll="0" includeNewItemsInFilter="1"/>
    <pivotField compact="0" outline="0" subtotalTop="0" showAll="0" includeNewItemsInFilter="1"/>
    <pivotField axis="axisRow" compact="0" outline="0" subtotalTop="0" showAll="0" includeNewItemsInFilter="1" sortType="ascending">
      <items count="78">
        <item x="0"/>
        <item x="1"/>
        <item x="2"/>
        <item x="3"/>
        <item x="4"/>
        <item x="5"/>
        <item x="40"/>
        <item x="6"/>
        <item x="7"/>
        <item x="8"/>
        <item x="9"/>
        <item x="10"/>
        <item x="11"/>
        <item x="12"/>
        <item x="13"/>
        <item x="39"/>
        <item x="14"/>
        <item x="15"/>
        <item x="16"/>
        <item x="17"/>
        <item x="18"/>
        <item x="19"/>
        <item x="20"/>
        <item x="21"/>
        <item x="22"/>
        <item x="23"/>
        <item x="24"/>
        <item x="25"/>
        <item x="26"/>
        <item x="27"/>
        <item x="28"/>
        <item x="29"/>
        <item x="30"/>
        <item x="31"/>
        <item x="32"/>
        <item x="33"/>
        <item x="34"/>
        <item x="35"/>
        <item x="36"/>
        <item m="1" x="64"/>
        <item m="1" x="46"/>
        <item m="1" x="68"/>
        <item m="1" x="58"/>
        <item m="1" x="49"/>
        <item m="1" x="53"/>
        <item m="1" x="76"/>
        <item m="1" x="52"/>
        <item m="1" x="67"/>
        <item m="1" x="55"/>
        <item m="1" x="45"/>
        <item m="1" x="66"/>
        <item m="1" x="71"/>
        <item m="1" x="48"/>
        <item m="1" x="63"/>
        <item m="1" x="51"/>
        <item m="1" x="75"/>
        <item m="1" x="73"/>
        <item m="1" x="62"/>
        <item m="1" x="50"/>
        <item m="1" x="74"/>
        <item m="1" x="65"/>
        <item m="1" x="54"/>
        <item m="1" x="43"/>
        <item m="1" x="70"/>
        <item m="1" x="57"/>
        <item m="1" x="44"/>
        <item m="1" x="42"/>
        <item m="1" x="69"/>
        <item m="1" x="56"/>
        <item m="1" x="47"/>
        <item m="1" x="72"/>
        <item m="1" x="60"/>
        <item m="1" x="61"/>
        <item m="1" x="59"/>
        <item x="37"/>
        <item x="38"/>
        <item x="41"/>
        <item t="default"/>
      </items>
    </pivotField>
    <pivotField axis="axisRow" compact="0" outline="0" subtotalTop="0" showAll="0" includeNewItemsInFilter="1">
      <items count="10">
        <item m="1" x="5"/>
        <item m="1" x="6"/>
        <item m="1" x="8"/>
        <item x="0"/>
        <item x="1"/>
        <item m="1" x="7"/>
        <item x="2"/>
        <item x="3"/>
        <item h="1" x="4"/>
        <item t="default"/>
      </items>
    </pivotField>
    <pivotField compact="0" outline="0" subtotalTop="0" showAll="0" includeNewItemsInFilter="1"/>
    <pivotField compact="0" outline="0" subtotalTop="0" showAll="0" includeNewItemsInFilter="1"/>
    <pivotField dataField="1" compact="0" numFmtId="165" outline="0" subtotalTop="0" showAll="0" includeNewItemsInFilter="1"/>
    <pivotField dataField="1" compact="0" numFmtId="165" outline="0" subtotalTop="0" showAll="0" includeNewItemsInFilter="1"/>
    <pivotField compact="0" numFmtId="165" outline="0" subtotalTop="0" showAll="0" includeNewItemsInFilter="1"/>
    <pivotField compact="0" outline="0" subtotalTop="0" showAll="0" includeNewItemsInFilter="1"/>
  </pivotFields>
  <rowFields count="2">
    <field x="3"/>
    <field x="2"/>
  </rowFields>
  <rowItems count="46">
    <i>
      <x v="3"/>
      <x/>
    </i>
    <i r="1">
      <x v="1"/>
    </i>
    <i r="1">
      <x v="3"/>
    </i>
    <i r="1">
      <x v="4"/>
    </i>
    <i r="1">
      <x v="8"/>
    </i>
    <i r="1">
      <x v="9"/>
    </i>
    <i r="1">
      <x v="12"/>
    </i>
    <i r="1">
      <x v="14"/>
    </i>
    <i r="1">
      <x v="16"/>
    </i>
    <i r="1">
      <x v="18"/>
    </i>
    <i r="1">
      <x v="21"/>
    </i>
    <i r="1">
      <x v="22"/>
    </i>
    <i r="1">
      <x v="23"/>
    </i>
    <i r="1">
      <x v="24"/>
    </i>
    <i r="1">
      <x v="25"/>
    </i>
    <i r="1">
      <x v="27"/>
    </i>
    <i r="1">
      <x v="30"/>
    </i>
    <i r="1">
      <x v="31"/>
    </i>
    <i r="1">
      <x v="33"/>
    </i>
    <i r="1">
      <x v="35"/>
    </i>
    <i r="1">
      <x v="74"/>
    </i>
    <i r="1">
      <x v="75"/>
    </i>
    <i t="default">
      <x v="3"/>
    </i>
    <i>
      <x v="4"/>
      <x v="2"/>
    </i>
    <i r="1">
      <x v="5"/>
    </i>
    <i r="1">
      <x v="7"/>
    </i>
    <i r="1">
      <x v="10"/>
    </i>
    <i r="1">
      <x v="11"/>
    </i>
    <i r="1">
      <x v="13"/>
    </i>
    <i r="1">
      <x v="17"/>
    </i>
    <i r="1">
      <x v="19"/>
    </i>
    <i r="1">
      <x v="20"/>
    </i>
    <i r="1">
      <x v="26"/>
    </i>
    <i r="1">
      <x v="28"/>
    </i>
    <i r="1">
      <x v="29"/>
    </i>
    <i r="1">
      <x v="32"/>
    </i>
    <i r="1">
      <x v="34"/>
    </i>
    <i r="1">
      <x v="36"/>
    </i>
    <i r="1">
      <x v="37"/>
    </i>
    <i r="1">
      <x v="38"/>
    </i>
    <i t="default">
      <x v="4"/>
    </i>
    <i>
      <x v="6"/>
      <x v="15"/>
    </i>
    <i t="default">
      <x v="6"/>
    </i>
    <i>
      <x v="7"/>
      <x v="6"/>
    </i>
    <i t="default">
      <x v="7"/>
    </i>
    <i t="grand">
      <x/>
    </i>
  </rowItems>
  <colFields count="1">
    <field x="-2"/>
  </colFields>
  <colItems count="2">
    <i>
      <x/>
    </i>
    <i i="1">
      <x v="1"/>
    </i>
  </colItems>
  <dataFields count="2">
    <dataField name="Sum of THLB Total Volume (m3) in 1999" fld="6" baseField="0" baseItem="0" numFmtId="3"/>
    <dataField name="Sum of THLB Pine Volume (m3) in 1999" fld="7" baseField="0" baseItem="0" numFmtId="3"/>
  </dataFields>
  <formats count="3">
    <format dxfId="50">
      <pivotArea dataOnly="0" labelOnly="1" outline="0" fieldPosition="0">
        <references count="1">
          <reference field="4294967294" count="1">
            <x v="0"/>
          </reference>
        </references>
      </pivotArea>
    </format>
    <format dxfId="49">
      <pivotArea dataOnly="0" labelOnly="1" outline="0" fieldPosition="0">
        <references count="1">
          <reference field="4294967294" count="1">
            <x v="1"/>
          </reference>
        </references>
      </pivotArea>
    </format>
    <format dxfId="48">
      <pivotArea dataOnly="0" labelOnly="1" outline="0" fieldPosition="0">
        <references count="1">
          <reference field="4294967294" count="2">
            <x v="0"/>
            <x v="1"/>
          </reference>
        </references>
      </pivotArea>
    </format>
  </formats>
  <pivotTableStyleInfo showRowHeaders="1" showColHeaders="1" showRowStripes="0" showColStripes="0" showLastColumn="1"/>
</pivotTableDefinition>
</file>

<file path=xl/pivotTables/pivotTable5.xml><?xml version="1.0" encoding="utf-8"?>
<pivotTableDefinition xmlns="http://schemas.openxmlformats.org/spreadsheetml/2006/main" name="PivotTable2" cacheId="13" dataOnRows="1" applyNumberFormats="0" applyBorderFormats="0" applyFontFormats="0" applyPatternFormats="0" applyAlignmentFormats="0" applyWidthHeightFormats="1" dataCaption="Data" updatedVersion="4" minRefreshableVersion="3" asteriskTotals="1" showMemberPropertyTips="0" useAutoFormatting="1" colGrandTotals="0" itemPrintTitles="1" createdVersion="3" indent="0" compact="0" compactData="0" gridDropZones="1">
  <location ref="X3:AH50" firstHeaderRow="1" firstDataRow="2" firstDataCol="2"/>
  <pivotFields count="54">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axis="axisCol" compact="0" outline="0" subtotalTop="0" showAll="0" includeNewItemsInFilter="1">
      <items count="27">
        <item h="1" x="0"/>
        <item h="1" x="1"/>
        <item h="1" x="2"/>
        <item h="1" x="3"/>
        <item h="1" x="4"/>
        <item h="1" x="5"/>
        <item h="1" x="6"/>
        <item h="1" x="7"/>
        <item h="1" x="8"/>
        <item h="1" x="9"/>
        <item h="1" x="10"/>
        <item h="1" x="11"/>
        <item h="1" x="12"/>
        <item h="1" x="13"/>
        <item h="1" x="14"/>
        <item h="1" x="15"/>
        <item h="1" x="16"/>
        <item x="17"/>
        <item x="18"/>
        <item x="19"/>
        <item x="20"/>
        <item x="21"/>
        <item x="22"/>
        <item x="23"/>
        <item x="24"/>
        <item x="25"/>
        <item t="default"/>
      </items>
    </pivotField>
    <pivotField axis="axisRow" compact="0" outline="0" showAll="0">
      <items count="9">
        <item m="1" x="6"/>
        <item m="1" x="5"/>
        <item m="1" x="4"/>
        <item x="0"/>
        <item x="1"/>
        <item m="1" x="7"/>
        <item x="2"/>
        <item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62"/>
        <item x="8"/>
        <item x="9"/>
        <item x="10"/>
        <item x="11"/>
        <item x="12"/>
        <item x="13"/>
        <item x="39"/>
        <item x="14"/>
        <item x="15"/>
        <item x="16"/>
        <item x="17"/>
        <item x="18"/>
        <item x="19"/>
        <item x="20"/>
        <item x="21"/>
        <item x="22"/>
        <item x="23"/>
        <item x="24"/>
        <item x="25"/>
        <item x="26"/>
        <item x="27"/>
        <item x="28"/>
        <item x="29"/>
        <item x="30"/>
        <item x="31"/>
        <item x="32"/>
        <item x="33"/>
        <item x="34"/>
        <item x="35"/>
        <item x="36"/>
        <item m="1" x="68"/>
        <item m="1" x="59"/>
        <item m="1" x="63"/>
        <item m="1" x="69"/>
        <item m="1" x="71"/>
        <item m="1" x="73"/>
        <item m="1" x="74"/>
        <item m="1" x="60"/>
        <item m="1" x="65"/>
        <item m="1" x="67"/>
        <item m="1" x="46"/>
        <item m="1" x="49"/>
        <item m="1" x="53"/>
        <item m="1" x="57"/>
        <item m="1" x="61"/>
        <item m="1" x="64"/>
        <item m="1" x="66"/>
        <item m="1" x="42"/>
        <item m="1" x="44"/>
        <item m="1" x="47"/>
        <item m="1" x="50"/>
        <item m="1" x="51"/>
        <item m="1" x="52"/>
        <item m="1" x="54"/>
        <item m="1" x="56"/>
        <item m="1" x="58"/>
        <item m="1" x="72"/>
        <item m="1" x="75"/>
        <item m="1" x="76"/>
        <item m="1" x="41"/>
        <item m="1" x="43"/>
        <item m="1" x="45"/>
        <item m="1" x="48"/>
        <item m="1" x="70"/>
        <item m="1" x="55"/>
        <item x="37"/>
        <item x="38"/>
      </items>
    </pivotField>
  </pivotFields>
  <rowFields count="2">
    <field x="51"/>
    <field x="53"/>
  </rowFields>
  <rowItems count="46">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x v="16"/>
    </i>
    <i t="default">
      <x v="6"/>
    </i>
    <i>
      <x v="7"/>
      <x v="6"/>
    </i>
    <i t="default">
      <x v="7"/>
    </i>
    <i t="grand">
      <x/>
    </i>
  </rowItems>
  <colFields count="1">
    <field x="50"/>
  </colFields>
  <colItems count="9">
    <i>
      <x v="17"/>
    </i>
    <i>
      <x v="18"/>
    </i>
    <i>
      <x v="19"/>
    </i>
    <i>
      <x v="20"/>
    </i>
    <i>
      <x v="21"/>
    </i>
    <i>
      <x v="22"/>
    </i>
    <i>
      <x v="23"/>
    </i>
    <i>
      <x v="24"/>
    </i>
    <i>
      <x v="25"/>
    </i>
  </colItems>
  <dataFields count="1">
    <dataField name="Sum of 2015cumKillProjection" fld="49" baseField="53" baseItem="0"/>
  </dataFields>
  <pivotTableStyleInfo showRowHeaders="1" showColHeaders="1" showRowStripes="0" showColStripes="0" showLastColumn="1"/>
</pivotTableDefinition>
</file>

<file path=xl/pivotTables/pivotTable6.xml><?xml version="1.0" encoding="utf-8"?>
<pivotTableDefinition xmlns="http://schemas.openxmlformats.org/spreadsheetml/2006/main" name="PivotTable1" cacheId="13" dataOnRows="1" applyNumberFormats="0" applyBorderFormats="0" applyFontFormats="0" applyPatternFormats="0" applyAlignmentFormats="0" applyWidthHeightFormats="1" dataCaption="Data" updatedVersion="4" minRefreshableVersion="3" asteriskTotals="1" showMemberPropertyTips="0" useAutoFormatting="1" colGrandTotals="0" itemPrintTitles="1" createdVersion="3" indent="0" compact="0" compactData="0" gridDropZones="1">
  <location ref="E3:W50" firstHeaderRow="1" firstDataRow="2" firstDataCol="2"/>
  <pivotFields count="54">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axis="axisCol" compact="0" outline="0" subtotalTop="0" showAll="0" includeNewItemsInFilter="1">
      <items count="27">
        <item x="0"/>
        <item x="1"/>
        <item x="2"/>
        <item x="3"/>
        <item x="4"/>
        <item x="5"/>
        <item x="6"/>
        <item x="7"/>
        <item x="8"/>
        <item x="9"/>
        <item x="10"/>
        <item x="11"/>
        <item x="12"/>
        <item x="13"/>
        <item x="14"/>
        <item x="15"/>
        <item x="16"/>
        <item h="1" x="17"/>
        <item h="1" x="18"/>
        <item h="1" x="19"/>
        <item h="1" x="20"/>
        <item h="1" x="21"/>
        <item h="1" x="22"/>
        <item h="1" x="23"/>
        <item h="1" x="24"/>
        <item h="1" x="25"/>
        <item t="default"/>
      </items>
    </pivotField>
    <pivotField axis="axisRow" compact="0" outline="0" showAll="0">
      <items count="9">
        <item m="1" x="6"/>
        <item m="1" x="5"/>
        <item m="1" x="4"/>
        <item x="0"/>
        <item x="1"/>
        <item m="1" x="7"/>
        <item x="2"/>
        <item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62"/>
        <item x="8"/>
        <item x="9"/>
        <item x="10"/>
        <item x="11"/>
        <item x="12"/>
        <item x="13"/>
        <item x="39"/>
        <item x="14"/>
        <item x="15"/>
        <item x="16"/>
        <item x="17"/>
        <item x="18"/>
        <item x="19"/>
        <item x="20"/>
        <item x="21"/>
        <item x="22"/>
        <item x="23"/>
        <item x="24"/>
        <item x="25"/>
        <item x="26"/>
        <item x="27"/>
        <item x="28"/>
        <item x="29"/>
        <item x="30"/>
        <item x="31"/>
        <item x="32"/>
        <item x="33"/>
        <item x="34"/>
        <item x="35"/>
        <item x="36"/>
        <item m="1" x="68"/>
        <item m="1" x="59"/>
        <item m="1" x="63"/>
        <item m="1" x="69"/>
        <item m="1" x="71"/>
        <item m="1" x="73"/>
        <item m="1" x="74"/>
        <item m="1" x="60"/>
        <item m="1" x="65"/>
        <item m="1" x="67"/>
        <item m="1" x="46"/>
        <item m="1" x="49"/>
        <item m="1" x="53"/>
        <item m="1" x="57"/>
        <item m="1" x="61"/>
        <item m="1" x="64"/>
        <item m="1" x="66"/>
        <item m="1" x="42"/>
        <item m="1" x="44"/>
        <item m="1" x="47"/>
        <item m="1" x="50"/>
        <item m="1" x="51"/>
        <item m="1" x="52"/>
        <item m="1" x="54"/>
        <item m="1" x="56"/>
        <item m="1" x="58"/>
        <item m="1" x="72"/>
        <item m="1" x="75"/>
        <item m="1" x="76"/>
        <item m="1" x="41"/>
        <item m="1" x="43"/>
        <item m="1" x="45"/>
        <item m="1" x="48"/>
        <item m="1" x="70"/>
        <item m="1" x="55"/>
        <item x="37"/>
        <item x="38"/>
      </items>
    </pivotField>
  </pivotFields>
  <rowFields count="2">
    <field x="51"/>
    <field x="53"/>
  </rowFields>
  <rowItems count="46">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x v="16"/>
    </i>
    <i t="default">
      <x v="6"/>
    </i>
    <i>
      <x v="7"/>
      <x v="6"/>
    </i>
    <i t="default">
      <x v="7"/>
    </i>
    <i t="grand">
      <x/>
    </i>
  </rowItems>
  <colFields count="1">
    <field x="50"/>
  </colFields>
  <colItems count="17">
    <i>
      <x/>
    </i>
    <i>
      <x v="1"/>
    </i>
    <i>
      <x v="2"/>
    </i>
    <i>
      <x v="3"/>
    </i>
    <i>
      <x v="4"/>
    </i>
    <i>
      <x v="5"/>
    </i>
    <i>
      <x v="6"/>
    </i>
    <i>
      <x v="7"/>
    </i>
    <i>
      <x v="8"/>
    </i>
    <i>
      <x v="9"/>
    </i>
    <i>
      <x v="10"/>
    </i>
    <i>
      <x v="11"/>
    </i>
    <i>
      <x v="12"/>
    </i>
    <i>
      <x v="13"/>
    </i>
    <i>
      <x v="14"/>
    </i>
    <i>
      <x v="15"/>
    </i>
    <i>
      <x v="16"/>
    </i>
  </colItems>
  <dataFields count="1">
    <dataField name="Sum of 2015cumKillData" fld="47" baseField="53" baseItem="0"/>
  </dataFields>
  <pivotTableStyleInfo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for.gov.bc.ca/hre/bcmpb" TargetMode="External"/><Relationship Id="rId1" Type="http://schemas.openxmlformats.org/officeDocument/2006/relationships/hyperlink" Target="mailto:adrian.walton@gov.bc.c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6.x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tabSelected="1" workbookViewId="0"/>
  </sheetViews>
  <sheetFormatPr defaultRowHeight="12.75" x14ac:dyDescent="0.2"/>
  <cols>
    <col min="1" max="1" width="26.140625" customWidth="1"/>
    <col min="2" max="2" width="13" customWidth="1"/>
    <col min="3" max="3" width="13.5703125" customWidth="1"/>
    <col min="4" max="4" width="13.85546875" customWidth="1"/>
    <col min="5" max="5" width="9" customWidth="1"/>
    <col min="6" max="6" width="18.140625" customWidth="1"/>
    <col min="7" max="7" width="13.85546875" style="9" customWidth="1"/>
    <col min="8" max="8" width="14.5703125" customWidth="1"/>
    <col min="9" max="9" width="15.28515625" customWidth="1"/>
    <col min="10" max="10" width="14.140625" customWidth="1"/>
    <col min="11" max="11" width="13.7109375" customWidth="1"/>
  </cols>
  <sheetData>
    <row r="1" spans="1:14" ht="28.5" customHeight="1" x14ac:dyDescent="0.25">
      <c r="A1" s="25" t="s">
        <v>146</v>
      </c>
      <c r="B1" s="19"/>
      <c r="C1" s="19"/>
      <c r="D1" s="19"/>
      <c r="E1" s="19"/>
      <c r="F1" s="19"/>
      <c r="G1" s="44"/>
      <c r="H1" s="19"/>
      <c r="I1" s="19"/>
      <c r="J1" s="19"/>
      <c r="K1" s="19"/>
      <c r="L1" s="19"/>
      <c r="M1" s="19"/>
      <c r="N1" s="20"/>
    </row>
    <row r="2" spans="1:14" ht="21.75" customHeight="1" x14ac:dyDescent="0.2">
      <c r="A2" s="21" t="s">
        <v>147</v>
      </c>
      <c r="B2" s="83" t="s">
        <v>148</v>
      </c>
      <c r="C2" s="22"/>
      <c r="D2" s="22"/>
      <c r="E2" s="22"/>
      <c r="F2" s="22"/>
      <c r="G2" s="45"/>
      <c r="H2" s="22"/>
      <c r="I2" s="22"/>
      <c r="J2" s="22"/>
      <c r="K2" s="22"/>
      <c r="L2" s="22"/>
      <c r="M2" s="22"/>
      <c r="N2" s="23"/>
    </row>
    <row r="3" spans="1:14" x14ac:dyDescent="0.2">
      <c r="A3" s="21" t="s">
        <v>149</v>
      </c>
      <c r="B3" s="83" t="s">
        <v>330</v>
      </c>
      <c r="C3" s="22"/>
      <c r="D3" s="22"/>
      <c r="E3" s="22"/>
      <c r="F3" s="22"/>
      <c r="G3" s="45"/>
      <c r="H3" s="22"/>
      <c r="I3" s="22"/>
      <c r="J3" s="22"/>
      <c r="K3" s="22"/>
      <c r="L3" s="22"/>
      <c r="M3" s="22"/>
      <c r="N3" s="23"/>
    </row>
    <row r="4" spans="1:14" x14ac:dyDescent="0.2">
      <c r="A4" s="21" t="s">
        <v>150</v>
      </c>
      <c r="B4" s="83" t="s">
        <v>166</v>
      </c>
      <c r="C4" s="22"/>
      <c r="D4" s="22"/>
      <c r="E4" s="22"/>
      <c r="F4" s="22"/>
      <c r="G4" s="45"/>
      <c r="H4" s="22"/>
      <c r="I4" s="22"/>
      <c r="J4" s="22"/>
      <c r="K4" s="22"/>
      <c r="L4" s="22"/>
      <c r="M4" s="22"/>
      <c r="N4" s="23"/>
    </row>
    <row r="5" spans="1:14" ht="14.25" x14ac:dyDescent="0.2">
      <c r="A5" s="21" t="s">
        <v>151</v>
      </c>
      <c r="B5" s="83" t="s">
        <v>235</v>
      </c>
      <c r="C5" s="22"/>
      <c r="D5" s="22"/>
      <c r="E5" s="22"/>
      <c r="F5" s="22"/>
      <c r="G5" s="45"/>
      <c r="H5" s="22"/>
      <c r="I5" s="22"/>
      <c r="J5" s="22"/>
      <c r="K5" s="22"/>
      <c r="L5" s="22"/>
      <c r="M5" s="22"/>
      <c r="N5" s="23"/>
    </row>
    <row r="6" spans="1:14" x14ac:dyDescent="0.2">
      <c r="A6" s="21" t="s">
        <v>152</v>
      </c>
      <c r="B6" s="83" t="s">
        <v>236</v>
      </c>
      <c r="C6" s="22"/>
      <c r="D6" s="22"/>
      <c r="E6" s="22"/>
      <c r="F6" s="22"/>
      <c r="G6" s="45"/>
      <c r="H6" s="22"/>
      <c r="I6" s="22"/>
      <c r="J6" s="22"/>
      <c r="K6" s="22"/>
      <c r="L6" s="22"/>
      <c r="M6" s="22"/>
      <c r="N6" s="23"/>
    </row>
    <row r="7" spans="1:14" x14ac:dyDescent="0.2">
      <c r="A7" s="21" t="s">
        <v>153</v>
      </c>
      <c r="B7" s="24" t="s">
        <v>154</v>
      </c>
      <c r="C7" s="22"/>
      <c r="D7" s="22"/>
      <c r="E7" s="22"/>
      <c r="F7" s="22"/>
      <c r="G7" s="45"/>
      <c r="H7" s="22"/>
      <c r="I7" s="22"/>
      <c r="J7" s="22"/>
      <c r="K7" s="22"/>
      <c r="L7" s="22"/>
      <c r="M7" s="22"/>
      <c r="N7" s="23"/>
    </row>
    <row r="8" spans="1:14" x14ac:dyDescent="0.2">
      <c r="A8" s="21" t="s">
        <v>155</v>
      </c>
      <c r="B8" s="24" t="s">
        <v>156</v>
      </c>
      <c r="C8" s="22"/>
      <c r="D8" s="22"/>
      <c r="E8" s="22"/>
      <c r="F8" s="22"/>
      <c r="G8" s="45"/>
      <c r="H8" s="22"/>
      <c r="I8" s="22"/>
      <c r="J8" s="22"/>
      <c r="K8" s="22"/>
      <c r="L8" s="22"/>
      <c r="M8" s="22"/>
      <c r="N8" s="23"/>
    </row>
    <row r="9" spans="1:14" x14ac:dyDescent="0.2">
      <c r="A9" s="21"/>
      <c r="B9" s="22"/>
      <c r="C9" s="22"/>
      <c r="D9" s="22"/>
      <c r="E9" s="22"/>
      <c r="F9" s="22"/>
      <c r="G9" s="45"/>
      <c r="H9" s="22"/>
      <c r="I9" s="22"/>
      <c r="J9" s="22"/>
      <c r="K9" s="22"/>
      <c r="L9" s="22"/>
      <c r="M9" s="22"/>
      <c r="N9" s="23"/>
    </row>
    <row r="10" spans="1:14" x14ac:dyDescent="0.2">
      <c r="A10" s="21" t="s">
        <v>157</v>
      </c>
      <c r="B10" s="43">
        <v>42390</v>
      </c>
      <c r="C10" s="22"/>
      <c r="D10" s="22"/>
      <c r="E10" s="22"/>
      <c r="F10" s="22"/>
      <c r="G10" s="45"/>
      <c r="H10" s="22"/>
      <c r="I10" s="22"/>
      <c r="J10" s="22"/>
      <c r="K10" s="22"/>
      <c r="L10" s="22"/>
      <c r="M10" s="22"/>
      <c r="N10" s="23"/>
    </row>
    <row r="11" spans="1:14" ht="13.5" thickBot="1" x14ac:dyDescent="0.25">
      <c r="A11" s="21"/>
      <c r="B11" s="43"/>
      <c r="C11" s="22"/>
      <c r="D11" s="22"/>
      <c r="E11" s="22"/>
      <c r="F11" s="22"/>
      <c r="G11" s="45"/>
      <c r="H11" s="22"/>
      <c r="I11" s="22"/>
      <c r="J11" s="22"/>
      <c r="K11" s="22"/>
      <c r="L11" s="22"/>
      <c r="M11" s="22"/>
      <c r="N11" s="23"/>
    </row>
    <row r="12" spans="1:14" ht="30" customHeight="1" x14ac:dyDescent="0.25">
      <c r="A12" s="25" t="s">
        <v>173</v>
      </c>
      <c r="B12" s="19"/>
      <c r="C12" s="19"/>
      <c r="D12" s="19"/>
      <c r="E12" s="19"/>
      <c r="F12" s="19"/>
      <c r="G12" s="44"/>
      <c r="H12" s="19"/>
      <c r="I12" s="19"/>
      <c r="J12" s="19"/>
      <c r="K12" s="19"/>
      <c r="L12" s="19"/>
      <c r="M12" s="19"/>
      <c r="N12" s="20"/>
    </row>
    <row r="13" spans="1:14" ht="25.5" customHeight="1" thickBot="1" x14ac:dyDescent="0.25">
      <c r="A13" s="230" t="s">
        <v>238</v>
      </c>
      <c r="B13" s="231"/>
      <c r="C13" s="231"/>
      <c r="D13" s="231"/>
      <c r="E13" s="231"/>
      <c r="F13" s="231"/>
      <c r="G13" s="231"/>
      <c r="H13" s="231"/>
      <c r="I13" s="231"/>
      <c r="J13" s="231"/>
      <c r="K13" s="231"/>
      <c r="L13" s="231"/>
      <c r="M13" s="231"/>
      <c r="N13" s="232"/>
    </row>
    <row r="14" spans="1:14" x14ac:dyDescent="0.2">
      <c r="B14" s="17"/>
    </row>
    <row r="15" spans="1:14" ht="40.5" customHeight="1" x14ac:dyDescent="0.2">
      <c r="A15" s="299" t="s">
        <v>2</v>
      </c>
      <c r="B15" s="285" t="s">
        <v>168</v>
      </c>
      <c r="C15" s="285" t="s">
        <v>331</v>
      </c>
      <c r="D15" s="285" t="s">
        <v>337</v>
      </c>
      <c r="E15" s="296" t="s">
        <v>167</v>
      </c>
      <c r="F15" s="299" t="s">
        <v>73</v>
      </c>
      <c r="G15" s="285" t="s">
        <v>338</v>
      </c>
      <c r="H15" s="285" t="s">
        <v>339</v>
      </c>
      <c r="I15" s="285" t="s">
        <v>340</v>
      </c>
      <c r="J15" s="296" t="s">
        <v>341</v>
      </c>
    </row>
    <row r="16" spans="1:14" x14ac:dyDescent="0.2">
      <c r="A16" s="209" t="s">
        <v>135</v>
      </c>
      <c r="B16" s="226">
        <v>38</v>
      </c>
      <c r="C16" s="66">
        <v>133279904</v>
      </c>
      <c r="D16" s="66">
        <v>97637744</v>
      </c>
      <c r="E16" s="67">
        <v>0.73257663811042362</v>
      </c>
      <c r="F16" s="300" t="s">
        <v>74</v>
      </c>
      <c r="G16" s="62" t="s">
        <v>76</v>
      </c>
      <c r="H16" s="62" t="s">
        <v>76</v>
      </c>
      <c r="I16" s="62">
        <v>133279904</v>
      </c>
      <c r="J16" s="69">
        <v>97637744</v>
      </c>
      <c r="K16" s="68"/>
    </row>
    <row r="17" spans="1:11" x14ac:dyDescent="0.2">
      <c r="A17" s="209" t="s">
        <v>132</v>
      </c>
      <c r="B17" s="226">
        <v>32</v>
      </c>
      <c r="C17" s="66">
        <v>164736944</v>
      </c>
      <c r="D17" s="66">
        <v>110969680</v>
      </c>
      <c r="E17" s="67">
        <v>0.67361744916185895</v>
      </c>
      <c r="F17" s="300" t="s">
        <v>74</v>
      </c>
      <c r="G17" s="62" t="s">
        <v>76</v>
      </c>
      <c r="H17" s="62" t="s">
        <v>76</v>
      </c>
      <c r="I17" s="62">
        <v>164736944</v>
      </c>
      <c r="J17" s="69">
        <v>110969680</v>
      </c>
      <c r="K17" s="68"/>
    </row>
    <row r="18" spans="1:11" x14ac:dyDescent="0.2">
      <c r="A18" s="209" t="s">
        <v>126</v>
      </c>
      <c r="B18" s="226">
        <v>21</v>
      </c>
      <c r="C18" s="66">
        <v>110554240</v>
      </c>
      <c r="D18" s="66">
        <v>71046736</v>
      </c>
      <c r="E18" s="67">
        <v>0.64264144007502566</v>
      </c>
      <c r="F18" s="300" t="s">
        <v>74</v>
      </c>
      <c r="G18" s="62" t="s">
        <v>76</v>
      </c>
      <c r="H18" s="62" t="s">
        <v>76</v>
      </c>
      <c r="I18" s="62">
        <v>110554240</v>
      </c>
      <c r="J18" s="69">
        <v>71046736</v>
      </c>
      <c r="K18" s="68"/>
    </row>
    <row r="19" spans="1:11" x14ac:dyDescent="0.2">
      <c r="A19" s="209" t="s">
        <v>134</v>
      </c>
      <c r="B19" s="226">
        <v>39</v>
      </c>
      <c r="C19" s="66">
        <v>264548400</v>
      </c>
      <c r="D19" s="66">
        <v>143621136</v>
      </c>
      <c r="E19" s="67">
        <v>0.54289172038084521</v>
      </c>
      <c r="F19" s="300" t="s">
        <v>74</v>
      </c>
      <c r="G19" s="62" t="s">
        <v>76</v>
      </c>
      <c r="H19" s="62" t="s">
        <v>76</v>
      </c>
      <c r="I19" s="62">
        <v>264548400</v>
      </c>
      <c r="J19" s="69">
        <v>143621136</v>
      </c>
      <c r="K19" s="68"/>
    </row>
    <row r="20" spans="1:11" x14ac:dyDescent="0.2">
      <c r="A20" s="209" t="s">
        <v>116</v>
      </c>
      <c r="B20" s="226">
        <v>1</v>
      </c>
      <c r="C20" s="66">
        <v>110436352</v>
      </c>
      <c r="D20" s="66">
        <v>57597952</v>
      </c>
      <c r="E20" s="67">
        <v>0.52154884652473854</v>
      </c>
      <c r="F20" s="300" t="s">
        <v>74</v>
      </c>
      <c r="G20" s="62" t="s">
        <v>76</v>
      </c>
      <c r="H20" s="62" t="s">
        <v>76</v>
      </c>
      <c r="I20" s="62">
        <v>110436352</v>
      </c>
      <c r="J20" s="69">
        <v>57597952</v>
      </c>
      <c r="K20" s="68"/>
    </row>
    <row r="21" spans="1:11" x14ac:dyDescent="0.2">
      <c r="A21" s="209" t="s">
        <v>129</v>
      </c>
      <c r="B21" s="226">
        <v>24</v>
      </c>
      <c r="C21" s="66">
        <v>130833856</v>
      </c>
      <c r="D21" s="66">
        <v>66165184</v>
      </c>
      <c r="E21" s="67">
        <v>0.50571913129274426</v>
      </c>
      <c r="F21" s="300" t="s">
        <v>74</v>
      </c>
      <c r="G21" s="62" t="s">
        <v>76</v>
      </c>
      <c r="H21" s="62" t="s">
        <v>76</v>
      </c>
      <c r="I21" s="62">
        <v>130833856</v>
      </c>
      <c r="J21" s="69">
        <v>66165184</v>
      </c>
      <c r="K21" s="68"/>
    </row>
    <row r="22" spans="1:11" x14ac:dyDescent="0.2">
      <c r="A22" s="209" t="s">
        <v>120</v>
      </c>
      <c r="B22" s="226">
        <v>8</v>
      </c>
      <c r="C22" s="66">
        <v>65829904</v>
      </c>
      <c r="D22" s="66">
        <v>30875856</v>
      </c>
      <c r="E22" s="67">
        <v>0.46902477633872897</v>
      </c>
      <c r="F22" s="300" t="s">
        <v>74</v>
      </c>
      <c r="G22" s="62" t="s">
        <v>76</v>
      </c>
      <c r="H22" s="62" t="s">
        <v>76</v>
      </c>
      <c r="I22" s="62">
        <v>65829904</v>
      </c>
      <c r="J22" s="69">
        <v>30875856</v>
      </c>
      <c r="K22" s="68"/>
    </row>
    <row r="23" spans="1:11" x14ac:dyDescent="0.2">
      <c r="A23" s="209" t="s">
        <v>130</v>
      </c>
      <c r="B23" s="226">
        <v>26</v>
      </c>
      <c r="C23" s="66">
        <v>132865936</v>
      </c>
      <c r="D23" s="66">
        <v>57078896</v>
      </c>
      <c r="E23" s="67">
        <v>0.42959766602630189</v>
      </c>
      <c r="F23" s="300" t="s">
        <v>74</v>
      </c>
      <c r="G23" s="62" t="s">
        <v>76</v>
      </c>
      <c r="H23" s="62" t="s">
        <v>76</v>
      </c>
      <c r="I23" s="62">
        <v>132865936</v>
      </c>
      <c r="J23" s="69">
        <v>57078896</v>
      </c>
      <c r="K23" s="68"/>
    </row>
    <row r="24" spans="1:11" x14ac:dyDescent="0.2">
      <c r="A24" s="209" t="s">
        <v>128</v>
      </c>
      <c r="B24" s="226">
        <v>23</v>
      </c>
      <c r="C24" s="66">
        <v>287531712</v>
      </c>
      <c r="D24" s="66">
        <v>116827456</v>
      </c>
      <c r="E24" s="67">
        <v>0.40631155147158166</v>
      </c>
      <c r="F24" s="300" t="s">
        <v>74</v>
      </c>
      <c r="G24" s="62" t="s">
        <v>76</v>
      </c>
      <c r="H24" s="62" t="s">
        <v>76</v>
      </c>
      <c r="I24" s="62">
        <v>287531712</v>
      </c>
      <c r="J24" s="69">
        <v>116827456</v>
      </c>
      <c r="K24" s="68"/>
    </row>
    <row r="25" spans="1:11" x14ac:dyDescent="0.2">
      <c r="A25" s="209" t="s">
        <v>127</v>
      </c>
      <c r="B25" s="226">
        <v>22</v>
      </c>
      <c r="C25" s="66">
        <v>49789440</v>
      </c>
      <c r="D25" s="66">
        <v>19483744</v>
      </c>
      <c r="E25" s="67">
        <v>0.39132281865391538</v>
      </c>
      <c r="F25" s="300" t="s">
        <v>74</v>
      </c>
      <c r="G25" s="62" t="s">
        <v>76</v>
      </c>
      <c r="H25" s="62" t="s">
        <v>76</v>
      </c>
      <c r="I25" s="62">
        <v>49789440</v>
      </c>
      <c r="J25" s="69">
        <v>19483744</v>
      </c>
      <c r="K25" s="68"/>
    </row>
    <row r="26" spans="1:11" x14ac:dyDescent="0.2">
      <c r="A26" s="209" t="s">
        <v>183</v>
      </c>
      <c r="B26" s="226">
        <v>12</v>
      </c>
      <c r="C26" s="66">
        <v>285258608</v>
      </c>
      <c r="D26" s="66">
        <v>109503152</v>
      </c>
      <c r="E26" s="67">
        <v>0.38387326071506317</v>
      </c>
      <c r="F26" s="300" t="s">
        <v>74</v>
      </c>
      <c r="G26" s="62" t="s">
        <v>76</v>
      </c>
      <c r="H26" s="62" t="s">
        <v>76</v>
      </c>
      <c r="I26" s="62">
        <v>285258608</v>
      </c>
      <c r="J26" s="69">
        <v>109503152</v>
      </c>
      <c r="K26" s="68"/>
    </row>
    <row r="27" spans="1:11" x14ac:dyDescent="0.2">
      <c r="A27" s="209" t="s">
        <v>123</v>
      </c>
      <c r="B27" s="226">
        <v>15</v>
      </c>
      <c r="C27" s="66">
        <v>31709760</v>
      </c>
      <c r="D27" s="66">
        <v>11740752</v>
      </c>
      <c r="E27" s="67">
        <v>0.37025672852774666</v>
      </c>
      <c r="F27" s="300" t="s">
        <v>74</v>
      </c>
      <c r="G27" s="62" t="s">
        <v>76</v>
      </c>
      <c r="H27" s="62" t="s">
        <v>76</v>
      </c>
      <c r="I27" s="62">
        <v>31709760</v>
      </c>
      <c r="J27" s="69">
        <v>11740752</v>
      </c>
      <c r="K27" s="68"/>
    </row>
    <row r="28" spans="1:11" x14ac:dyDescent="0.2">
      <c r="A28" s="209" t="s">
        <v>118</v>
      </c>
      <c r="B28" s="226">
        <v>4</v>
      </c>
      <c r="C28" s="66">
        <v>43424592</v>
      </c>
      <c r="D28" s="66">
        <v>15011120</v>
      </c>
      <c r="E28" s="67">
        <v>0.34568246490375776</v>
      </c>
      <c r="F28" s="300" t="s">
        <v>74</v>
      </c>
      <c r="G28" s="62" t="s">
        <v>76</v>
      </c>
      <c r="H28" s="62" t="s">
        <v>76</v>
      </c>
      <c r="I28" s="62">
        <v>43424592</v>
      </c>
      <c r="J28" s="69">
        <v>15011120</v>
      </c>
      <c r="K28" s="68"/>
    </row>
    <row r="29" spans="1:11" x14ac:dyDescent="0.2">
      <c r="A29" s="209" t="s">
        <v>136</v>
      </c>
      <c r="B29" s="226">
        <v>30</v>
      </c>
      <c r="C29" s="66">
        <v>248976896</v>
      </c>
      <c r="D29" s="66">
        <v>78034352</v>
      </c>
      <c r="E29" s="67">
        <v>0.31342005324060268</v>
      </c>
      <c r="F29" s="300" t="s">
        <v>74</v>
      </c>
      <c r="G29" s="62" t="s">
        <v>76</v>
      </c>
      <c r="H29" s="62" t="s">
        <v>76</v>
      </c>
      <c r="I29" s="62">
        <v>248976896</v>
      </c>
      <c r="J29" s="69">
        <v>78034352</v>
      </c>
      <c r="K29" s="68"/>
    </row>
    <row r="30" spans="1:11" x14ac:dyDescent="0.2">
      <c r="A30" s="209" t="s">
        <v>121</v>
      </c>
      <c r="B30" s="226">
        <v>9</v>
      </c>
      <c r="C30" s="66">
        <v>107675632</v>
      </c>
      <c r="D30" s="66">
        <v>30889120</v>
      </c>
      <c r="E30" s="67">
        <v>0.28687196375127849</v>
      </c>
      <c r="F30" s="300" t="s">
        <v>74</v>
      </c>
      <c r="G30" s="62" t="s">
        <v>76</v>
      </c>
      <c r="H30" s="62" t="s">
        <v>76</v>
      </c>
      <c r="I30" s="62">
        <v>107675632</v>
      </c>
      <c r="J30" s="69">
        <v>30889120</v>
      </c>
      <c r="K30" s="68"/>
    </row>
    <row r="31" spans="1:11" x14ac:dyDescent="0.2">
      <c r="A31" s="209" t="s">
        <v>124</v>
      </c>
      <c r="B31" s="226">
        <v>17</v>
      </c>
      <c r="C31" s="66">
        <v>208026928</v>
      </c>
      <c r="D31" s="66">
        <v>58842848</v>
      </c>
      <c r="E31" s="67">
        <v>0.28286168798300959</v>
      </c>
      <c r="F31" s="300" t="s">
        <v>74</v>
      </c>
      <c r="G31" s="62" t="s">
        <v>76</v>
      </c>
      <c r="H31" s="62" t="s">
        <v>76</v>
      </c>
      <c r="I31" s="62">
        <v>208026928</v>
      </c>
      <c r="J31" s="69">
        <v>58842848</v>
      </c>
      <c r="K31" s="68"/>
    </row>
    <row r="32" spans="1:11" x14ac:dyDescent="0.2">
      <c r="A32" s="209" t="s">
        <v>131</v>
      </c>
      <c r="B32" s="226">
        <v>29</v>
      </c>
      <c r="C32" s="66">
        <v>211370096</v>
      </c>
      <c r="D32" s="66">
        <v>57336608</v>
      </c>
      <c r="E32" s="67">
        <v>0.27126168310961074</v>
      </c>
      <c r="F32" s="300" t="s">
        <v>74</v>
      </c>
      <c r="G32" s="62" t="s">
        <v>76</v>
      </c>
      <c r="H32" s="62" t="s">
        <v>76</v>
      </c>
      <c r="I32" s="62">
        <v>211370096</v>
      </c>
      <c r="J32" s="69">
        <v>57336608</v>
      </c>
      <c r="K32" s="68"/>
    </row>
    <row r="33" spans="1:11" x14ac:dyDescent="0.2">
      <c r="A33" s="209" t="s">
        <v>125</v>
      </c>
      <c r="B33" s="226">
        <v>20</v>
      </c>
      <c r="C33" s="66">
        <v>58975120</v>
      </c>
      <c r="D33" s="66">
        <v>12981616</v>
      </c>
      <c r="E33" s="67">
        <v>0.22012021340524615</v>
      </c>
      <c r="F33" s="300" t="s">
        <v>74</v>
      </c>
      <c r="G33" s="62" t="s">
        <v>76</v>
      </c>
      <c r="H33" s="62" t="s">
        <v>76</v>
      </c>
      <c r="I33" s="62">
        <v>58975120</v>
      </c>
      <c r="J33" s="69">
        <v>12981616</v>
      </c>
      <c r="K33" s="68"/>
    </row>
    <row r="34" spans="1:11" x14ac:dyDescent="0.2">
      <c r="A34" s="209" t="s">
        <v>119</v>
      </c>
      <c r="B34" s="226">
        <v>5</v>
      </c>
      <c r="C34" s="66">
        <v>69628000</v>
      </c>
      <c r="D34" s="66">
        <v>13183136</v>
      </c>
      <c r="E34" s="67">
        <v>0.18933670362497845</v>
      </c>
      <c r="F34" s="300" t="s">
        <v>74</v>
      </c>
      <c r="G34" s="62" t="s">
        <v>76</v>
      </c>
      <c r="H34" s="62" t="s">
        <v>76</v>
      </c>
      <c r="I34" s="62">
        <v>69628000</v>
      </c>
      <c r="J34" s="69">
        <v>13183136</v>
      </c>
      <c r="K34" s="68"/>
    </row>
    <row r="35" spans="1:11" x14ac:dyDescent="0.2">
      <c r="A35" s="209" t="s">
        <v>117</v>
      </c>
      <c r="B35" s="226">
        <v>2</v>
      </c>
      <c r="C35" s="66">
        <v>50683296</v>
      </c>
      <c r="D35" s="66">
        <v>7895984</v>
      </c>
      <c r="E35" s="67">
        <v>0.15579065734004355</v>
      </c>
      <c r="F35" s="300" t="s">
        <v>74</v>
      </c>
      <c r="G35" s="62" t="s">
        <v>76</v>
      </c>
      <c r="H35" s="62" t="s">
        <v>76</v>
      </c>
      <c r="I35" s="62">
        <v>50683296</v>
      </c>
      <c r="J35" s="69">
        <v>7895984</v>
      </c>
      <c r="K35" s="68"/>
    </row>
    <row r="36" spans="1:11" x14ac:dyDescent="0.2">
      <c r="A36" s="209" t="s">
        <v>122</v>
      </c>
      <c r="B36" s="226">
        <v>14</v>
      </c>
      <c r="C36" s="66">
        <v>36496960</v>
      </c>
      <c r="D36" s="66">
        <v>5027152</v>
      </c>
      <c r="E36" s="67">
        <v>0.13774166396324516</v>
      </c>
      <c r="F36" s="300" t="s">
        <v>74</v>
      </c>
      <c r="G36" s="62" t="s">
        <v>76</v>
      </c>
      <c r="H36" s="62" t="s">
        <v>76</v>
      </c>
      <c r="I36" s="62">
        <v>36496960</v>
      </c>
      <c r="J36" s="69">
        <v>5027152</v>
      </c>
      <c r="K36" s="68"/>
    </row>
    <row r="37" spans="1:11" x14ac:dyDescent="0.2">
      <c r="A37" s="209" t="s">
        <v>133</v>
      </c>
      <c r="B37" s="226">
        <v>34</v>
      </c>
      <c r="C37" s="66">
        <v>49000096</v>
      </c>
      <c r="D37" s="66">
        <v>6218144</v>
      </c>
      <c r="E37" s="67">
        <v>0.12690064933750334</v>
      </c>
      <c r="F37" s="300" t="s">
        <v>74</v>
      </c>
      <c r="G37" s="62" t="s">
        <v>76</v>
      </c>
      <c r="H37" s="62" t="s">
        <v>76</v>
      </c>
      <c r="I37" s="62">
        <v>49000096</v>
      </c>
      <c r="J37" s="69">
        <v>6218144</v>
      </c>
      <c r="K37" s="68"/>
    </row>
    <row r="38" spans="1:11" x14ac:dyDescent="0.2">
      <c r="A38" s="209" t="s">
        <v>179</v>
      </c>
      <c r="B38" s="226">
        <v>6</v>
      </c>
      <c r="C38" s="66">
        <v>35651056</v>
      </c>
      <c r="D38" s="66">
        <v>15071280</v>
      </c>
      <c r="E38" s="67">
        <v>0.42274428000113096</v>
      </c>
      <c r="F38" s="300" t="s">
        <v>74</v>
      </c>
      <c r="G38" s="62" t="s">
        <v>76</v>
      </c>
      <c r="H38" s="62" t="s">
        <v>76</v>
      </c>
      <c r="I38" s="62">
        <v>35651056</v>
      </c>
      <c r="J38" s="69">
        <v>15071280</v>
      </c>
      <c r="K38" s="68"/>
    </row>
    <row r="39" spans="1:11" x14ac:dyDescent="0.2">
      <c r="A39" s="209" t="s">
        <v>184</v>
      </c>
      <c r="B39" s="226">
        <v>13</v>
      </c>
      <c r="C39" s="66">
        <v>141830896</v>
      </c>
      <c r="D39" s="66">
        <v>39839328</v>
      </c>
      <c r="E39" s="67">
        <v>0.28089315602998094</v>
      </c>
      <c r="F39" s="300" t="s">
        <v>74</v>
      </c>
      <c r="G39" s="62" t="s">
        <v>76</v>
      </c>
      <c r="H39" s="62" t="s">
        <v>76</v>
      </c>
      <c r="I39" s="62">
        <v>141830896</v>
      </c>
      <c r="J39" s="69">
        <v>39839328</v>
      </c>
      <c r="K39" s="68"/>
    </row>
    <row r="40" spans="1:11" x14ac:dyDescent="0.2">
      <c r="A40" s="209" t="s">
        <v>181</v>
      </c>
      <c r="B40" s="226">
        <v>10</v>
      </c>
      <c r="C40" s="66">
        <v>156594208</v>
      </c>
      <c r="D40" s="66">
        <v>13492944</v>
      </c>
      <c r="E40" s="67">
        <v>8.6165025975928816E-2</v>
      </c>
      <c r="F40" s="300" t="s">
        <v>74</v>
      </c>
      <c r="G40" s="62" t="s">
        <v>76</v>
      </c>
      <c r="H40" s="62" t="s">
        <v>76</v>
      </c>
      <c r="I40" s="62">
        <v>156594208</v>
      </c>
      <c r="J40" s="69">
        <v>13492944</v>
      </c>
      <c r="K40" s="68"/>
    </row>
    <row r="41" spans="1:11" x14ac:dyDescent="0.2">
      <c r="A41" s="209" t="s">
        <v>180</v>
      </c>
      <c r="B41" s="226">
        <v>7</v>
      </c>
      <c r="C41" s="66">
        <v>8204240</v>
      </c>
      <c r="D41" s="66">
        <v>690528</v>
      </c>
      <c r="E41" s="67">
        <v>8.4167211100601644E-2</v>
      </c>
      <c r="F41" s="300" t="s">
        <v>74</v>
      </c>
      <c r="G41" s="62" t="s">
        <v>76</v>
      </c>
      <c r="H41" s="62" t="s">
        <v>76</v>
      </c>
      <c r="I41" s="62">
        <v>8204240</v>
      </c>
      <c r="J41" s="69">
        <v>690528</v>
      </c>
      <c r="K41" s="68"/>
    </row>
    <row r="42" spans="1:11" x14ac:dyDescent="0.2">
      <c r="A42" s="209" t="s">
        <v>191</v>
      </c>
      <c r="B42" s="226">
        <v>31</v>
      </c>
      <c r="C42" s="66">
        <v>30795888</v>
      </c>
      <c r="D42" s="66">
        <v>1385376</v>
      </c>
      <c r="E42" s="67">
        <v>4.4985746148966381E-2</v>
      </c>
      <c r="F42" s="300" t="s">
        <v>75</v>
      </c>
      <c r="G42" s="62">
        <v>30795888</v>
      </c>
      <c r="H42" s="62">
        <v>1385376</v>
      </c>
      <c r="I42" s="62" t="s">
        <v>76</v>
      </c>
      <c r="J42" s="69" t="s">
        <v>76</v>
      </c>
      <c r="K42" s="68"/>
    </row>
    <row r="43" spans="1:11" x14ac:dyDescent="0.2">
      <c r="A43" s="209" t="s">
        <v>187</v>
      </c>
      <c r="B43" s="226">
        <v>19</v>
      </c>
      <c r="C43" s="66">
        <v>73312352</v>
      </c>
      <c r="D43" s="66">
        <v>3068752</v>
      </c>
      <c r="E43" s="67">
        <v>4.1858594306181857E-2</v>
      </c>
      <c r="F43" s="300" t="s">
        <v>74</v>
      </c>
      <c r="G43" s="62" t="s">
        <v>76</v>
      </c>
      <c r="H43" s="62" t="s">
        <v>76</v>
      </c>
      <c r="I43" s="62">
        <v>73312352</v>
      </c>
      <c r="J43" s="69">
        <v>3068752</v>
      </c>
      <c r="K43" s="68"/>
    </row>
    <row r="44" spans="1:11" x14ac:dyDescent="0.2">
      <c r="A44" s="209" t="s">
        <v>185</v>
      </c>
      <c r="B44" s="226">
        <v>16</v>
      </c>
      <c r="C44" s="66">
        <v>23274720</v>
      </c>
      <c r="D44" s="66">
        <v>716256</v>
      </c>
      <c r="E44" s="67">
        <v>3.0773989977108208E-2</v>
      </c>
      <c r="F44" s="300" t="s">
        <v>74</v>
      </c>
      <c r="G44" s="62" t="s">
        <v>76</v>
      </c>
      <c r="H44" s="62" t="s">
        <v>76</v>
      </c>
      <c r="I44" s="62">
        <v>23274720</v>
      </c>
      <c r="J44" s="69">
        <v>716256</v>
      </c>
      <c r="K44" s="68"/>
    </row>
    <row r="45" spans="1:11" x14ac:dyDescent="0.2">
      <c r="A45" s="209" t="s">
        <v>189</v>
      </c>
      <c r="B45" s="226">
        <v>27</v>
      </c>
      <c r="C45" s="66">
        <v>48545584</v>
      </c>
      <c r="D45" s="66">
        <v>1304016</v>
      </c>
      <c r="E45" s="67">
        <v>2.6861681177838957E-2</v>
      </c>
      <c r="F45" s="300" t="s">
        <v>75</v>
      </c>
      <c r="G45" s="62">
        <v>48545584</v>
      </c>
      <c r="H45" s="62">
        <v>1304016</v>
      </c>
      <c r="I45" s="62" t="s">
        <v>76</v>
      </c>
      <c r="J45" s="69" t="s">
        <v>76</v>
      </c>
      <c r="K45" s="68"/>
    </row>
    <row r="46" spans="1:11" x14ac:dyDescent="0.2">
      <c r="A46" s="209" t="s">
        <v>193</v>
      </c>
      <c r="B46" s="226">
        <v>35</v>
      </c>
      <c r="C46" s="66">
        <v>29894976</v>
      </c>
      <c r="D46" s="66">
        <v>795504</v>
      </c>
      <c r="E46" s="67">
        <v>2.6609956134435432E-2</v>
      </c>
      <c r="F46" s="300" t="s">
        <v>75</v>
      </c>
      <c r="G46" s="62">
        <v>29894976</v>
      </c>
      <c r="H46" s="62">
        <v>795504</v>
      </c>
      <c r="I46" s="62" t="s">
        <v>76</v>
      </c>
      <c r="J46" s="69" t="s">
        <v>76</v>
      </c>
      <c r="K46" s="68"/>
    </row>
    <row r="47" spans="1:11" x14ac:dyDescent="0.2">
      <c r="A47" s="209" t="s">
        <v>195</v>
      </c>
      <c r="B47" s="226">
        <v>37</v>
      </c>
      <c r="C47" s="66">
        <v>63022512</v>
      </c>
      <c r="D47" s="66">
        <v>797776</v>
      </c>
      <c r="E47" s="67">
        <v>1.2658587775745911E-2</v>
      </c>
      <c r="F47" s="300" t="s">
        <v>75</v>
      </c>
      <c r="G47" s="62">
        <v>63022512</v>
      </c>
      <c r="H47" s="62">
        <v>797776</v>
      </c>
      <c r="I47" s="62" t="s">
        <v>76</v>
      </c>
      <c r="J47" s="69" t="s">
        <v>76</v>
      </c>
      <c r="K47" s="68"/>
    </row>
    <row r="48" spans="1:11" x14ac:dyDescent="0.2">
      <c r="A48" s="209" t="s">
        <v>192</v>
      </c>
      <c r="B48" s="226">
        <v>33</v>
      </c>
      <c r="C48" s="66">
        <v>18084368</v>
      </c>
      <c r="D48" s="66">
        <v>198432</v>
      </c>
      <c r="E48" s="67">
        <v>1.0972570343624947E-2</v>
      </c>
      <c r="F48" s="300" t="s">
        <v>74</v>
      </c>
      <c r="G48" s="62" t="s">
        <v>76</v>
      </c>
      <c r="H48" s="62" t="s">
        <v>76</v>
      </c>
      <c r="I48" s="62">
        <v>18084368</v>
      </c>
      <c r="J48" s="69">
        <v>198432</v>
      </c>
      <c r="K48" s="68"/>
    </row>
    <row r="49" spans="1:11" x14ac:dyDescent="0.2">
      <c r="A49" s="209" t="s">
        <v>182</v>
      </c>
      <c r="B49" s="226">
        <v>11</v>
      </c>
      <c r="C49" s="66">
        <v>72435888</v>
      </c>
      <c r="D49" s="66">
        <v>757968</v>
      </c>
      <c r="E49" s="67">
        <v>1.0463984371945574E-2</v>
      </c>
      <c r="F49" s="300" t="s">
        <v>75</v>
      </c>
      <c r="G49" s="62">
        <v>72435888</v>
      </c>
      <c r="H49" s="62">
        <v>757968</v>
      </c>
      <c r="I49" s="62" t="s">
        <v>76</v>
      </c>
      <c r="J49" s="69" t="s">
        <v>76</v>
      </c>
      <c r="K49" s="68"/>
    </row>
    <row r="50" spans="1:11" x14ac:dyDescent="0.2">
      <c r="A50" s="209" t="s">
        <v>186</v>
      </c>
      <c r="B50" s="226">
        <v>18</v>
      </c>
      <c r="C50" s="66">
        <v>53357264</v>
      </c>
      <c r="D50" s="66">
        <v>332176</v>
      </c>
      <c r="E50" s="67">
        <v>6.2255066151817679E-3</v>
      </c>
      <c r="F50" s="300" t="s">
        <v>75</v>
      </c>
      <c r="G50" s="62">
        <v>53357264</v>
      </c>
      <c r="H50" s="62">
        <v>332176</v>
      </c>
      <c r="I50" s="62" t="s">
        <v>76</v>
      </c>
      <c r="J50" s="69" t="s">
        <v>76</v>
      </c>
      <c r="K50" s="68"/>
    </row>
    <row r="51" spans="1:11" x14ac:dyDescent="0.2">
      <c r="A51" s="209" t="s">
        <v>188</v>
      </c>
      <c r="B51" s="226">
        <v>25</v>
      </c>
      <c r="C51" s="66">
        <v>74589456</v>
      </c>
      <c r="D51" s="66">
        <v>383136</v>
      </c>
      <c r="E51" s="67">
        <v>5.136597322817316E-3</v>
      </c>
      <c r="F51" s="300" t="s">
        <v>75</v>
      </c>
      <c r="G51" s="62">
        <v>74589456</v>
      </c>
      <c r="H51" s="62">
        <v>383136</v>
      </c>
      <c r="I51" s="62" t="s">
        <v>76</v>
      </c>
      <c r="J51" s="69" t="s">
        <v>76</v>
      </c>
      <c r="K51" s="68"/>
    </row>
    <row r="52" spans="1:11" x14ac:dyDescent="0.2">
      <c r="A52" s="209" t="s">
        <v>178</v>
      </c>
      <c r="B52" s="226">
        <v>3</v>
      </c>
      <c r="C52" s="66">
        <v>16180416</v>
      </c>
      <c r="D52" s="66">
        <v>82112</v>
      </c>
      <c r="E52" s="67">
        <v>5.0747768166158396E-3</v>
      </c>
      <c r="F52" s="300" t="s">
        <v>75</v>
      </c>
      <c r="G52" s="62">
        <v>16180416</v>
      </c>
      <c r="H52" s="62">
        <v>82112</v>
      </c>
      <c r="I52" s="62" t="s">
        <v>76</v>
      </c>
      <c r="J52" s="69" t="s">
        <v>76</v>
      </c>
      <c r="K52" s="68"/>
    </row>
    <row r="53" spans="1:11" x14ac:dyDescent="0.2">
      <c r="A53" s="209" t="s">
        <v>194</v>
      </c>
      <c r="B53" s="226">
        <v>36</v>
      </c>
      <c r="C53" s="66">
        <v>56148528</v>
      </c>
      <c r="D53" s="66">
        <v>213424</v>
      </c>
      <c r="E53" s="67">
        <v>3.8010613564081323E-3</v>
      </c>
      <c r="F53" s="300" t="s">
        <v>75</v>
      </c>
      <c r="G53" s="62">
        <v>56148528</v>
      </c>
      <c r="H53" s="62">
        <v>213424</v>
      </c>
      <c r="I53" s="62" t="s">
        <v>76</v>
      </c>
      <c r="J53" s="69" t="s">
        <v>76</v>
      </c>
      <c r="K53" s="68"/>
    </row>
    <row r="54" spans="1:11" x14ac:dyDescent="0.2">
      <c r="A54" s="209" t="s">
        <v>190</v>
      </c>
      <c r="B54" s="226">
        <v>28</v>
      </c>
      <c r="C54" s="66">
        <v>51647072</v>
      </c>
      <c r="D54" s="66">
        <v>168208</v>
      </c>
      <c r="E54" s="67">
        <v>3.2568738843510819E-3</v>
      </c>
      <c r="F54" s="300" t="s">
        <v>75</v>
      </c>
      <c r="G54" s="62">
        <v>51647072</v>
      </c>
      <c r="H54" s="62">
        <v>168208</v>
      </c>
      <c r="I54" s="62" t="s">
        <v>76</v>
      </c>
      <c r="J54" s="69" t="s">
        <v>76</v>
      </c>
      <c r="K54" s="68"/>
    </row>
    <row r="55" spans="1:11" x14ac:dyDescent="0.2">
      <c r="A55" s="310" t="s">
        <v>336</v>
      </c>
      <c r="B55" s="48">
        <v>41</v>
      </c>
      <c r="C55" s="291">
        <v>422006432</v>
      </c>
      <c r="D55" s="291">
        <v>2638912</v>
      </c>
      <c r="E55" s="297">
        <v>6.2532506613548486E-3</v>
      </c>
      <c r="F55" s="301" t="s">
        <v>75</v>
      </c>
      <c r="G55" s="154">
        <v>422006432</v>
      </c>
      <c r="H55" s="154">
        <v>2638912</v>
      </c>
      <c r="I55" s="154" t="s">
        <v>76</v>
      </c>
      <c r="J55" s="307" t="s">
        <v>76</v>
      </c>
      <c r="K55" s="68"/>
    </row>
    <row r="56" spans="1:11" x14ac:dyDescent="0.2">
      <c r="A56" s="310" t="s">
        <v>334</v>
      </c>
      <c r="B56" s="48">
        <v>40</v>
      </c>
      <c r="C56" s="291">
        <v>370075520</v>
      </c>
      <c r="D56" s="291">
        <v>91970448</v>
      </c>
      <c r="E56" s="297">
        <v>0.24851805382858072</v>
      </c>
      <c r="F56" s="301" t="s">
        <v>74</v>
      </c>
      <c r="G56" s="154" t="s">
        <v>76</v>
      </c>
      <c r="H56" s="154" t="s">
        <v>76</v>
      </c>
      <c r="I56" s="154">
        <v>370075520</v>
      </c>
      <c r="J56" s="307">
        <v>91970448</v>
      </c>
      <c r="K56" s="68"/>
    </row>
    <row r="57" spans="1:11" x14ac:dyDescent="0.2">
      <c r="A57" s="311" t="s">
        <v>80</v>
      </c>
      <c r="B57" s="286"/>
      <c r="C57" s="292">
        <v>2851632672</v>
      </c>
      <c r="D57" s="292">
        <v>1177968368</v>
      </c>
      <c r="E57" s="298"/>
      <c r="F57" s="302" t="s">
        <v>174</v>
      </c>
      <c r="G57" s="305">
        <v>918624016</v>
      </c>
      <c r="H57" s="305">
        <v>8858608</v>
      </c>
      <c r="I57" s="305">
        <v>3678660032</v>
      </c>
      <c r="J57" s="308">
        <v>1343016336</v>
      </c>
      <c r="K57" s="68"/>
    </row>
    <row r="58" spans="1:11" x14ac:dyDescent="0.2">
      <c r="A58" s="278" t="s">
        <v>204</v>
      </c>
      <c r="B58" s="50"/>
      <c r="C58" s="51">
        <v>1745651376</v>
      </c>
      <c r="D58" s="51">
        <v>173906576</v>
      </c>
      <c r="E58" s="36"/>
      <c r="F58" s="52"/>
      <c r="G58" s="226"/>
      <c r="H58" s="226"/>
      <c r="I58" s="226"/>
      <c r="J58" s="309"/>
      <c r="K58" s="68"/>
    </row>
    <row r="59" spans="1:11" x14ac:dyDescent="0.2">
      <c r="A59" s="279" t="s">
        <v>81</v>
      </c>
      <c r="B59" s="287"/>
      <c r="C59" s="293">
        <v>4597284048</v>
      </c>
      <c r="D59" s="293">
        <v>1351874944</v>
      </c>
      <c r="E59" s="206"/>
      <c r="F59" s="9"/>
      <c r="G59" s="223"/>
      <c r="H59" s="223"/>
      <c r="I59" s="223"/>
      <c r="J59" s="226"/>
      <c r="K59" s="68"/>
    </row>
    <row r="60" spans="1:11" x14ac:dyDescent="0.2">
      <c r="A60" s="223"/>
      <c r="B60" s="223"/>
      <c r="C60" s="223"/>
      <c r="D60" s="223"/>
      <c r="E60" s="223"/>
      <c r="F60" s="223"/>
      <c r="H60" s="223"/>
      <c r="I60" s="223"/>
      <c r="J60" s="226"/>
      <c r="K60" s="68"/>
    </row>
    <row r="61" spans="1:11" x14ac:dyDescent="0.2">
      <c r="A61" s="223"/>
      <c r="B61" s="223"/>
      <c r="C61" s="223"/>
      <c r="D61" s="223"/>
      <c r="E61" s="223"/>
      <c r="F61" s="223"/>
      <c r="H61" s="223"/>
      <c r="I61" s="223"/>
      <c r="J61" s="226"/>
      <c r="K61" s="68"/>
    </row>
    <row r="62" spans="1:11" ht="51" x14ac:dyDescent="0.2">
      <c r="A62" s="312"/>
      <c r="B62" s="288" t="s">
        <v>342</v>
      </c>
      <c r="C62" s="288" t="s">
        <v>343</v>
      </c>
      <c r="D62" s="288" t="s">
        <v>84</v>
      </c>
      <c r="E62" s="47"/>
      <c r="F62" s="303"/>
      <c r="G62" s="288" t="s">
        <v>344</v>
      </c>
      <c r="H62" s="288" t="s">
        <v>345</v>
      </c>
      <c r="I62" s="288" t="s">
        <v>84</v>
      </c>
      <c r="J62" s="226"/>
      <c r="K62" s="68"/>
    </row>
    <row r="63" spans="1:11" x14ac:dyDescent="0.2">
      <c r="A63" s="10" t="s">
        <v>78</v>
      </c>
      <c r="B63" s="32">
        <v>3.6786600319999998</v>
      </c>
      <c r="C63" s="32">
        <v>1.343016336</v>
      </c>
      <c r="D63" s="33">
        <v>0.36508302597069131</v>
      </c>
      <c r="E63" s="46"/>
      <c r="F63" s="9" t="s">
        <v>104</v>
      </c>
      <c r="G63" s="35">
        <v>496.61758400000002</v>
      </c>
      <c r="H63" s="35">
        <v>6.2196959999999999</v>
      </c>
      <c r="I63" s="33">
        <v>1.2524115537560183E-2</v>
      </c>
      <c r="J63" s="226"/>
      <c r="K63" s="68"/>
    </row>
    <row r="64" spans="1:11" x14ac:dyDescent="0.2">
      <c r="A64" s="287" t="s">
        <v>79</v>
      </c>
      <c r="B64" s="289">
        <v>0.91862401599999999</v>
      </c>
      <c r="C64" s="289">
        <v>8.8586080000000005E-3</v>
      </c>
      <c r="D64" s="294">
        <v>9.6433446608258505E-3</v>
      </c>
      <c r="E64" s="46"/>
      <c r="F64" s="304" t="s">
        <v>105</v>
      </c>
      <c r="G64" s="306">
        <v>422.00643200000002</v>
      </c>
      <c r="H64" s="306">
        <v>2.6389119999999999</v>
      </c>
      <c r="I64" s="294">
        <v>6.2532506613548486E-3</v>
      </c>
      <c r="J64" s="226"/>
      <c r="K64" s="68"/>
    </row>
    <row r="65" spans="1:11" x14ac:dyDescent="0.2">
      <c r="A65" s="313" t="s">
        <v>77</v>
      </c>
      <c r="B65" s="290">
        <v>4.5972840479999997</v>
      </c>
      <c r="C65" s="290">
        <v>1.351874944</v>
      </c>
      <c r="D65" s="295">
        <v>0.29405947726639148</v>
      </c>
      <c r="E65" s="46"/>
      <c r="F65" s="9" t="s">
        <v>106</v>
      </c>
      <c r="G65" s="35">
        <v>3308.5845119999999</v>
      </c>
      <c r="H65" s="35">
        <v>1251.0458880000001</v>
      </c>
      <c r="I65" s="33">
        <v>0.378121182476236</v>
      </c>
      <c r="J65" s="226"/>
      <c r="K65" s="68"/>
    </row>
    <row r="66" spans="1:11" x14ac:dyDescent="0.2">
      <c r="A66" s="34"/>
      <c r="B66" s="34"/>
      <c r="C66" s="34"/>
      <c r="D66" s="223"/>
      <c r="E66" s="48"/>
      <c r="F66" s="304" t="s">
        <v>107</v>
      </c>
      <c r="G66" s="306">
        <v>370.07551999999998</v>
      </c>
      <c r="H66" s="306">
        <v>91.970448000000005</v>
      </c>
      <c r="I66" s="294">
        <v>0.24851805382858075</v>
      </c>
      <c r="J66" s="226"/>
      <c r="K66" s="68"/>
    </row>
    <row r="67" spans="1:11" x14ac:dyDescent="0.2">
      <c r="A67" s="223"/>
      <c r="B67" s="223"/>
      <c r="C67" s="223"/>
      <c r="D67" s="223"/>
      <c r="E67" s="9"/>
      <c r="F67" s="223"/>
      <c r="G67" s="223"/>
      <c r="H67" s="223"/>
      <c r="I67" s="223"/>
      <c r="J67" s="226"/>
      <c r="K67" s="68"/>
    </row>
    <row r="68" spans="1:11" x14ac:dyDescent="0.2">
      <c r="A68" s="223"/>
      <c r="B68" s="223"/>
      <c r="C68" s="223"/>
      <c r="D68" s="223"/>
      <c r="E68" s="223"/>
      <c r="F68" s="223"/>
      <c r="H68" s="223"/>
      <c r="I68" s="223"/>
      <c r="J68" s="226"/>
      <c r="K68" s="68"/>
    </row>
    <row r="69" spans="1:11" x14ac:dyDescent="0.2">
      <c r="A69" s="223"/>
      <c r="B69" s="223"/>
      <c r="C69" s="223"/>
      <c r="D69" s="223"/>
      <c r="E69" s="223"/>
      <c r="F69" s="223"/>
      <c r="H69" s="7"/>
      <c r="I69" s="7"/>
      <c r="J69" s="226"/>
      <c r="K69" s="68"/>
    </row>
    <row r="70" spans="1:11" x14ac:dyDescent="0.2">
      <c r="A70" s="223"/>
      <c r="B70" s="223"/>
      <c r="C70" s="223"/>
      <c r="D70" s="223"/>
      <c r="E70" s="223"/>
      <c r="F70" s="223"/>
      <c r="H70" s="223"/>
      <c r="I70" s="223"/>
      <c r="J70" s="226"/>
      <c r="K70" s="68"/>
    </row>
    <row r="71" spans="1:11" x14ac:dyDescent="0.2">
      <c r="A71" s="223"/>
      <c r="B71" s="223"/>
      <c r="C71" s="223"/>
      <c r="D71" s="223"/>
      <c r="E71" s="223"/>
      <c r="F71" s="223"/>
      <c r="H71" s="223"/>
      <c r="I71" s="223"/>
      <c r="J71" s="226"/>
      <c r="K71" s="68"/>
    </row>
    <row r="72" spans="1:11" x14ac:dyDescent="0.2">
      <c r="A72" s="223"/>
      <c r="B72" s="223"/>
      <c r="C72" s="223"/>
      <c r="D72" s="223"/>
      <c r="E72" s="223"/>
      <c r="F72" s="223"/>
      <c r="H72" s="223"/>
      <c r="I72" s="223"/>
      <c r="J72" s="226"/>
      <c r="K72" s="68"/>
    </row>
    <row r="73" spans="1:11" x14ac:dyDescent="0.2">
      <c r="A73" s="223"/>
      <c r="B73" s="223"/>
      <c r="C73" s="223"/>
      <c r="D73" s="223"/>
      <c r="E73" s="223"/>
      <c r="F73" s="223"/>
      <c r="H73" s="223"/>
      <c r="I73" s="223"/>
      <c r="J73" s="226"/>
      <c r="K73" s="68"/>
    </row>
    <row r="74" spans="1:11" x14ac:dyDescent="0.2">
      <c r="A74" s="223"/>
      <c r="B74" s="223"/>
      <c r="C74" s="223"/>
      <c r="D74" s="223"/>
      <c r="E74" s="223"/>
      <c r="F74" s="223"/>
      <c r="H74" s="223"/>
      <c r="I74" s="223"/>
      <c r="J74" s="226"/>
      <c r="K74" s="68"/>
    </row>
    <row r="75" spans="1:11" x14ac:dyDescent="0.2">
      <c r="A75" s="223"/>
      <c r="B75" s="223"/>
      <c r="C75" s="223"/>
      <c r="D75" s="223"/>
      <c r="E75" s="223"/>
      <c r="F75" s="223"/>
      <c r="H75" s="223"/>
      <c r="I75" s="223"/>
      <c r="J75" s="226"/>
      <c r="K75" s="68"/>
    </row>
    <row r="76" spans="1:11" x14ac:dyDescent="0.2">
      <c r="A76" s="223"/>
      <c r="B76" s="223"/>
      <c r="C76" s="223"/>
      <c r="D76" s="223"/>
      <c r="E76" s="223"/>
      <c r="F76" s="223"/>
      <c r="H76" s="223"/>
      <c r="I76" s="223"/>
      <c r="J76" s="226"/>
      <c r="K76" s="68"/>
    </row>
    <row r="77" spans="1:11" x14ac:dyDescent="0.2">
      <c r="A77" s="223"/>
      <c r="B77" s="223"/>
      <c r="C77" s="223"/>
      <c r="D77" s="223"/>
      <c r="E77" s="223"/>
      <c r="F77" s="223"/>
      <c r="H77" s="223"/>
      <c r="I77" s="223"/>
      <c r="J77" s="226"/>
      <c r="K77" s="68"/>
    </row>
    <row r="78" spans="1:11" x14ac:dyDescent="0.2">
      <c r="A78" s="223"/>
      <c r="B78" s="223"/>
      <c r="C78" s="223"/>
      <c r="D78" s="223"/>
      <c r="E78" s="223"/>
      <c r="F78" s="223"/>
      <c r="H78" s="223"/>
      <c r="I78" s="223"/>
      <c r="J78" s="226"/>
      <c r="K78" s="68"/>
    </row>
    <row r="79" spans="1:11" x14ac:dyDescent="0.2">
      <c r="A79" s="223"/>
      <c r="B79" s="223"/>
      <c r="C79" s="223"/>
      <c r="D79" s="223"/>
      <c r="E79" s="223"/>
      <c r="F79" s="223"/>
      <c r="H79" s="223"/>
      <c r="I79" s="223"/>
      <c r="J79" s="226"/>
      <c r="K79" s="68"/>
    </row>
    <row r="80" spans="1:11" x14ac:dyDescent="0.2">
      <c r="A80" s="223"/>
      <c r="B80" s="223"/>
      <c r="C80" s="223"/>
      <c r="D80" s="223"/>
      <c r="E80" s="223"/>
      <c r="F80" s="223"/>
      <c r="H80" s="223"/>
      <c r="I80" s="223"/>
      <c r="J80" s="226"/>
      <c r="K80" s="68"/>
    </row>
    <row r="81" spans="1:11" x14ac:dyDescent="0.2">
      <c r="A81" s="223"/>
      <c r="B81" s="223"/>
      <c r="C81" s="223"/>
      <c r="D81" s="223"/>
      <c r="E81" s="223"/>
      <c r="F81" s="223"/>
      <c r="H81" s="223"/>
      <c r="I81" s="223"/>
      <c r="J81" s="226"/>
      <c r="K81" s="68"/>
    </row>
    <row r="82" spans="1:11" x14ac:dyDescent="0.2">
      <c r="A82" s="223"/>
      <c r="B82" s="223"/>
      <c r="C82" s="223"/>
      <c r="D82" s="223"/>
      <c r="E82" s="223"/>
      <c r="F82" s="223"/>
      <c r="H82" s="223"/>
      <c r="I82" s="223"/>
      <c r="J82" s="226"/>
      <c r="K82" s="68"/>
    </row>
    <row r="83" spans="1:11" x14ac:dyDescent="0.2">
      <c r="A83" s="223"/>
      <c r="B83" s="223"/>
      <c r="C83" s="223"/>
      <c r="D83" s="223"/>
      <c r="E83" s="223"/>
      <c r="F83" s="223"/>
      <c r="H83" s="223"/>
      <c r="I83" s="223"/>
      <c r="J83" s="226"/>
      <c r="K83" s="68"/>
    </row>
    <row r="84" spans="1:11" x14ac:dyDescent="0.2">
      <c r="A84" s="223"/>
      <c r="B84" s="223"/>
      <c r="C84" s="223"/>
      <c r="D84" s="223"/>
      <c r="E84" s="223"/>
      <c r="F84" s="223"/>
      <c r="H84" s="223"/>
      <c r="I84" s="223"/>
      <c r="J84" s="226"/>
      <c r="K84" s="68"/>
    </row>
    <row r="85" spans="1:11" x14ac:dyDescent="0.2">
      <c r="A85" s="223"/>
      <c r="B85" s="223"/>
      <c r="C85" s="223"/>
      <c r="D85" s="223"/>
      <c r="E85" s="223"/>
      <c r="F85" s="223"/>
      <c r="H85" s="223"/>
      <c r="I85" s="223"/>
      <c r="J85" s="226"/>
      <c r="K85" s="68"/>
    </row>
    <row r="86" spans="1:11" x14ac:dyDescent="0.2">
      <c r="A86" s="223"/>
      <c r="B86" s="223"/>
      <c r="C86" s="223"/>
      <c r="D86" s="223"/>
      <c r="E86" s="223"/>
      <c r="F86" s="223"/>
      <c r="H86" s="223"/>
      <c r="I86" s="223"/>
      <c r="J86" s="226"/>
      <c r="K86" s="68"/>
    </row>
    <row r="87" spans="1:11" x14ac:dyDescent="0.2">
      <c r="A87" s="223"/>
      <c r="B87" s="223"/>
      <c r="C87" s="223"/>
      <c r="D87" s="223"/>
      <c r="E87" s="223"/>
      <c r="F87" s="223"/>
      <c r="H87" s="223"/>
      <c r="I87" s="223"/>
      <c r="J87" s="226"/>
      <c r="K87" s="68"/>
    </row>
    <row r="88" spans="1:11" x14ac:dyDescent="0.2">
      <c r="A88" s="223"/>
      <c r="B88" s="223"/>
      <c r="C88" s="223"/>
      <c r="D88" s="223"/>
      <c r="E88" s="223"/>
      <c r="F88" s="223"/>
      <c r="H88" s="223"/>
      <c r="I88" s="223"/>
      <c r="J88" s="226"/>
      <c r="K88" s="68"/>
    </row>
    <row r="89" spans="1:11" x14ac:dyDescent="0.2">
      <c r="A89" s="223"/>
      <c r="B89" s="223"/>
      <c r="C89" s="223"/>
      <c r="D89" s="223"/>
      <c r="E89" s="223"/>
      <c r="F89" s="223"/>
      <c r="H89" s="223"/>
      <c r="I89" s="223"/>
      <c r="J89" s="226"/>
      <c r="K89" s="68"/>
    </row>
    <row r="90" spans="1:11" x14ac:dyDescent="0.2">
      <c r="A90" s="223"/>
      <c r="B90" s="223"/>
      <c r="C90" s="223"/>
      <c r="D90" s="223"/>
      <c r="E90" s="223"/>
      <c r="F90" s="223"/>
      <c r="H90" s="223"/>
      <c r="I90" s="223"/>
      <c r="J90" s="223"/>
    </row>
    <row r="91" spans="1:11" x14ac:dyDescent="0.2">
      <c r="A91" s="223"/>
      <c r="B91" s="223"/>
      <c r="C91" s="223"/>
      <c r="D91" s="223"/>
      <c r="E91" s="223"/>
      <c r="F91" s="223"/>
      <c r="H91" s="223"/>
      <c r="I91" s="223"/>
      <c r="J91" s="223"/>
    </row>
    <row r="92" spans="1:11" x14ac:dyDescent="0.2">
      <c r="A92" s="223"/>
      <c r="B92" s="223"/>
      <c r="C92" s="223"/>
      <c r="D92" s="223"/>
      <c r="E92" s="223"/>
      <c r="F92" s="223"/>
      <c r="H92" s="223"/>
      <c r="I92" s="223"/>
      <c r="J92" s="223"/>
    </row>
    <row r="93" spans="1:11" x14ac:dyDescent="0.2">
      <c r="A93" s="223"/>
      <c r="B93" s="223"/>
      <c r="C93" s="223"/>
      <c r="D93" s="223"/>
      <c r="E93" s="223"/>
      <c r="F93" s="223"/>
      <c r="H93" s="223"/>
      <c r="I93" s="223"/>
      <c r="J93" s="223"/>
    </row>
    <row r="94" spans="1:11" x14ac:dyDescent="0.2">
      <c r="A94" s="223"/>
      <c r="B94" s="223"/>
      <c r="C94" s="223"/>
      <c r="D94" s="223"/>
      <c r="E94" s="223"/>
      <c r="F94" s="223"/>
      <c r="H94" s="223"/>
      <c r="I94" s="223"/>
      <c r="J94" s="223"/>
    </row>
    <row r="95" spans="1:11" ht="51.75" customHeight="1" x14ac:dyDescent="0.2">
      <c r="A95" s="223"/>
      <c r="B95" s="223"/>
      <c r="C95" s="223"/>
      <c r="D95" s="223"/>
      <c r="E95" s="223"/>
      <c r="F95" s="223"/>
      <c r="H95" s="223"/>
      <c r="I95" s="223"/>
      <c r="J95" s="223"/>
    </row>
    <row r="96" spans="1:11" x14ac:dyDescent="0.2">
      <c r="A96" s="223"/>
      <c r="B96" s="223"/>
      <c r="C96" s="223"/>
      <c r="D96" s="223"/>
      <c r="E96" s="223"/>
      <c r="F96" s="223"/>
      <c r="H96" s="223"/>
      <c r="I96" s="223"/>
      <c r="J96" s="223"/>
    </row>
    <row r="97" spans="1:10" x14ac:dyDescent="0.2">
      <c r="A97" s="223"/>
      <c r="B97" s="223"/>
      <c r="C97" s="223"/>
      <c r="D97" s="223"/>
      <c r="E97" s="223"/>
      <c r="F97" s="223"/>
      <c r="H97" s="223"/>
      <c r="I97" s="223"/>
      <c r="J97" s="223"/>
    </row>
    <row r="98" spans="1:10" x14ac:dyDescent="0.2">
      <c r="A98" s="223"/>
      <c r="B98" s="223"/>
      <c r="C98" s="223"/>
      <c r="D98" s="223"/>
      <c r="E98" s="223"/>
      <c r="F98" s="223"/>
      <c r="H98" s="223"/>
      <c r="I98" s="223"/>
      <c r="J98" s="223"/>
    </row>
    <row r="99" spans="1:10" x14ac:dyDescent="0.2">
      <c r="A99" s="223"/>
      <c r="B99" s="223"/>
      <c r="C99" s="223"/>
      <c r="D99" s="223"/>
      <c r="E99" s="223"/>
      <c r="F99" s="223"/>
      <c r="H99" s="223"/>
      <c r="I99" s="223"/>
      <c r="J99" s="223"/>
    </row>
    <row r="100" spans="1:10" x14ac:dyDescent="0.2">
      <c r="A100" s="223"/>
      <c r="B100" s="223"/>
      <c r="C100" s="223"/>
      <c r="D100" s="223"/>
      <c r="E100" s="223"/>
      <c r="F100" s="223"/>
      <c r="H100" s="223"/>
      <c r="I100" s="223"/>
      <c r="J100" s="223"/>
    </row>
    <row r="101" spans="1:10" x14ac:dyDescent="0.2">
      <c r="A101" s="223"/>
      <c r="B101" s="223"/>
      <c r="C101" s="223"/>
      <c r="D101" s="223"/>
      <c r="E101" s="223"/>
      <c r="F101" s="223"/>
      <c r="H101" s="223"/>
      <c r="I101" s="223"/>
      <c r="J101" s="223"/>
    </row>
    <row r="102" spans="1:10" x14ac:dyDescent="0.2">
      <c r="A102" s="223"/>
      <c r="B102" s="223"/>
      <c r="C102" s="223"/>
      <c r="D102" s="223"/>
      <c r="E102" s="223"/>
      <c r="F102" s="223"/>
      <c r="H102" s="223"/>
      <c r="I102" s="223"/>
      <c r="J102" s="223"/>
    </row>
    <row r="103" spans="1:10" x14ac:dyDescent="0.2">
      <c r="A103" s="223"/>
      <c r="B103" s="223"/>
      <c r="C103" s="223"/>
      <c r="D103" s="223"/>
      <c r="E103" s="223"/>
      <c r="F103" s="223"/>
      <c r="H103" s="223"/>
      <c r="I103" s="223"/>
      <c r="J103" s="223"/>
    </row>
    <row r="104" spans="1:10" x14ac:dyDescent="0.2">
      <c r="A104" s="223"/>
      <c r="B104" s="223"/>
      <c r="C104" s="223"/>
      <c r="D104" s="223"/>
      <c r="E104" s="223"/>
      <c r="F104" s="223"/>
      <c r="H104" s="223"/>
      <c r="I104" s="223"/>
      <c r="J104" s="223"/>
    </row>
  </sheetData>
  <mergeCells count="1">
    <mergeCell ref="A13:N13"/>
  </mergeCells>
  <phoneticPr fontId="6" type="noConversion"/>
  <hyperlinks>
    <hyperlink ref="B8" r:id="rId1"/>
    <hyperlink ref="B7" r:id="rId2"/>
  </hyperlinks>
  <pageMargins left="0.75" right="0.75" top="1" bottom="1" header="0.5" footer="0.5"/>
  <pageSetup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4"/>
  <sheetViews>
    <sheetView topLeftCell="A3" workbookViewId="0">
      <selection activeCell="B3" sqref="B3"/>
    </sheetView>
  </sheetViews>
  <sheetFormatPr defaultRowHeight="12.75" x14ac:dyDescent="0.2"/>
  <cols>
    <col min="1" max="1" width="69.42578125" customWidth="1"/>
    <col min="2" max="2" width="16" customWidth="1"/>
    <col min="3" max="15" width="11" customWidth="1"/>
    <col min="16" max="27" width="13.140625" customWidth="1"/>
    <col min="28" max="28" width="15" customWidth="1"/>
    <col min="29" max="29" width="12" bestFit="1" customWidth="1"/>
  </cols>
  <sheetData>
    <row r="1" spans="1:28" hidden="1" x14ac:dyDescent="0.2">
      <c r="A1" t="s">
        <v>63</v>
      </c>
      <c r="B1" s="4">
        <f>IF(B124&lt;80000,1000,IF(B124&lt;8000000,100000,1000000))</f>
        <v>1000000</v>
      </c>
      <c r="C1" t="str">
        <f>IF(B124&lt;80000,"Pine Volume Killed (1000's of cubic metres)",IF(B124&lt;8000000,"Pine Volume Killed (100,000's of cubic metres)","Pine Volume Killed (millions of cubic metres)"))</f>
        <v>Pine Volume Killed (millions of cubic metres)</v>
      </c>
    </row>
    <row r="2" spans="1:28" hidden="1" x14ac:dyDescent="0.2"/>
    <row r="3" spans="1:28" s="331" customFormat="1" ht="18" x14ac:dyDescent="0.25">
      <c r="A3" s="330" t="s">
        <v>177</v>
      </c>
      <c r="B3" s="332" t="s">
        <v>298</v>
      </c>
    </row>
    <row r="5" spans="1:28" hidden="1" x14ac:dyDescent="0.2">
      <c r="A5" s="140"/>
      <c r="B5" s="141" t="s">
        <v>42</v>
      </c>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3"/>
    </row>
    <row r="6" spans="1:28" hidden="1" x14ac:dyDescent="0.2">
      <c r="A6" s="141" t="s">
        <v>55</v>
      </c>
      <c r="B6" s="140">
        <v>1999</v>
      </c>
      <c r="C6" s="314">
        <v>2000</v>
      </c>
      <c r="D6" s="314">
        <v>2001</v>
      </c>
      <c r="E6" s="314">
        <v>2002</v>
      </c>
      <c r="F6" s="314">
        <v>2003</v>
      </c>
      <c r="G6" s="314">
        <v>2004</v>
      </c>
      <c r="H6" s="314">
        <v>2005</v>
      </c>
      <c r="I6" s="314">
        <v>2006</v>
      </c>
      <c r="J6" s="314">
        <v>2007</v>
      </c>
      <c r="K6" s="314">
        <v>2008</v>
      </c>
      <c r="L6" s="314">
        <v>2009</v>
      </c>
      <c r="M6" s="314">
        <v>2010</v>
      </c>
      <c r="N6" s="314">
        <v>2011</v>
      </c>
      <c r="O6" s="314">
        <v>2012</v>
      </c>
      <c r="P6" s="314">
        <v>2013</v>
      </c>
      <c r="Q6" s="314">
        <v>2014</v>
      </c>
      <c r="R6" s="314">
        <v>2015</v>
      </c>
      <c r="S6" s="314">
        <v>2016</v>
      </c>
      <c r="T6" s="314">
        <v>2017</v>
      </c>
      <c r="U6" s="314">
        <v>2018</v>
      </c>
      <c r="V6" s="314">
        <v>2019</v>
      </c>
      <c r="W6" s="314">
        <v>2020</v>
      </c>
      <c r="X6" s="314">
        <v>2021</v>
      </c>
      <c r="Y6" s="314">
        <v>2022</v>
      </c>
      <c r="Z6" s="314">
        <v>2023</v>
      </c>
      <c r="AA6" s="314">
        <v>2024</v>
      </c>
      <c r="AB6" s="315" t="s">
        <v>44</v>
      </c>
    </row>
    <row r="7" spans="1:28" hidden="1" x14ac:dyDescent="0.2">
      <c r="A7" s="318" t="s">
        <v>54</v>
      </c>
      <c r="B7" s="319">
        <v>4895168</v>
      </c>
      <c r="C7" s="320">
        <v>6055072</v>
      </c>
      <c r="D7" s="320">
        <v>11647792</v>
      </c>
      <c r="E7" s="320">
        <v>28180112</v>
      </c>
      <c r="F7" s="320">
        <v>52341296</v>
      </c>
      <c r="G7" s="320">
        <v>70063280</v>
      </c>
      <c r="H7" s="320"/>
      <c r="I7" s="320"/>
      <c r="J7" s="320"/>
      <c r="K7" s="320"/>
      <c r="L7" s="320"/>
      <c r="M7" s="320"/>
      <c r="N7" s="320"/>
      <c r="O7" s="320"/>
      <c r="P7" s="320"/>
      <c r="Q7" s="320"/>
      <c r="R7" s="320"/>
      <c r="S7" s="320"/>
      <c r="T7" s="320"/>
      <c r="U7" s="320"/>
      <c r="V7" s="320"/>
      <c r="W7" s="320"/>
      <c r="X7" s="320"/>
      <c r="Y7" s="320"/>
      <c r="Z7" s="320"/>
      <c r="AA7" s="320"/>
      <c r="AB7" s="321">
        <v>173182720</v>
      </c>
    </row>
    <row r="8" spans="1:28" hidden="1" x14ac:dyDescent="0.2">
      <c r="A8" s="258" t="s">
        <v>56</v>
      </c>
      <c r="B8" s="259"/>
      <c r="C8" s="260"/>
      <c r="D8" s="260"/>
      <c r="E8" s="260"/>
      <c r="F8" s="260"/>
      <c r="G8" s="260"/>
      <c r="H8" s="260">
        <v>82611296</v>
      </c>
      <c r="I8" s="260">
        <v>94221344</v>
      </c>
      <c r="J8" s="260">
        <v>98974816</v>
      </c>
      <c r="K8" s="260">
        <v>98801856</v>
      </c>
      <c r="L8" s="260">
        <v>94942384</v>
      </c>
      <c r="M8" s="260">
        <v>87882752</v>
      </c>
      <c r="N8" s="260">
        <v>77116032</v>
      </c>
      <c r="O8" s="260">
        <v>65588368</v>
      </c>
      <c r="P8" s="260">
        <v>53882576</v>
      </c>
      <c r="Q8" s="260">
        <v>43579984</v>
      </c>
      <c r="R8" s="260">
        <v>35075952</v>
      </c>
      <c r="S8" s="260">
        <v>28015808</v>
      </c>
      <c r="T8" s="260">
        <v>22222160</v>
      </c>
      <c r="U8" s="260">
        <v>17705200</v>
      </c>
      <c r="V8" s="260">
        <v>14486400</v>
      </c>
      <c r="W8" s="260">
        <v>11780544</v>
      </c>
      <c r="X8" s="260">
        <v>9758800</v>
      </c>
      <c r="Y8" s="260">
        <v>8080624</v>
      </c>
      <c r="Z8" s="260">
        <v>6795312</v>
      </c>
      <c r="AA8" s="260">
        <v>5735680</v>
      </c>
      <c r="AB8" s="261">
        <v>957257888</v>
      </c>
    </row>
    <row r="9" spans="1:28" hidden="1" x14ac:dyDescent="0.2">
      <c r="A9" s="258" t="s">
        <v>57</v>
      </c>
      <c r="B9" s="259">
        <v>5472800</v>
      </c>
      <c r="C9" s="260">
        <v>6846448</v>
      </c>
      <c r="D9" s="260">
        <v>12533664</v>
      </c>
      <c r="E9" s="260">
        <v>29067008</v>
      </c>
      <c r="F9" s="260">
        <v>56010256</v>
      </c>
      <c r="G9" s="260">
        <v>80421824</v>
      </c>
      <c r="H9" s="260">
        <v>139064688</v>
      </c>
      <c r="I9" s="260"/>
      <c r="J9" s="260"/>
      <c r="K9" s="260"/>
      <c r="L9" s="260"/>
      <c r="M9" s="260"/>
      <c r="N9" s="260"/>
      <c r="O9" s="260"/>
      <c r="P9" s="260"/>
      <c r="Q9" s="260"/>
      <c r="R9" s="260"/>
      <c r="S9" s="260"/>
      <c r="T9" s="260"/>
      <c r="U9" s="260"/>
      <c r="V9" s="260"/>
      <c r="W9" s="260"/>
      <c r="X9" s="260"/>
      <c r="Y9" s="260"/>
      <c r="Z9" s="260"/>
      <c r="AA9" s="260"/>
      <c r="AB9" s="261">
        <v>329416688</v>
      </c>
    </row>
    <row r="10" spans="1:28" hidden="1" x14ac:dyDescent="0.2">
      <c r="A10" s="258" t="s">
        <v>58</v>
      </c>
      <c r="B10" s="259"/>
      <c r="C10" s="260"/>
      <c r="D10" s="260"/>
      <c r="E10" s="260"/>
      <c r="F10" s="260"/>
      <c r="G10" s="260"/>
      <c r="H10" s="260"/>
      <c r="I10" s="260">
        <v>123087968</v>
      </c>
      <c r="J10" s="260">
        <v>122838176</v>
      </c>
      <c r="K10" s="260">
        <v>116663968</v>
      </c>
      <c r="L10" s="260">
        <v>105527056</v>
      </c>
      <c r="M10" s="260">
        <v>87654624</v>
      </c>
      <c r="N10" s="260">
        <v>66353952</v>
      </c>
      <c r="O10" s="260">
        <v>44054848</v>
      </c>
      <c r="P10" s="260">
        <v>26222336</v>
      </c>
      <c r="Q10" s="260">
        <v>14484480</v>
      </c>
      <c r="R10" s="260">
        <v>7781280</v>
      </c>
      <c r="S10" s="260">
        <v>4380816</v>
      </c>
      <c r="T10" s="260">
        <v>2601424</v>
      </c>
      <c r="U10" s="260">
        <v>1814496</v>
      </c>
      <c r="V10" s="260">
        <v>1399408</v>
      </c>
      <c r="W10" s="260">
        <v>1124352</v>
      </c>
      <c r="X10" s="260">
        <v>902464</v>
      </c>
      <c r="Y10" s="260">
        <v>772848</v>
      </c>
      <c r="Z10" s="260">
        <v>682672</v>
      </c>
      <c r="AA10" s="260">
        <v>634592</v>
      </c>
      <c r="AB10" s="261">
        <v>728981760</v>
      </c>
    </row>
    <row r="11" spans="1:28" hidden="1" x14ac:dyDescent="0.2">
      <c r="A11" s="258" t="s">
        <v>68</v>
      </c>
      <c r="B11" s="259">
        <v>5530272</v>
      </c>
      <c r="C11" s="260">
        <v>6893712</v>
      </c>
      <c r="D11" s="260">
        <v>12483712</v>
      </c>
      <c r="E11" s="260">
        <v>28472304</v>
      </c>
      <c r="F11" s="260">
        <v>54414320</v>
      </c>
      <c r="G11" s="260">
        <v>78753712</v>
      </c>
      <c r="H11" s="260">
        <v>139986016</v>
      </c>
      <c r="I11" s="260">
        <v>107718672</v>
      </c>
      <c r="J11" s="260"/>
      <c r="K11" s="260"/>
      <c r="L11" s="260"/>
      <c r="M11" s="260"/>
      <c r="N11" s="260"/>
      <c r="O11" s="260"/>
      <c r="P11" s="260"/>
      <c r="Q11" s="260"/>
      <c r="R11" s="260"/>
      <c r="S11" s="260"/>
      <c r="T11" s="260"/>
      <c r="U11" s="260"/>
      <c r="V11" s="260"/>
      <c r="W11" s="260"/>
      <c r="X11" s="260"/>
      <c r="Y11" s="260"/>
      <c r="Z11" s="260"/>
      <c r="AA11" s="260"/>
      <c r="AB11" s="261">
        <v>434252720</v>
      </c>
    </row>
    <row r="12" spans="1:28" hidden="1" x14ac:dyDescent="0.2">
      <c r="A12" s="258" t="s">
        <v>67</v>
      </c>
      <c r="B12" s="259"/>
      <c r="C12" s="260"/>
      <c r="D12" s="260"/>
      <c r="E12" s="260"/>
      <c r="F12" s="260"/>
      <c r="G12" s="260"/>
      <c r="H12" s="260"/>
      <c r="I12" s="260"/>
      <c r="J12" s="260">
        <v>95062400</v>
      </c>
      <c r="K12" s="260">
        <v>91529744</v>
      </c>
      <c r="L12" s="260">
        <v>88397088</v>
      </c>
      <c r="M12" s="260">
        <v>83386304</v>
      </c>
      <c r="N12" s="260">
        <v>71497680</v>
      </c>
      <c r="O12" s="260">
        <v>54667280</v>
      </c>
      <c r="P12" s="260">
        <v>37266784</v>
      </c>
      <c r="Q12" s="260">
        <v>23400960</v>
      </c>
      <c r="R12" s="260">
        <v>14004224</v>
      </c>
      <c r="S12" s="260">
        <v>8398416</v>
      </c>
      <c r="T12" s="260">
        <v>5234832</v>
      </c>
      <c r="U12" s="260">
        <v>3390768</v>
      </c>
      <c r="V12" s="260">
        <v>2503840</v>
      </c>
      <c r="W12" s="260">
        <v>1849600</v>
      </c>
      <c r="X12" s="260">
        <v>1522224</v>
      </c>
      <c r="Y12" s="260">
        <v>1274288</v>
      </c>
      <c r="Z12" s="260">
        <v>1092064</v>
      </c>
      <c r="AA12" s="260">
        <v>989168</v>
      </c>
      <c r="AB12" s="261">
        <v>585467664</v>
      </c>
    </row>
    <row r="13" spans="1:28" hidden="1" x14ac:dyDescent="0.2">
      <c r="A13" s="258" t="s">
        <v>89</v>
      </c>
      <c r="B13" s="259">
        <v>5645984</v>
      </c>
      <c r="C13" s="260">
        <v>7016016</v>
      </c>
      <c r="D13" s="260">
        <v>12453120</v>
      </c>
      <c r="E13" s="260">
        <v>28527552</v>
      </c>
      <c r="F13" s="260">
        <v>54672800</v>
      </c>
      <c r="G13" s="260">
        <v>79277664</v>
      </c>
      <c r="H13" s="260">
        <v>140616336</v>
      </c>
      <c r="I13" s="260">
        <v>114557520</v>
      </c>
      <c r="J13" s="260">
        <v>99028544</v>
      </c>
      <c r="K13" s="260"/>
      <c r="L13" s="260"/>
      <c r="M13" s="260"/>
      <c r="N13" s="260"/>
      <c r="O13" s="260"/>
      <c r="P13" s="260"/>
      <c r="Q13" s="260"/>
      <c r="R13" s="260"/>
      <c r="S13" s="260"/>
      <c r="T13" s="260"/>
      <c r="U13" s="260"/>
      <c r="V13" s="260"/>
      <c r="W13" s="260"/>
      <c r="X13" s="260"/>
      <c r="Y13" s="260"/>
      <c r="Z13" s="260"/>
      <c r="AA13" s="260"/>
      <c r="AB13" s="261">
        <v>541795536</v>
      </c>
    </row>
    <row r="14" spans="1:28" hidden="1" x14ac:dyDescent="0.2">
      <c r="A14" s="258" t="s">
        <v>90</v>
      </c>
      <c r="B14" s="259"/>
      <c r="C14" s="260"/>
      <c r="D14" s="260"/>
      <c r="E14" s="260"/>
      <c r="F14" s="260"/>
      <c r="G14" s="260"/>
      <c r="H14" s="260"/>
      <c r="I14" s="260"/>
      <c r="J14" s="260"/>
      <c r="K14" s="260">
        <v>77969632</v>
      </c>
      <c r="L14" s="260">
        <v>73611312</v>
      </c>
      <c r="M14" s="260">
        <v>72700320</v>
      </c>
      <c r="N14" s="260">
        <v>67896320</v>
      </c>
      <c r="O14" s="260">
        <v>55976576</v>
      </c>
      <c r="P14" s="260">
        <v>40089776</v>
      </c>
      <c r="Q14" s="260">
        <v>25914544</v>
      </c>
      <c r="R14" s="260">
        <v>16052928</v>
      </c>
      <c r="S14" s="260">
        <v>9756480</v>
      </c>
      <c r="T14" s="260">
        <v>6224928</v>
      </c>
      <c r="U14" s="260">
        <v>4347728</v>
      </c>
      <c r="V14" s="260">
        <v>3252816</v>
      </c>
      <c r="W14" s="260">
        <v>2506288</v>
      </c>
      <c r="X14" s="260">
        <v>2161264</v>
      </c>
      <c r="Y14" s="260">
        <v>1838208</v>
      </c>
      <c r="Z14" s="260">
        <v>1635328</v>
      </c>
      <c r="AA14" s="260">
        <v>1421184</v>
      </c>
      <c r="AB14" s="261">
        <v>463355632</v>
      </c>
    </row>
    <row r="15" spans="1:28" hidden="1" x14ac:dyDescent="0.2">
      <c r="A15" s="258" t="s">
        <v>112</v>
      </c>
      <c r="B15" s="259">
        <v>5580688</v>
      </c>
      <c r="C15" s="260">
        <v>6971456</v>
      </c>
      <c r="D15" s="260">
        <v>12424304</v>
      </c>
      <c r="E15" s="260">
        <v>28283296</v>
      </c>
      <c r="F15" s="260">
        <v>54419888</v>
      </c>
      <c r="G15" s="260">
        <v>78754544</v>
      </c>
      <c r="H15" s="260">
        <v>139734432</v>
      </c>
      <c r="I15" s="260">
        <v>113662304</v>
      </c>
      <c r="J15" s="260">
        <v>102905664</v>
      </c>
      <c r="K15" s="260">
        <v>35533296</v>
      </c>
      <c r="L15" s="260"/>
      <c r="M15" s="260"/>
      <c r="N15" s="260"/>
      <c r="O15" s="260"/>
      <c r="P15" s="260"/>
      <c r="Q15" s="260"/>
      <c r="R15" s="260"/>
      <c r="S15" s="260"/>
      <c r="T15" s="260"/>
      <c r="U15" s="260"/>
      <c r="V15" s="260"/>
      <c r="W15" s="260"/>
      <c r="X15" s="260"/>
      <c r="Y15" s="260"/>
      <c r="Z15" s="260"/>
      <c r="AA15" s="260"/>
      <c r="AB15" s="261">
        <v>578269872</v>
      </c>
    </row>
    <row r="16" spans="1:28" hidden="1" x14ac:dyDescent="0.2">
      <c r="A16" s="258" t="s">
        <v>114</v>
      </c>
      <c r="B16" s="259"/>
      <c r="C16" s="260"/>
      <c r="D16" s="260"/>
      <c r="E16" s="260"/>
      <c r="F16" s="260"/>
      <c r="G16" s="260"/>
      <c r="H16" s="260"/>
      <c r="I16" s="260"/>
      <c r="J16" s="260"/>
      <c r="K16" s="260"/>
      <c r="L16" s="260">
        <v>38202672</v>
      </c>
      <c r="M16" s="260">
        <v>48078560</v>
      </c>
      <c r="N16" s="260">
        <v>55983808</v>
      </c>
      <c r="O16" s="260">
        <v>56186656</v>
      </c>
      <c r="P16" s="260">
        <v>47550672</v>
      </c>
      <c r="Q16" s="260">
        <v>35085008</v>
      </c>
      <c r="R16" s="260">
        <v>24485296</v>
      </c>
      <c r="S16" s="260">
        <v>15929312</v>
      </c>
      <c r="T16" s="260">
        <v>10858432</v>
      </c>
      <c r="U16" s="260">
        <v>7597280</v>
      </c>
      <c r="V16" s="260">
        <v>5480096</v>
      </c>
      <c r="W16" s="260">
        <v>4138560</v>
      </c>
      <c r="X16" s="260">
        <v>3369536</v>
      </c>
      <c r="Y16" s="260">
        <v>2818112</v>
      </c>
      <c r="Z16" s="260">
        <v>2425984</v>
      </c>
      <c r="AA16" s="260">
        <v>2146896</v>
      </c>
      <c r="AB16" s="261">
        <v>360336880</v>
      </c>
    </row>
    <row r="17" spans="1:29" hidden="1" x14ac:dyDescent="0.2">
      <c r="A17" s="268" t="s">
        <v>142</v>
      </c>
      <c r="B17" s="265">
        <v>5602592</v>
      </c>
      <c r="C17" s="266">
        <v>7003888</v>
      </c>
      <c r="D17" s="266">
        <v>12385600</v>
      </c>
      <c r="E17" s="266">
        <v>28385648</v>
      </c>
      <c r="F17" s="266">
        <v>54533328</v>
      </c>
      <c r="G17" s="266">
        <v>78848064</v>
      </c>
      <c r="H17" s="266">
        <v>140176448</v>
      </c>
      <c r="I17" s="266">
        <v>113634192</v>
      </c>
      <c r="J17" s="266">
        <v>102600576</v>
      </c>
      <c r="K17" s="266">
        <v>41436976</v>
      </c>
      <c r="L17" s="266">
        <v>45401040</v>
      </c>
      <c r="M17" s="266"/>
      <c r="N17" s="266"/>
      <c r="O17" s="266"/>
      <c r="P17" s="266"/>
      <c r="Q17" s="266"/>
      <c r="R17" s="266"/>
      <c r="S17" s="266"/>
      <c r="T17" s="266"/>
      <c r="U17" s="266"/>
      <c r="V17" s="266"/>
      <c r="W17" s="266"/>
      <c r="X17" s="266"/>
      <c r="Y17" s="266"/>
      <c r="Z17" s="266"/>
      <c r="AA17" s="266"/>
      <c r="AB17" s="267">
        <v>630008352</v>
      </c>
    </row>
    <row r="18" spans="1:29" hidden="1" x14ac:dyDescent="0.2">
      <c r="A18" s="268" t="s">
        <v>144</v>
      </c>
      <c r="B18" s="265"/>
      <c r="C18" s="266"/>
      <c r="D18" s="266"/>
      <c r="E18" s="266"/>
      <c r="F18" s="266"/>
      <c r="G18" s="266"/>
      <c r="H18" s="266"/>
      <c r="I18" s="266"/>
      <c r="J18" s="266"/>
      <c r="K18" s="266"/>
      <c r="L18" s="266"/>
      <c r="M18" s="266">
        <v>44571184</v>
      </c>
      <c r="N18" s="266">
        <v>48702992</v>
      </c>
      <c r="O18" s="266">
        <v>46254400</v>
      </c>
      <c r="P18" s="266">
        <v>39332560</v>
      </c>
      <c r="Q18" s="266">
        <v>30754864</v>
      </c>
      <c r="R18" s="266">
        <v>22323520</v>
      </c>
      <c r="S18" s="266">
        <v>15484976</v>
      </c>
      <c r="T18" s="266">
        <v>10476224</v>
      </c>
      <c r="U18" s="266">
        <v>7346032</v>
      </c>
      <c r="V18" s="266">
        <v>5311088</v>
      </c>
      <c r="W18" s="266">
        <v>4215760</v>
      </c>
      <c r="X18" s="266">
        <v>3453632</v>
      </c>
      <c r="Y18" s="266">
        <v>2955088</v>
      </c>
      <c r="Z18" s="266">
        <v>2596544</v>
      </c>
      <c r="AA18" s="266">
        <v>2345696</v>
      </c>
      <c r="AB18" s="267">
        <v>286124560</v>
      </c>
    </row>
    <row r="19" spans="1:29" hidden="1" x14ac:dyDescent="0.2">
      <c r="A19" s="268" t="s">
        <v>164</v>
      </c>
      <c r="B19" s="265">
        <v>5617184</v>
      </c>
      <c r="C19" s="266">
        <v>6970880</v>
      </c>
      <c r="D19" s="266">
        <v>12431888</v>
      </c>
      <c r="E19" s="266">
        <v>28276496</v>
      </c>
      <c r="F19" s="266">
        <v>54464736</v>
      </c>
      <c r="G19" s="266">
        <v>78962832</v>
      </c>
      <c r="H19" s="266">
        <v>139994256</v>
      </c>
      <c r="I19" s="266">
        <v>113640544</v>
      </c>
      <c r="J19" s="266">
        <v>104620240</v>
      </c>
      <c r="K19" s="266">
        <v>60680656</v>
      </c>
      <c r="L19" s="266">
        <v>47678848</v>
      </c>
      <c r="M19" s="266">
        <v>38587248</v>
      </c>
      <c r="N19" s="266"/>
      <c r="O19" s="266"/>
      <c r="P19" s="266"/>
      <c r="Q19" s="266"/>
      <c r="R19" s="266"/>
      <c r="S19" s="266"/>
      <c r="T19" s="266"/>
      <c r="U19" s="266"/>
      <c r="V19" s="266"/>
      <c r="W19" s="266"/>
      <c r="X19" s="266"/>
      <c r="Y19" s="266"/>
      <c r="Z19" s="266"/>
      <c r="AA19" s="266"/>
      <c r="AB19" s="267">
        <v>691925808</v>
      </c>
      <c r="AC19" s="12"/>
    </row>
    <row r="20" spans="1:29" hidden="1" x14ac:dyDescent="0.2">
      <c r="A20" s="268" t="s">
        <v>165</v>
      </c>
      <c r="B20" s="265"/>
      <c r="C20" s="266"/>
      <c r="D20" s="266"/>
      <c r="E20" s="266"/>
      <c r="F20" s="266"/>
      <c r="G20" s="266"/>
      <c r="H20" s="266"/>
      <c r="I20" s="266"/>
      <c r="J20" s="266"/>
      <c r="K20" s="266"/>
      <c r="L20" s="266"/>
      <c r="M20" s="266"/>
      <c r="N20" s="266">
        <v>33747408</v>
      </c>
      <c r="O20" s="266">
        <v>25083168</v>
      </c>
      <c r="P20" s="266">
        <v>17586512</v>
      </c>
      <c r="Q20" s="266">
        <v>12911248</v>
      </c>
      <c r="R20" s="266">
        <v>9983776</v>
      </c>
      <c r="S20" s="266">
        <v>8570976</v>
      </c>
      <c r="T20" s="266">
        <v>7481216</v>
      </c>
      <c r="U20" s="266">
        <v>6864432</v>
      </c>
      <c r="V20" s="266">
        <v>6245056</v>
      </c>
      <c r="W20" s="266">
        <v>5690272</v>
      </c>
      <c r="X20" s="266">
        <v>5145888</v>
      </c>
      <c r="Y20" s="266">
        <v>4586032</v>
      </c>
      <c r="Z20" s="266">
        <v>4018928</v>
      </c>
      <c r="AA20" s="266">
        <v>3714896</v>
      </c>
      <c r="AB20" s="267">
        <v>151629808</v>
      </c>
      <c r="AC20" s="12"/>
    </row>
    <row r="21" spans="1:29" s="28" customFormat="1" hidden="1" x14ac:dyDescent="0.2">
      <c r="A21" s="268" t="s">
        <v>243</v>
      </c>
      <c r="B21" s="265">
        <v>5607952</v>
      </c>
      <c r="C21" s="266">
        <v>7003168</v>
      </c>
      <c r="D21" s="266">
        <v>12324448</v>
      </c>
      <c r="E21" s="266">
        <v>28059552</v>
      </c>
      <c r="F21" s="266">
        <v>54161616</v>
      </c>
      <c r="G21" s="266">
        <v>78686784</v>
      </c>
      <c r="H21" s="266">
        <v>139811536</v>
      </c>
      <c r="I21" s="266">
        <v>112883136</v>
      </c>
      <c r="J21" s="266">
        <v>103893312</v>
      </c>
      <c r="K21" s="266">
        <v>60506000</v>
      </c>
      <c r="L21" s="266">
        <v>47311936</v>
      </c>
      <c r="M21" s="266">
        <v>39799376</v>
      </c>
      <c r="N21" s="266">
        <v>19914224</v>
      </c>
      <c r="O21" s="266"/>
      <c r="P21" s="266"/>
      <c r="Q21" s="266"/>
      <c r="R21" s="266"/>
      <c r="S21" s="266"/>
      <c r="T21" s="266"/>
      <c r="U21" s="266"/>
      <c r="V21" s="266"/>
      <c r="W21" s="266"/>
      <c r="X21" s="266"/>
      <c r="Y21" s="266"/>
      <c r="Z21" s="266"/>
      <c r="AA21" s="266"/>
      <c r="AB21" s="267">
        <v>709963040</v>
      </c>
      <c r="AC21" s="155"/>
    </row>
    <row r="22" spans="1:29" s="28" customFormat="1" hidden="1" x14ac:dyDescent="0.2">
      <c r="A22" s="268" t="s">
        <v>245</v>
      </c>
      <c r="B22" s="265"/>
      <c r="C22" s="266"/>
      <c r="D22" s="266"/>
      <c r="E22" s="266"/>
      <c r="F22" s="266"/>
      <c r="G22" s="266"/>
      <c r="H22" s="266"/>
      <c r="I22" s="266"/>
      <c r="J22" s="266"/>
      <c r="K22" s="266"/>
      <c r="L22" s="266"/>
      <c r="M22" s="266"/>
      <c r="N22" s="266"/>
      <c r="O22" s="266">
        <v>18225216</v>
      </c>
      <c r="P22" s="266">
        <v>13223088</v>
      </c>
      <c r="Q22" s="266">
        <v>9177280</v>
      </c>
      <c r="R22" s="266">
        <v>6783632</v>
      </c>
      <c r="S22" s="266">
        <v>5296912</v>
      </c>
      <c r="T22" s="266">
        <v>4683792</v>
      </c>
      <c r="U22" s="266">
        <v>4372896</v>
      </c>
      <c r="V22" s="266">
        <v>4281488</v>
      </c>
      <c r="W22" s="266">
        <v>4156448</v>
      </c>
      <c r="X22" s="266">
        <v>3919984</v>
      </c>
      <c r="Y22" s="266">
        <v>3714256</v>
      </c>
      <c r="Z22" s="266">
        <v>3507888</v>
      </c>
      <c r="AA22" s="266">
        <v>3285296</v>
      </c>
      <c r="AB22" s="267">
        <v>84628176</v>
      </c>
      <c r="AC22" s="155"/>
    </row>
    <row r="23" spans="1:29" s="26" customFormat="1" hidden="1" x14ac:dyDescent="0.2">
      <c r="A23" s="268" t="s">
        <v>259</v>
      </c>
      <c r="B23" s="265">
        <v>5590784</v>
      </c>
      <c r="C23" s="266">
        <v>6923584</v>
      </c>
      <c r="D23" s="266">
        <v>12357712</v>
      </c>
      <c r="E23" s="266">
        <v>28058544</v>
      </c>
      <c r="F23" s="266">
        <v>54279920</v>
      </c>
      <c r="G23" s="266">
        <v>78740080</v>
      </c>
      <c r="H23" s="266">
        <v>139609728</v>
      </c>
      <c r="I23" s="266">
        <v>112762944</v>
      </c>
      <c r="J23" s="266">
        <v>103814256</v>
      </c>
      <c r="K23" s="266">
        <v>60392272</v>
      </c>
      <c r="L23" s="266">
        <v>47315872</v>
      </c>
      <c r="M23" s="266">
        <v>39742256</v>
      </c>
      <c r="N23" s="266">
        <v>22064704</v>
      </c>
      <c r="O23" s="266">
        <v>10875424</v>
      </c>
      <c r="P23" s="266"/>
      <c r="Q23" s="266"/>
      <c r="R23" s="266"/>
      <c r="S23" s="266"/>
      <c r="T23" s="266"/>
      <c r="U23" s="266"/>
      <c r="V23" s="266"/>
      <c r="W23" s="266"/>
      <c r="X23" s="266"/>
      <c r="Y23" s="266"/>
      <c r="Z23" s="266"/>
      <c r="AA23" s="266"/>
      <c r="AB23" s="267">
        <v>722528080</v>
      </c>
    </row>
    <row r="24" spans="1:29" s="26" customFormat="1" hidden="1" x14ac:dyDescent="0.2">
      <c r="A24" s="268" t="s">
        <v>261</v>
      </c>
      <c r="B24" s="265"/>
      <c r="C24" s="266"/>
      <c r="D24" s="266"/>
      <c r="E24" s="266"/>
      <c r="F24" s="266"/>
      <c r="G24" s="266"/>
      <c r="H24" s="266"/>
      <c r="I24" s="266"/>
      <c r="J24" s="266"/>
      <c r="K24" s="266"/>
      <c r="L24" s="266"/>
      <c r="M24" s="266"/>
      <c r="N24" s="266"/>
      <c r="O24" s="266"/>
      <c r="P24" s="266">
        <v>8146720</v>
      </c>
      <c r="Q24" s="266">
        <v>6309536</v>
      </c>
      <c r="R24" s="266">
        <v>5088448</v>
      </c>
      <c r="S24" s="266">
        <v>4632496</v>
      </c>
      <c r="T24" s="266">
        <v>5097264</v>
      </c>
      <c r="U24" s="266">
        <v>5072720</v>
      </c>
      <c r="V24" s="266">
        <v>4896304</v>
      </c>
      <c r="W24" s="266">
        <v>4427456</v>
      </c>
      <c r="X24" s="266">
        <v>4070816</v>
      </c>
      <c r="Y24" s="266">
        <v>3694608</v>
      </c>
      <c r="Z24" s="266">
        <v>3499040</v>
      </c>
      <c r="AA24" s="266">
        <v>3423152</v>
      </c>
      <c r="AB24" s="267">
        <v>58358560</v>
      </c>
    </row>
    <row r="25" spans="1:29" s="28" customFormat="1" hidden="1" x14ac:dyDescent="0.2">
      <c r="A25" s="268" t="s">
        <v>284</v>
      </c>
      <c r="B25" s="265">
        <v>5571520</v>
      </c>
      <c r="C25" s="266">
        <v>6924384</v>
      </c>
      <c r="D25" s="266">
        <v>12261904</v>
      </c>
      <c r="E25" s="266">
        <v>28085600</v>
      </c>
      <c r="F25" s="266">
        <v>54209392</v>
      </c>
      <c r="G25" s="266">
        <v>78763168</v>
      </c>
      <c r="H25" s="266">
        <v>139627920</v>
      </c>
      <c r="I25" s="266">
        <v>112538608</v>
      </c>
      <c r="J25" s="266">
        <v>103525520</v>
      </c>
      <c r="K25" s="266">
        <v>60356640</v>
      </c>
      <c r="L25" s="266">
        <v>47169744</v>
      </c>
      <c r="M25" s="266">
        <v>39564560</v>
      </c>
      <c r="N25" s="266">
        <v>22056496</v>
      </c>
      <c r="O25" s="266">
        <v>12224896</v>
      </c>
      <c r="P25" s="266">
        <v>5040240</v>
      </c>
      <c r="Q25" s="266"/>
      <c r="R25" s="266"/>
      <c r="S25" s="266"/>
      <c r="T25" s="266"/>
      <c r="U25" s="266"/>
      <c r="V25" s="266"/>
      <c r="W25" s="266"/>
      <c r="X25" s="266"/>
      <c r="Y25" s="266"/>
      <c r="Z25" s="266"/>
      <c r="AA25" s="266"/>
      <c r="AB25" s="267">
        <v>727920592</v>
      </c>
    </row>
    <row r="26" spans="1:29" s="28" customFormat="1" hidden="1" x14ac:dyDescent="0.2">
      <c r="A26" s="268" t="s">
        <v>285</v>
      </c>
      <c r="B26" s="265"/>
      <c r="C26" s="266"/>
      <c r="D26" s="266"/>
      <c r="E26" s="266"/>
      <c r="F26" s="266"/>
      <c r="G26" s="266"/>
      <c r="H26" s="266"/>
      <c r="I26" s="266"/>
      <c r="J26" s="266"/>
      <c r="K26" s="266"/>
      <c r="L26" s="266"/>
      <c r="M26" s="266"/>
      <c r="N26" s="266"/>
      <c r="O26" s="266"/>
      <c r="P26" s="266"/>
      <c r="Q26" s="266">
        <v>3770432</v>
      </c>
      <c r="R26" s="266">
        <v>3209648</v>
      </c>
      <c r="S26" s="266">
        <v>2942560</v>
      </c>
      <c r="T26" s="266">
        <v>2920304</v>
      </c>
      <c r="U26" s="266">
        <v>3397584</v>
      </c>
      <c r="V26" s="266">
        <v>4002000</v>
      </c>
      <c r="W26" s="266">
        <v>3952112</v>
      </c>
      <c r="X26" s="266">
        <v>3485504</v>
      </c>
      <c r="Y26" s="266">
        <v>3028864</v>
      </c>
      <c r="Z26" s="266">
        <v>2691696</v>
      </c>
      <c r="AA26" s="266">
        <v>2559376</v>
      </c>
      <c r="AB26" s="267">
        <v>35960080</v>
      </c>
    </row>
    <row r="27" spans="1:29" s="28" customFormat="1" hidden="1" x14ac:dyDescent="0.2">
      <c r="A27" s="268" t="s">
        <v>303</v>
      </c>
      <c r="B27" s="265">
        <v>5579600</v>
      </c>
      <c r="C27" s="266">
        <v>6955344</v>
      </c>
      <c r="D27" s="266">
        <v>12210016</v>
      </c>
      <c r="E27" s="266">
        <v>27993952</v>
      </c>
      <c r="F27" s="266">
        <v>54285744</v>
      </c>
      <c r="G27" s="266">
        <v>78922672</v>
      </c>
      <c r="H27" s="266">
        <v>139507424</v>
      </c>
      <c r="I27" s="266">
        <v>112692000</v>
      </c>
      <c r="J27" s="266">
        <v>103367584</v>
      </c>
      <c r="K27" s="266">
        <v>60198752</v>
      </c>
      <c r="L27" s="266">
        <v>47161008</v>
      </c>
      <c r="M27" s="266">
        <v>39729056</v>
      </c>
      <c r="N27" s="266">
        <v>22042128</v>
      </c>
      <c r="O27" s="266">
        <v>12225488</v>
      </c>
      <c r="P27" s="266">
        <v>5339920</v>
      </c>
      <c r="Q27" s="266">
        <v>2081184</v>
      </c>
      <c r="R27" s="266"/>
      <c r="S27" s="266"/>
      <c r="T27" s="266"/>
      <c r="U27" s="266"/>
      <c r="V27" s="266"/>
      <c r="W27" s="266"/>
      <c r="X27" s="266"/>
      <c r="Y27" s="266"/>
      <c r="Z27" s="266"/>
      <c r="AA27" s="266"/>
      <c r="AB27" s="267">
        <v>730291872</v>
      </c>
    </row>
    <row r="28" spans="1:29" s="28" customFormat="1" hidden="1" x14ac:dyDescent="0.2">
      <c r="A28" s="268" t="s">
        <v>304</v>
      </c>
      <c r="B28" s="265"/>
      <c r="C28" s="266"/>
      <c r="D28" s="266"/>
      <c r="E28" s="266"/>
      <c r="F28" s="266"/>
      <c r="G28" s="266"/>
      <c r="H28" s="266"/>
      <c r="I28" s="266"/>
      <c r="J28" s="266"/>
      <c r="K28" s="266"/>
      <c r="L28" s="266"/>
      <c r="M28" s="266"/>
      <c r="N28" s="266"/>
      <c r="O28" s="266"/>
      <c r="P28" s="266"/>
      <c r="Q28" s="266"/>
      <c r="R28" s="266">
        <v>2236064</v>
      </c>
      <c r="S28" s="266">
        <v>2344480</v>
      </c>
      <c r="T28" s="266">
        <v>2457056</v>
      </c>
      <c r="U28" s="266">
        <v>2542560</v>
      </c>
      <c r="V28" s="266">
        <v>2856880</v>
      </c>
      <c r="W28" s="266">
        <v>3537808</v>
      </c>
      <c r="X28" s="266">
        <v>3902016</v>
      </c>
      <c r="Y28" s="266">
        <v>3829136</v>
      </c>
      <c r="Z28" s="266">
        <v>3424240</v>
      </c>
      <c r="AA28" s="266">
        <v>3123856</v>
      </c>
      <c r="AB28" s="267">
        <v>30254096</v>
      </c>
    </row>
    <row r="29" spans="1:29" s="269" customFormat="1" hidden="1" x14ac:dyDescent="0.2">
      <c r="A29" s="257" t="s">
        <v>316</v>
      </c>
      <c r="B29" s="262">
        <v>5573536</v>
      </c>
      <c r="C29" s="263">
        <v>6929040</v>
      </c>
      <c r="D29" s="263">
        <v>12250144</v>
      </c>
      <c r="E29" s="263">
        <v>27938752</v>
      </c>
      <c r="F29" s="263">
        <v>54301632</v>
      </c>
      <c r="G29" s="263">
        <v>78757312</v>
      </c>
      <c r="H29" s="263">
        <v>139696720</v>
      </c>
      <c r="I29" s="263">
        <v>112674832</v>
      </c>
      <c r="J29" s="263">
        <v>103564240</v>
      </c>
      <c r="K29" s="263">
        <v>60342704</v>
      </c>
      <c r="L29" s="263">
        <v>47255264</v>
      </c>
      <c r="M29" s="263">
        <v>39639856</v>
      </c>
      <c r="N29" s="263">
        <v>22007568</v>
      </c>
      <c r="O29" s="263">
        <v>12221904</v>
      </c>
      <c r="P29" s="263">
        <v>5340976</v>
      </c>
      <c r="Q29" s="263">
        <v>2168336</v>
      </c>
      <c r="R29" s="263">
        <v>682576</v>
      </c>
      <c r="S29" s="263"/>
      <c r="T29" s="263"/>
      <c r="U29" s="263"/>
      <c r="V29" s="263"/>
      <c r="W29" s="263"/>
      <c r="X29" s="263"/>
      <c r="Y29" s="263"/>
      <c r="Z29" s="263"/>
      <c r="AA29" s="263"/>
      <c r="AB29" s="264">
        <v>731345392</v>
      </c>
    </row>
    <row r="30" spans="1:29" s="269" customFormat="1" hidden="1" x14ac:dyDescent="0.2">
      <c r="A30" s="257" t="s">
        <v>317</v>
      </c>
      <c r="B30" s="262"/>
      <c r="C30" s="263"/>
      <c r="D30" s="263"/>
      <c r="E30" s="263"/>
      <c r="F30" s="263"/>
      <c r="G30" s="263"/>
      <c r="H30" s="263"/>
      <c r="I30" s="263"/>
      <c r="J30" s="263"/>
      <c r="K30" s="263"/>
      <c r="L30" s="263"/>
      <c r="M30" s="263"/>
      <c r="N30" s="263"/>
      <c r="O30" s="263"/>
      <c r="P30" s="263"/>
      <c r="Q30" s="263"/>
      <c r="R30" s="263"/>
      <c r="S30" s="263">
        <v>837264</v>
      </c>
      <c r="T30" s="263">
        <v>966464</v>
      </c>
      <c r="U30" s="263">
        <v>1138832</v>
      </c>
      <c r="V30" s="263">
        <v>1381696</v>
      </c>
      <c r="W30" s="263">
        <v>1972064</v>
      </c>
      <c r="X30" s="263">
        <v>2756192</v>
      </c>
      <c r="Y30" s="263">
        <v>3422208</v>
      </c>
      <c r="Z30" s="263">
        <v>3542656</v>
      </c>
      <c r="AA30" s="263">
        <v>3221312</v>
      </c>
      <c r="AB30" s="264">
        <v>19238688</v>
      </c>
    </row>
    <row r="31" spans="1:29" hidden="1" x14ac:dyDescent="0.2">
      <c r="A31" s="258" t="s">
        <v>59</v>
      </c>
      <c r="B31" s="259">
        <v>4177040</v>
      </c>
      <c r="C31" s="260">
        <v>10232112</v>
      </c>
      <c r="D31" s="260">
        <v>21879904</v>
      </c>
      <c r="E31" s="260">
        <v>50060016</v>
      </c>
      <c r="F31" s="260">
        <v>102401312</v>
      </c>
      <c r="G31" s="260">
        <v>172464592</v>
      </c>
      <c r="H31" s="260"/>
      <c r="I31" s="260"/>
      <c r="J31" s="260"/>
      <c r="K31" s="260"/>
      <c r="L31" s="260"/>
      <c r="M31" s="260"/>
      <c r="N31" s="260"/>
      <c r="O31" s="260"/>
      <c r="P31" s="260"/>
      <c r="Q31" s="260"/>
      <c r="R31" s="260"/>
      <c r="S31" s="260"/>
      <c r="T31" s="260"/>
      <c r="U31" s="260"/>
      <c r="V31" s="260"/>
      <c r="W31" s="260"/>
      <c r="X31" s="260"/>
      <c r="Y31" s="260"/>
      <c r="Z31" s="260"/>
      <c r="AA31" s="260"/>
      <c r="AB31" s="261">
        <v>361214976</v>
      </c>
    </row>
    <row r="32" spans="1:29" hidden="1" x14ac:dyDescent="0.2">
      <c r="A32" s="258" t="s">
        <v>60</v>
      </c>
      <c r="B32" s="259"/>
      <c r="C32" s="260"/>
      <c r="D32" s="260"/>
      <c r="E32" s="260"/>
      <c r="F32" s="260"/>
      <c r="G32" s="260"/>
      <c r="H32" s="260">
        <v>254872880</v>
      </c>
      <c r="I32" s="260">
        <v>349094224</v>
      </c>
      <c r="J32" s="260">
        <v>448069040</v>
      </c>
      <c r="K32" s="260">
        <v>546870896</v>
      </c>
      <c r="L32" s="260">
        <v>641813280</v>
      </c>
      <c r="M32" s="260">
        <v>729696032</v>
      </c>
      <c r="N32" s="260">
        <v>806812064</v>
      </c>
      <c r="O32" s="260">
        <v>872400432</v>
      </c>
      <c r="P32" s="260">
        <v>926283008</v>
      </c>
      <c r="Q32" s="260">
        <v>969862992</v>
      </c>
      <c r="R32" s="260">
        <v>1004938944</v>
      </c>
      <c r="S32" s="260">
        <v>1032954752</v>
      </c>
      <c r="T32" s="260">
        <v>1055176912</v>
      </c>
      <c r="U32" s="260">
        <v>1072882112</v>
      </c>
      <c r="V32" s="260">
        <v>1087368512</v>
      </c>
      <c r="W32" s="260">
        <v>1099149056</v>
      </c>
      <c r="X32" s="260">
        <v>1108907856</v>
      </c>
      <c r="Y32" s="260">
        <v>1116988480</v>
      </c>
      <c r="Z32" s="260">
        <v>1123783792</v>
      </c>
      <c r="AA32" s="260">
        <v>1129519472</v>
      </c>
      <c r="AB32" s="261">
        <v>17377444736</v>
      </c>
    </row>
    <row r="33" spans="1:28" hidden="1" x14ac:dyDescent="0.2">
      <c r="A33" s="258" t="s">
        <v>61</v>
      </c>
      <c r="B33" s="259">
        <v>5472800</v>
      </c>
      <c r="C33" s="260">
        <v>12319248</v>
      </c>
      <c r="D33" s="260">
        <v>24852912</v>
      </c>
      <c r="E33" s="260">
        <v>53919920</v>
      </c>
      <c r="F33" s="260">
        <v>109930176</v>
      </c>
      <c r="G33" s="260">
        <v>190352000</v>
      </c>
      <c r="H33" s="260">
        <v>329416688</v>
      </c>
      <c r="I33" s="260"/>
      <c r="J33" s="260"/>
      <c r="K33" s="260"/>
      <c r="L33" s="260"/>
      <c r="M33" s="260"/>
      <c r="N33" s="260"/>
      <c r="O33" s="260"/>
      <c r="P33" s="260"/>
      <c r="Q33" s="260"/>
      <c r="R33" s="260"/>
      <c r="S33" s="260"/>
      <c r="T33" s="260"/>
      <c r="U33" s="260"/>
      <c r="V33" s="260"/>
      <c r="W33" s="260"/>
      <c r="X33" s="260"/>
      <c r="Y33" s="260"/>
      <c r="Z33" s="260"/>
      <c r="AA33" s="260"/>
      <c r="AB33" s="261">
        <v>726263744</v>
      </c>
    </row>
    <row r="34" spans="1:28" hidden="1" x14ac:dyDescent="0.2">
      <c r="A34" s="258" t="s">
        <v>62</v>
      </c>
      <c r="B34" s="259"/>
      <c r="C34" s="260"/>
      <c r="D34" s="260"/>
      <c r="E34" s="260"/>
      <c r="F34" s="260"/>
      <c r="G34" s="260"/>
      <c r="H34" s="260"/>
      <c r="I34" s="260">
        <v>452504656</v>
      </c>
      <c r="J34" s="260">
        <v>575342832</v>
      </c>
      <c r="K34" s="260">
        <v>692006800</v>
      </c>
      <c r="L34" s="260">
        <v>797533856</v>
      </c>
      <c r="M34" s="260">
        <v>885188480</v>
      </c>
      <c r="N34" s="260">
        <v>951542432</v>
      </c>
      <c r="O34" s="260">
        <v>995597280</v>
      </c>
      <c r="P34" s="260">
        <v>1021819616</v>
      </c>
      <c r="Q34" s="260">
        <v>1036304096</v>
      </c>
      <c r="R34" s="260">
        <v>1044085376</v>
      </c>
      <c r="S34" s="260">
        <v>1048466192</v>
      </c>
      <c r="T34" s="260">
        <v>1051067616</v>
      </c>
      <c r="U34" s="260">
        <v>1052882112</v>
      </c>
      <c r="V34" s="260">
        <v>1054281520</v>
      </c>
      <c r="W34" s="260">
        <v>1055405872</v>
      </c>
      <c r="X34" s="260">
        <v>1056308336</v>
      </c>
      <c r="Y34" s="260">
        <v>1057081184</v>
      </c>
      <c r="Z34" s="260">
        <v>1057763856</v>
      </c>
      <c r="AA34" s="260">
        <v>1058398448</v>
      </c>
      <c r="AB34" s="261">
        <v>17943580560</v>
      </c>
    </row>
    <row r="35" spans="1:28" s="28" customFormat="1" hidden="1" x14ac:dyDescent="0.2">
      <c r="A35" s="258" t="s">
        <v>69</v>
      </c>
      <c r="B35" s="259">
        <v>5530272</v>
      </c>
      <c r="C35" s="260">
        <v>12423984</v>
      </c>
      <c r="D35" s="260">
        <v>24907696</v>
      </c>
      <c r="E35" s="260">
        <v>53380000</v>
      </c>
      <c r="F35" s="260">
        <v>107794320</v>
      </c>
      <c r="G35" s="260">
        <v>186548032</v>
      </c>
      <c r="H35" s="260">
        <v>326534048</v>
      </c>
      <c r="I35" s="260">
        <v>434252720</v>
      </c>
      <c r="J35" s="260"/>
      <c r="K35" s="260"/>
      <c r="L35" s="260"/>
      <c r="M35" s="260"/>
      <c r="N35" s="260"/>
      <c r="O35" s="260"/>
      <c r="P35" s="260"/>
      <c r="Q35" s="260"/>
      <c r="R35" s="260"/>
      <c r="S35" s="260"/>
      <c r="T35" s="260"/>
      <c r="U35" s="260"/>
      <c r="V35" s="260"/>
      <c r="W35" s="260"/>
      <c r="X35" s="260"/>
      <c r="Y35" s="260"/>
      <c r="Z35" s="260"/>
      <c r="AA35" s="260"/>
      <c r="AB35" s="261">
        <v>1151371072</v>
      </c>
    </row>
    <row r="36" spans="1:28" s="28" customFormat="1" hidden="1" x14ac:dyDescent="0.2">
      <c r="A36" s="258" t="s">
        <v>66</v>
      </c>
      <c r="B36" s="259"/>
      <c r="C36" s="260"/>
      <c r="D36" s="260"/>
      <c r="E36" s="260"/>
      <c r="F36" s="260"/>
      <c r="G36" s="260"/>
      <c r="H36" s="260"/>
      <c r="I36" s="260"/>
      <c r="J36" s="260">
        <v>529315120</v>
      </c>
      <c r="K36" s="260">
        <v>620844864</v>
      </c>
      <c r="L36" s="260">
        <v>709241952</v>
      </c>
      <c r="M36" s="260">
        <v>792628256</v>
      </c>
      <c r="N36" s="260">
        <v>864125936</v>
      </c>
      <c r="O36" s="260">
        <v>918793216</v>
      </c>
      <c r="P36" s="260">
        <v>956060000</v>
      </c>
      <c r="Q36" s="260">
        <v>979460960</v>
      </c>
      <c r="R36" s="260">
        <v>993465184</v>
      </c>
      <c r="S36" s="260">
        <v>1001863600</v>
      </c>
      <c r="T36" s="260">
        <v>1007098432</v>
      </c>
      <c r="U36" s="260">
        <v>1010489200</v>
      </c>
      <c r="V36" s="260">
        <v>1012993040</v>
      </c>
      <c r="W36" s="260">
        <v>1014842640</v>
      </c>
      <c r="X36" s="260">
        <v>1016364864</v>
      </c>
      <c r="Y36" s="260">
        <v>1017639152</v>
      </c>
      <c r="Z36" s="260">
        <v>1018731216</v>
      </c>
      <c r="AA36" s="260">
        <v>1019720384</v>
      </c>
      <c r="AB36" s="261">
        <v>16483678016</v>
      </c>
    </row>
    <row r="37" spans="1:28" hidden="1" x14ac:dyDescent="0.2">
      <c r="A37" s="258" t="s">
        <v>91</v>
      </c>
      <c r="B37" s="259">
        <v>5645984</v>
      </c>
      <c r="C37" s="260">
        <v>12662000</v>
      </c>
      <c r="D37" s="260">
        <v>25115120</v>
      </c>
      <c r="E37" s="260">
        <v>53642672</v>
      </c>
      <c r="F37" s="260">
        <v>108315472</v>
      </c>
      <c r="G37" s="260">
        <v>187593136</v>
      </c>
      <c r="H37" s="260">
        <v>328209472</v>
      </c>
      <c r="I37" s="260">
        <v>442766992</v>
      </c>
      <c r="J37" s="260">
        <v>541795536</v>
      </c>
      <c r="K37" s="260"/>
      <c r="L37" s="260"/>
      <c r="M37" s="260"/>
      <c r="N37" s="260"/>
      <c r="O37" s="260"/>
      <c r="P37" s="260"/>
      <c r="Q37" s="260"/>
      <c r="R37" s="260"/>
      <c r="S37" s="260"/>
      <c r="T37" s="260"/>
      <c r="U37" s="260"/>
      <c r="V37" s="260"/>
      <c r="W37" s="260"/>
      <c r="X37" s="260"/>
      <c r="Y37" s="260"/>
      <c r="Z37" s="260"/>
      <c r="AA37" s="260"/>
      <c r="AB37" s="261">
        <v>1705746384</v>
      </c>
    </row>
    <row r="38" spans="1:28" hidden="1" x14ac:dyDescent="0.2">
      <c r="A38" s="258" t="s">
        <v>92</v>
      </c>
      <c r="B38" s="259"/>
      <c r="C38" s="260"/>
      <c r="D38" s="260"/>
      <c r="E38" s="260"/>
      <c r="F38" s="260"/>
      <c r="G38" s="260"/>
      <c r="H38" s="260"/>
      <c r="I38" s="260"/>
      <c r="J38" s="260"/>
      <c r="K38" s="260">
        <v>619765168</v>
      </c>
      <c r="L38" s="260">
        <v>693376480</v>
      </c>
      <c r="M38" s="260">
        <v>766076800</v>
      </c>
      <c r="N38" s="260">
        <v>833973120</v>
      </c>
      <c r="O38" s="260">
        <v>889949696</v>
      </c>
      <c r="P38" s="260">
        <v>930039472</v>
      </c>
      <c r="Q38" s="260">
        <v>955954016</v>
      </c>
      <c r="R38" s="260">
        <v>972006944</v>
      </c>
      <c r="S38" s="260">
        <v>981763424</v>
      </c>
      <c r="T38" s="260">
        <v>987988352</v>
      </c>
      <c r="U38" s="260">
        <v>992336080</v>
      </c>
      <c r="V38" s="260">
        <v>995588896</v>
      </c>
      <c r="W38" s="260">
        <v>998095184</v>
      </c>
      <c r="X38" s="260">
        <v>1000256448</v>
      </c>
      <c r="Y38" s="260">
        <v>1002094656</v>
      </c>
      <c r="Z38" s="260">
        <v>1003729984</v>
      </c>
      <c r="AA38" s="260">
        <v>1005151168</v>
      </c>
      <c r="AB38" s="261">
        <v>15628145888</v>
      </c>
    </row>
    <row r="39" spans="1:28" s="26" customFormat="1" hidden="1" x14ac:dyDescent="0.2">
      <c r="A39" s="258" t="s">
        <v>113</v>
      </c>
      <c r="B39" s="259">
        <v>5580688</v>
      </c>
      <c r="C39" s="260">
        <v>12552144</v>
      </c>
      <c r="D39" s="260">
        <v>24976448</v>
      </c>
      <c r="E39" s="260">
        <v>53259744</v>
      </c>
      <c r="F39" s="260">
        <v>107679632</v>
      </c>
      <c r="G39" s="260">
        <v>186434176</v>
      </c>
      <c r="H39" s="260">
        <v>326168608</v>
      </c>
      <c r="I39" s="260">
        <v>439830912</v>
      </c>
      <c r="J39" s="260">
        <v>542736576</v>
      </c>
      <c r="K39" s="260">
        <v>578269872</v>
      </c>
      <c r="L39" s="260"/>
      <c r="M39" s="260"/>
      <c r="N39" s="260"/>
      <c r="O39" s="260"/>
      <c r="P39" s="260"/>
      <c r="Q39" s="260"/>
      <c r="R39" s="260"/>
      <c r="S39" s="260"/>
      <c r="T39" s="260"/>
      <c r="U39" s="260"/>
      <c r="V39" s="260"/>
      <c r="W39" s="260"/>
      <c r="X39" s="260"/>
      <c r="Y39" s="260"/>
      <c r="Z39" s="260"/>
      <c r="AA39" s="260"/>
      <c r="AB39" s="261">
        <v>2277488800</v>
      </c>
    </row>
    <row r="40" spans="1:28" s="26" customFormat="1" hidden="1" x14ac:dyDescent="0.2">
      <c r="A40" s="258" t="s">
        <v>115</v>
      </c>
      <c r="B40" s="259"/>
      <c r="C40" s="260"/>
      <c r="D40" s="260"/>
      <c r="E40" s="260"/>
      <c r="F40" s="260"/>
      <c r="G40" s="260"/>
      <c r="H40" s="260"/>
      <c r="I40" s="260"/>
      <c r="J40" s="260"/>
      <c r="K40" s="260"/>
      <c r="L40" s="260">
        <v>616472544</v>
      </c>
      <c r="M40" s="260">
        <v>664551104</v>
      </c>
      <c r="N40" s="260">
        <v>720534912</v>
      </c>
      <c r="O40" s="260">
        <v>776721568</v>
      </c>
      <c r="P40" s="260">
        <v>824272240</v>
      </c>
      <c r="Q40" s="260">
        <v>859357248</v>
      </c>
      <c r="R40" s="260">
        <v>883842544</v>
      </c>
      <c r="S40" s="260">
        <v>899771856</v>
      </c>
      <c r="T40" s="260">
        <v>910630288</v>
      </c>
      <c r="U40" s="260">
        <v>918227568</v>
      </c>
      <c r="V40" s="260">
        <v>923707664</v>
      </c>
      <c r="W40" s="260">
        <v>927846224</v>
      </c>
      <c r="X40" s="260">
        <v>931215760</v>
      </c>
      <c r="Y40" s="260">
        <v>934033872</v>
      </c>
      <c r="Z40" s="260">
        <v>936459856</v>
      </c>
      <c r="AA40" s="260">
        <v>938606752</v>
      </c>
      <c r="AB40" s="261">
        <v>13666252000</v>
      </c>
    </row>
    <row r="41" spans="1:28" hidden="1" x14ac:dyDescent="0.2">
      <c r="A41" s="268" t="s">
        <v>143</v>
      </c>
      <c r="B41" s="265">
        <v>5602592</v>
      </c>
      <c r="C41" s="266">
        <v>12606480</v>
      </c>
      <c r="D41" s="266">
        <v>24992080</v>
      </c>
      <c r="E41" s="266">
        <v>53377728</v>
      </c>
      <c r="F41" s="266">
        <v>107911056</v>
      </c>
      <c r="G41" s="266">
        <v>186759120</v>
      </c>
      <c r="H41" s="266">
        <v>326935568</v>
      </c>
      <c r="I41" s="266">
        <v>440569760</v>
      </c>
      <c r="J41" s="266">
        <v>543170336</v>
      </c>
      <c r="K41" s="266">
        <v>584607312</v>
      </c>
      <c r="L41" s="266">
        <v>630008352</v>
      </c>
      <c r="M41" s="266"/>
      <c r="N41" s="266"/>
      <c r="O41" s="266"/>
      <c r="P41" s="266"/>
      <c r="Q41" s="266"/>
      <c r="R41" s="266"/>
      <c r="S41" s="266"/>
      <c r="T41" s="266"/>
      <c r="U41" s="266"/>
      <c r="V41" s="266"/>
      <c r="W41" s="266"/>
      <c r="X41" s="266"/>
      <c r="Y41" s="266"/>
      <c r="Z41" s="266"/>
      <c r="AA41" s="266"/>
      <c r="AB41" s="267">
        <v>2916540384</v>
      </c>
    </row>
    <row r="42" spans="1:28" s="26" customFormat="1" hidden="1" x14ac:dyDescent="0.2">
      <c r="A42" s="268" t="s">
        <v>145</v>
      </c>
      <c r="B42" s="265"/>
      <c r="C42" s="266"/>
      <c r="D42" s="266"/>
      <c r="E42" s="266"/>
      <c r="F42" s="266"/>
      <c r="G42" s="266"/>
      <c r="H42" s="266"/>
      <c r="I42" s="266"/>
      <c r="J42" s="266"/>
      <c r="K42" s="266"/>
      <c r="L42" s="266"/>
      <c r="M42" s="266">
        <v>674579536</v>
      </c>
      <c r="N42" s="266">
        <v>723282528</v>
      </c>
      <c r="O42" s="266">
        <v>769536928</v>
      </c>
      <c r="P42" s="266">
        <v>808869488</v>
      </c>
      <c r="Q42" s="266">
        <v>839624352</v>
      </c>
      <c r="R42" s="266">
        <v>861947872</v>
      </c>
      <c r="S42" s="266">
        <v>877432848</v>
      </c>
      <c r="T42" s="266">
        <v>887909072</v>
      </c>
      <c r="U42" s="266">
        <v>895255104</v>
      </c>
      <c r="V42" s="266">
        <v>900566192</v>
      </c>
      <c r="W42" s="266">
        <v>904781952</v>
      </c>
      <c r="X42" s="266">
        <v>908235584</v>
      </c>
      <c r="Y42" s="266">
        <v>911190672</v>
      </c>
      <c r="Z42" s="266">
        <v>913787216</v>
      </c>
      <c r="AA42" s="266">
        <v>916132912</v>
      </c>
      <c r="AB42" s="267">
        <v>12793132256</v>
      </c>
    </row>
    <row r="43" spans="1:28" s="26" customFormat="1" hidden="1" x14ac:dyDescent="0.2">
      <c r="A43" s="268" t="s">
        <v>162</v>
      </c>
      <c r="B43" s="265">
        <v>5617184</v>
      </c>
      <c r="C43" s="266">
        <v>12588064</v>
      </c>
      <c r="D43" s="266">
        <v>25019952</v>
      </c>
      <c r="E43" s="266">
        <v>53296448</v>
      </c>
      <c r="F43" s="266">
        <v>107761184</v>
      </c>
      <c r="G43" s="266">
        <v>186724016</v>
      </c>
      <c r="H43" s="266">
        <v>326718272</v>
      </c>
      <c r="I43" s="266">
        <v>440358816</v>
      </c>
      <c r="J43" s="266">
        <v>544979056</v>
      </c>
      <c r="K43" s="266">
        <v>605659712</v>
      </c>
      <c r="L43" s="266">
        <v>653338560</v>
      </c>
      <c r="M43" s="266">
        <v>691925808</v>
      </c>
      <c r="N43" s="266"/>
      <c r="O43" s="266"/>
      <c r="P43" s="266"/>
      <c r="Q43" s="266"/>
      <c r="R43" s="266"/>
      <c r="S43" s="266"/>
      <c r="T43" s="266"/>
      <c r="U43" s="266"/>
      <c r="V43" s="266"/>
      <c r="W43" s="266"/>
      <c r="X43" s="266"/>
      <c r="Y43" s="266"/>
      <c r="Z43" s="266"/>
      <c r="AA43" s="266"/>
      <c r="AB43" s="267">
        <v>3653987072</v>
      </c>
    </row>
    <row r="44" spans="1:28" s="26" customFormat="1" hidden="1" x14ac:dyDescent="0.2">
      <c r="A44" s="268" t="s">
        <v>163</v>
      </c>
      <c r="B44" s="265"/>
      <c r="C44" s="266"/>
      <c r="D44" s="266"/>
      <c r="E44" s="266"/>
      <c r="F44" s="266"/>
      <c r="G44" s="266"/>
      <c r="H44" s="266"/>
      <c r="I44" s="266"/>
      <c r="J44" s="266"/>
      <c r="K44" s="266"/>
      <c r="L44" s="266"/>
      <c r="M44" s="266"/>
      <c r="N44" s="266">
        <v>725673216</v>
      </c>
      <c r="O44" s="266">
        <v>750756384</v>
      </c>
      <c r="P44" s="266">
        <v>768342896</v>
      </c>
      <c r="Q44" s="266">
        <v>781254144</v>
      </c>
      <c r="R44" s="266">
        <v>791237920</v>
      </c>
      <c r="S44" s="266">
        <v>799808896</v>
      </c>
      <c r="T44" s="266">
        <v>807290112</v>
      </c>
      <c r="U44" s="266">
        <v>814154544</v>
      </c>
      <c r="V44" s="266">
        <v>820399600</v>
      </c>
      <c r="W44" s="266">
        <v>826089872</v>
      </c>
      <c r="X44" s="266">
        <v>831235760</v>
      </c>
      <c r="Y44" s="266">
        <v>835821792</v>
      </c>
      <c r="Z44" s="266">
        <v>839840720</v>
      </c>
      <c r="AA44" s="266">
        <v>843555616</v>
      </c>
      <c r="AB44" s="267">
        <v>11235461472</v>
      </c>
    </row>
    <row r="45" spans="1:28" s="26" customFormat="1" hidden="1" x14ac:dyDescent="0.2">
      <c r="A45" s="268" t="s">
        <v>244</v>
      </c>
      <c r="B45" s="265">
        <v>5607952</v>
      </c>
      <c r="C45" s="266">
        <v>12611120</v>
      </c>
      <c r="D45" s="266">
        <v>24935568</v>
      </c>
      <c r="E45" s="266">
        <v>52995120</v>
      </c>
      <c r="F45" s="266">
        <v>107156736</v>
      </c>
      <c r="G45" s="266">
        <v>185843520</v>
      </c>
      <c r="H45" s="266">
        <v>325655056</v>
      </c>
      <c r="I45" s="266">
        <v>438538192</v>
      </c>
      <c r="J45" s="266">
        <v>542431504</v>
      </c>
      <c r="K45" s="266">
        <v>602937504</v>
      </c>
      <c r="L45" s="266">
        <v>650249440</v>
      </c>
      <c r="M45" s="266">
        <v>690048816</v>
      </c>
      <c r="N45" s="266">
        <v>709963040</v>
      </c>
      <c r="O45" s="266"/>
      <c r="P45" s="266"/>
      <c r="Q45" s="266"/>
      <c r="R45" s="266"/>
      <c r="S45" s="266"/>
      <c r="T45" s="266"/>
      <c r="U45" s="266"/>
      <c r="V45" s="266"/>
      <c r="W45" s="266"/>
      <c r="X45" s="266"/>
      <c r="Y45" s="266"/>
      <c r="Z45" s="266"/>
      <c r="AA45" s="266"/>
      <c r="AB45" s="267">
        <v>4348973568</v>
      </c>
    </row>
    <row r="46" spans="1:28" s="26" customFormat="1" hidden="1" x14ac:dyDescent="0.2">
      <c r="A46" s="268" t="s">
        <v>246</v>
      </c>
      <c r="B46" s="265"/>
      <c r="C46" s="266"/>
      <c r="D46" s="266"/>
      <c r="E46" s="266"/>
      <c r="F46" s="266"/>
      <c r="G46" s="266"/>
      <c r="H46" s="266"/>
      <c r="I46" s="266"/>
      <c r="J46" s="266"/>
      <c r="K46" s="266"/>
      <c r="L46" s="266"/>
      <c r="M46" s="266"/>
      <c r="N46" s="266"/>
      <c r="O46" s="266">
        <v>728188256</v>
      </c>
      <c r="P46" s="266">
        <v>741411344</v>
      </c>
      <c r="Q46" s="266">
        <v>750588624</v>
      </c>
      <c r="R46" s="266">
        <v>757372256</v>
      </c>
      <c r="S46" s="266">
        <v>762669168</v>
      </c>
      <c r="T46" s="266">
        <v>767352960</v>
      </c>
      <c r="U46" s="266">
        <v>771725856</v>
      </c>
      <c r="V46" s="266">
        <v>776007344</v>
      </c>
      <c r="W46" s="266">
        <v>780163792</v>
      </c>
      <c r="X46" s="266">
        <v>784083776</v>
      </c>
      <c r="Y46" s="266">
        <v>787798032</v>
      </c>
      <c r="Z46" s="266">
        <v>791305920</v>
      </c>
      <c r="AA46" s="266">
        <v>794591216</v>
      </c>
      <c r="AB46" s="267">
        <v>9993258544</v>
      </c>
    </row>
    <row r="47" spans="1:28" s="28" customFormat="1" hidden="1" x14ac:dyDescent="0.2">
      <c r="A47" s="268" t="s">
        <v>260</v>
      </c>
      <c r="B47" s="265">
        <v>5590784</v>
      </c>
      <c r="C47" s="266">
        <v>12514368</v>
      </c>
      <c r="D47" s="266">
        <v>24872080</v>
      </c>
      <c r="E47" s="266">
        <v>52930624</v>
      </c>
      <c r="F47" s="266">
        <v>107210544</v>
      </c>
      <c r="G47" s="266">
        <v>185950624</v>
      </c>
      <c r="H47" s="266">
        <v>325560352</v>
      </c>
      <c r="I47" s="266">
        <v>438323296</v>
      </c>
      <c r="J47" s="266">
        <v>542137552</v>
      </c>
      <c r="K47" s="266">
        <v>602529824</v>
      </c>
      <c r="L47" s="266">
        <v>649845696</v>
      </c>
      <c r="M47" s="266">
        <v>689587952</v>
      </c>
      <c r="N47" s="266">
        <v>711652656</v>
      </c>
      <c r="O47" s="266">
        <v>722528080</v>
      </c>
      <c r="P47" s="266"/>
      <c r="Q47" s="266"/>
      <c r="R47" s="266"/>
      <c r="S47" s="266"/>
      <c r="T47" s="266"/>
      <c r="U47" s="266"/>
      <c r="V47" s="266"/>
      <c r="W47" s="266"/>
      <c r="X47" s="266"/>
      <c r="Y47" s="266"/>
      <c r="Z47" s="266"/>
      <c r="AA47" s="266"/>
      <c r="AB47" s="267">
        <v>5071234432</v>
      </c>
    </row>
    <row r="48" spans="1:28" s="28" customFormat="1" hidden="1" x14ac:dyDescent="0.2">
      <c r="A48" s="268" t="s">
        <v>262</v>
      </c>
      <c r="B48" s="265"/>
      <c r="C48" s="266"/>
      <c r="D48" s="266"/>
      <c r="E48" s="266"/>
      <c r="F48" s="266"/>
      <c r="G48" s="266"/>
      <c r="H48" s="266"/>
      <c r="I48" s="266"/>
      <c r="J48" s="266"/>
      <c r="K48" s="266"/>
      <c r="L48" s="266"/>
      <c r="M48" s="266"/>
      <c r="N48" s="266"/>
      <c r="O48" s="266"/>
      <c r="P48" s="266">
        <v>730674800</v>
      </c>
      <c r="Q48" s="266">
        <v>736984336</v>
      </c>
      <c r="R48" s="266">
        <v>742072784</v>
      </c>
      <c r="S48" s="266">
        <v>746705280</v>
      </c>
      <c r="T48" s="266">
        <v>751802544</v>
      </c>
      <c r="U48" s="266">
        <v>756875264</v>
      </c>
      <c r="V48" s="266">
        <v>761771568</v>
      </c>
      <c r="W48" s="266">
        <v>766199024</v>
      </c>
      <c r="X48" s="266">
        <v>770269840</v>
      </c>
      <c r="Y48" s="266">
        <v>773964448</v>
      </c>
      <c r="Z48" s="266">
        <v>777463488</v>
      </c>
      <c r="AA48" s="266">
        <v>780886640</v>
      </c>
      <c r="AB48" s="267">
        <v>9095670016</v>
      </c>
    </row>
    <row r="49" spans="1:28" s="28" customFormat="1" hidden="1" x14ac:dyDescent="0.2">
      <c r="A49" s="268" t="s">
        <v>286</v>
      </c>
      <c r="B49" s="265">
        <v>5571520</v>
      </c>
      <c r="C49" s="266">
        <v>12495904</v>
      </c>
      <c r="D49" s="266">
        <v>24757808</v>
      </c>
      <c r="E49" s="266">
        <v>52843408</v>
      </c>
      <c r="F49" s="266">
        <v>107052800</v>
      </c>
      <c r="G49" s="266">
        <v>185815968</v>
      </c>
      <c r="H49" s="266">
        <v>325443888</v>
      </c>
      <c r="I49" s="266">
        <v>437982496</v>
      </c>
      <c r="J49" s="266">
        <v>541508016</v>
      </c>
      <c r="K49" s="266">
        <v>601864656</v>
      </c>
      <c r="L49" s="266">
        <v>649034400</v>
      </c>
      <c r="M49" s="266">
        <v>688598960</v>
      </c>
      <c r="N49" s="266">
        <v>710655456</v>
      </c>
      <c r="O49" s="266">
        <v>722880352</v>
      </c>
      <c r="P49" s="266">
        <v>727920592</v>
      </c>
      <c r="Q49" s="266"/>
      <c r="R49" s="266"/>
      <c r="S49" s="266"/>
      <c r="T49" s="266"/>
      <c r="U49" s="266"/>
      <c r="V49" s="266"/>
      <c r="W49" s="266"/>
      <c r="X49" s="266"/>
      <c r="Y49" s="266"/>
      <c r="Z49" s="266"/>
      <c r="AA49" s="266"/>
      <c r="AB49" s="267">
        <v>5794426224</v>
      </c>
    </row>
    <row r="50" spans="1:28" s="28" customFormat="1" hidden="1" x14ac:dyDescent="0.2">
      <c r="A50" s="268" t="s">
        <v>287</v>
      </c>
      <c r="B50" s="265"/>
      <c r="C50" s="266"/>
      <c r="D50" s="266"/>
      <c r="E50" s="266"/>
      <c r="F50" s="266"/>
      <c r="G50" s="266"/>
      <c r="H50" s="266"/>
      <c r="I50" s="266"/>
      <c r="J50" s="266"/>
      <c r="K50" s="266"/>
      <c r="L50" s="266"/>
      <c r="M50" s="266"/>
      <c r="N50" s="266"/>
      <c r="O50" s="266"/>
      <c r="P50" s="266"/>
      <c r="Q50" s="266">
        <v>731691024</v>
      </c>
      <c r="R50" s="266">
        <v>734900672</v>
      </c>
      <c r="S50" s="266">
        <v>737843232</v>
      </c>
      <c r="T50" s="266">
        <v>740763536</v>
      </c>
      <c r="U50" s="266">
        <v>744161120</v>
      </c>
      <c r="V50" s="266">
        <v>748163120</v>
      </c>
      <c r="W50" s="266">
        <v>752115232</v>
      </c>
      <c r="X50" s="266">
        <v>755600736</v>
      </c>
      <c r="Y50" s="266">
        <v>758629600</v>
      </c>
      <c r="Z50" s="266">
        <v>761321296</v>
      </c>
      <c r="AA50" s="266">
        <v>763880672</v>
      </c>
      <c r="AB50" s="267">
        <v>8229070240</v>
      </c>
    </row>
    <row r="51" spans="1:28" s="28" customFormat="1" hidden="1" x14ac:dyDescent="0.2">
      <c r="A51" s="268" t="s">
        <v>305</v>
      </c>
      <c r="B51" s="265">
        <v>5579600</v>
      </c>
      <c r="C51" s="266">
        <v>12534944</v>
      </c>
      <c r="D51" s="266">
        <v>24744960</v>
      </c>
      <c r="E51" s="266">
        <v>52738912</v>
      </c>
      <c r="F51" s="266">
        <v>107024656</v>
      </c>
      <c r="G51" s="266">
        <v>185947328</v>
      </c>
      <c r="H51" s="266">
        <v>325454752</v>
      </c>
      <c r="I51" s="266">
        <v>438146752</v>
      </c>
      <c r="J51" s="266">
        <v>541514336</v>
      </c>
      <c r="K51" s="266">
        <v>601713088</v>
      </c>
      <c r="L51" s="266">
        <v>648874096</v>
      </c>
      <c r="M51" s="266">
        <v>688603152</v>
      </c>
      <c r="N51" s="266">
        <v>710645280</v>
      </c>
      <c r="O51" s="266">
        <v>722870768</v>
      </c>
      <c r="P51" s="266">
        <v>728210688</v>
      </c>
      <c r="Q51" s="266">
        <v>730291872</v>
      </c>
      <c r="R51" s="266"/>
      <c r="S51" s="266"/>
      <c r="T51" s="266"/>
      <c r="U51" s="266"/>
      <c r="V51" s="266"/>
      <c r="W51" s="266"/>
      <c r="X51" s="266"/>
      <c r="Y51" s="266"/>
      <c r="Z51" s="266"/>
      <c r="AA51" s="266"/>
      <c r="AB51" s="267">
        <v>6524895184</v>
      </c>
    </row>
    <row r="52" spans="1:28" s="28" customFormat="1" hidden="1" x14ac:dyDescent="0.2">
      <c r="A52" s="268" t="s">
        <v>306</v>
      </c>
      <c r="B52" s="265"/>
      <c r="C52" s="266"/>
      <c r="D52" s="266"/>
      <c r="E52" s="266"/>
      <c r="F52" s="266"/>
      <c r="G52" s="266"/>
      <c r="H52" s="266"/>
      <c r="I52" s="266"/>
      <c r="J52" s="266"/>
      <c r="K52" s="266"/>
      <c r="L52" s="266"/>
      <c r="M52" s="266"/>
      <c r="N52" s="266"/>
      <c r="O52" s="266"/>
      <c r="P52" s="266"/>
      <c r="Q52" s="266"/>
      <c r="R52" s="266">
        <v>732527936</v>
      </c>
      <c r="S52" s="266">
        <v>734872416</v>
      </c>
      <c r="T52" s="266">
        <v>737329472</v>
      </c>
      <c r="U52" s="266">
        <v>739872032</v>
      </c>
      <c r="V52" s="266">
        <v>742728912</v>
      </c>
      <c r="W52" s="266">
        <v>746266720</v>
      </c>
      <c r="X52" s="266">
        <v>750168736</v>
      </c>
      <c r="Y52" s="266">
        <v>753997872</v>
      </c>
      <c r="Z52" s="266">
        <v>757422112</v>
      </c>
      <c r="AA52" s="266">
        <v>760545968</v>
      </c>
      <c r="AB52" s="267">
        <v>7455732176</v>
      </c>
    </row>
    <row r="53" spans="1:28" s="269" customFormat="1" hidden="1" x14ac:dyDescent="0.2">
      <c r="A53" s="257" t="s">
        <v>318</v>
      </c>
      <c r="B53" s="262">
        <v>5573536</v>
      </c>
      <c r="C53" s="263">
        <v>12502576</v>
      </c>
      <c r="D53" s="263">
        <v>24752720</v>
      </c>
      <c r="E53" s="263">
        <v>52691472</v>
      </c>
      <c r="F53" s="263">
        <v>106993104</v>
      </c>
      <c r="G53" s="263">
        <v>185750416</v>
      </c>
      <c r="H53" s="263">
        <v>325447136</v>
      </c>
      <c r="I53" s="263">
        <v>438121968</v>
      </c>
      <c r="J53" s="263">
        <v>541686208</v>
      </c>
      <c r="K53" s="263">
        <v>602028912</v>
      </c>
      <c r="L53" s="263">
        <v>649284176</v>
      </c>
      <c r="M53" s="263">
        <v>688924032</v>
      </c>
      <c r="N53" s="263">
        <v>710931600</v>
      </c>
      <c r="O53" s="263">
        <v>723153504</v>
      </c>
      <c r="P53" s="263">
        <v>728494480</v>
      </c>
      <c r="Q53" s="263">
        <v>730662816</v>
      </c>
      <c r="R53" s="263">
        <v>731345392</v>
      </c>
      <c r="S53" s="263"/>
      <c r="T53" s="263"/>
      <c r="U53" s="263"/>
      <c r="V53" s="263"/>
      <c r="W53" s="263"/>
      <c r="X53" s="263"/>
      <c r="Y53" s="263"/>
      <c r="Z53" s="263"/>
      <c r="AA53" s="263"/>
      <c r="AB53" s="264">
        <v>7258344048</v>
      </c>
    </row>
    <row r="54" spans="1:28" s="269" customFormat="1" hidden="1" x14ac:dyDescent="0.2">
      <c r="A54" s="270" t="s">
        <v>319</v>
      </c>
      <c r="B54" s="271"/>
      <c r="C54" s="272"/>
      <c r="D54" s="272"/>
      <c r="E54" s="272"/>
      <c r="F54" s="272"/>
      <c r="G54" s="272"/>
      <c r="H54" s="272"/>
      <c r="I54" s="272"/>
      <c r="J54" s="272"/>
      <c r="K54" s="272"/>
      <c r="L54" s="272"/>
      <c r="M54" s="272"/>
      <c r="N54" s="272"/>
      <c r="O54" s="272"/>
      <c r="P54" s="272"/>
      <c r="Q54" s="272"/>
      <c r="R54" s="272"/>
      <c r="S54" s="272">
        <v>732182656</v>
      </c>
      <c r="T54" s="272">
        <v>733149120</v>
      </c>
      <c r="U54" s="272">
        <v>734287952</v>
      </c>
      <c r="V54" s="272">
        <v>735669648</v>
      </c>
      <c r="W54" s="272">
        <v>737641712</v>
      </c>
      <c r="X54" s="272">
        <v>740397904</v>
      </c>
      <c r="Y54" s="272">
        <v>743820112</v>
      </c>
      <c r="Z54" s="272">
        <v>747362768</v>
      </c>
      <c r="AA54" s="272">
        <v>750584080</v>
      </c>
      <c r="AB54" s="273">
        <v>6655095952</v>
      </c>
    </row>
    <row r="55" spans="1:28" s="26" customFormat="1" hidden="1" x14ac:dyDescent="0.2">
      <c r="A55" s="48"/>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row>
    <row r="56" spans="1:28" ht="18" x14ac:dyDescent="0.25">
      <c r="A56" s="85" t="str">
        <f>C1</f>
        <v>Pine Volume Killed (millions of cubic metres)</v>
      </c>
      <c r="B56" s="86" t="s">
        <v>237</v>
      </c>
      <c r="C56" s="26"/>
      <c r="D56" s="26"/>
      <c r="E56" s="26"/>
      <c r="F56" s="26"/>
      <c r="G56" s="26"/>
      <c r="H56" s="26"/>
      <c r="I56" s="26"/>
      <c r="J56" s="26"/>
      <c r="K56" s="26"/>
      <c r="L56" s="26"/>
      <c r="M56" s="26"/>
      <c r="N56" s="26"/>
      <c r="O56" s="26"/>
      <c r="P56" s="26"/>
      <c r="Q56" s="26"/>
      <c r="R56" s="26"/>
      <c r="S56" s="26"/>
      <c r="T56" s="26"/>
      <c r="U56" s="26"/>
      <c r="V56" s="26"/>
      <c r="W56" s="26"/>
      <c r="X56" s="26"/>
      <c r="Y56" s="26"/>
      <c r="Z56" s="26"/>
      <c r="AA56" s="26"/>
    </row>
    <row r="58" spans="1:28" x14ac:dyDescent="0.2">
      <c r="A58" s="10" t="str">
        <f>IF($B$3="(All)","Entire Province"&amp;CHAR(10)&amp;"Timber Harvesting Land Base",$B$3&amp;CHAR(10)&amp;"Timber Harvesting Land Base")</f>
        <v>Entire Province
Timber Harvesting Land Base</v>
      </c>
      <c r="B58" s="5">
        <f>B6</f>
        <v>1999</v>
      </c>
      <c r="C58" s="5">
        <f t="shared" ref="C58:AA58" si="0">C6</f>
        <v>2000</v>
      </c>
      <c r="D58" s="5">
        <f t="shared" si="0"/>
        <v>2001</v>
      </c>
      <c r="E58" s="5">
        <f t="shared" si="0"/>
        <v>2002</v>
      </c>
      <c r="F58" s="5">
        <f t="shared" si="0"/>
        <v>2003</v>
      </c>
      <c r="G58" s="5">
        <f t="shared" si="0"/>
        <v>2004</v>
      </c>
      <c r="H58" s="5">
        <f t="shared" si="0"/>
        <v>2005</v>
      </c>
      <c r="I58" s="5">
        <f t="shared" si="0"/>
        <v>2006</v>
      </c>
      <c r="J58" s="5">
        <f t="shared" si="0"/>
        <v>2007</v>
      </c>
      <c r="K58" s="5">
        <f t="shared" si="0"/>
        <v>2008</v>
      </c>
      <c r="L58" s="5">
        <f t="shared" si="0"/>
        <v>2009</v>
      </c>
      <c r="M58" s="5">
        <f t="shared" si="0"/>
        <v>2010</v>
      </c>
      <c r="N58" s="5">
        <f t="shared" si="0"/>
        <v>2011</v>
      </c>
      <c r="O58" s="5">
        <f t="shared" si="0"/>
        <v>2012</v>
      </c>
      <c r="P58" s="5">
        <f t="shared" si="0"/>
        <v>2013</v>
      </c>
      <c r="Q58" s="5">
        <f t="shared" si="0"/>
        <v>2014</v>
      </c>
      <c r="R58" s="5">
        <f t="shared" si="0"/>
        <v>2015</v>
      </c>
      <c r="S58" s="5">
        <f t="shared" si="0"/>
        <v>2016</v>
      </c>
      <c r="T58" s="5">
        <f t="shared" si="0"/>
        <v>2017</v>
      </c>
      <c r="U58" s="5">
        <f t="shared" si="0"/>
        <v>2018</v>
      </c>
      <c r="V58" s="5">
        <f t="shared" si="0"/>
        <v>2019</v>
      </c>
      <c r="W58" s="5">
        <f t="shared" si="0"/>
        <v>2020</v>
      </c>
      <c r="X58" s="5">
        <f t="shared" si="0"/>
        <v>2021</v>
      </c>
      <c r="Y58" s="5">
        <f t="shared" si="0"/>
        <v>2022</v>
      </c>
      <c r="Z58" s="5">
        <f t="shared" si="0"/>
        <v>2023</v>
      </c>
      <c r="AA58" s="5">
        <f t="shared" si="0"/>
        <v>2024</v>
      </c>
    </row>
    <row r="59" spans="1:28" x14ac:dyDescent="0.2">
      <c r="A59" s="28" t="s">
        <v>205</v>
      </c>
      <c r="B59" s="15">
        <f t="shared" ref="B59:G59" si="1">B7/Scale</f>
        <v>4.895168</v>
      </c>
      <c r="C59" s="15">
        <f t="shared" si="1"/>
        <v>6.055072</v>
      </c>
      <c r="D59" s="15">
        <f t="shared" si="1"/>
        <v>11.647792000000001</v>
      </c>
      <c r="E59" s="15">
        <f t="shared" si="1"/>
        <v>28.180112000000001</v>
      </c>
      <c r="F59" s="15">
        <f t="shared" si="1"/>
        <v>52.341296</v>
      </c>
      <c r="G59" s="15">
        <f t="shared" si="1"/>
        <v>70.063280000000006</v>
      </c>
      <c r="H59" s="15"/>
      <c r="I59" s="15"/>
      <c r="J59" s="15"/>
      <c r="K59" s="15"/>
      <c r="L59" s="15"/>
      <c r="M59" s="15"/>
      <c r="N59" s="15"/>
      <c r="O59" s="15"/>
      <c r="P59" s="15"/>
      <c r="Q59" s="15"/>
      <c r="R59" s="15"/>
      <c r="S59" s="15"/>
      <c r="T59" s="15"/>
      <c r="U59" s="15"/>
      <c r="V59" s="15"/>
      <c r="W59" s="15"/>
      <c r="X59" s="15"/>
      <c r="Y59" s="15"/>
      <c r="Z59" s="15"/>
      <c r="AA59" s="15"/>
    </row>
    <row r="60" spans="1:28" x14ac:dyDescent="0.2">
      <c r="A60" s="28" t="s">
        <v>206</v>
      </c>
      <c r="B60" s="15"/>
      <c r="C60" s="15"/>
      <c r="D60" s="15"/>
      <c r="E60" s="15"/>
      <c r="F60" s="15"/>
      <c r="G60" s="15">
        <f>G59</f>
        <v>70.063280000000006</v>
      </c>
      <c r="H60" s="15">
        <f t="shared" ref="H60:AA60" si="2">H8/Scale</f>
        <v>82.611295999999996</v>
      </c>
      <c r="I60" s="15">
        <f t="shared" si="2"/>
        <v>94.221344000000002</v>
      </c>
      <c r="J60" s="15">
        <f t="shared" si="2"/>
        <v>98.974816000000004</v>
      </c>
      <c r="K60" s="15">
        <f t="shared" si="2"/>
        <v>98.801856000000001</v>
      </c>
      <c r="L60" s="15">
        <f t="shared" si="2"/>
        <v>94.942384000000004</v>
      </c>
      <c r="M60" s="15">
        <f t="shared" si="2"/>
        <v>87.882751999999996</v>
      </c>
      <c r="N60" s="15">
        <f t="shared" si="2"/>
        <v>77.116032000000004</v>
      </c>
      <c r="O60" s="15">
        <f t="shared" si="2"/>
        <v>65.588368000000003</v>
      </c>
      <c r="P60" s="15">
        <f t="shared" si="2"/>
        <v>53.882576</v>
      </c>
      <c r="Q60" s="15">
        <f t="shared" si="2"/>
        <v>43.579984000000003</v>
      </c>
      <c r="R60" s="15">
        <f t="shared" si="2"/>
        <v>35.075952000000001</v>
      </c>
      <c r="S60" s="15">
        <f t="shared" si="2"/>
        <v>28.015808</v>
      </c>
      <c r="T60" s="15">
        <f t="shared" si="2"/>
        <v>22.222159999999999</v>
      </c>
      <c r="U60" s="15">
        <f t="shared" si="2"/>
        <v>17.705200000000001</v>
      </c>
      <c r="V60" s="15">
        <f t="shared" si="2"/>
        <v>14.4864</v>
      </c>
      <c r="W60" s="15">
        <f t="shared" si="2"/>
        <v>11.780544000000001</v>
      </c>
      <c r="X60" s="15">
        <f t="shared" si="2"/>
        <v>9.7588000000000008</v>
      </c>
      <c r="Y60" s="15">
        <f t="shared" si="2"/>
        <v>8.0806240000000003</v>
      </c>
      <c r="Z60" s="15">
        <f t="shared" si="2"/>
        <v>6.795312</v>
      </c>
      <c r="AA60" s="15">
        <f t="shared" si="2"/>
        <v>5.7356800000000003</v>
      </c>
    </row>
    <row r="61" spans="1:28" x14ac:dyDescent="0.2">
      <c r="A61" s="28" t="s">
        <v>207</v>
      </c>
      <c r="B61" s="15">
        <f t="shared" ref="B61:H61" si="3">B9/Scale</f>
        <v>5.4728000000000003</v>
      </c>
      <c r="C61" s="15">
        <f t="shared" si="3"/>
        <v>6.8464479999999996</v>
      </c>
      <c r="D61" s="15">
        <f t="shared" si="3"/>
        <v>12.533664</v>
      </c>
      <c r="E61" s="15">
        <f t="shared" si="3"/>
        <v>29.067008000000001</v>
      </c>
      <c r="F61" s="15">
        <f t="shared" si="3"/>
        <v>56.010255999999998</v>
      </c>
      <c r="G61" s="15">
        <f t="shared" si="3"/>
        <v>80.421824000000001</v>
      </c>
      <c r="H61" s="15">
        <f t="shared" si="3"/>
        <v>139.06468799999999</v>
      </c>
      <c r="I61" s="15"/>
      <c r="J61" s="15"/>
      <c r="K61" s="15"/>
      <c r="L61" s="15"/>
      <c r="M61" s="15"/>
      <c r="N61" s="15"/>
      <c r="O61" s="15"/>
      <c r="P61" s="15"/>
      <c r="Q61" s="15"/>
      <c r="R61" s="15"/>
      <c r="S61" s="15"/>
      <c r="T61" s="15"/>
      <c r="U61" s="15"/>
      <c r="V61" s="15"/>
      <c r="W61" s="15"/>
      <c r="X61" s="15"/>
      <c r="Y61" s="15"/>
      <c r="Z61" s="15"/>
      <c r="AA61" s="15"/>
    </row>
    <row r="62" spans="1:28" x14ac:dyDescent="0.2">
      <c r="A62" s="28" t="s">
        <v>208</v>
      </c>
      <c r="B62" s="15"/>
      <c r="C62" s="15"/>
      <c r="D62" s="15"/>
      <c r="E62" s="15"/>
      <c r="F62" s="15"/>
      <c r="G62" s="15"/>
      <c r="H62" s="15">
        <f>H61</f>
        <v>139.06468799999999</v>
      </c>
      <c r="I62" s="15">
        <f t="shared" ref="I62:AA62" si="4">I10/Scale</f>
        <v>123.087968</v>
      </c>
      <c r="J62" s="15">
        <f t="shared" si="4"/>
        <v>122.838176</v>
      </c>
      <c r="K62" s="15">
        <f t="shared" si="4"/>
        <v>116.663968</v>
      </c>
      <c r="L62" s="15">
        <f t="shared" si="4"/>
        <v>105.527056</v>
      </c>
      <c r="M62" s="15">
        <f t="shared" si="4"/>
        <v>87.654623999999998</v>
      </c>
      <c r="N62" s="15">
        <f t="shared" si="4"/>
        <v>66.353952000000007</v>
      </c>
      <c r="O62" s="15">
        <f t="shared" si="4"/>
        <v>44.054848</v>
      </c>
      <c r="P62" s="15">
        <f t="shared" si="4"/>
        <v>26.222335999999999</v>
      </c>
      <c r="Q62" s="15">
        <f t="shared" si="4"/>
        <v>14.48448</v>
      </c>
      <c r="R62" s="15">
        <f t="shared" si="4"/>
        <v>7.7812799999999998</v>
      </c>
      <c r="S62" s="15">
        <f t="shared" si="4"/>
        <v>4.3808160000000003</v>
      </c>
      <c r="T62" s="15">
        <f t="shared" si="4"/>
        <v>2.6014240000000002</v>
      </c>
      <c r="U62" s="15">
        <f t="shared" si="4"/>
        <v>1.8144960000000001</v>
      </c>
      <c r="V62" s="15">
        <f t="shared" si="4"/>
        <v>1.399408</v>
      </c>
      <c r="W62" s="15">
        <f t="shared" si="4"/>
        <v>1.124352</v>
      </c>
      <c r="X62" s="15">
        <f t="shared" si="4"/>
        <v>0.90246400000000004</v>
      </c>
      <c r="Y62" s="15">
        <f t="shared" si="4"/>
        <v>0.77284799999999998</v>
      </c>
      <c r="Z62" s="15">
        <f t="shared" si="4"/>
        <v>0.68267199999999995</v>
      </c>
      <c r="AA62" s="15">
        <f t="shared" si="4"/>
        <v>0.63459200000000004</v>
      </c>
    </row>
    <row r="63" spans="1:28" x14ac:dyDescent="0.2">
      <c r="A63" s="28" t="s">
        <v>209</v>
      </c>
      <c r="B63" s="15">
        <f t="shared" ref="B63:I63" si="5">B11/Scale</f>
        <v>5.5302720000000001</v>
      </c>
      <c r="C63" s="15">
        <f t="shared" si="5"/>
        <v>6.8937119999999998</v>
      </c>
      <c r="D63" s="15">
        <f t="shared" si="5"/>
        <v>12.483712000000001</v>
      </c>
      <c r="E63" s="15">
        <f t="shared" si="5"/>
        <v>28.472304000000001</v>
      </c>
      <c r="F63" s="15">
        <f t="shared" si="5"/>
        <v>54.414319999999996</v>
      </c>
      <c r="G63" s="15">
        <f t="shared" si="5"/>
        <v>78.753711999999993</v>
      </c>
      <c r="H63" s="15">
        <f t="shared" si="5"/>
        <v>139.98601600000001</v>
      </c>
      <c r="I63" s="15">
        <f t="shared" si="5"/>
        <v>107.718672</v>
      </c>
      <c r="J63" s="15"/>
      <c r="K63" s="15"/>
      <c r="L63" s="15"/>
      <c r="M63" s="15"/>
      <c r="N63" s="15"/>
      <c r="O63" s="15"/>
      <c r="P63" s="15"/>
      <c r="Q63" s="15"/>
      <c r="R63" s="15"/>
      <c r="S63" s="15"/>
      <c r="T63" s="15"/>
      <c r="U63" s="15"/>
      <c r="V63" s="15"/>
      <c r="W63" s="15"/>
      <c r="X63" s="15"/>
      <c r="Y63" s="15"/>
      <c r="Z63" s="15"/>
      <c r="AA63" s="15"/>
    </row>
    <row r="64" spans="1:28" x14ac:dyDescent="0.2">
      <c r="A64" s="28" t="s">
        <v>210</v>
      </c>
      <c r="B64" s="15"/>
      <c r="C64" s="15"/>
      <c r="D64" s="15"/>
      <c r="E64" s="15"/>
      <c r="F64" s="15"/>
      <c r="G64" s="15"/>
      <c r="H64" s="15"/>
      <c r="I64" s="15">
        <f>I63</f>
        <v>107.718672</v>
      </c>
      <c r="J64" s="15">
        <f t="shared" ref="J64:AA64" si="6">J12/Scale</f>
        <v>95.062399999999997</v>
      </c>
      <c r="K64" s="15">
        <f t="shared" si="6"/>
        <v>91.529743999999994</v>
      </c>
      <c r="L64" s="15">
        <f t="shared" si="6"/>
        <v>88.397087999999997</v>
      </c>
      <c r="M64" s="15">
        <f t="shared" si="6"/>
        <v>83.386303999999996</v>
      </c>
      <c r="N64" s="15">
        <f t="shared" si="6"/>
        <v>71.497680000000003</v>
      </c>
      <c r="O64" s="15">
        <f t="shared" si="6"/>
        <v>54.667279999999998</v>
      </c>
      <c r="P64" s="15">
        <f t="shared" si="6"/>
        <v>37.266784000000001</v>
      </c>
      <c r="Q64" s="15">
        <f t="shared" si="6"/>
        <v>23.400960000000001</v>
      </c>
      <c r="R64" s="15">
        <f t="shared" si="6"/>
        <v>14.004224000000001</v>
      </c>
      <c r="S64" s="15">
        <f t="shared" si="6"/>
        <v>8.3984159999999992</v>
      </c>
      <c r="T64" s="15">
        <f t="shared" si="6"/>
        <v>5.2348319999999999</v>
      </c>
      <c r="U64" s="15">
        <f t="shared" si="6"/>
        <v>3.390768</v>
      </c>
      <c r="V64" s="15">
        <f t="shared" si="6"/>
        <v>2.5038399999999998</v>
      </c>
      <c r="W64" s="15">
        <f t="shared" si="6"/>
        <v>1.8495999999999999</v>
      </c>
      <c r="X64" s="15">
        <f t="shared" si="6"/>
        <v>1.522224</v>
      </c>
      <c r="Y64" s="15">
        <f t="shared" si="6"/>
        <v>1.2742880000000001</v>
      </c>
      <c r="Z64" s="15">
        <f t="shared" si="6"/>
        <v>1.0920639999999999</v>
      </c>
      <c r="AA64" s="15">
        <f t="shared" si="6"/>
        <v>0.98916800000000005</v>
      </c>
    </row>
    <row r="65" spans="1:27" x14ac:dyDescent="0.2">
      <c r="A65" s="28" t="s">
        <v>211</v>
      </c>
      <c r="B65" s="15">
        <f t="shared" ref="B65:J65" si="7">B13/Scale</f>
        <v>5.6459840000000003</v>
      </c>
      <c r="C65" s="15">
        <f t="shared" si="7"/>
        <v>7.0160159999999996</v>
      </c>
      <c r="D65" s="15">
        <f t="shared" si="7"/>
        <v>12.45312</v>
      </c>
      <c r="E65" s="15">
        <f t="shared" si="7"/>
        <v>28.527552</v>
      </c>
      <c r="F65" s="15">
        <f t="shared" si="7"/>
        <v>54.672800000000002</v>
      </c>
      <c r="G65" s="15">
        <f t="shared" si="7"/>
        <v>79.277664000000001</v>
      </c>
      <c r="H65" s="15">
        <f t="shared" si="7"/>
        <v>140.61633599999999</v>
      </c>
      <c r="I65" s="15">
        <f t="shared" si="7"/>
        <v>114.55752</v>
      </c>
      <c r="J65" s="15">
        <f t="shared" si="7"/>
        <v>99.028543999999997</v>
      </c>
      <c r="K65" s="15"/>
      <c r="L65" s="15"/>
      <c r="M65" s="15"/>
      <c r="N65" s="15"/>
      <c r="O65" s="15"/>
      <c r="P65" s="15"/>
      <c r="Q65" s="15"/>
      <c r="R65" s="15"/>
      <c r="S65" s="15"/>
      <c r="T65" s="15"/>
      <c r="U65" s="15"/>
      <c r="V65" s="15"/>
      <c r="W65" s="15"/>
      <c r="X65" s="15"/>
      <c r="Y65" s="15"/>
      <c r="Z65" s="15"/>
      <c r="AA65" s="15"/>
    </row>
    <row r="66" spans="1:27" x14ac:dyDescent="0.2">
      <c r="A66" s="28" t="s">
        <v>212</v>
      </c>
      <c r="B66" s="15"/>
      <c r="C66" s="15"/>
      <c r="D66" s="15"/>
      <c r="E66" s="15"/>
      <c r="F66" s="15"/>
      <c r="G66" s="15"/>
      <c r="H66" s="15"/>
      <c r="I66" s="15"/>
      <c r="J66" s="15">
        <f>J65</f>
        <v>99.028543999999997</v>
      </c>
      <c r="K66" s="15">
        <f t="shared" ref="K66:AA66" si="8">K14/Scale</f>
        <v>77.969632000000004</v>
      </c>
      <c r="L66" s="15">
        <f t="shared" si="8"/>
        <v>73.611311999999998</v>
      </c>
      <c r="M66" s="15">
        <f t="shared" si="8"/>
        <v>72.700320000000005</v>
      </c>
      <c r="N66" s="15">
        <f t="shared" si="8"/>
        <v>67.896320000000003</v>
      </c>
      <c r="O66" s="15">
        <f t="shared" si="8"/>
        <v>55.976576000000001</v>
      </c>
      <c r="P66" s="15">
        <f t="shared" si="8"/>
        <v>40.089776000000001</v>
      </c>
      <c r="Q66" s="15">
        <f t="shared" si="8"/>
        <v>25.914543999999999</v>
      </c>
      <c r="R66" s="15">
        <f t="shared" si="8"/>
        <v>16.052928000000001</v>
      </c>
      <c r="S66" s="15">
        <f t="shared" si="8"/>
        <v>9.7564799999999998</v>
      </c>
      <c r="T66" s="15">
        <f t="shared" si="8"/>
        <v>6.2249280000000002</v>
      </c>
      <c r="U66" s="15">
        <f t="shared" si="8"/>
        <v>4.347728</v>
      </c>
      <c r="V66" s="15">
        <f t="shared" si="8"/>
        <v>3.2528160000000002</v>
      </c>
      <c r="W66" s="15">
        <f t="shared" si="8"/>
        <v>2.5062880000000001</v>
      </c>
      <c r="X66" s="15">
        <f t="shared" si="8"/>
        <v>2.1612640000000001</v>
      </c>
      <c r="Y66" s="15">
        <f t="shared" si="8"/>
        <v>1.8382080000000001</v>
      </c>
      <c r="Z66" s="15">
        <f t="shared" si="8"/>
        <v>1.6353279999999999</v>
      </c>
      <c r="AA66" s="15">
        <f t="shared" si="8"/>
        <v>1.421184</v>
      </c>
    </row>
    <row r="67" spans="1:27" x14ac:dyDescent="0.2">
      <c r="A67" s="28" t="s">
        <v>213</v>
      </c>
      <c r="B67" s="15">
        <f t="shared" ref="B67:K67" si="9">B15/Scale</f>
        <v>5.5806880000000003</v>
      </c>
      <c r="C67" s="15">
        <f t="shared" si="9"/>
        <v>6.9714559999999999</v>
      </c>
      <c r="D67" s="15">
        <f t="shared" si="9"/>
        <v>12.424303999999999</v>
      </c>
      <c r="E67" s="15">
        <f t="shared" si="9"/>
        <v>28.283296</v>
      </c>
      <c r="F67" s="15">
        <f t="shared" si="9"/>
        <v>54.419888</v>
      </c>
      <c r="G67" s="15">
        <f t="shared" si="9"/>
        <v>78.754543999999996</v>
      </c>
      <c r="H67" s="15">
        <f t="shared" si="9"/>
        <v>139.734432</v>
      </c>
      <c r="I67" s="15">
        <f t="shared" si="9"/>
        <v>113.66230400000001</v>
      </c>
      <c r="J67" s="15">
        <f t="shared" si="9"/>
        <v>102.905664</v>
      </c>
      <c r="K67" s="15">
        <f t="shared" si="9"/>
        <v>35.533296</v>
      </c>
      <c r="L67" s="15"/>
      <c r="M67" s="15"/>
      <c r="N67" s="15"/>
      <c r="O67" s="15"/>
      <c r="P67" s="15"/>
      <c r="Q67" s="15"/>
      <c r="R67" s="15"/>
      <c r="S67" s="15"/>
      <c r="T67" s="15"/>
      <c r="U67" s="15"/>
      <c r="V67" s="15"/>
      <c r="W67" s="15"/>
      <c r="X67" s="15"/>
      <c r="Y67" s="15"/>
      <c r="Z67" s="15"/>
      <c r="AA67" s="15"/>
    </row>
    <row r="68" spans="1:27" x14ac:dyDescent="0.2">
      <c r="A68" s="28" t="s">
        <v>214</v>
      </c>
      <c r="B68" s="15"/>
      <c r="C68" s="15"/>
      <c r="D68" s="15"/>
      <c r="E68" s="15"/>
      <c r="F68" s="15"/>
      <c r="G68" s="15"/>
      <c r="H68" s="15"/>
      <c r="I68" s="15"/>
      <c r="J68" s="15"/>
      <c r="K68" s="15">
        <f>K67</f>
        <v>35.533296</v>
      </c>
      <c r="L68" s="15">
        <f t="shared" ref="L68:AA68" si="10">L16/Scale</f>
        <v>38.202672</v>
      </c>
      <c r="M68" s="15">
        <f t="shared" si="10"/>
        <v>48.078560000000003</v>
      </c>
      <c r="N68" s="15">
        <f t="shared" si="10"/>
        <v>55.983808000000003</v>
      </c>
      <c r="O68" s="15">
        <f t="shared" si="10"/>
        <v>56.186655999999999</v>
      </c>
      <c r="P68" s="15">
        <f t="shared" si="10"/>
        <v>47.550671999999999</v>
      </c>
      <c r="Q68" s="15">
        <f t="shared" si="10"/>
        <v>35.085008000000002</v>
      </c>
      <c r="R68" s="15">
        <f t="shared" si="10"/>
        <v>24.485296000000002</v>
      </c>
      <c r="S68" s="15">
        <f t="shared" si="10"/>
        <v>15.929311999999999</v>
      </c>
      <c r="T68" s="15">
        <f t="shared" si="10"/>
        <v>10.858432000000001</v>
      </c>
      <c r="U68" s="15">
        <f t="shared" si="10"/>
        <v>7.5972799999999996</v>
      </c>
      <c r="V68" s="15">
        <f t="shared" si="10"/>
        <v>5.4800959999999996</v>
      </c>
      <c r="W68" s="15">
        <f t="shared" si="10"/>
        <v>4.13856</v>
      </c>
      <c r="X68" s="15">
        <f t="shared" si="10"/>
        <v>3.3695360000000001</v>
      </c>
      <c r="Y68" s="15">
        <f t="shared" si="10"/>
        <v>2.8181120000000002</v>
      </c>
      <c r="Z68" s="15">
        <f t="shared" si="10"/>
        <v>2.4259840000000001</v>
      </c>
      <c r="AA68" s="15">
        <f t="shared" si="10"/>
        <v>2.1468959999999999</v>
      </c>
    </row>
    <row r="69" spans="1:27" x14ac:dyDescent="0.2">
      <c r="A69" s="28" t="s">
        <v>215</v>
      </c>
      <c r="B69" s="29">
        <f t="shared" ref="B69:L69" si="11">B17/Scale</f>
        <v>5.6025919999999996</v>
      </c>
      <c r="C69" s="29">
        <f t="shared" si="11"/>
        <v>7.0038879999999999</v>
      </c>
      <c r="D69" s="29">
        <f t="shared" si="11"/>
        <v>12.3856</v>
      </c>
      <c r="E69" s="29">
        <f t="shared" si="11"/>
        <v>28.385648</v>
      </c>
      <c r="F69" s="29">
        <f t="shared" si="11"/>
        <v>54.533327999999997</v>
      </c>
      <c r="G69" s="29">
        <f t="shared" si="11"/>
        <v>78.848063999999994</v>
      </c>
      <c r="H69" s="29">
        <f t="shared" si="11"/>
        <v>140.17644799999999</v>
      </c>
      <c r="I69" s="29">
        <f t="shared" si="11"/>
        <v>113.634192</v>
      </c>
      <c r="J69" s="29">
        <f t="shared" si="11"/>
        <v>102.600576</v>
      </c>
      <c r="K69" s="29">
        <f t="shared" si="11"/>
        <v>41.436976000000001</v>
      </c>
      <c r="L69" s="29">
        <f t="shared" si="11"/>
        <v>45.401040000000002</v>
      </c>
      <c r="M69" s="29"/>
      <c r="N69" s="29"/>
      <c r="O69" s="29"/>
      <c r="P69" s="29"/>
      <c r="Q69" s="29"/>
      <c r="R69" s="29"/>
      <c r="S69" s="29"/>
      <c r="T69" s="29"/>
      <c r="U69" s="29"/>
      <c r="V69" s="29"/>
      <c r="W69" s="29"/>
      <c r="X69" s="29"/>
      <c r="Y69" s="29"/>
      <c r="Z69" s="29"/>
      <c r="AA69" s="29"/>
    </row>
    <row r="70" spans="1:27" x14ac:dyDescent="0.2">
      <c r="A70" s="28" t="s">
        <v>216</v>
      </c>
      <c r="B70" s="29"/>
      <c r="C70" s="29"/>
      <c r="D70" s="29"/>
      <c r="E70" s="29"/>
      <c r="F70" s="29"/>
      <c r="G70" s="29"/>
      <c r="H70" s="29"/>
      <c r="I70" s="29"/>
      <c r="J70" s="29"/>
      <c r="K70" s="29"/>
      <c r="L70" s="29">
        <f>L69</f>
        <v>45.401040000000002</v>
      </c>
      <c r="M70" s="29">
        <f t="shared" ref="M70:AA70" si="12">M18/Scale</f>
        <v>44.571184000000002</v>
      </c>
      <c r="N70" s="29">
        <f t="shared" si="12"/>
        <v>48.702992000000002</v>
      </c>
      <c r="O70" s="29">
        <f t="shared" si="12"/>
        <v>46.254399999999997</v>
      </c>
      <c r="P70" s="29">
        <f t="shared" si="12"/>
        <v>39.332560000000001</v>
      </c>
      <c r="Q70" s="29">
        <f t="shared" si="12"/>
        <v>30.754864000000001</v>
      </c>
      <c r="R70" s="29">
        <f t="shared" si="12"/>
        <v>22.323519999999998</v>
      </c>
      <c r="S70" s="29">
        <f t="shared" si="12"/>
        <v>15.484976</v>
      </c>
      <c r="T70" s="29">
        <f t="shared" si="12"/>
        <v>10.476224</v>
      </c>
      <c r="U70" s="29">
        <f t="shared" si="12"/>
        <v>7.3460320000000001</v>
      </c>
      <c r="V70" s="29">
        <f t="shared" si="12"/>
        <v>5.3110879999999998</v>
      </c>
      <c r="W70" s="29">
        <f t="shared" si="12"/>
        <v>4.2157600000000004</v>
      </c>
      <c r="X70" s="29">
        <f t="shared" si="12"/>
        <v>3.4536319999999998</v>
      </c>
      <c r="Y70" s="29">
        <f t="shared" si="12"/>
        <v>2.9550879999999999</v>
      </c>
      <c r="Z70" s="29">
        <f t="shared" si="12"/>
        <v>2.5965440000000002</v>
      </c>
      <c r="AA70" s="29">
        <f t="shared" si="12"/>
        <v>2.3456959999999998</v>
      </c>
    </row>
    <row r="71" spans="1:27" x14ac:dyDescent="0.2">
      <c r="A71" s="28" t="s">
        <v>247</v>
      </c>
      <c r="B71" s="29">
        <f t="shared" ref="B71:M71" si="13">B19/Scale</f>
        <v>5.617184</v>
      </c>
      <c r="C71" s="29">
        <f t="shared" si="13"/>
        <v>6.9708800000000002</v>
      </c>
      <c r="D71" s="29">
        <f t="shared" si="13"/>
        <v>12.431888000000001</v>
      </c>
      <c r="E71" s="29">
        <f t="shared" si="13"/>
        <v>28.276496000000002</v>
      </c>
      <c r="F71" s="29">
        <f t="shared" si="13"/>
        <v>54.464736000000002</v>
      </c>
      <c r="G71" s="29">
        <f t="shared" si="13"/>
        <v>78.962832000000006</v>
      </c>
      <c r="H71" s="29">
        <f t="shared" si="13"/>
        <v>139.99425600000001</v>
      </c>
      <c r="I71" s="29">
        <f t="shared" si="13"/>
        <v>113.64054400000001</v>
      </c>
      <c r="J71" s="29">
        <f t="shared" si="13"/>
        <v>104.62024</v>
      </c>
      <c r="K71" s="29">
        <f t="shared" si="13"/>
        <v>60.680655999999999</v>
      </c>
      <c r="L71" s="29">
        <f t="shared" si="13"/>
        <v>47.678848000000002</v>
      </c>
      <c r="M71" s="29">
        <f t="shared" si="13"/>
        <v>38.587248000000002</v>
      </c>
      <c r="N71" s="29"/>
      <c r="O71" s="29"/>
      <c r="P71" s="29"/>
      <c r="Q71" s="29"/>
      <c r="R71" s="29"/>
      <c r="S71" s="29"/>
      <c r="T71" s="29"/>
      <c r="U71" s="29"/>
      <c r="V71" s="29"/>
      <c r="W71" s="29"/>
      <c r="X71" s="29"/>
      <c r="Y71" s="29"/>
      <c r="Z71" s="29"/>
      <c r="AA71" s="29"/>
    </row>
    <row r="72" spans="1:27" x14ac:dyDescent="0.2">
      <c r="A72" s="28" t="s">
        <v>248</v>
      </c>
      <c r="B72" s="29"/>
      <c r="C72" s="29"/>
      <c r="D72" s="29"/>
      <c r="E72" s="29"/>
      <c r="F72" s="29"/>
      <c r="G72" s="29"/>
      <c r="H72" s="29"/>
      <c r="I72" s="29"/>
      <c r="J72" s="29"/>
      <c r="K72" s="29"/>
      <c r="L72" s="29"/>
      <c r="M72" s="29">
        <f>M71</f>
        <v>38.587248000000002</v>
      </c>
      <c r="N72" s="29">
        <f t="shared" ref="N72:AA72" si="14">N20/Scale</f>
        <v>33.747408</v>
      </c>
      <c r="O72" s="29">
        <f t="shared" si="14"/>
        <v>25.083168000000001</v>
      </c>
      <c r="P72" s="29">
        <f t="shared" si="14"/>
        <v>17.586511999999999</v>
      </c>
      <c r="Q72" s="29">
        <f t="shared" si="14"/>
        <v>12.911248000000001</v>
      </c>
      <c r="R72" s="29">
        <f t="shared" si="14"/>
        <v>9.9837760000000006</v>
      </c>
      <c r="S72" s="29">
        <f t="shared" si="14"/>
        <v>8.5709759999999999</v>
      </c>
      <c r="T72" s="29">
        <f t="shared" si="14"/>
        <v>7.4812159999999999</v>
      </c>
      <c r="U72" s="29">
        <f t="shared" si="14"/>
        <v>6.8644319999999999</v>
      </c>
      <c r="V72" s="29">
        <f t="shared" si="14"/>
        <v>6.2450559999999999</v>
      </c>
      <c r="W72" s="29">
        <f t="shared" si="14"/>
        <v>5.6902720000000002</v>
      </c>
      <c r="X72" s="29">
        <f t="shared" si="14"/>
        <v>5.1458880000000002</v>
      </c>
      <c r="Y72" s="29">
        <f t="shared" si="14"/>
        <v>4.5860320000000003</v>
      </c>
      <c r="Z72" s="29">
        <f t="shared" si="14"/>
        <v>4.0189279999999998</v>
      </c>
      <c r="AA72" s="29">
        <f t="shared" si="14"/>
        <v>3.714896</v>
      </c>
    </row>
    <row r="73" spans="1:27" x14ac:dyDescent="0.2">
      <c r="A73" s="28" t="s">
        <v>263</v>
      </c>
      <c r="B73" s="29">
        <f t="shared" ref="B73:N73" si="15">B21/Scale</f>
        <v>5.607952</v>
      </c>
      <c r="C73" s="29">
        <f t="shared" si="15"/>
        <v>7.0031679999999996</v>
      </c>
      <c r="D73" s="29">
        <f t="shared" si="15"/>
        <v>12.324448</v>
      </c>
      <c r="E73" s="29">
        <f t="shared" si="15"/>
        <v>28.059552</v>
      </c>
      <c r="F73" s="29">
        <f t="shared" si="15"/>
        <v>54.161616000000002</v>
      </c>
      <c r="G73" s="29">
        <f t="shared" si="15"/>
        <v>78.686784000000003</v>
      </c>
      <c r="H73" s="29">
        <f t="shared" si="15"/>
        <v>139.81153599999999</v>
      </c>
      <c r="I73" s="29">
        <f t="shared" si="15"/>
        <v>112.88313599999999</v>
      </c>
      <c r="J73" s="29">
        <f t="shared" si="15"/>
        <v>103.89331199999999</v>
      </c>
      <c r="K73" s="29">
        <f t="shared" si="15"/>
        <v>60.506</v>
      </c>
      <c r="L73" s="29">
        <f t="shared" si="15"/>
        <v>47.311936000000003</v>
      </c>
      <c r="M73" s="29">
        <f t="shared" si="15"/>
        <v>39.799376000000002</v>
      </c>
      <c r="N73" s="29">
        <f t="shared" si="15"/>
        <v>19.914224000000001</v>
      </c>
      <c r="O73" s="29"/>
      <c r="P73" s="29"/>
      <c r="Q73" s="29"/>
      <c r="R73" s="29"/>
      <c r="S73" s="29"/>
      <c r="T73" s="29"/>
      <c r="U73" s="29"/>
      <c r="V73" s="29"/>
      <c r="W73" s="29"/>
      <c r="X73" s="29"/>
      <c r="Y73" s="29"/>
      <c r="Z73" s="29"/>
      <c r="AA73" s="29"/>
    </row>
    <row r="74" spans="1:27" x14ac:dyDescent="0.2">
      <c r="A74" s="28" t="s">
        <v>264</v>
      </c>
      <c r="B74" s="29"/>
      <c r="C74" s="29"/>
      <c r="D74" s="29"/>
      <c r="E74" s="29"/>
      <c r="F74" s="29"/>
      <c r="G74" s="29"/>
      <c r="H74" s="29"/>
      <c r="I74" s="29"/>
      <c r="J74" s="29"/>
      <c r="K74" s="29"/>
      <c r="L74" s="29"/>
      <c r="M74" s="29"/>
      <c r="N74" s="29">
        <f>N73</f>
        <v>19.914224000000001</v>
      </c>
      <c r="O74" s="29">
        <f t="shared" ref="O74:AA74" si="16">O22/Scale</f>
        <v>18.225216</v>
      </c>
      <c r="P74" s="29">
        <f t="shared" si="16"/>
        <v>13.223088000000001</v>
      </c>
      <c r="Q74" s="29">
        <f t="shared" si="16"/>
        <v>9.1772799999999997</v>
      </c>
      <c r="R74" s="29">
        <f t="shared" si="16"/>
        <v>6.7836319999999999</v>
      </c>
      <c r="S74" s="29">
        <f t="shared" si="16"/>
        <v>5.2969119999999998</v>
      </c>
      <c r="T74" s="29">
        <f t="shared" si="16"/>
        <v>4.6837920000000004</v>
      </c>
      <c r="U74" s="29">
        <f t="shared" si="16"/>
        <v>4.3728959999999999</v>
      </c>
      <c r="V74" s="29">
        <f t="shared" si="16"/>
        <v>4.2814880000000004</v>
      </c>
      <c r="W74" s="29">
        <f t="shared" si="16"/>
        <v>4.1564480000000001</v>
      </c>
      <c r="X74" s="29">
        <f t="shared" si="16"/>
        <v>3.9199839999999999</v>
      </c>
      <c r="Y74" s="29">
        <f t="shared" si="16"/>
        <v>3.7142559999999998</v>
      </c>
      <c r="Z74" s="29">
        <f t="shared" si="16"/>
        <v>3.5078879999999999</v>
      </c>
      <c r="AA74" s="29">
        <f t="shared" si="16"/>
        <v>3.2852960000000002</v>
      </c>
    </row>
    <row r="75" spans="1:27" x14ac:dyDescent="0.2">
      <c r="A75" s="28" t="s">
        <v>288</v>
      </c>
      <c r="B75" s="29">
        <f t="shared" ref="B75:O75" si="17">B23/Scale</f>
        <v>5.5907840000000002</v>
      </c>
      <c r="C75" s="29">
        <f t="shared" si="17"/>
        <v>6.923584</v>
      </c>
      <c r="D75" s="29">
        <f t="shared" si="17"/>
        <v>12.357711999999999</v>
      </c>
      <c r="E75" s="29">
        <f t="shared" si="17"/>
        <v>28.058544000000001</v>
      </c>
      <c r="F75" s="29">
        <f t="shared" si="17"/>
        <v>54.279919999999997</v>
      </c>
      <c r="G75" s="29">
        <f t="shared" si="17"/>
        <v>78.740080000000006</v>
      </c>
      <c r="H75" s="29">
        <f t="shared" si="17"/>
        <v>139.60972799999999</v>
      </c>
      <c r="I75" s="29">
        <f t="shared" si="17"/>
        <v>112.762944</v>
      </c>
      <c r="J75" s="29">
        <f t="shared" si="17"/>
        <v>103.814256</v>
      </c>
      <c r="K75" s="29">
        <f t="shared" si="17"/>
        <v>60.392271999999998</v>
      </c>
      <c r="L75" s="29">
        <f t="shared" si="17"/>
        <v>47.315871999999999</v>
      </c>
      <c r="M75" s="29">
        <f t="shared" si="17"/>
        <v>39.742255999999998</v>
      </c>
      <c r="N75" s="29">
        <f t="shared" si="17"/>
        <v>22.064703999999999</v>
      </c>
      <c r="O75" s="29">
        <f t="shared" si="17"/>
        <v>10.875424000000001</v>
      </c>
      <c r="P75" s="29"/>
      <c r="Q75" s="29"/>
      <c r="R75" s="29"/>
      <c r="S75" s="29"/>
      <c r="T75" s="29"/>
      <c r="U75" s="29"/>
      <c r="V75" s="29"/>
      <c r="W75" s="29"/>
      <c r="X75" s="29"/>
      <c r="Y75" s="29"/>
      <c r="Z75" s="29"/>
      <c r="AA75" s="29"/>
    </row>
    <row r="76" spans="1:27" x14ac:dyDescent="0.2">
      <c r="A76" s="28" t="s">
        <v>289</v>
      </c>
      <c r="B76" s="29"/>
      <c r="C76" s="29"/>
      <c r="D76" s="29"/>
      <c r="E76" s="29"/>
      <c r="F76" s="29"/>
      <c r="G76" s="29"/>
      <c r="H76" s="29"/>
      <c r="I76" s="29"/>
      <c r="J76" s="29"/>
      <c r="K76" s="29"/>
      <c r="L76" s="29"/>
      <c r="M76" s="29"/>
      <c r="N76" s="29"/>
      <c r="O76" s="29">
        <f>O75</f>
        <v>10.875424000000001</v>
      </c>
      <c r="P76" s="29">
        <f t="shared" ref="P76:AA76" si="18">P24/Scale</f>
        <v>8.1467200000000002</v>
      </c>
      <c r="Q76" s="29">
        <f t="shared" si="18"/>
        <v>6.3095359999999996</v>
      </c>
      <c r="R76" s="29">
        <f t="shared" si="18"/>
        <v>5.0884479999999996</v>
      </c>
      <c r="S76" s="29">
        <f t="shared" si="18"/>
        <v>4.6324959999999997</v>
      </c>
      <c r="T76" s="29">
        <f t="shared" si="18"/>
        <v>5.097264</v>
      </c>
      <c r="U76" s="29">
        <f t="shared" si="18"/>
        <v>5.0727200000000003</v>
      </c>
      <c r="V76" s="29">
        <f t="shared" si="18"/>
        <v>4.8963039999999998</v>
      </c>
      <c r="W76" s="29">
        <f t="shared" si="18"/>
        <v>4.4274560000000003</v>
      </c>
      <c r="X76" s="29">
        <f t="shared" si="18"/>
        <v>4.0708159999999998</v>
      </c>
      <c r="Y76" s="29">
        <f t="shared" si="18"/>
        <v>3.6946080000000001</v>
      </c>
      <c r="Z76" s="29">
        <f t="shared" si="18"/>
        <v>3.4990399999999999</v>
      </c>
      <c r="AA76" s="29">
        <f t="shared" si="18"/>
        <v>3.423152</v>
      </c>
    </row>
    <row r="77" spans="1:27" s="223" customFormat="1" x14ac:dyDescent="0.2">
      <c r="A77" s="28" t="s">
        <v>307</v>
      </c>
      <c r="B77" s="29">
        <f t="shared" ref="B77:P77" si="19">B25/Scale</f>
        <v>5.5715199999999996</v>
      </c>
      <c r="C77" s="29">
        <f t="shared" si="19"/>
        <v>6.9243839999999999</v>
      </c>
      <c r="D77" s="29">
        <f t="shared" si="19"/>
        <v>12.261903999999999</v>
      </c>
      <c r="E77" s="29">
        <f t="shared" si="19"/>
        <v>28.085599999999999</v>
      </c>
      <c r="F77" s="29">
        <f t="shared" si="19"/>
        <v>54.209392000000001</v>
      </c>
      <c r="G77" s="29">
        <f t="shared" si="19"/>
        <v>78.763167999999993</v>
      </c>
      <c r="H77" s="29">
        <f t="shared" si="19"/>
        <v>139.62791999999999</v>
      </c>
      <c r="I77" s="29">
        <f t="shared" si="19"/>
        <v>112.538608</v>
      </c>
      <c r="J77" s="29">
        <f t="shared" si="19"/>
        <v>103.52552</v>
      </c>
      <c r="K77" s="29">
        <f t="shared" si="19"/>
        <v>60.356639999999999</v>
      </c>
      <c r="L77" s="29">
        <f t="shared" si="19"/>
        <v>47.169744000000001</v>
      </c>
      <c r="M77" s="29">
        <f t="shared" si="19"/>
        <v>39.56456</v>
      </c>
      <c r="N77" s="29">
        <f t="shared" si="19"/>
        <v>22.056495999999999</v>
      </c>
      <c r="O77" s="29">
        <f t="shared" si="19"/>
        <v>12.224895999999999</v>
      </c>
      <c r="P77" s="29">
        <f t="shared" si="19"/>
        <v>5.0402399999999998</v>
      </c>
      <c r="Q77" s="29"/>
      <c r="R77" s="29"/>
      <c r="S77" s="29"/>
      <c r="T77" s="29"/>
      <c r="U77" s="29"/>
      <c r="V77" s="29"/>
      <c r="W77" s="29"/>
      <c r="X77" s="29"/>
      <c r="Y77" s="29"/>
      <c r="Z77" s="29"/>
      <c r="AA77" s="29"/>
    </row>
    <row r="78" spans="1:27" s="223" customFormat="1" x14ac:dyDescent="0.2">
      <c r="A78" s="28" t="s">
        <v>308</v>
      </c>
      <c r="B78" s="29"/>
      <c r="C78" s="29"/>
      <c r="D78" s="29"/>
      <c r="E78" s="29"/>
      <c r="F78" s="29"/>
      <c r="G78" s="29"/>
      <c r="H78" s="29"/>
      <c r="I78" s="29"/>
      <c r="J78" s="29"/>
      <c r="K78" s="29"/>
      <c r="L78" s="29"/>
      <c r="M78" s="29"/>
      <c r="N78" s="29"/>
      <c r="O78" s="29"/>
      <c r="P78" s="29">
        <f>P77</f>
        <v>5.0402399999999998</v>
      </c>
      <c r="Q78" s="29">
        <f t="shared" ref="Q78:AA78" si="20">Q26/Scale</f>
        <v>3.770432</v>
      </c>
      <c r="R78" s="29">
        <f t="shared" si="20"/>
        <v>3.2096480000000001</v>
      </c>
      <c r="S78" s="29">
        <f t="shared" si="20"/>
        <v>2.9425599999999998</v>
      </c>
      <c r="T78" s="29">
        <f t="shared" si="20"/>
        <v>2.9203039999999998</v>
      </c>
      <c r="U78" s="29">
        <f t="shared" si="20"/>
        <v>3.3975840000000002</v>
      </c>
      <c r="V78" s="29">
        <f t="shared" si="20"/>
        <v>4.0019999999999998</v>
      </c>
      <c r="W78" s="29">
        <f t="shared" si="20"/>
        <v>3.9521120000000001</v>
      </c>
      <c r="X78" s="29">
        <f t="shared" si="20"/>
        <v>3.4855040000000002</v>
      </c>
      <c r="Y78" s="29">
        <f t="shared" si="20"/>
        <v>3.028864</v>
      </c>
      <c r="Z78" s="29">
        <f t="shared" si="20"/>
        <v>2.6916959999999999</v>
      </c>
      <c r="AA78" s="29">
        <f t="shared" si="20"/>
        <v>2.5593759999999999</v>
      </c>
    </row>
    <row r="79" spans="1:27" x14ac:dyDescent="0.2">
      <c r="A79" s="28" t="s">
        <v>322</v>
      </c>
      <c r="B79" s="29">
        <f t="shared" ref="B79:Q79" si="21">B27/Scale</f>
        <v>5.5796000000000001</v>
      </c>
      <c r="C79" s="29">
        <f t="shared" si="21"/>
        <v>6.9553440000000002</v>
      </c>
      <c r="D79" s="29">
        <f t="shared" si="21"/>
        <v>12.210016</v>
      </c>
      <c r="E79" s="29">
        <f t="shared" si="21"/>
        <v>27.993952</v>
      </c>
      <c r="F79" s="29">
        <f t="shared" si="21"/>
        <v>54.285744000000001</v>
      </c>
      <c r="G79" s="29">
        <f t="shared" si="21"/>
        <v>78.922672000000006</v>
      </c>
      <c r="H79" s="29">
        <f t="shared" si="21"/>
        <v>139.50742399999999</v>
      </c>
      <c r="I79" s="29">
        <f t="shared" si="21"/>
        <v>112.69199999999999</v>
      </c>
      <c r="J79" s="29">
        <f t="shared" si="21"/>
        <v>103.36758399999999</v>
      </c>
      <c r="K79" s="29">
        <f t="shared" si="21"/>
        <v>60.198751999999999</v>
      </c>
      <c r="L79" s="29">
        <f t="shared" si="21"/>
        <v>47.161008000000002</v>
      </c>
      <c r="M79" s="29">
        <f t="shared" si="21"/>
        <v>39.729056</v>
      </c>
      <c r="N79" s="29">
        <f t="shared" si="21"/>
        <v>22.042128000000002</v>
      </c>
      <c r="O79" s="29">
        <f t="shared" si="21"/>
        <v>12.225488</v>
      </c>
      <c r="P79" s="29">
        <f t="shared" si="21"/>
        <v>5.3399200000000002</v>
      </c>
      <c r="Q79" s="29">
        <f t="shared" si="21"/>
        <v>2.0811839999999999</v>
      </c>
      <c r="R79" s="29"/>
      <c r="S79" s="29"/>
      <c r="T79" s="29"/>
      <c r="U79" s="29"/>
      <c r="V79" s="29"/>
      <c r="W79" s="29"/>
      <c r="X79" s="29"/>
      <c r="Y79" s="29"/>
      <c r="Z79" s="29"/>
      <c r="AA79" s="29"/>
    </row>
    <row r="80" spans="1:27" x14ac:dyDescent="0.2">
      <c r="A80" s="28" t="s">
        <v>323</v>
      </c>
      <c r="B80" s="29"/>
      <c r="C80" s="29"/>
      <c r="D80" s="29"/>
      <c r="E80" s="29"/>
      <c r="F80" s="29"/>
      <c r="G80" s="29"/>
      <c r="H80" s="29"/>
      <c r="I80" s="29"/>
      <c r="J80" s="29"/>
      <c r="K80" s="29"/>
      <c r="L80" s="29"/>
      <c r="M80" s="29"/>
      <c r="N80" s="29"/>
      <c r="O80" s="29"/>
      <c r="P80" s="29"/>
      <c r="Q80" s="29">
        <f>Q79</f>
        <v>2.0811839999999999</v>
      </c>
      <c r="R80" s="29">
        <f t="shared" ref="R80:AA80" si="22">R28/Scale</f>
        <v>2.2360639999999998</v>
      </c>
      <c r="S80" s="29">
        <f t="shared" si="22"/>
        <v>2.3444799999999999</v>
      </c>
      <c r="T80" s="29">
        <f t="shared" si="22"/>
        <v>2.4570560000000001</v>
      </c>
      <c r="U80" s="29">
        <f t="shared" si="22"/>
        <v>2.5425599999999999</v>
      </c>
      <c r="V80" s="29">
        <f t="shared" si="22"/>
        <v>2.8568799999999999</v>
      </c>
      <c r="W80" s="29">
        <f t="shared" si="22"/>
        <v>3.5378080000000001</v>
      </c>
      <c r="X80" s="29">
        <f t="shared" si="22"/>
        <v>3.9020160000000002</v>
      </c>
      <c r="Y80" s="29">
        <f t="shared" si="22"/>
        <v>3.8291360000000001</v>
      </c>
      <c r="Z80" s="29">
        <f t="shared" si="22"/>
        <v>3.4242400000000002</v>
      </c>
      <c r="AA80" s="29">
        <f t="shared" si="22"/>
        <v>3.123856</v>
      </c>
    </row>
    <row r="81" spans="1:27" s="223" customFormat="1" x14ac:dyDescent="0.2">
      <c r="A81" s="84" t="s">
        <v>320</v>
      </c>
      <c r="B81" s="16">
        <f t="shared" ref="B81:R81" si="23">B29/Scale</f>
        <v>5.5735359999999998</v>
      </c>
      <c r="C81" s="16">
        <f t="shared" si="23"/>
        <v>6.9290399999999996</v>
      </c>
      <c r="D81" s="16">
        <f t="shared" si="23"/>
        <v>12.250144000000001</v>
      </c>
      <c r="E81" s="16">
        <f t="shared" si="23"/>
        <v>27.938752000000001</v>
      </c>
      <c r="F81" s="16">
        <f t="shared" si="23"/>
        <v>54.301631999999998</v>
      </c>
      <c r="G81" s="16">
        <f t="shared" si="23"/>
        <v>78.757311999999999</v>
      </c>
      <c r="H81" s="16">
        <f t="shared" si="23"/>
        <v>139.69672</v>
      </c>
      <c r="I81" s="16">
        <f t="shared" si="23"/>
        <v>112.67483199999999</v>
      </c>
      <c r="J81" s="16">
        <f t="shared" si="23"/>
        <v>103.56424</v>
      </c>
      <c r="K81" s="16">
        <f t="shared" si="23"/>
        <v>60.342703999999998</v>
      </c>
      <c r="L81" s="16">
        <f t="shared" si="23"/>
        <v>47.255263999999997</v>
      </c>
      <c r="M81" s="16">
        <f t="shared" si="23"/>
        <v>39.639856000000002</v>
      </c>
      <c r="N81" s="16">
        <f t="shared" si="23"/>
        <v>22.007567999999999</v>
      </c>
      <c r="O81" s="16">
        <f t="shared" si="23"/>
        <v>12.221904</v>
      </c>
      <c r="P81" s="16">
        <f t="shared" si="23"/>
        <v>5.3409760000000004</v>
      </c>
      <c r="Q81" s="16">
        <f t="shared" si="23"/>
        <v>2.168336</v>
      </c>
      <c r="R81" s="16">
        <f t="shared" si="23"/>
        <v>0.68257599999999996</v>
      </c>
      <c r="S81" s="16"/>
      <c r="T81" s="16"/>
      <c r="U81" s="16"/>
      <c r="V81" s="16"/>
      <c r="W81" s="16"/>
      <c r="X81" s="16"/>
      <c r="Y81" s="16"/>
      <c r="Z81" s="16"/>
      <c r="AA81" s="16"/>
    </row>
    <row r="82" spans="1:27" s="223" customFormat="1" x14ac:dyDescent="0.2">
      <c r="A82" s="84" t="s">
        <v>321</v>
      </c>
      <c r="B82" s="16"/>
      <c r="C82" s="16"/>
      <c r="D82" s="16"/>
      <c r="E82" s="16"/>
      <c r="F82" s="16"/>
      <c r="G82" s="16"/>
      <c r="H82" s="16"/>
      <c r="I82" s="16"/>
      <c r="J82" s="16"/>
      <c r="K82" s="16"/>
      <c r="L82" s="16"/>
      <c r="M82" s="16"/>
      <c r="N82" s="16"/>
      <c r="O82" s="16"/>
      <c r="P82" s="16"/>
      <c r="Q82" s="16"/>
      <c r="R82" s="16">
        <f>R81</f>
        <v>0.68257599999999996</v>
      </c>
      <c r="S82" s="16">
        <f t="shared" ref="S82:AA82" si="24">S30/Scale</f>
        <v>0.83726400000000001</v>
      </c>
      <c r="T82" s="16">
        <f t="shared" si="24"/>
        <v>0.96646399999999999</v>
      </c>
      <c r="U82" s="16">
        <f t="shared" si="24"/>
        <v>1.1388320000000001</v>
      </c>
      <c r="V82" s="16">
        <f t="shared" si="24"/>
        <v>1.381696</v>
      </c>
      <c r="W82" s="16">
        <f t="shared" si="24"/>
        <v>1.972064</v>
      </c>
      <c r="X82" s="16">
        <f t="shared" si="24"/>
        <v>2.756192</v>
      </c>
      <c r="Y82" s="16">
        <f t="shared" si="24"/>
        <v>3.4222079999999999</v>
      </c>
      <c r="Z82" s="16">
        <f t="shared" si="24"/>
        <v>3.542656</v>
      </c>
      <c r="AA82" s="16">
        <f t="shared" si="24"/>
        <v>3.2213120000000002</v>
      </c>
    </row>
    <row r="83" spans="1:27" x14ac:dyDescent="0.2">
      <c r="A83" s="28" t="s">
        <v>217</v>
      </c>
      <c r="B83" s="15">
        <f t="shared" ref="B83:AA83" si="25">B31/Scale</f>
        <v>4.1770399999999999</v>
      </c>
      <c r="C83" s="15">
        <f t="shared" si="25"/>
        <v>10.232112000000001</v>
      </c>
      <c r="D83" s="15">
        <f t="shared" si="25"/>
        <v>21.879904</v>
      </c>
      <c r="E83" s="15">
        <f t="shared" si="25"/>
        <v>50.060015999999997</v>
      </c>
      <c r="F83" s="15">
        <f t="shared" si="25"/>
        <v>102.401312</v>
      </c>
      <c r="G83" s="15">
        <f t="shared" si="25"/>
        <v>172.46459200000001</v>
      </c>
      <c r="H83" s="15"/>
      <c r="I83" s="15"/>
      <c r="J83" s="15"/>
      <c r="K83" s="15"/>
      <c r="L83" s="15"/>
      <c r="M83" s="15"/>
      <c r="N83" s="15"/>
      <c r="O83" s="15"/>
      <c r="P83" s="15"/>
      <c r="Q83" s="15"/>
      <c r="R83" s="15"/>
      <c r="S83" s="15"/>
      <c r="T83" s="15"/>
      <c r="U83" s="15"/>
      <c r="V83" s="15"/>
      <c r="W83" s="15"/>
      <c r="X83" s="15"/>
      <c r="Y83" s="15"/>
      <c r="Z83" s="15"/>
      <c r="AA83" s="15"/>
    </row>
    <row r="84" spans="1:27" x14ac:dyDescent="0.2">
      <c r="A84" s="28" t="s">
        <v>218</v>
      </c>
      <c r="B84" s="15"/>
      <c r="C84" s="15"/>
      <c r="D84" s="15"/>
      <c r="E84" s="15"/>
      <c r="F84" s="15"/>
      <c r="G84" s="15">
        <f>G83</f>
        <v>172.46459200000001</v>
      </c>
      <c r="H84" s="15">
        <f t="shared" ref="H84:AA84" si="26">H32/Scale</f>
        <v>254.87288000000001</v>
      </c>
      <c r="I84" s="15">
        <f t="shared" si="26"/>
        <v>349.094224</v>
      </c>
      <c r="J84" s="15">
        <f t="shared" si="26"/>
        <v>448.06903999999997</v>
      </c>
      <c r="K84" s="15">
        <f t="shared" si="26"/>
        <v>546.87089600000002</v>
      </c>
      <c r="L84" s="15">
        <f t="shared" si="26"/>
        <v>641.81327999999996</v>
      </c>
      <c r="M84" s="15">
        <f t="shared" si="26"/>
        <v>729.69603199999995</v>
      </c>
      <c r="N84" s="15">
        <f t="shared" si="26"/>
        <v>806.81206399999996</v>
      </c>
      <c r="O84" s="15">
        <f t="shared" si="26"/>
        <v>872.40043200000002</v>
      </c>
      <c r="P84" s="15">
        <f t="shared" si="26"/>
        <v>926.283008</v>
      </c>
      <c r="Q84" s="15">
        <f t="shared" si="26"/>
        <v>969.86299199999996</v>
      </c>
      <c r="R84" s="15">
        <f t="shared" si="26"/>
        <v>1004.938944</v>
      </c>
      <c r="S84" s="15">
        <f t="shared" si="26"/>
        <v>1032.9547520000001</v>
      </c>
      <c r="T84" s="15">
        <f t="shared" si="26"/>
        <v>1055.1769119999999</v>
      </c>
      <c r="U84" s="15">
        <f t="shared" si="26"/>
        <v>1072.882112</v>
      </c>
      <c r="V84" s="15">
        <f t="shared" si="26"/>
        <v>1087.368512</v>
      </c>
      <c r="W84" s="15">
        <f t="shared" si="26"/>
        <v>1099.149056</v>
      </c>
      <c r="X84" s="15">
        <f t="shared" si="26"/>
        <v>1108.907856</v>
      </c>
      <c r="Y84" s="15">
        <f t="shared" si="26"/>
        <v>1116.98848</v>
      </c>
      <c r="Z84" s="15">
        <f t="shared" si="26"/>
        <v>1123.7837919999999</v>
      </c>
      <c r="AA84" s="15">
        <f t="shared" si="26"/>
        <v>1129.519472</v>
      </c>
    </row>
    <row r="85" spans="1:27" x14ac:dyDescent="0.2">
      <c r="A85" s="28" t="s">
        <v>219</v>
      </c>
      <c r="B85" s="15">
        <f t="shared" ref="B84:F93" si="27">B33/Scale</f>
        <v>5.4728000000000003</v>
      </c>
      <c r="C85" s="15">
        <f t="shared" si="27"/>
        <v>12.319248</v>
      </c>
      <c r="D85" s="15">
        <f t="shared" si="27"/>
        <v>24.852912</v>
      </c>
      <c r="E85" s="15">
        <f t="shared" si="27"/>
        <v>53.919919999999998</v>
      </c>
      <c r="F85" s="15">
        <f t="shared" si="27"/>
        <v>109.930176</v>
      </c>
      <c r="G85" s="15">
        <f t="shared" ref="G85:G106" si="28">G33/Scale</f>
        <v>190.352</v>
      </c>
      <c r="H85" s="15">
        <f t="shared" ref="H85:AA85" si="29">H33/Scale</f>
        <v>329.41668800000002</v>
      </c>
      <c r="I85" s="15"/>
      <c r="J85" s="15"/>
      <c r="K85" s="15"/>
      <c r="L85" s="15"/>
      <c r="M85" s="15"/>
      <c r="N85" s="15"/>
      <c r="O85" s="15"/>
      <c r="P85" s="15"/>
      <c r="Q85" s="15"/>
      <c r="R85" s="15"/>
      <c r="S85" s="15"/>
      <c r="T85" s="15"/>
      <c r="U85" s="15"/>
      <c r="V85" s="15"/>
      <c r="W85" s="15"/>
      <c r="X85" s="15"/>
      <c r="Y85" s="15"/>
      <c r="Z85" s="15"/>
      <c r="AA85" s="15"/>
    </row>
    <row r="86" spans="1:27" x14ac:dyDescent="0.2">
      <c r="A86" s="28" t="s">
        <v>220</v>
      </c>
      <c r="B86" s="15"/>
      <c r="C86" s="15"/>
      <c r="D86" s="15"/>
      <c r="E86" s="15"/>
      <c r="F86" s="15"/>
      <c r="G86" s="15"/>
      <c r="H86" s="15">
        <f>H85</f>
        <v>329.41668800000002</v>
      </c>
      <c r="I86" s="15">
        <f t="shared" ref="I86:AA86" si="30">I34/Scale</f>
        <v>452.50465600000001</v>
      </c>
      <c r="J86" s="15">
        <f t="shared" si="30"/>
        <v>575.34283200000004</v>
      </c>
      <c r="K86" s="15">
        <f t="shared" si="30"/>
        <v>692.0068</v>
      </c>
      <c r="L86" s="15">
        <f t="shared" si="30"/>
        <v>797.53385600000001</v>
      </c>
      <c r="M86" s="15">
        <f t="shared" si="30"/>
        <v>885.18848000000003</v>
      </c>
      <c r="N86" s="15">
        <f t="shared" si="30"/>
        <v>951.54243199999996</v>
      </c>
      <c r="O86" s="15">
        <f t="shared" si="30"/>
        <v>995.59727999999996</v>
      </c>
      <c r="P86" s="15">
        <f t="shared" si="30"/>
        <v>1021.819616</v>
      </c>
      <c r="Q86" s="15">
        <f t="shared" si="30"/>
        <v>1036.3040960000001</v>
      </c>
      <c r="R86" s="15">
        <f t="shared" si="30"/>
        <v>1044.085376</v>
      </c>
      <c r="S86" s="15">
        <f t="shared" si="30"/>
        <v>1048.4661920000001</v>
      </c>
      <c r="T86" s="15">
        <f t="shared" si="30"/>
        <v>1051.067616</v>
      </c>
      <c r="U86" s="15">
        <f t="shared" si="30"/>
        <v>1052.882112</v>
      </c>
      <c r="V86" s="15">
        <f t="shared" si="30"/>
        <v>1054.28152</v>
      </c>
      <c r="W86" s="15">
        <f t="shared" si="30"/>
        <v>1055.405872</v>
      </c>
      <c r="X86" s="15">
        <f t="shared" si="30"/>
        <v>1056.3083360000001</v>
      </c>
      <c r="Y86" s="15">
        <f t="shared" si="30"/>
        <v>1057.0811839999999</v>
      </c>
      <c r="Z86" s="15">
        <f t="shared" si="30"/>
        <v>1057.763856</v>
      </c>
      <c r="AA86" s="15">
        <f t="shared" si="30"/>
        <v>1058.3984479999999</v>
      </c>
    </row>
    <row r="87" spans="1:27" x14ac:dyDescent="0.2">
      <c r="A87" s="28" t="s">
        <v>221</v>
      </c>
      <c r="B87" s="15">
        <f t="shared" si="27"/>
        <v>5.5302720000000001</v>
      </c>
      <c r="C87" s="15">
        <f t="shared" si="27"/>
        <v>12.423984000000001</v>
      </c>
      <c r="D87" s="15">
        <f t="shared" si="27"/>
        <v>24.907696000000001</v>
      </c>
      <c r="E87" s="15">
        <f t="shared" si="27"/>
        <v>53.38</v>
      </c>
      <c r="F87" s="15">
        <f t="shared" si="27"/>
        <v>107.79432</v>
      </c>
      <c r="G87" s="15">
        <f t="shared" si="28"/>
        <v>186.54803200000001</v>
      </c>
      <c r="H87" s="15">
        <f t="shared" ref="H87:H106" si="31">H35/Scale</f>
        <v>326.53404799999998</v>
      </c>
      <c r="I87" s="15">
        <f t="shared" ref="I87:AA87" si="32">I35/Scale</f>
        <v>434.25272000000001</v>
      </c>
      <c r="J87" s="15"/>
      <c r="K87" s="15"/>
      <c r="L87" s="15"/>
      <c r="M87" s="15"/>
      <c r="N87" s="15"/>
      <c r="O87" s="15"/>
      <c r="P87" s="15"/>
      <c r="Q87" s="15"/>
      <c r="R87" s="15"/>
      <c r="S87" s="15"/>
      <c r="T87" s="15"/>
      <c r="U87" s="15"/>
      <c r="V87" s="15"/>
      <c r="W87" s="15"/>
      <c r="X87" s="15"/>
      <c r="Y87" s="15"/>
      <c r="Z87" s="15"/>
      <c r="AA87" s="15"/>
    </row>
    <row r="88" spans="1:27" x14ac:dyDescent="0.2">
      <c r="A88" s="28" t="s">
        <v>222</v>
      </c>
      <c r="B88" s="15"/>
      <c r="C88" s="15"/>
      <c r="D88" s="15"/>
      <c r="E88" s="15"/>
      <c r="F88" s="15"/>
      <c r="G88" s="15"/>
      <c r="H88" s="15"/>
      <c r="I88" s="15">
        <f>I87</f>
        <v>434.25272000000001</v>
      </c>
      <c r="J88" s="15">
        <f t="shared" ref="J88:AA88" si="33">J36/Scale</f>
        <v>529.31511999999998</v>
      </c>
      <c r="K88" s="15">
        <f t="shared" si="33"/>
        <v>620.84486400000003</v>
      </c>
      <c r="L88" s="15">
        <f t="shared" si="33"/>
        <v>709.24195199999997</v>
      </c>
      <c r="M88" s="15">
        <f t="shared" si="33"/>
        <v>792.62825599999996</v>
      </c>
      <c r="N88" s="15">
        <f t="shared" si="33"/>
        <v>864.12593600000002</v>
      </c>
      <c r="O88" s="15">
        <f t="shared" si="33"/>
        <v>918.79321600000003</v>
      </c>
      <c r="P88" s="15">
        <f t="shared" si="33"/>
        <v>956.06</v>
      </c>
      <c r="Q88" s="15">
        <f t="shared" si="33"/>
        <v>979.46096</v>
      </c>
      <c r="R88" s="15">
        <f t="shared" si="33"/>
        <v>993.46518400000002</v>
      </c>
      <c r="S88" s="15">
        <f t="shared" si="33"/>
        <v>1001.8636</v>
      </c>
      <c r="T88" s="15">
        <f t="shared" si="33"/>
        <v>1007.098432</v>
      </c>
      <c r="U88" s="15">
        <f t="shared" si="33"/>
        <v>1010.4892</v>
      </c>
      <c r="V88" s="15">
        <f t="shared" si="33"/>
        <v>1012.99304</v>
      </c>
      <c r="W88" s="15">
        <f t="shared" si="33"/>
        <v>1014.84264</v>
      </c>
      <c r="X88" s="15">
        <f t="shared" si="33"/>
        <v>1016.364864</v>
      </c>
      <c r="Y88" s="15">
        <f t="shared" si="33"/>
        <v>1017.639152</v>
      </c>
      <c r="Z88" s="15">
        <f t="shared" si="33"/>
        <v>1018.731216</v>
      </c>
      <c r="AA88" s="15">
        <f t="shared" si="33"/>
        <v>1019.720384</v>
      </c>
    </row>
    <row r="89" spans="1:27" x14ac:dyDescent="0.2">
      <c r="A89" s="28" t="s">
        <v>223</v>
      </c>
      <c r="B89" s="15">
        <f t="shared" si="27"/>
        <v>5.6459840000000003</v>
      </c>
      <c r="C89" s="15">
        <f t="shared" si="27"/>
        <v>12.662000000000001</v>
      </c>
      <c r="D89" s="15">
        <f t="shared" si="27"/>
        <v>25.115120000000001</v>
      </c>
      <c r="E89" s="15">
        <f t="shared" si="27"/>
        <v>53.642671999999997</v>
      </c>
      <c r="F89" s="15">
        <f t="shared" si="27"/>
        <v>108.315472</v>
      </c>
      <c r="G89" s="15">
        <f t="shared" si="28"/>
        <v>187.59313599999999</v>
      </c>
      <c r="H89" s="15">
        <f t="shared" si="31"/>
        <v>328.20947200000001</v>
      </c>
      <c r="I89" s="15">
        <f t="shared" ref="I89:I106" si="34">I37/Scale</f>
        <v>442.76699200000002</v>
      </c>
      <c r="J89" s="15">
        <f t="shared" ref="J89:AA89" si="35">J37/Scale</f>
        <v>541.79553599999997</v>
      </c>
      <c r="K89" s="15"/>
      <c r="L89" s="15"/>
      <c r="M89" s="15"/>
      <c r="N89" s="15"/>
      <c r="O89" s="15"/>
      <c r="P89" s="15"/>
      <c r="Q89" s="15"/>
      <c r="R89" s="15"/>
      <c r="S89" s="15"/>
      <c r="T89" s="15"/>
      <c r="U89" s="15"/>
      <c r="V89" s="15"/>
      <c r="W89" s="15"/>
      <c r="X89" s="15"/>
      <c r="Y89" s="15"/>
      <c r="Z89" s="15"/>
      <c r="AA89" s="15"/>
    </row>
    <row r="90" spans="1:27" x14ac:dyDescent="0.2">
      <c r="A90" s="28" t="s">
        <v>224</v>
      </c>
      <c r="B90" s="15"/>
      <c r="C90" s="15"/>
      <c r="D90" s="15"/>
      <c r="E90" s="15"/>
      <c r="F90" s="15"/>
      <c r="G90" s="15"/>
      <c r="H90" s="15"/>
      <c r="I90" s="15"/>
      <c r="J90" s="15">
        <f>J89</f>
        <v>541.79553599999997</v>
      </c>
      <c r="K90" s="15">
        <f t="shared" ref="K90:AA90" si="36">K38/Scale</f>
        <v>619.76516800000002</v>
      </c>
      <c r="L90" s="15">
        <f t="shared" si="36"/>
        <v>693.37648000000002</v>
      </c>
      <c r="M90" s="15">
        <f t="shared" si="36"/>
        <v>766.07680000000005</v>
      </c>
      <c r="N90" s="15">
        <f t="shared" si="36"/>
        <v>833.97311999999999</v>
      </c>
      <c r="O90" s="15">
        <f t="shared" si="36"/>
        <v>889.94969600000002</v>
      </c>
      <c r="P90" s="15">
        <f t="shared" si="36"/>
        <v>930.03947200000005</v>
      </c>
      <c r="Q90" s="15">
        <f t="shared" si="36"/>
        <v>955.95401600000002</v>
      </c>
      <c r="R90" s="15">
        <f t="shared" si="36"/>
        <v>972.00694399999998</v>
      </c>
      <c r="S90" s="15">
        <f t="shared" si="36"/>
        <v>981.76342399999999</v>
      </c>
      <c r="T90" s="15">
        <f t="shared" si="36"/>
        <v>987.98835199999996</v>
      </c>
      <c r="U90" s="15">
        <f t="shared" si="36"/>
        <v>992.33608000000004</v>
      </c>
      <c r="V90" s="15">
        <f t="shared" si="36"/>
        <v>995.58889599999998</v>
      </c>
      <c r="W90" s="15">
        <f t="shared" si="36"/>
        <v>998.09518400000002</v>
      </c>
      <c r="X90" s="15">
        <f t="shared" si="36"/>
        <v>1000.256448</v>
      </c>
      <c r="Y90" s="15">
        <f t="shared" si="36"/>
        <v>1002.094656</v>
      </c>
      <c r="Z90" s="15">
        <f t="shared" si="36"/>
        <v>1003.7299839999999</v>
      </c>
      <c r="AA90" s="15">
        <f t="shared" si="36"/>
        <v>1005.151168</v>
      </c>
    </row>
    <row r="91" spans="1:27" x14ac:dyDescent="0.2">
      <c r="A91" s="28" t="s">
        <v>225</v>
      </c>
      <c r="B91" s="15">
        <f t="shared" si="27"/>
        <v>5.5806880000000003</v>
      </c>
      <c r="C91" s="15">
        <f t="shared" si="27"/>
        <v>12.552144</v>
      </c>
      <c r="D91" s="15">
        <f t="shared" si="27"/>
        <v>24.976448000000001</v>
      </c>
      <c r="E91" s="15">
        <f t="shared" si="27"/>
        <v>53.259743999999998</v>
      </c>
      <c r="F91" s="15">
        <f t="shared" si="27"/>
        <v>107.679632</v>
      </c>
      <c r="G91" s="15">
        <f t="shared" si="28"/>
        <v>186.43417600000001</v>
      </c>
      <c r="H91" s="15">
        <f t="shared" si="31"/>
        <v>326.16860800000001</v>
      </c>
      <c r="I91" s="15">
        <f t="shared" si="34"/>
        <v>439.83091200000001</v>
      </c>
      <c r="J91" s="15">
        <f t="shared" ref="J91:J106" si="37">J39/Scale</f>
        <v>542.73657600000001</v>
      </c>
      <c r="K91" s="15">
        <f t="shared" ref="K91:AA91" si="38">K39/Scale</f>
        <v>578.26987199999996</v>
      </c>
      <c r="L91" s="15"/>
      <c r="M91" s="15"/>
      <c r="N91" s="15"/>
      <c r="O91" s="15"/>
      <c r="P91" s="15"/>
      <c r="Q91" s="15"/>
      <c r="R91" s="15"/>
      <c r="S91" s="15"/>
      <c r="T91" s="15"/>
      <c r="U91" s="15"/>
      <c r="V91" s="15"/>
      <c r="W91" s="15"/>
      <c r="X91" s="15"/>
      <c r="Y91" s="15"/>
      <c r="Z91" s="15"/>
      <c r="AA91" s="15"/>
    </row>
    <row r="92" spans="1:27" x14ac:dyDescent="0.2">
      <c r="A92" s="28" t="s">
        <v>226</v>
      </c>
      <c r="B92" s="15"/>
      <c r="C92" s="15"/>
      <c r="D92" s="15"/>
      <c r="E92" s="15"/>
      <c r="F92" s="15"/>
      <c r="G92" s="15"/>
      <c r="H92" s="15"/>
      <c r="I92" s="15"/>
      <c r="J92" s="15"/>
      <c r="K92" s="15">
        <f>K91</f>
        <v>578.26987199999996</v>
      </c>
      <c r="L92" s="15">
        <f t="shared" ref="L92:AA92" si="39">L40/Scale</f>
        <v>616.47254399999997</v>
      </c>
      <c r="M92" s="15">
        <f t="shared" si="39"/>
        <v>664.55110400000001</v>
      </c>
      <c r="N92" s="15">
        <f t="shared" si="39"/>
        <v>720.53491199999996</v>
      </c>
      <c r="O92" s="15">
        <f t="shared" si="39"/>
        <v>776.72156800000005</v>
      </c>
      <c r="P92" s="15">
        <f t="shared" si="39"/>
        <v>824.27224000000001</v>
      </c>
      <c r="Q92" s="15">
        <f t="shared" si="39"/>
        <v>859.35724800000003</v>
      </c>
      <c r="R92" s="15">
        <f t="shared" si="39"/>
        <v>883.84254399999998</v>
      </c>
      <c r="S92" s="15">
        <f t="shared" si="39"/>
        <v>899.77185599999996</v>
      </c>
      <c r="T92" s="15">
        <f t="shared" si="39"/>
        <v>910.63028799999995</v>
      </c>
      <c r="U92" s="15">
        <f t="shared" si="39"/>
        <v>918.22756800000002</v>
      </c>
      <c r="V92" s="15">
        <f t="shared" si="39"/>
        <v>923.70766400000002</v>
      </c>
      <c r="W92" s="15">
        <f t="shared" si="39"/>
        <v>927.84622400000001</v>
      </c>
      <c r="X92" s="15">
        <f t="shared" si="39"/>
        <v>931.21576000000005</v>
      </c>
      <c r="Y92" s="15">
        <f t="shared" si="39"/>
        <v>934.03387199999997</v>
      </c>
      <c r="Z92" s="15">
        <f t="shared" si="39"/>
        <v>936.45985599999995</v>
      </c>
      <c r="AA92" s="15">
        <f t="shared" si="39"/>
        <v>938.60675200000003</v>
      </c>
    </row>
    <row r="93" spans="1:27" x14ac:dyDescent="0.2">
      <c r="A93" s="28" t="s">
        <v>227</v>
      </c>
      <c r="B93" s="15">
        <f t="shared" si="27"/>
        <v>5.6025919999999996</v>
      </c>
      <c r="C93" s="15">
        <f t="shared" si="27"/>
        <v>12.606479999999999</v>
      </c>
      <c r="D93" s="15">
        <f t="shared" si="27"/>
        <v>24.992080000000001</v>
      </c>
      <c r="E93" s="15">
        <f t="shared" si="27"/>
        <v>53.377727999999998</v>
      </c>
      <c r="F93" s="15">
        <f t="shared" si="27"/>
        <v>107.911056</v>
      </c>
      <c r="G93" s="15">
        <f t="shared" si="28"/>
        <v>186.75912</v>
      </c>
      <c r="H93" s="15">
        <f t="shared" si="31"/>
        <v>326.93556799999999</v>
      </c>
      <c r="I93" s="15">
        <f t="shared" si="34"/>
        <v>440.56975999999997</v>
      </c>
      <c r="J93" s="15">
        <f t="shared" si="37"/>
        <v>543.17033600000002</v>
      </c>
      <c r="K93" s="15">
        <f t="shared" ref="K93:K106" si="40">K41/Scale</f>
        <v>584.60731199999998</v>
      </c>
      <c r="L93" s="15">
        <f t="shared" ref="L93:AA93" si="41">L41/Scale</f>
        <v>630.00835199999995</v>
      </c>
      <c r="M93" s="15"/>
      <c r="N93" s="15"/>
      <c r="O93" s="15"/>
      <c r="P93" s="15"/>
      <c r="Q93" s="15"/>
      <c r="R93" s="15"/>
      <c r="S93" s="15"/>
      <c r="T93" s="15"/>
      <c r="U93" s="15"/>
      <c r="V93" s="15"/>
      <c r="W93" s="15"/>
      <c r="X93" s="15"/>
      <c r="Y93" s="15"/>
      <c r="Z93" s="15"/>
      <c r="AA93" s="15"/>
    </row>
    <row r="94" spans="1:27" x14ac:dyDescent="0.2">
      <c r="A94" s="28" t="s">
        <v>228</v>
      </c>
      <c r="B94" s="15"/>
      <c r="C94" s="15"/>
      <c r="D94" s="15"/>
      <c r="E94" s="15"/>
      <c r="F94" s="15"/>
      <c r="G94" s="15"/>
      <c r="H94" s="15"/>
      <c r="I94" s="15"/>
      <c r="J94" s="15"/>
      <c r="K94" s="15"/>
      <c r="L94" s="15">
        <f>L93</f>
        <v>630.00835199999995</v>
      </c>
      <c r="M94" s="15">
        <f t="shared" ref="M94:AA94" si="42">M42/Scale</f>
        <v>674.57953599999996</v>
      </c>
      <c r="N94" s="15">
        <f t="shared" si="42"/>
        <v>723.28252799999996</v>
      </c>
      <c r="O94" s="15">
        <f t="shared" si="42"/>
        <v>769.53692799999999</v>
      </c>
      <c r="P94" s="15">
        <f t="shared" si="42"/>
        <v>808.86948800000005</v>
      </c>
      <c r="Q94" s="15">
        <f t="shared" si="42"/>
        <v>839.62435200000004</v>
      </c>
      <c r="R94" s="15">
        <f t="shared" si="42"/>
        <v>861.94787199999996</v>
      </c>
      <c r="S94" s="15">
        <f t="shared" si="42"/>
        <v>877.43284800000004</v>
      </c>
      <c r="T94" s="15">
        <f t="shared" si="42"/>
        <v>887.90907200000004</v>
      </c>
      <c r="U94" s="15">
        <f t="shared" si="42"/>
        <v>895.25510399999996</v>
      </c>
      <c r="V94" s="15">
        <f t="shared" si="42"/>
        <v>900.566192</v>
      </c>
      <c r="W94" s="15">
        <f t="shared" si="42"/>
        <v>904.78195200000005</v>
      </c>
      <c r="X94" s="15">
        <f t="shared" si="42"/>
        <v>908.23558400000002</v>
      </c>
      <c r="Y94" s="15">
        <f t="shared" si="42"/>
        <v>911.19067199999995</v>
      </c>
      <c r="Z94" s="15">
        <f t="shared" si="42"/>
        <v>913.78721599999994</v>
      </c>
      <c r="AA94" s="15">
        <f t="shared" si="42"/>
        <v>916.13291200000003</v>
      </c>
    </row>
    <row r="95" spans="1:27" s="26" customFormat="1" x14ac:dyDescent="0.2">
      <c r="A95" s="28" t="s">
        <v>249</v>
      </c>
      <c r="B95" s="15">
        <f t="shared" ref="B94:F103" si="43">B43/Scale</f>
        <v>5.617184</v>
      </c>
      <c r="C95" s="15">
        <f t="shared" si="43"/>
        <v>12.588063999999999</v>
      </c>
      <c r="D95" s="15">
        <f t="shared" si="43"/>
        <v>25.019952</v>
      </c>
      <c r="E95" s="15">
        <f t="shared" si="43"/>
        <v>53.296447999999998</v>
      </c>
      <c r="F95" s="15">
        <f t="shared" si="43"/>
        <v>107.761184</v>
      </c>
      <c r="G95" s="15">
        <f t="shared" si="28"/>
        <v>186.72401600000001</v>
      </c>
      <c r="H95" s="15">
        <f t="shared" si="31"/>
        <v>326.71827200000001</v>
      </c>
      <c r="I95" s="15">
        <f t="shared" si="34"/>
        <v>440.35881599999999</v>
      </c>
      <c r="J95" s="15">
        <f t="shared" si="37"/>
        <v>544.97905600000001</v>
      </c>
      <c r="K95" s="15">
        <f t="shared" si="40"/>
        <v>605.65971200000001</v>
      </c>
      <c r="L95" s="15">
        <f t="shared" ref="L95:L106" si="44">L43/Scale</f>
        <v>653.33856000000003</v>
      </c>
      <c r="M95" s="15">
        <f t="shared" ref="M95:AA95" si="45">M43/Scale</f>
        <v>691.92580799999996</v>
      </c>
      <c r="N95" s="15"/>
      <c r="O95" s="15"/>
      <c r="P95" s="15"/>
      <c r="Q95" s="15"/>
      <c r="R95" s="15"/>
      <c r="S95" s="15"/>
      <c r="T95" s="15"/>
      <c r="U95" s="15"/>
      <c r="V95" s="15"/>
      <c r="W95" s="15"/>
      <c r="X95" s="15"/>
      <c r="Y95" s="15"/>
      <c r="Z95" s="15"/>
      <c r="AA95" s="15"/>
    </row>
    <row r="96" spans="1:27" s="26" customFormat="1" x14ac:dyDescent="0.2">
      <c r="A96" s="28" t="s">
        <v>250</v>
      </c>
      <c r="B96" s="15"/>
      <c r="C96" s="15"/>
      <c r="D96" s="15"/>
      <c r="E96" s="15"/>
      <c r="F96" s="15"/>
      <c r="G96" s="15"/>
      <c r="H96" s="15"/>
      <c r="I96" s="15"/>
      <c r="J96" s="15"/>
      <c r="K96" s="15"/>
      <c r="L96" s="15"/>
      <c r="M96" s="15">
        <f>M95</f>
        <v>691.92580799999996</v>
      </c>
      <c r="N96" s="15">
        <f t="shared" ref="N96:AA96" si="46">N44/Scale</f>
        <v>725.67321600000002</v>
      </c>
      <c r="O96" s="15">
        <f t="shared" si="46"/>
        <v>750.75638400000003</v>
      </c>
      <c r="P96" s="15">
        <f t="shared" si="46"/>
        <v>768.342896</v>
      </c>
      <c r="Q96" s="15">
        <f t="shared" si="46"/>
        <v>781.254144</v>
      </c>
      <c r="R96" s="15">
        <f t="shared" si="46"/>
        <v>791.23792000000003</v>
      </c>
      <c r="S96" s="15">
        <f t="shared" si="46"/>
        <v>799.808896</v>
      </c>
      <c r="T96" s="15">
        <f t="shared" si="46"/>
        <v>807.29011200000002</v>
      </c>
      <c r="U96" s="15">
        <f t="shared" si="46"/>
        <v>814.15454399999999</v>
      </c>
      <c r="V96" s="15">
        <f t="shared" si="46"/>
        <v>820.39959999999996</v>
      </c>
      <c r="W96" s="15">
        <f t="shared" si="46"/>
        <v>826.08987200000001</v>
      </c>
      <c r="X96" s="15">
        <f t="shared" si="46"/>
        <v>831.23576000000003</v>
      </c>
      <c r="Y96" s="15">
        <f t="shared" si="46"/>
        <v>835.82179199999996</v>
      </c>
      <c r="Z96" s="15">
        <f t="shared" si="46"/>
        <v>839.84072000000003</v>
      </c>
      <c r="AA96" s="15">
        <f t="shared" si="46"/>
        <v>843.55561599999999</v>
      </c>
    </row>
    <row r="97" spans="1:27" x14ac:dyDescent="0.2">
      <c r="A97" s="28" t="s">
        <v>266</v>
      </c>
      <c r="B97" s="15">
        <f t="shared" si="43"/>
        <v>5.607952</v>
      </c>
      <c r="C97" s="15">
        <f t="shared" si="43"/>
        <v>12.61112</v>
      </c>
      <c r="D97" s="15">
        <f t="shared" si="43"/>
        <v>24.935568</v>
      </c>
      <c r="E97" s="15">
        <f t="shared" si="43"/>
        <v>52.99512</v>
      </c>
      <c r="F97" s="15">
        <f t="shared" si="43"/>
        <v>107.156736</v>
      </c>
      <c r="G97" s="15">
        <f t="shared" si="28"/>
        <v>185.84352000000001</v>
      </c>
      <c r="H97" s="15">
        <f t="shared" si="31"/>
        <v>325.655056</v>
      </c>
      <c r="I97" s="15">
        <f t="shared" si="34"/>
        <v>438.53819199999998</v>
      </c>
      <c r="J97" s="15">
        <f t="shared" si="37"/>
        <v>542.43150400000002</v>
      </c>
      <c r="K97" s="15">
        <f t="shared" si="40"/>
        <v>602.93750399999999</v>
      </c>
      <c r="L97" s="15">
        <f t="shared" si="44"/>
        <v>650.24944000000005</v>
      </c>
      <c r="M97" s="15">
        <f t="shared" ref="M97:M106" si="47">M45/Scale</f>
        <v>690.04881599999999</v>
      </c>
      <c r="N97" s="15">
        <f t="shared" ref="N97:AA97" si="48">N45/Scale</f>
        <v>709.96303999999998</v>
      </c>
      <c r="O97" s="15"/>
      <c r="P97" s="15"/>
      <c r="Q97" s="15"/>
      <c r="R97" s="15"/>
      <c r="S97" s="15"/>
      <c r="T97" s="15"/>
      <c r="U97" s="15"/>
      <c r="V97" s="15"/>
      <c r="W97" s="15"/>
      <c r="X97" s="15"/>
      <c r="Y97" s="15"/>
      <c r="Z97" s="15"/>
      <c r="AA97" s="15"/>
    </row>
    <row r="98" spans="1:27" x14ac:dyDescent="0.2">
      <c r="A98" s="28" t="s">
        <v>267</v>
      </c>
      <c r="B98" s="15"/>
      <c r="C98" s="15"/>
      <c r="D98" s="15"/>
      <c r="E98" s="15"/>
      <c r="F98" s="15"/>
      <c r="G98" s="15"/>
      <c r="H98" s="15"/>
      <c r="I98" s="15"/>
      <c r="J98" s="15"/>
      <c r="K98" s="15"/>
      <c r="L98" s="15"/>
      <c r="M98" s="15"/>
      <c r="N98" s="15">
        <f>N97</f>
        <v>709.96303999999998</v>
      </c>
      <c r="O98" s="15">
        <f t="shared" ref="O98:AA98" si="49">O46/Scale</f>
        <v>728.18825600000002</v>
      </c>
      <c r="P98" s="15">
        <f t="shared" si="49"/>
        <v>741.41134399999999</v>
      </c>
      <c r="Q98" s="15">
        <f t="shared" si="49"/>
        <v>750.58862399999998</v>
      </c>
      <c r="R98" s="15">
        <f t="shared" si="49"/>
        <v>757.37225599999999</v>
      </c>
      <c r="S98" s="15">
        <f t="shared" si="49"/>
        <v>762.66916800000001</v>
      </c>
      <c r="T98" s="15">
        <f t="shared" si="49"/>
        <v>767.35296000000005</v>
      </c>
      <c r="U98" s="15">
        <f t="shared" si="49"/>
        <v>771.72585600000002</v>
      </c>
      <c r="V98" s="15">
        <f t="shared" si="49"/>
        <v>776.00734399999999</v>
      </c>
      <c r="W98" s="15">
        <f t="shared" si="49"/>
        <v>780.16379199999994</v>
      </c>
      <c r="X98" s="15">
        <f t="shared" si="49"/>
        <v>784.08377599999994</v>
      </c>
      <c r="Y98" s="15">
        <f t="shared" si="49"/>
        <v>787.79803200000003</v>
      </c>
      <c r="Z98" s="15">
        <f t="shared" si="49"/>
        <v>791.30592000000001</v>
      </c>
      <c r="AA98" s="15">
        <f t="shared" si="49"/>
        <v>794.59121600000003</v>
      </c>
    </row>
    <row r="99" spans="1:27" x14ac:dyDescent="0.2">
      <c r="A99" s="28" t="s">
        <v>290</v>
      </c>
      <c r="B99" s="15">
        <f t="shared" si="43"/>
        <v>5.5907840000000002</v>
      </c>
      <c r="C99" s="15">
        <f t="shared" si="43"/>
        <v>12.514367999999999</v>
      </c>
      <c r="D99" s="15">
        <f t="shared" si="43"/>
        <v>24.87208</v>
      </c>
      <c r="E99" s="15">
        <f t="shared" si="43"/>
        <v>52.930624000000002</v>
      </c>
      <c r="F99" s="15">
        <f t="shared" si="43"/>
        <v>107.210544</v>
      </c>
      <c r="G99" s="15">
        <f t="shared" si="28"/>
        <v>185.950624</v>
      </c>
      <c r="H99" s="15">
        <f t="shared" si="31"/>
        <v>325.56035200000002</v>
      </c>
      <c r="I99" s="15">
        <f t="shared" si="34"/>
        <v>438.32329600000003</v>
      </c>
      <c r="J99" s="15">
        <f t="shared" si="37"/>
        <v>542.13755200000003</v>
      </c>
      <c r="K99" s="15">
        <f t="shared" si="40"/>
        <v>602.52982399999996</v>
      </c>
      <c r="L99" s="15">
        <f t="shared" si="44"/>
        <v>649.84569599999998</v>
      </c>
      <c r="M99" s="15">
        <f t="shared" si="47"/>
        <v>689.58795199999997</v>
      </c>
      <c r="N99" s="15">
        <f t="shared" ref="N99:N106" si="50">N47/Scale</f>
        <v>711.65265599999998</v>
      </c>
      <c r="O99" s="15">
        <f t="shared" ref="O99:AA99" si="51">O47/Scale</f>
        <v>722.52808000000005</v>
      </c>
      <c r="P99" s="15"/>
      <c r="Q99" s="15"/>
      <c r="R99" s="15"/>
      <c r="S99" s="15"/>
      <c r="T99" s="15"/>
      <c r="U99" s="15"/>
      <c r="V99" s="15"/>
      <c r="W99" s="15"/>
      <c r="X99" s="15"/>
      <c r="Y99" s="15"/>
      <c r="Z99" s="15"/>
      <c r="AA99" s="15"/>
    </row>
    <row r="100" spans="1:27" x14ac:dyDescent="0.2">
      <c r="A100" s="28" t="s">
        <v>291</v>
      </c>
      <c r="B100" s="15"/>
      <c r="C100" s="15"/>
      <c r="D100" s="15"/>
      <c r="E100" s="15"/>
      <c r="F100" s="15"/>
      <c r="G100" s="15"/>
      <c r="H100" s="15"/>
      <c r="I100" s="15"/>
      <c r="J100" s="15"/>
      <c r="K100" s="15"/>
      <c r="L100" s="15"/>
      <c r="M100" s="15"/>
      <c r="N100" s="15"/>
      <c r="O100" s="15">
        <f>O99</f>
        <v>722.52808000000005</v>
      </c>
      <c r="P100" s="15">
        <f t="shared" ref="P100:AA100" si="52">P48/Scale</f>
        <v>730.6748</v>
      </c>
      <c r="Q100" s="15">
        <f t="shared" si="52"/>
        <v>736.98433599999998</v>
      </c>
      <c r="R100" s="15">
        <f t="shared" si="52"/>
        <v>742.07278399999996</v>
      </c>
      <c r="S100" s="15">
        <f t="shared" si="52"/>
        <v>746.70528000000002</v>
      </c>
      <c r="T100" s="15">
        <f t="shared" si="52"/>
        <v>751.80254400000001</v>
      </c>
      <c r="U100" s="15">
        <f t="shared" si="52"/>
        <v>756.87526400000002</v>
      </c>
      <c r="V100" s="15">
        <f t="shared" si="52"/>
        <v>761.771568</v>
      </c>
      <c r="W100" s="15">
        <f t="shared" si="52"/>
        <v>766.19902400000001</v>
      </c>
      <c r="X100" s="15">
        <f t="shared" si="52"/>
        <v>770.26984000000004</v>
      </c>
      <c r="Y100" s="15">
        <f t="shared" si="52"/>
        <v>773.96444799999995</v>
      </c>
      <c r="Z100" s="15">
        <f t="shared" si="52"/>
        <v>777.46348799999998</v>
      </c>
      <c r="AA100" s="15">
        <f t="shared" si="52"/>
        <v>780.88664000000006</v>
      </c>
    </row>
    <row r="101" spans="1:27" ht="12.75" customHeight="1" x14ac:dyDescent="0.2">
      <c r="A101" s="28" t="s">
        <v>309</v>
      </c>
      <c r="B101" s="15">
        <f t="shared" si="43"/>
        <v>5.5715199999999996</v>
      </c>
      <c r="C101" s="15">
        <f t="shared" si="43"/>
        <v>12.495903999999999</v>
      </c>
      <c r="D101" s="15">
        <f t="shared" si="43"/>
        <v>24.757808000000001</v>
      </c>
      <c r="E101" s="15">
        <f t="shared" si="43"/>
        <v>52.843407999999997</v>
      </c>
      <c r="F101" s="15">
        <f t="shared" si="43"/>
        <v>107.0528</v>
      </c>
      <c r="G101" s="15">
        <f t="shared" si="28"/>
        <v>185.815968</v>
      </c>
      <c r="H101" s="15">
        <f t="shared" si="31"/>
        <v>325.44388800000002</v>
      </c>
      <c r="I101" s="15">
        <f t="shared" si="34"/>
        <v>437.98249600000003</v>
      </c>
      <c r="J101" s="15">
        <f t="shared" si="37"/>
        <v>541.508016</v>
      </c>
      <c r="K101" s="15">
        <f t="shared" si="40"/>
        <v>601.86465599999997</v>
      </c>
      <c r="L101" s="15">
        <f t="shared" si="44"/>
        <v>649.03440000000001</v>
      </c>
      <c r="M101" s="15">
        <f t="shared" si="47"/>
        <v>688.59896000000003</v>
      </c>
      <c r="N101" s="15">
        <f t="shared" si="50"/>
        <v>710.65545599999996</v>
      </c>
      <c r="O101" s="15">
        <f t="shared" ref="O101:O106" si="53">O49/Scale</f>
        <v>722.88035200000002</v>
      </c>
      <c r="P101" s="15">
        <f t="shared" ref="P101:AA101" si="54">P49/Scale</f>
        <v>727.92059200000006</v>
      </c>
      <c r="Q101" s="15"/>
      <c r="R101" s="15"/>
      <c r="S101" s="15"/>
      <c r="T101" s="15"/>
      <c r="U101" s="15"/>
      <c r="V101" s="15"/>
      <c r="W101" s="15"/>
      <c r="X101" s="15"/>
      <c r="Y101" s="15"/>
      <c r="Z101" s="15"/>
      <c r="AA101" s="15"/>
    </row>
    <row r="102" spans="1:27" ht="12.75" customHeight="1" x14ac:dyDescent="0.2">
      <c r="A102" s="28" t="s">
        <v>310</v>
      </c>
      <c r="B102" s="15"/>
      <c r="C102" s="15"/>
      <c r="D102" s="15"/>
      <c r="E102" s="15"/>
      <c r="F102" s="15"/>
      <c r="G102" s="15"/>
      <c r="H102" s="15"/>
      <c r="I102" s="15"/>
      <c r="J102" s="15"/>
      <c r="K102" s="15"/>
      <c r="L102" s="15"/>
      <c r="M102" s="15"/>
      <c r="N102" s="15"/>
      <c r="O102" s="15"/>
      <c r="P102" s="15">
        <f>P101</f>
        <v>727.92059200000006</v>
      </c>
      <c r="Q102" s="15">
        <f t="shared" ref="Q102:AA102" si="55">Q50/Scale</f>
        <v>731.69102399999997</v>
      </c>
      <c r="R102" s="15">
        <f t="shared" si="55"/>
        <v>734.90067199999999</v>
      </c>
      <c r="S102" s="15">
        <f t="shared" si="55"/>
        <v>737.84323199999994</v>
      </c>
      <c r="T102" s="15">
        <f t="shared" si="55"/>
        <v>740.76353600000004</v>
      </c>
      <c r="U102" s="15">
        <f t="shared" si="55"/>
        <v>744.16111999999998</v>
      </c>
      <c r="V102" s="15">
        <f t="shared" si="55"/>
        <v>748.16312000000005</v>
      </c>
      <c r="W102" s="15">
        <f t="shared" si="55"/>
        <v>752.11523199999999</v>
      </c>
      <c r="X102" s="15">
        <f t="shared" si="55"/>
        <v>755.60073599999998</v>
      </c>
      <c r="Y102" s="15">
        <f t="shared" si="55"/>
        <v>758.62959999999998</v>
      </c>
      <c r="Z102" s="15">
        <f t="shared" si="55"/>
        <v>761.32129599999996</v>
      </c>
      <c r="AA102" s="15">
        <f t="shared" si="55"/>
        <v>763.880672</v>
      </c>
    </row>
    <row r="103" spans="1:27" ht="12.75" customHeight="1" x14ac:dyDescent="0.2">
      <c r="A103" s="28" t="s">
        <v>326</v>
      </c>
      <c r="B103" s="15">
        <f t="shared" si="43"/>
        <v>5.5796000000000001</v>
      </c>
      <c r="C103" s="15">
        <f t="shared" si="43"/>
        <v>12.534943999999999</v>
      </c>
      <c r="D103" s="15">
        <f t="shared" si="43"/>
        <v>24.744959999999999</v>
      </c>
      <c r="E103" s="15">
        <f t="shared" si="43"/>
        <v>52.738911999999999</v>
      </c>
      <c r="F103" s="15">
        <f t="shared" si="43"/>
        <v>107.02465599999999</v>
      </c>
      <c r="G103" s="15">
        <f t="shared" si="28"/>
        <v>185.947328</v>
      </c>
      <c r="H103" s="15">
        <f t="shared" si="31"/>
        <v>325.45475199999998</v>
      </c>
      <c r="I103" s="15">
        <f t="shared" si="34"/>
        <v>438.14675199999999</v>
      </c>
      <c r="J103" s="15">
        <f t="shared" si="37"/>
        <v>541.51433599999996</v>
      </c>
      <c r="K103" s="15">
        <f t="shared" si="40"/>
        <v>601.71308799999997</v>
      </c>
      <c r="L103" s="15">
        <f t="shared" si="44"/>
        <v>648.87409600000001</v>
      </c>
      <c r="M103" s="15">
        <f t="shared" si="47"/>
        <v>688.60315200000002</v>
      </c>
      <c r="N103" s="15">
        <f t="shared" si="50"/>
        <v>710.64527999999996</v>
      </c>
      <c r="O103" s="15">
        <f t="shared" si="53"/>
        <v>722.870768</v>
      </c>
      <c r="P103" s="15">
        <f>P51/Scale</f>
        <v>728.210688</v>
      </c>
      <c r="Q103" s="15">
        <f t="shared" ref="Q103:AA103" si="56">Q51/Scale</f>
        <v>730.29187200000001</v>
      </c>
      <c r="R103" s="15"/>
      <c r="S103" s="15"/>
      <c r="T103" s="15"/>
      <c r="U103" s="15"/>
      <c r="V103" s="15"/>
      <c r="W103" s="15"/>
      <c r="X103" s="15"/>
      <c r="Y103" s="15"/>
      <c r="Z103" s="15"/>
      <c r="AA103" s="15"/>
    </row>
    <row r="104" spans="1:27" ht="12.75" customHeight="1" x14ac:dyDescent="0.2">
      <c r="A104" s="28" t="s">
        <v>327</v>
      </c>
      <c r="B104" s="15"/>
      <c r="C104" s="15"/>
      <c r="D104" s="15"/>
      <c r="E104" s="15"/>
      <c r="F104" s="15"/>
      <c r="G104" s="15"/>
      <c r="H104" s="15"/>
      <c r="I104" s="15"/>
      <c r="J104" s="15"/>
      <c r="K104" s="15"/>
      <c r="L104" s="15"/>
      <c r="M104" s="15"/>
      <c r="N104" s="15"/>
      <c r="O104" s="15"/>
      <c r="P104" s="15"/>
      <c r="Q104" s="15">
        <f>Q103</f>
        <v>730.29187200000001</v>
      </c>
      <c r="R104" s="15">
        <f t="shared" ref="R104:AA104" si="57">R52/Scale</f>
        <v>732.52793599999995</v>
      </c>
      <c r="S104" s="15">
        <f t="shared" si="57"/>
        <v>734.87241600000004</v>
      </c>
      <c r="T104" s="15">
        <f t="shared" si="57"/>
        <v>737.32947200000001</v>
      </c>
      <c r="U104" s="15">
        <f t="shared" si="57"/>
        <v>739.87203199999999</v>
      </c>
      <c r="V104" s="15">
        <f t="shared" si="57"/>
        <v>742.72891200000004</v>
      </c>
      <c r="W104" s="15">
        <f t="shared" si="57"/>
        <v>746.26671999999996</v>
      </c>
      <c r="X104" s="15">
        <f t="shared" si="57"/>
        <v>750.16873599999997</v>
      </c>
      <c r="Y104" s="15">
        <f t="shared" si="57"/>
        <v>753.99787200000003</v>
      </c>
      <c r="Z104" s="15">
        <f t="shared" si="57"/>
        <v>757.42211199999997</v>
      </c>
      <c r="AA104" s="15">
        <f t="shared" si="57"/>
        <v>760.54596800000002</v>
      </c>
    </row>
    <row r="105" spans="1:27" s="223" customFormat="1" ht="12.75" customHeight="1" x14ac:dyDescent="0.2">
      <c r="A105" s="84" t="s">
        <v>324</v>
      </c>
      <c r="B105" s="229">
        <f t="shared" ref="B104:F113" si="58">B53/Scale</f>
        <v>5.5735359999999998</v>
      </c>
      <c r="C105" s="229">
        <f t="shared" si="58"/>
        <v>12.502575999999999</v>
      </c>
      <c r="D105" s="229">
        <f t="shared" si="58"/>
        <v>24.75272</v>
      </c>
      <c r="E105" s="229">
        <f t="shared" si="58"/>
        <v>52.691471999999997</v>
      </c>
      <c r="F105" s="229">
        <f t="shared" si="58"/>
        <v>106.993104</v>
      </c>
      <c r="G105" s="229">
        <f t="shared" si="28"/>
        <v>185.750416</v>
      </c>
      <c r="H105" s="229">
        <f t="shared" si="31"/>
        <v>325.447136</v>
      </c>
      <c r="I105" s="229">
        <f t="shared" si="34"/>
        <v>438.12196799999998</v>
      </c>
      <c r="J105" s="229">
        <f t="shared" si="37"/>
        <v>541.68620799999997</v>
      </c>
      <c r="K105" s="229">
        <f t="shared" si="40"/>
        <v>602.02891199999999</v>
      </c>
      <c r="L105" s="229">
        <f t="shared" si="44"/>
        <v>649.284176</v>
      </c>
      <c r="M105" s="229">
        <f t="shared" si="47"/>
        <v>688.92403200000001</v>
      </c>
      <c r="N105" s="229">
        <f t="shared" si="50"/>
        <v>710.9316</v>
      </c>
      <c r="O105" s="229">
        <f t="shared" si="53"/>
        <v>723.153504</v>
      </c>
      <c r="P105" s="229">
        <f>P53/Scale</f>
        <v>728.49447999999995</v>
      </c>
      <c r="Q105" s="229">
        <f>Q53/Scale</f>
        <v>730.66281600000002</v>
      </c>
      <c r="R105" s="229">
        <f t="shared" ref="R105:AA105" si="59">R53/Scale</f>
        <v>731.34539199999995</v>
      </c>
      <c r="S105" s="229"/>
      <c r="T105" s="229"/>
      <c r="U105" s="229"/>
      <c r="V105" s="229"/>
      <c r="W105" s="229"/>
      <c r="X105" s="229"/>
      <c r="Y105" s="229"/>
      <c r="Z105" s="229"/>
      <c r="AA105" s="229"/>
    </row>
    <row r="106" spans="1:27" s="223" customFormat="1" ht="12.75" customHeight="1" x14ac:dyDescent="0.2">
      <c r="A106" s="84" t="s">
        <v>325</v>
      </c>
      <c r="B106" s="229"/>
      <c r="C106" s="229"/>
      <c r="D106" s="229"/>
      <c r="E106" s="229"/>
      <c r="F106" s="229"/>
      <c r="G106" s="229"/>
      <c r="H106" s="229"/>
      <c r="I106" s="229"/>
      <c r="J106" s="229"/>
      <c r="K106" s="229"/>
      <c r="L106" s="229"/>
      <c r="M106" s="229"/>
      <c r="N106" s="229"/>
      <c r="O106" s="229"/>
      <c r="P106" s="229"/>
      <c r="Q106" s="229"/>
      <c r="R106" s="229">
        <f>R105</f>
        <v>731.34539199999995</v>
      </c>
      <c r="S106" s="229">
        <f t="shared" ref="S106:AA106" si="60">S54/Scale</f>
        <v>732.18265599999995</v>
      </c>
      <c r="T106" s="229">
        <f t="shared" si="60"/>
        <v>733.14912000000004</v>
      </c>
      <c r="U106" s="229">
        <f t="shared" si="60"/>
        <v>734.28795200000002</v>
      </c>
      <c r="V106" s="229">
        <f t="shared" si="60"/>
        <v>735.66964800000005</v>
      </c>
      <c r="W106" s="229">
        <f t="shared" si="60"/>
        <v>737.64171199999998</v>
      </c>
      <c r="X106" s="229">
        <f t="shared" si="60"/>
        <v>740.39790400000004</v>
      </c>
      <c r="Y106" s="229">
        <f t="shared" si="60"/>
        <v>743.82011199999999</v>
      </c>
      <c r="Z106" s="229">
        <f t="shared" si="60"/>
        <v>747.36276799999996</v>
      </c>
      <c r="AA106" s="229">
        <f t="shared" si="60"/>
        <v>750.58407999999997</v>
      </c>
    </row>
    <row r="109" spans="1:27" x14ac:dyDescent="0.2">
      <c r="A109" s="84" t="s">
        <v>328</v>
      </c>
    </row>
    <row r="110" spans="1:27" x14ac:dyDescent="0.2">
      <c r="A110" s="28" t="s">
        <v>329</v>
      </c>
    </row>
    <row r="111" spans="1:27" x14ac:dyDescent="0.2">
      <c r="A111" s="28" t="s">
        <v>311</v>
      </c>
    </row>
    <row r="112" spans="1:27" x14ac:dyDescent="0.2">
      <c r="A112" s="28" t="s">
        <v>292</v>
      </c>
    </row>
    <row r="113" spans="1:2" x14ac:dyDescent="0.2">
      <c r="A113" s="28" t="s">
        <v>265</v>
      </c>
    </row>
    <row r="114" spans="1:2" x14ac:dyDescent="0.2">
      <c r="A114" s="28" t="s">
        <v>251</v>
      </c>
    </row>
    <row r="115" spans="1:2" x14ac:dyDescent="0.2">
      <c r="A115" s="28" t="s">
        <v>229</v>
      </c>
    </row>
    <row r="116" spans="1:2" x14ac:dyDescent="0.2">
      <c r="A116" s="14" t="s">
        <v>230</v>
      </c>
    </row>
    <row r="117" spans="1:2" x14ac:dyDescent="0.2">
      <c r="A117" s="14" t="s">
        <v>231</v>
      </c>
    </row>
    <row r="118" spans="1:2" x14ac:dyDescent="0.2">
      <c r="A118" s="14" t="s">
        <v>232</v>
      </c>
    </row>
    <row r="119" spans="1:2" ht="12.75" customHeight="1" x14ac:dyDescent="0.2">
      <c r="A119" s="14" t="s">
        <v>233</v>
      </c>
    </row>
    <row r="120" spans="1:2" x14ac:dyDescent="0.2">
      <c r="A120" s="14" t="s">
        <v>234</v>
      </c>
    </row>
    <row r="122" spans="1:2" hidden="1" x14ac:dyDescent="0.2">
      <c r="A122" t="s">
        <v>101</v>
      </c>
      <c r="B122" s="13">
        <f>MIN(B13:AA14)</f>
        <v>1421184</v>
      </c>
    </row>
    <row r="123" spans="1:2" ht="12.75" hidden="1" customHeight="1" x14ac:dyDescent="0.2">
      <c r="A123" t="s">
        <v>102</v>
      </c>
      <c r="B123" s="13">
        <f>MAX(B13:AA14)</f>
        <v>140616336</v>
      </c>
    </row>
    <row r="124" spans="1:2" hidden="1" x14ac:dyDescent="0.2">
      <c r="A124" t="s">
        <v>103</v>
      </c>
      <c r="B124" s="13">
        <f>B123-B122</f>
        <v>139195152</v>
      </c>
    </row>
  </sheetData>
  <phoneticPr fontId="6" type="noConversion"/>
  <pageMargins left="0.75" right="0.75" top="1" bottom="1" header="0.5" footer="0.5"/>
  <pageSetup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I144"/>
  <sheetViews>
    <sheetView topLeftCell="AI1" workbookViewId="0">
      <selection activeCell="E23" sqref="E23"/>
    </sheetView>
  </sheetViews>
  <sheetFormatPr defaultRowHeight="12.75" x14ac:dyDescent="0.2"/>
  <cols>
    <col min="1" max="1" width="24.140625" customWidth="1"/>
    <col min="2" max="2" width="27.28515625" customWidth="1"/>
    <col min="3" max="4" width="8" customWidth="1"/>
    <col min="5" max="8" width="9" customWidth="1"/>
    <col min="9" max="11" width="10" customWidth="1"/>
    <col min="12" max="16" width="9" customWidth="1"/>
    <col min="17" max="17" width="8" customWidth="1"/>
    <col min="18" max="18" width="8" style="223" customWidth="1"/>
    <col min="19" max="19" width="7" style="223" customWidth="1"/>
    <col min="20" max="20" width="25" customWidth="1"/>
    <col min="21" max="21" width="27.28515625" customWidth="1"/>
    <col min="22" max="22" width="7.140625" customWidth="1"/>
    <col min="23" max="23" width="7" customWidth="1"/>
    <col min="24" max="32" width="8" customWidth="1"/>
    <col min="33" max="33" width="22.28515625" customWidth="1"/>
    <col min="34" max="34" width="27.42578125" bestFit="1" customWidth="1"/>
    <col min="35" max="36" width="12.85546875" bestFit="1" customWidth="1"/>
    <col min="37" max="40" width="14" bestFit="1" customWidth="1"/>
    <col min="41" max="43" width="15" bestFit="1" customWidth="1"/>
    <col min="44" max="50" width="14" bestFit="1" customWidth="1"/>
    <col min="51" max="60" width="12.85546875" bestFit="1" customWidth="1"/>
    <col min="61" max="61" width="15" style="10" bestFit="1" customWidth="1"/>
  </cols>
  <sheetData>
    <row r="2" spans="1:61" x14ac:dyDescent="0.2">
      <c r="A2" s="166" t="s">
        <v>350</v>
      </c>
      <c r="T2" s="166" t="s">
        <v>351</v>
      </c>
    </row>
    <row r="3" spans="1:61" x14ac:dyDescent="0.2">
      <c r="A3" s="327" t="s">
        <v>316</v>
      </c>
      <c r="B3" s="328"/>
      <c r="C3" s="141" t="s">
        <v>42</v>
      </c>
      <c r="D3" s="142"/>
      <c r="E3" s="142"/>
      <c r="F3" s="142"/>
      <c r="G3" s="142"/>
      <c r="H3" s="142"/>
      <c r="I3" s="142"/>
      <c r="J3" s="142"/>
      <c r="K3" s="142"/>
      <c r="L3" s="142"/>
      <c r="M3" s="142"/>
      <c r="N3" s="142"/>
      <c r="O3" s="142"/>
      <c r="P3" s="142"/>
      <c r="Q3" s="142"/>
      <c r="R3" s="142"/>
      <c r="S3" s="143"/>
      <c r="T3" s="141" t="s">
        <v>317</v>
      </c>
      <c r="U3" s="142"/>
      <c r="V3" s="141" t="s">
        <v>42</v>
      </c>
      <c r="W3" s="142"/>
      <c r="X3" s="142"/>
      <c r="Y3" s="142"/>
      <c r="Z3" s="142"/>
      <c r="AA3" s="142"/>
      <c r="AB3" s="142"/>
      <c r="AC3" s="142"/>
      <c r="AD3" s="143"/>
      <c r="AG3" s="57"/>
      <c r="AH3" s="82"/>
      <c r="AI3" s="144" t="s">
        <v>254</v>
      </c>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58"/>
    </row>
    <row r="4" spans="1:61" x14ac:dyDescent="0.2">
      <c r="A4" s="329" t="s">
        <v>175</v>
      </c>
      <c r="B4" s="141" t="s">
        <v>177</v>
      </c>
      <c r="C4" s="140">
        <v>1999</v>
      </c>
      <c r="D4" s="314">
        <v>2000</v>
      </c>
      <c r="E4" s="314">
        <v>2001</v>
      </c>
      <c r="F4" s="314">
        <v>2002</v>
      </c>
      <c r="G4" s="314">
        <v>2003</v>
      </c>
      <c r="H4" s="314">
        <v>2004</v>
      </c>
      <c r="I4" s="314">
        <v>2005</v>
      </c>
      <c r="J4" s="314">
        <v>2006</v>
      </c>
      <c r="K4" s="314">
        <v>2007</v>
      </c>
      <c r="L4" s="314">
        <v>2008</v>
      </c>
      <c r="M4" s="314">
        <v>2009</v>
      </c>
      <c r="N4" s="314">
        <v>2010</v>
      </c>
      <c r="O4" s="314">
        <v>2011</v>
      </c>
      <c r="P4" s="314">
        <v>2012</v>
      </c>
      <c r="Q4" s="314">
        <v>2013</v>
      </c>
      <c r="R4" s="314">
        <v>2014</v>
      </c>
      <c r="S4" s="322">
        <v>2015</v>
      </c>
      <c r="T4" s="141" t="s">
        <v>175</v>
      </c>
      <c r="U4" s="141" t="s">
        <v>177</v>
      </c>
      <c r="V4" s="140">
        <v>2016</v>
      </c>
      <c r="W4" s="314">
        <v>2017</v>
      </c>
      <c r="X4" s="314">
        <v>2018</v>
      </c>
      <c r="Y4" s="314">
        <v>2019</v>
      </c>
      <c r="Z4" s="314">
        <v>2020</v>
      </c>
      <c r="AA4" s="314">
        <v>2021</v>
      </c>
      <c r="AB4" s="314">
        <v>2022</v>
      </c>
      <c r="AC4" s="314">
        <v>2023</v>
      </c>
      <c r="AD4" s="322">
        <v>2024</v>
      </c>
      <c r="AG4" s="42" t="str">
        <f t="shared" ref="AG4:AG35" si="0">IF(A4&lt;&gt;0,A4,"")</f>
        <v>Management Unit Class</v>
      </c>
      <c r="AH4" s="59" t="str">
        <f>B4</f>
        <v>Management Unit Full Name</v>
      </c>
      <c r="AI4" s="60">
        <f t="shared" ref="AI4:AI35" si="1">IF(C4&lt;&gt;0,C4,"")</f>
        <v>1999</v>
      </c>
      <c r="AJ4" s="61">
        <f>D4</f>
        <v>2000</v>
      </c>
      <c r="AK4" s="61">
        <f t="shared" ref="AK4:AK35" si="2">IF(E4&lt;&gt;0,E4,"")</f>
        <v>2001</v>
      </c>
      <c r="AL4" s="61">
        <f>F4</f>
        <v>2002</v>
      </c>
      <c r="AM4" s="61">
        <f t="shared" ref="AM4:AM35" si="3">IF(G4&lt;&gt;0,G4,"")</f>
        <v>2003</v>
      </c>
      <c r="AN4" s="61">
        <f>H4</f>
        <v>2004</v>
      </c>
      <c r="AO4" s="61">
        <f t="shared" ref="AO4:AO35" si="4">IF(I4&lt;&gt;0,I4,"")</f>
        <v>2005</v>
      </c>
      <c r="AP4" s="61">
        <f>J4</f>
        <v>2006</v>
      </c>
      <c r="AQ4" s="61">
        <f t="shared" ref="AQ4:AQ35" si="5">IF(K4&lt;&gt;0,K4,"")</f>
        <v>2007</v>
      </c>
      <c r="AR4" s="61">
        <f>L4</f>
        <v>2008</v>
      </c>
      <c r="AS4" s="61">
        <f t="shared" ref="AS4:AS35" si="6">IF(M4&lt;&gt;0,M4,"")</f>
        <v>2009</v>
      </c>
      <c r="AT4" s="61">
        <f>N4</f>
        <v>2010</v>
      </c>
      <c r="AU4" s="61">
        <v>2011</v>
      </c>
      <c r="AV4" s="61">
        <v>2012</v>
      </c>
      <c r="AW4" s="61">
        <v>2013</v>
      </c>
      <c r="AX4" s="61">
        <v>2014</v>
      </c>
      <c r="AY4" s="61">
        <v>2015</v>
      </c>
      <c r="AZ4" s="61">
        <v>2016</v>
      </c>
      <c r="BA4" s="61">
        <v>2017</v>
      </c>
      <c r="BB4" s="61">
        <v>2018</v>
      </c>
      <c r="BC4" s="61">
        <v>2019</v>
      </c>
      <c r="BD4" s="61">
        <v>2020</v>
      </c>
      <c r="BE4" s="61">
        <v>2021</v>
      </c>
      <c r="BF4" s="61">
        <v>2022</v>
      </c>
      <c r="BG4" s="61">
        <v>2023</v>
      </c>
      <c r="BH4" s="61">
        <v>2024</v>
      </c>
      <c r="BI4" s="63" t="s">
        <v>72</v>
      </c>
    </row>
    <row r="5" spans="1:61" x14ac:dyDescent="0.2">
      <c r="A5" s="140" t="s">
        <v>83</v>
      </c>
      <c r="B5" s="140" t="s">
        <v>116</v>
      </c>
      <c r="C5" s="316">
        <v>227072</v>
      </c>
      <c r="D5" s="317">
        <v>137232</v>
      </c>
      <c r="E5" s="317">
        <v>216960</v>
      </c>
      <c r="F5" s="317">
        <v>294064</v>
      </c>
      <c r="G5" s="317">
        <v>972256</v>
      </c>
      <c r="H5" s="317">
        <v>3737600</v>
      </c>
      <c r="I5" s="317">
        <v>8729680</v>
      </c>
      <c r="J5" s="317">
        <v>17805760</v>
      </c>
      <c r="K5" s="317">
        <v>7584976</v>
      </c>
      <c r="L5" s="317">
        <v>1803376</v>
      </c>
      <c r="M5" s="317">
        <v>73952</v>
      </c>
      <c r="N5" s="317">
        <v>11232</v>
      </c>
      <c r="O5" s="317">
        <v>112</v>
      </c>
      <c r="P5" s="317">
        <v>16</v>
      </c>
      <c r="Q5" s="317">
        <v>0</v>
      </c>
      <c r="R5" s="317">
        <v>0</v>
      </c>
      <c r="S5" s="323">
        <v>0</v>
      </c>
      <c r="T5" s="140" t="s">
        <v>83</v>
      </c>
      <c r="U5" s="140" t="s">
        <v>116</v>
      </c>
      <c r="V5" s="316">
        <v>480</v>
      </c>
      <c r="W5" s="317">
        <v>512</v>
      </c>
      <c r="X5" s="317">
        <v>1424</v>
      </c>
      <c r="Y5" s="317">
        <v>3168</v>
      </c>
      <c r="Z5" s="317">
        <v>6784</v>
      </c>
      <c r="AA5" s="317">
        <v>7008</v>
      </c>
      <c r="AB5" s="317">
        <v>8880</v>
      </c>
      <c r="AC5" s="317">
        <v>13136</v>
      </c>
      <c r="AD5" s="323">
        <v>12832</v>
      </c>
      <c r="AG5" s="3" t="str">
        <f t="shared" si="0"/>
        <v>Pine Units</v>
      </c>
      <c r="AH5" s="3" t="str">
        <f t="shared" ref="AH5:AH36" si="7">IF(B5&lt;&gt;0,B5,"")</f>
        <v>100 Mile House TSA</v>
      </c>
      <c r="AI5" s="56">
        <f t="shared" si="1"/>
        <v>227072</v>
      </c>
      <c r="AJ5" s="56">
        <f t="shared" ref="AJ5:AJ36" si="8">IF(D5&lt;&gt;0,D5,"")</f>
        <v>137232</v>
      </c>
      <c r="AK5" s="56">
        <f t="shared" si="2"/>
        <v>216960</v>
      </c>
      <c r="AL5" s="56">
        <f t="shared" ref="AL5:AL36" si="9">IF(F5&lt;&gt;0,F5,"")</f>
        <v>294064</v>
      </c>
      <c r="AM5" s="56">
        <f t="shared" si="3"/>
        <v>972256</v>
      </c>
      <c r="AN5" s="56">
        <f t="shared" ref="AN5:AN36" si="10">IF(H5&lt;&gt;0,H5,"")</f>
        <v>3737600</v>
      </c>
      <c r="AO5" s="56">
        <f t="shared" si="4"/>
        <v>8729680</v>
      </c>
      <c r="AP5" s="56">
        <f t="shared" ref="AP5:AP36" si="11">IF(J5&lt;&gt;0,J5,"")</f>
        <v>17805760</v>
      </c>
      <c r="AQ5" s="56">
        <f t="shared" si="5"/>
        <v>7584976</v>
      </c>
      <c r="AR5" s="56">
        <f t="shared" ref="AR5:AR36" si="12">IF(L5&lt;&gt;0,L5,"")</f>
        <v>1803376</v>
      </c>
      <c r="AS5" s="56">
        <f t="shared" si="6"/>
        <v>73952</v>
      </c>
      <c r="AT5" s="56">
        <f t="shared" ref="AT5:AT36" si="13">IF(N5&lt;&gt;0,N5,"")</f>
        <v>11232</v>
      </c>
      <c r="AU5" s="56">
        <f t="shared" ref="AU5:AU36" si="14">IF(O5&lt;&gt;0,O5,"")</f>
        <v>112</v>
      </c>
      <c r="AV5" s="56">
        <f t="shared" ref="AV5:AV36" si="15">IF(P5&lt;&gt;0,P5,"")</f>
        <v>16</v>
      </c>
      <c r="AW5" s="56" t="str">
        <f t="shared" ref="AW5:AW36" si="16">IF(Q5&lt;&gt;0,Q5,"")</f>
        <v/>
      </c>
      <c r="AX5" s="56" t="str">
        <f t="shared" ref="AX5:AY36" si="17">IF(R5&lt;&gt;0,R5,"")</f>
        <v/>
      </c>
      <c r="AY5" s="56" t="str">
        <f t="shared" si="17"/>
        <v/>
      </c>
      <c r="AZ5" s="56">
        <f>IF(V5&lt;&gt;0,V5,"")</f>
        <v>480</v>
      </c>
      <c r="BA5" s="56">
        <f>IF(W5&lt;&gt;0,W5,"")</f>
        <v>512</v>
      </c>
      <c r="BB5" s="56">
        <f>IF(X5&lt;&gt;0,X5,"")</f>
        <v>1424</v>
      </c>
      <c r="BC5" s="56">
        <f>IF(Y5&lt;&gt;0,Y5,"")</f>
        <v>3168</v>
      </c>
      <c r="BD5" s="56">
        <f>IF(Z5&lt;&gt;0,Z5,"")</f>
        <v>6784</v>
      </c>
      <c r="BE5" s="56">
        <f>IF(AA5&lt;&gt;0,AA5,"")</f>
        <v>7008</v>
      </c>
      <c r="BF5" s="56">
        <f>IF(AB5&lt;&gt;0,AB5,"")</f>
        <v>8880</v>
      </c>
      <c r="BG5" s="56">
        <f>IF(AC5&lt;&gt;0,AC5,"")</f>
        <v>13136</v>
      </c>
      <c r="BH5" s="56">
        <f>IF(AD5&lt;&gt;0,AD5,"")</f>
        <v>12832</v>
      </c>
      <c r="BI5" s="64">
        <f>MAX(AI5:BH5)</f>
        <v>17805760</v>
      </c>
    </row>
    <row r="6" spans="1:61" x14ac:dyDescent="0.2">
      <c r="A6" s="225"/>
      <c r="B6" s="224" t="s">
        <v>117</v>
      </c>
      <c r="C6" s="113">
        <v>59120</v>
      </c>
      <c r="D6" s="114">
        <v>55744</v>
      </c>
      <c r="E6" s="114">
        <v>31200</v>
      </c>
      <c r="F6" s="114">
        <v>58976</v>
      </c>
      <c r="G6" s="114">
        <v>128832</v>
      </c>
      <c r="H6" s="114">
        <v>409040</v>
      </c>
      <c r="I6" s="114">
        <v>488288</v>
      </c>
      <c r="J6" s="114">
        <v>542016</v>
      </c>
      <c r="K6" s="114">
        <v>197536</v>
      </c>
      <c r="L6" s="114">
        <v>218304</v>
      </c>
      <c r="M6" s="114">
        <v>122688</v>
      </c>
      <c r="N6" s="114">
        <v>57952</v>
      </c>
      <c r="O6" s="114">
        <v>16976</v>
      </c>
      <c r="P6" s="114">
        <v>11184</v>
      </c>
      <c r="Q6" s="114">
        <v>9536</v>
      </c>
      <c r="R6" s="114">
        <v>8224</v>
      </c>
      <c r="S6" s="115">
        <v>5840</v>
      </c>
      <c r="T6" s="225"/>
      <c r="U6" s="224" t="s">
        <v>117</v>
      </c>
      <c r="V6" s="113">
        <v>12464</v>
      </c>
      <c r="W6" s="114">
        <v>24672</v>
      </c>
      <c r="X6" s="114">
        <v>38944</v>
      </c>
      <c r="Y6" s="114">
        <v>40512</v>
      </c>
      <c r="Z6" s="114">
        <v>55520</v>
      </c>
      <c r="AA6" s="114">
        <v>62496</v>
      </c>
      <c r="AB6" s="114">
        <v>62592</v>
      </c>
      <c r="AC6" s="114">
        <v>81104</v>
      </c>
      <c r="AD6" s="115">
        <v>93056</v>
      </c>
      <c r="AG6" s="3" t="str">
        <f t="shared" si="0"/>
        <v/>
      </c>
      <c r="AH6" s="3" t="str">
        <f t="shared" si="7"/>
        <v>Arrow TSA</v>
      </c>
      <c r="AI6" s="56">
        <f t="shared" si="1"/>
        <v>59120</v>
      </c>
      <c r="AJ6" s="56">
        <f t="shared" si="8"/>
        <v>55744</v>
      </c>
      <c r="AK6" s="56">
        <f t="shared" si="2"/>
        <v>31200</v>
      </c>
      <c r="AL6" s="56">
        <f t="shared" si="9"/>
        <v>58976</v>
      </c>
      <c r="AM6" s="56">
        <f t="shared" si="3"/>
        <v>128832</v>
      </c>
      <c r="AN6" s="56">
        <f t="shared" si="10"/>
        <v>409040</v>
      </c>
      <c r="AO6" s="56">
        <f t="shared" si="4"/>
        <v>488288</v>
      </c>
      <c r="AP6" s="56">
        <f t="shared" si="11"/>
        <v>542016</v>
      </c>
      <c r="AQ6" s="56">
        <f t="shared" si="5"/>
        <v>197536</v>
      </c>
      <c r="AR6" s="56">
        <f t="shared" si="12"/>
        <v>218304</v>
      </c>
      <c r="AS6" s="56">
        <f t="shared" si="6"/>
        <v>122688</v>
      </c>
      <c r="AT6" s="56">
        <f t="shared" si="13"/>
        <v>57952</v>
      </c>
      <c r="AU6" s="56">
        <f t="shared" si="14"/>
        <v>16976</v>
      </c>
      <c r="AV6" s="56">
        <f t="shared" si="15"/>
        <v>11184</v>
      </c>
      <c r="AW6" s="56">
        <f t="shared" si="16"/>
        <v>9536</v>
      </c>
      <c r="AX6" s="56">
        <f t="shared" ref="AX6:AX10" si="18">IF(R6&lt;&gt;0,R6,"")</f>
        <v>8224</v>
      </c>
      <c r="AY6" s="56">
        <f t="shared" ref="AY6:AY10" si="19">IF(S6&lt;&gt;0,S6,"")</f>
        <v>5840</v>
      </c>
      <c r="AZ6" s="56">
        <f>IF(V6&lt;&gt;0,V6,"")</f>
        <v>12464</v>
      </c>
      <c r="BA6" s="56">
        <f>IF(W6&lt;&gt;0,W6,"")</f>
        <v>24672</v>
      </c>
      <c r="BB6" s="56">
        <f>IF(X6&lt;&gt;0,X6,"")</f>
        <v>38944</v>
      </c>
      <c r="BC6" s="56">
        <f>IF(Y6&lt;&gt;0,Y6,"")</f>
        <v>40512</v>
      </c>
      <c r="BD6" s="56">
        <f>IF(Z6&lt;&gt;0,Z6,"")</f>
        <v>55520</v>
      </c>
      <c r="BE6" s="56">
        <f>IF(AA6&lt;&gt;0,AA6,"")</f>
        <v>62496</v>
      </c>
      <c r="BF6" s="56">
        <f>IF(AB6&lt;&gt;0,AB6,"")</f>
        <v>62592</v>
      </c>
      <c r="BG6" s="56">
        <f>IF(AC6&lt;&gt;0,AC6,"")</f>
        <v>81104</v>
      </c>
      <c r="BH6" s="56">
        <f>IF(AD6&lt;&gt;0,AD6,"")</f>
        <v>93056</v>
      </c>
      <c r="BI6" s="65">
        <f>MAX(AI6:BH6)</f>
        <v>542016</v>
      </c>
    </row>
    <row r="7" spans="1:61" x14ac:dyDescent="0.2">
      <c r="A7" s="225"/>
      <c r="B7" s="224" t="s">
        <v>118</v>
      </c>
      <c r="C7" s="113">
        <v>8080</v>
      </c>
      <c r="D7" s="114">
        <v>6464</v>
      </c>
      <c r="E7" s="114">
        <v>4928</v>
      </c>
      <c r="F7" s="114">
        <v>4496</v>
      </c>
      <c r="G7" s="114">
        <v>12080</v>
      </c>
      <c r="H7" s="114">
        <v>68048</v>
      </c>
      <c r="I7" s="114">
        <v>120864</v>
      </c>
      <c r="J7" s="114">
        <v>170336</v>
      </c>
      <c r="K7" s="114">
        <v>94016</v>
      </c>
      <c r="L7" s="114">
        <v>91120</v>
      </c>
      <c r="M7" s="114">
        <v>105280</v>
      </c>
      <c r="N7" s="114">
        <v>70112</v>
      </c>
      <c r="O7" s="114">
        <v>79216</v>
      </c>
      <c r="P7" s="114">
        <v>100624</v>
      </c>
      <c r="Q7" s="114">
        <v>135568</v>
      </c>
      <c r="R7" s="114">
        <v>113168</v>
      </c>
      <c r="S7" s="115">
        <v>74880</v>
      </c>
      <c r="T7" s="225"/>
      <c r="U7" s="224" t="s">
        <v>118</v>
      </c>
      <c r="V7" s="113">
        <v>77328</v>
      </c>
      <c r="W7" s="114">
        <v>84880</v>
      </c>
      <c r="X7" s="114">
        <v>101344</v>
      </c>
      <c r="Y7" s="114">
        <v>106336</v>
      </c>
      <c r="Z7" s="114">
        <v>121136</v>
      </c>
      <c r="AA7" s="114">
        <v>119920</v>
      </c>
      <c r="AB7" s="114">
        <v>141680</v>
      </c>
      <c r="AC7" s="114">
        <v>149552</v>
      </c>
      <c r="AD7" s="115">
        <v>154928</v>
      </c>
      <c r="AG7" s="3" t="str">
        <f t="shared" si="0"/>
        <v/>
      </c>
      <c r="AH7" s="3" t="str">
        <f t="shared" si="7"/>
        <v>Boundary TSA</v>
      </c>
      <c r="AI7" s="56">
        <f t="shared" si="1"/>
        <v>8080</v>
      </c>
      <c r="AJ7" s="56">
        <f t="shared" si="8"/>
        <v>6464</v>
      </c>
      <c r="AK7" s="56">
        <f t="shared" si="2"/>
        <v>4928</v>
      </c>
      <c r="AL7" s="56">
        <f t="shared" si="9"/>
        <v>4496</v>
      </c>
      <c r="AM7" s="56">
        <f t="shared" si="3"/>
        <v>12080</v>
      </c>
      <c r="AN7" s="56">
        <f t="shared" si="10"/>
        <v>68048</v>
      </c>
      <c r="AO7" s="56">
        <f t="shared" si="4"/>
        <v>120864</v>
      </c>
      <c r="AP7" s="56">
        <f t="shared" si="11"/>
        <v>170336</v>
      </c>
      <c r="AQ7" s="56">
        <f t="shared" si="5"/>
        <v>94016</v>
      </c>
      <c r="AR7" s="56">
        <f t="shared" si="12"/>
        <v>91120</v>
      </c>
      <c r="AS7" s="56">
        <f t="shared" si="6"/>
        <v>105280</v>
      </c>
      <c r="AT7" s="56">
        <f t="shared" si="13"/>
        <v>70112</v>
      </c>
      <c r="AU7" s="56">
        <f t="shared" si="14"/>
        <v>79216</v>
      </c>
      <c r="AV7" s="56">
        <f t="shared" si="15"/>
        <v>100624</v>
      </c>
      <c r="AW7" s="56">
        <f t="shared" si="16"/>
        <v>135568</v>
      </c>
      <c r="AX7" s="56">
        <f t="shared" si="18"/>
        <v>113168</v>
      </c>
      <c r="AY7" s="56">
        <f t="shared" si="19"/>
        <v>74880</v>
      </c>
      <c r="AZ7" s="56">
        <f>IF(V7&lt;&gt;0,V7,"")</f>
        <v>77328</v>
      </c>
      <c r="BA7" s="56">
        <f>IF(W7&lt;&gt;0,W7,"")</f>
        <v>84880</v>
      </c>
      <c r="BB7" s="56">
        <f>IF(X7&lt;&gt;0,X7,"")</f>
        <v>101344</v>
      </c>
      <c r="BC7" s="56">
        <f>IF(Y7&lt;&gt;0,Y7,"")</f>
        <v>106336</v>
      </c>
      <c r="BD7" s="56">
        <f>IF(Z7&lt;&gt;0,Z7,"")</f>
        <v>121136</v>
      </c>
      <c r="BE7" s="56">
        <f>IF(AA7&lt;&gt;0,AA7,"")</f>
        <v>119920</v>
      </c>
      <c r="BF7" s="56">
        <f>IF(AB7&lt;&gt;0,AB7,"")</f>
        <v>141680</v>
      </c>
      <c r="BG7" s="56">
        <f>IF(AC7&lt;&gt;0,AC7,"")</f>
        <v>149552</v>
      </c>
      <c r="BH7" s="56">
        <f>IF(AD7&lt;&gt;0,AD7,"")</f>
        <v>154928</v>
      </c>
      <c r="BI7" s="65">
        <f>MAX(AI7:BH7)</f>
        <v>170336</v>
      </c>
    </row>
    <row r="8" spans="1:61" x14ac:dyDescent="0.2">
      <c r="A8" s="225"/>
      <c r="B8" s="224" t="s">
        <v>119</v>
      </c>
      <c r="C8" s="113">
        <v>74560</v>
      </c>
      <c r="D8" s="114">
        <v>59216</v>
      </c>
      <c r="E8" s="114">
        <v>49504</v>
      </c>
      <c r="F8" s="114">
        <v>27856</v>
      </c>
      <c r="G8" s="114">
        <v>36544</v>
      </c>
      <c r="H8" s="114">
        <v>46016</v>
      </c>
      <c r="I8" s="114">
        <v>99440</v>
      </c>
      <c r="J8" s="114">
        <v>65152</v>
      </c>
      <c r="K8" s="114">
        <v>233552</v>
      </c>
      <c r="L8" s="114">
        <v>576304</v>
      </c>
      <c r="M8" s="114">
        <v>545072</v>
      </c>
      <c r="N8" s="114">
        <v>943920</v>
      </c>
      <c r="O8" s="114">
        <v>1200272</v>
      </c>
      <c r="P8" s="114">
        <v>745024</v>
      </c>
      <c r="Q8" s="114">
        <v>249168</v>
      </c>
      <c r="R8" s="114">
        <v>36592</v>
      </c>
      <c r="S8" s="115">
        <v>26272</v>
      </c>
      <c r="T8" s="225"/>
      <c r="U8" s="224" t="s">
        <v>119</v>
      </c>
      <c r="V8" s="113">
        <v>23360</v>
      </c>
      <c r="W8" s="114">
        <v>27776</v>
      </c>
      <c r="X8" s="114">
        <v>40448</v>
      </c>
      <c r="Y8" s="114">
        <v>37936</v>
      </c>
      <c r="Z8" s="114">
        <v>48176</v>
      </c>
      <c r="AA8" s="114">
        <v>52304</v>
      </c>
      <c r="AB8" s="114">
        <v>60576</v>
      </c>
      <c r="AC8" s="114">
        <v>59120</v>
      </c>
      <c r="AD8" s="115">
        <v>55248</v>
      </c>
      <c r="AG8" s="3" t="str">
        <f t="shared" si="0"/>
        <v/>
      </c>
      <c r="AH8" s="3" t="str">
        <f t="shared" si="7"/>
        <v>Bulkley TSA</v>
      </c>
      <c r="AI8" s="56">
        <f t="shared" si="1"/>
        <v>74560</v>
      </c>
      <c r="AJ8" s="56">
        <f t="shared" si="8"/>
        <v>59216</v>
      </c>
      <c r="AK8" s="56">
        <f t="shared" si="2"/>
        <v>49504</v>
      </c>
      <c r="AL8" s="56">
        <f t="shared" si="9"/>
        <v>27856</v>
      </c>
      <c r="AM8" s="56">
        <f t="shared" si="3"/>
        <v>36544</v>
      </c>
      <c r="AN8" s="56">
        <f t="shared" si="10"/>
        <v>46016</v>
      </c>
      <c r="AO8" s="56">
        <f t="shared" si="4"/>
        <v>99440</v>
      </c>
      <c r="AP8" s="56">
        <f t="shared" si="11"/>
        <v>65152</v>
      </c>
      <c r="AQ8" s="56">
        <f t="shared" si="5"/>
        <v>233552</v>
      </c>
      <c r="AR8" s="56">
        <f t="shared" si="12"/>
        <v>576304</v>
      </c>
      <c r="AS8" s="56">
        <f t="shared" si="6"/>
        <v>545072</v>
      </c>
      <c r="AT8" s="56">
        <f t="shared" si="13"/>
        <v>943920</v>
      </c>
      <c r="AU8" s="56">
        <f t="shared" si="14"/>
        <v>1200272</v>
      </c>
      <c r="AV8" s="56">
        <f t="shared" si="15"/>
        <v>745024</v>
      </c>
      <c r="AW8" s="56">
        <f t="shared" si="16"/>
        <v>249168</v>
      </c>
      <c r="AX8" s="56">
        <f t="shared" si="18"/>
        <v>36592</v>
      </c>
      <c r="AY8" s="56">
        <f t="shared" si="19"/>
        <v>26272</v>
      </c>
      <c r="AZ8" s="56">
        <f>IF(V8&lt;&gt;0,V8,"")</f>
        <v>23360</v>
      </c>
      <c r="BA8" s="56">
        <f>IF(W8&lt;&gt;0,W8,"")</f>
        <v>27776</v>
      </c>
      <c r="BB8" s="56">
        <f>IF(X8&lt;&gt;0,X8,"")</f>
        <v>40448</v>
      </c>
      <c r="BC8" s="56">
        <f>IF(Y8&lt;&gt;0,Y8,"")</f>
        <v>37936</v>
      </c>
      <c r="BD8" s="56">
        <f>IF(Z8&lt;&gt;0,Z8,"")</f>
        <v>48176</v>
      </c>
      <c r="BE8" s="56">
        <f>IF(AA8&lt;&gt;0,AA8,"")</f>
        <v>52304</v>
      </c>
      <c r="BF8" s="56">
        <f>IF(AB8&lt;&gt;0,AB8,"")</f>
        <v>60576</v>
      </c>
      <c r="BG8" s="56">
        <f>IF(AC8&lt;&gt;0,AC8,"")</f>
        <v>59120</v>
      </c>
      <c r="BH8" s="56">
        <f>IF(AD8&lt;&gt;0,AD8,"")</f>
        <v>55248</v>
      </c>
      <c r="BI8" s="65">
        <f>MAX(AI8:BH8)</f>
        <v>1200272</v>
      </c>
    </row>
    <row r="9" spans="1:61" x14ac:dyDescent="0.2">
      <c r="A9" s="225"/>
      <c r="B9" s="224" t="s">
        <v>120</v>
      </c>
      <c r="C9" s="113">
        <v>115072</v>
      </c>
      <c r="D9" s="114">
        <v>72480</v>
      </c>
      <c r="E9" s="114">
        <v>49360</v>
      </c>
      <c r="F9" s="114">
        <v>107216</v>
      </c>
      <c r="G9" s="114">
        <v>181168</v>
      </c>
      <c r="H9" s="114">
        <v>357376</v>
      </c>
      <c r="I9" s="114">
        <v>567744</v>
      </c>
      <c r="J9" s="114">
        <v>501552</v>
      </c>
      <c r="K9" s="114">
        <v>269136</v>
      </c>
      <c r="L9" s="114">
        <v>591056</v>
      </c>
      <c r="M9" s="114">
        <v>345168</v>
      </c>
      <c r="N9" s="114">
        <v>323696</v>
      </c>
      <c r="O9" s="114">
        <v>144432</v>
      </c>
      <c r="P9" s="114">
        <v>74048</v>
      </c>
      <c r="Q9" s="114">
        <v>35840</v>
      </c>
      <c r="R9" s="114">
        <v>26128</v>
      </c>
      <c r="S9" s="115">
        <v>16560</v>
      </c>
      <c r="T9" s="225"/>
      <c r="U9" s="224" t="s">
        <v>120</v>
      </c>
      <c r="V9" s="113">
        <v>26496</v>
      </c>
      <c r="W9" s="114">
        <v>39456</v>
      </c>
      <c r="X9" s="114">
        <v>33536</v>
      </c>
      <c r="Y9" s="114">
        <v>41328</v>
      </c>
      <c r="Z9" s="114">
        <v>58272</v>
      </c>
      <c r="AA9" s="114">
        <v>78480</v>
      </c>
      <c r="AB9" s="114">
        <v>97168</v>
      </c>
      <c r="AC9" s="114">
        <v>126480</v>
      </c>
      <c r="AD9" s="115">
        <v>148688</v>
      </c>
      <c r="AG9" s="3" t="str">
        <f t="shared" si="0"/>
        <v/>
      </c>
      <c r="AH9" s="3" t="str">
        <f t="shared" si="7"/>
        <v>Cranbrook TSA</v>
      </c>
      <c r="AI9" s="56">
        <f t="shared" si="1"/>
        <v>115072</v>
      </c>
      <c r="AJ9" s="56">
        <f t="shared" si="8"/>
        <v>72480</v>
      </c>
      <c r="AK9" s="56">
        <f t="shared" si="2"/>
        <v>49360</v>
      </c>
      <c r="AL9" s="56">
        <f t="shared" si="9"/>
        <v>107216</v>
      </c>
      <c r="AM9" s="56">
        <f t="shared" si="3"/>
        <v>181168</v>
      </c>
      <c r="AN9" s="56">
        <f t="shared" si="10"/>
        <v>357376</v>
      </c>
      <c r="AO9" s="56">
        <f t="shared" si="4"/>
        <v>567744</v>
      </c>
      <c r="AP9" s="56">
        <f t="shared" si="11"/>
        <v>501552</v>
      </c>
      <c r="AQ9" s="56">
        <f t="shared" si="5"/>
        <v>269136</v>
      </c>
      <c r="AR9" s="56">
        <f t="shared" si="12"/>
        <v>591056</v>
      </c>
      <c r="AS9" s="56">
        <f t="shared" si="6"/>
        <v>345168</v>
      </c>
      <c r="AT9" s="56">
        <f t="shared" si="13"/>
        <v>323696</v>
      </c>
      <c r="AU9" s="56">
        <f t="shared" si="14"/>
        <v>144432</v>
      </c>
      <c r="AV9" s="56">
        <f t="shared" si="15"/>
        <v>74048</v>
      </c>
      <c r="AW9" s="56">
        <f t="shared" si="16"/>
        <v>35840</v>
      </c>
      <c r="AX9" s="56">
        <f t="shared" si="18"/>
        <v>26128</v>
      </c>
      <c r="AY9" s="56">
        <f t="shared" si="19"/>
        <v>16560</v>
      </c>
      <c r="AZ9" s="56">
        <f>IF(V9&lt;&gt;0,V9,"")</f>
        <v>26496</v>
      </c>
      <c r="BA9" s="56">
        <f>IF(W9&lt;&gt;0,W9,"")</f>
        <v>39456</v>
      </c>
      <c r="BB9" s="56">
        <f>IF(X9&lt;&gt;0,X9,"")</f>
        <v>33536</v>
      </c>
      <c r="BC9" s="56">
        <f>IF(Y9&lt;&gt;0,Y9,"")</f>
        <v>41328</v>
      </c>
      <c r="BD9" s="56">
        <f>IF(Z9&lt;&gt;0,Z9,"")</f>
        <v>58272</v>
      </c>
      <c r="BE9" s="56">
        <f>IF(AA9&lt;&gt;0,AA9,"")</f>
        <v>78480</v>
      </c>
      <c r="BF9" s="56">
        <f>IF(AB9&lt;&gt;0,AB9,"")</f>
        <v>97168</v>
      </c>
      <c r="BG9" s="56">
        <f>IF(AC9&lt;&gt;0,AC9,"")</f>
        <v>126480</v>
      </c>
      <c r="BH9" s="56">
        <f>IF(AD9&lt;&gt;0,AD9,"")</f>
        <v>148688</v>
      </c>
      <c r="BI9" s="65">
        <f>MAX(AI9:BH9)</f>
        <v>591056</v>
      </c>
    </row>
    <row r="10" spans="1:61" x14ac:dyDescent="0.2">
      <c r="A10" s="225"/>
      <c r="B10" s="224" t="s">
        <v>121</v>
      </c>
      <c r="C10" s="113">
        <v>0</v>
      </c>
      <c r="D10" s="114">
        <v>1552</v>
      </c>
      <c r="E10" s="114">
        <v>3824</v>
      </c>
      <c r="F10" s="114">
        <v>272</v>
      </c>
      <c r="G10" s="114">
        <v>0</v>
      </c>
      <c r="H10" s="114">
        <v>23040</v>
      </c>
      <c r="I10" s="114">
        <v>30512</v>
      </c>
      <c r="J10" s="114">
        <v>114160</v>
      </c>
      <c r="K10" s="114">
        <v>2701664</v>
      </c>
      <c r="L10" s="114">
        <v>3317728</v>
      </c>
      <c r="M10" s="114">
        <v>1867792</v>
      </c>
      <c r="N10" s="114">
        <v>3222912</v>
      </c>
      <c r="O10" s="114">
        <v>1104000</v>
      </c>
      <c r="P10" s="114">
        <v>453200</v>
      </c>
      <c r="Q10" s="114">
        <v>152560</v>
      </c>
      <c r="R10" s="114">
        <v>68256</v>
      </c>
      <c r="S10" s="115">
        <v>77024</v>
      </c>
      <c r="T10" s="225"/>
      <c r="U10" s="224" t="s">
        <v>121</v>
      </c>
      <c r="V10" s="113">
        <v>76704</v>
      </c>
      <c r="W10" s="114">
        <v>78048</v>
      </c>
      <c r="X10" s="114">
        <v>72976</v>
      </c>
      <c r="Y10" s="114">
        <v>98736</v>
      </c>
      <c r="Z10" s="114">
        <v>95808</v>
      </c>
      <c r="AA10" s="114">
        <v>118496</v>
      </c>
      <c r="AB10" s="114">
        <v>105808</v>
      </c>
      <c r="AC10" s="114">
        <v>102880</v>
      </c>
      <c r="AD10" s="115">
        <v>85136</v>
      </c>
      <c r="AG10" s="3" t="str">
        <f t="shared" si="0"/>
        <v/>
      </c>
      <c r="AH10" s="3" t="str">
        <f t="shared" si="7"/>
        <v>Dawson Creek TSA</v>
      </c>
      <c r="AI10" s="56" t="str">
        <f t="shared" si="1"/>
        <v/>
      </c>
      <c r="AJ10" s="56">
        <f t="shared" si="8"/>
        <v>1552</v>
      </c>
      <c r="AK10" s="56">
        <f t="shared" si="2"/>
        <v>3824</v>
      </c>
      <c r="AL10" s="56">
        <f t="shared" si="9"/>
        <v>272</v>
      </c>
      <c r="AM10" s="56" t="str">
        <f t="shared" si="3"/>
        <v/>
      </c>
      <c r="AN10" s="56">
        <f t="shared" si="10"/>
        <v>23040</v>
      </c>
      <c r="AO10" s="56">
        <f t="shared" si="4"/>
        <v>30512</v>
      </c>
      <c r="AP10" s="56">
        <f t="shared" si="11"/>
        <v>114160</v>
      </c>
      <c r="AQ10" s="56">
        <f t="shared" si="5"/>
        <v>2701664</v>
      </c>
      <c r="AR10" s="56">
        <f t="shared" si="12"/>
        <v>3317728</v>
      </c>
      <c r="AS10" s="56">
        <f t="shared" si="6"/>
        <v>1867792</v>
      </c>
      <c r="AT10" s="56">
        <f t="shared" si="13"/>
        <v>3222912</v>
      </c>
      <c r="AU10" s="56">
        <f t="shared" si="14"/>
        <v>1104000</v>
      </c>
      <c r="AV10" s="56">
        <f t="shared" si="15"/>
        <v>453200</v>
      </c>
      <c r="AW10" s="56">
        <f t="shared" si="16"/>
        <v>152560</v>
      </c>
      <c r="AX10" s="56">
        <f t="shared" si="18"/>
        <v>68256</v>
      </c>
      <c r="AY10" s="56">
        <f t="shared" si="19"/>
        <v>77024</v>
      </c>
      <c r="AZ10" s="56">
        <f>IF(V10&lt;&gt;0,V10,"")</f>
        <v>76704</v>
      </c>
      <c r="BA10" s="56">
        <f>IF(W10&lt;&gt;0,W10,"")</f>
        <v>78048</v>
      </c>
      <c r="BB10" s="56">
        <f>IF(X10&lt;&gt;0,X10,"")</f>
        <v>72976</v>
      </c>
      <c r="BC10" s="56">
        <f>IF(Y10&lt;&gt;0,Y10,"")</f>
        <v>98736</v>
      </c>
      <c r="BD10" s="56">
        <f>IF(Z10&lt;&gt;0,Z10,"")</f>
        <v>95808</v>
      </c>
      <c r="BE10" s="56">
        <f>IF(AA10&lt;&gt;0,AA10,"")</f>
        <v>118496</v>
      </c>
      <c r="BF10" s="56">
        <f>IF(AB10&lt;&gt;0,AB10,"")</f>
        <v>105808</v>
      </c>
      <c r="BG10" s="56">
        <f>IF(AC10&lt;&gt;0,AC10,"")</f>
        <v>102880</v>
      </c>
      <c r="BH10" s="56">
        <f>IF(AD10&lt;&gt;0,AD10,"")</f>
        <v>85136</v>
      </c>
      <c r="BI10" s="65">
        <f>MAX(AI10:BH10)</f>
        <v>3317728</v>
      </c>
    </row>
    <row r="11" spans="1:61" x14ac:dyDescent="0.2">
      <c r="A11" s="225"/>
      <c r="B11" s="224" t="s">
        <v>183</v>
      </c>
      <c r="C11" s="113">
        <v>919296</v>
      </c>
      <c r="D11" s="114">
        <v>1280736</v>
      </c>
      <c r="E11" s="114">
        <v>1194992</v>
      </c>
      <c r="F11" s="114">
        <v>1241440</v>
      </c>
      <c r="G11" s="114">
        <v>2299152</v>
      </c>
      <c r="H11" s="114">
        <v>3679120</v>
      </c>
      <c r="I11" s="114">
        <v>10683888</v>
      </c>
      <c r="J11" s="114">
        <v>8864432</v>
      </c>
      <c r="K11" s="114">
        <v>15363296</v>
      </c>
      <c r="L11" s="114">
        <v>9608944</v>
      </c>
      <c r="M11" s="114">
        <v>6158672</v>
      </c>
      <c r="N11" s="114">
        <v>5068608</v>
      </c>
      <c r="O11" s="114">
        <v>4371232</v>
      </c>
      <c r="P11" s="114">
        <v>2095168</v>
      </c>
      <c r="Q11" s="114">
        <v>390160</v>
      </c>
      <c r="R11" s="114">
        <v>322048</v>
      </c>
      <c r="S11" s="115">
        <v>25664</v>
      </c>
      <c r="T11" s="225"/>
      <c r="U11" s="224" t="s">
        <v>183</v>
      </c>
      <c r="V11" s="113">
        <v>78608</v>
      </c>
      <c r="W11" s="114">
        <v>84080</v>
      </c>
      <c r="X11" s="114">
        <v>101616</v>
      </c>
      <c r="Y11" s="114">
        <v>101824</v>
      </c>
      <c r="Z11" s="114">
        <v>100240</v>
      </c>
      <c r="AA11" s="114">
        <v>103184</v>
      </c>
      <c r="AB11" s="114">
        <v>103024</v>
      </c>
      <c r="AC11" s="114">
        <v>95152</v>
      </c>
      <c r="AD11" s="115">
        <v>72512</v>
      </c>
      <c r="AG11" s="3" t="str">
        <f t="shared" si="0"/>
        <v/>
      </c>
      <c r="AH11" s="3" t="str">
        <f t="shared" si="7"/>
        <v>Ft. St. James Forest District</v>
      </c>
      <c r="AI11" s="56">
        <f t="shared" si="1"/>
        <v>919296</v>
      </c>
      <c r="AJ11" s="56">
        <f t="shared" si="8"/>
        <v>1280736</v>
      </c>
      <c r="AK11" s="56">
        <f t="shared" si="2"/>
        <v>1194992</v>
      </c>
      <c r="AL11" s="56">
        <f t="shared" si="9"/>
        <v>1241440</v>
      </c>
      <c r="AM11" s="56">
        <f t="shared" si="3"/>
        <v>2299152</v>
      </c>
      <c r="AN11" s="56">
        <f t="shared" si="10"/>
        <v>3679120</v>
      </c>
      <c r="AO11" s="56">
        <f t="shared" si="4"/>
        <v>10683888</v>
      </c>
      <c r="AP11" s="56">
        <f t="shared" si="11"/>
        <v>8864432</v>
      </c>
      <c r="AQ11" s="56">
        <f t="shared" si="5"/>
        <v>15363296</v>
      </c>
      <c r="AR11" s="56">
        <f t="shared" si="12"/>
        <v>9608944</v>
      </c>
      <c r="AS11" s="56">
        <f t="shared" si="6"/>
        <v>6158672</v>
      </c>
      <c r="AT11" s="56">
        <f t="shared" si="13"/>
        <v>5068608</v>
      </c>
      <c r="AU11" s="56">
        <f t="shared" si="14"/>
        <v>4371232</v>
      </c>
      <c r="AV11" s="56">
        <f t="shared" si="15"/>
        <v>2095168</v>
      </c>
      <c r="AW11" s="56">
        <f t="shared" si="16"/>
        <v>390160</v>
      </c>
      <c r="AX11" s="56">
        <f t="shared" ref="AX11:AX42" si="20">IF(R11&lt;&gt;0,R11,"")</f>
        <v>322048</v>
      </c>
      <c r="AY11" s="56">
        <f t="shared" ref="AY11:AY42" si="21">IF(S11&lt;&gt;0,S11,"")</f>
        <v>25664</v>
      </c>
      <c r="AZ11" s="56">
        <f>IF(V11&lt;&gt;0,V11,"")</f>
        <v>78608</v>
      </c>
      <c r="BA11" s="56">
        <f>IF(W11&lt;&gt;0,W11,"")</f>
        <v>84080</v>
      </c>
      <c r="BB11" s="56">
        <f>IF(X11&lt;&gt;0,X11,"")</f>
        <v>101616</v>
      </c>
      <c r="BC11" s="56">
        <f>IF(Y11&lt;&gt;0,Y11,"")</f>
        <v>101824</v>
      </c>
      <c r="BD11" s="56">
        <f>IF(Z11&lt;&gt;0,Z11,"")</f>
        <v>100240</v>
      </c>
      <c r="BE11" s="56">
        <f>IF(AA11&lt;&gt;0,AA11,"")</f>
        <v>103184</v>
      </c>
      <c r="BF11" s="56">
        <f>IF(AB11&lt;&gt;0,AB11,"")</f>
        <v>103024</v>
      </c>
      <c r="BG11" s="56">
        <f>IF(AC11&lt;&gt;0,AC11,"")</f>
        <v>95152</v>
      </c>
      <c r="BH11" s="56">
        <f>IF(AD11&lt;&gt;0,AD11,"")</f>
        <v>72512</v>
      </c>
      <c r="BI11" s="65">
        <f>MAX(AI11:BH11)</f>
        <v>15363296</v>
      </c>
    </row>
    <row r="12" spans="1:61" x14ac:dyDescent="0.2">
      <c r="A12" s="225"/>
      <c r="B12" s="224" t="s">
        <v>122</v>
      </c>
      <c r="C12" s="113">
        <v>87264</v>
      </c>
      <c r="D12" s="114">
        <v>74736</v>
      </c>
      <c r="E12" s="114">
        <v>29280</v>
      </c>
      <c r="F12" s="114">
        <v>38160</v>
      </c>
      <c r="G12" s="114">
        <v>47952</v>
      </c>
      <c r="H12" s="114">
        <v>51840</v>
      </c>
      <c r="I12" s="114">
        <v>148768</v>
      </c>
      <c r="J12" s="114">
        <v>249360</v>
      </c>
      <c r="K12" s="114">
        <v>91168</v>
      </c>
      <c r="L12" s="114">
        <v>135616</v>
      </c>
      <c r="M12" s="114">
        <v>42912</v>
      </c>
      <c r="N12" s="114">
        <v>36800</v>
      </c>
      <c r="O12" s="114">
        <v>23200</v>
      </c>
      <c r="P12" s="114">
        <v>15216</v>
      </c>
      <c r="Q12" s="114">
        <v>11776</v>
      </c>
      <c r="R12" s="114">
        <v>11968</v>
      </c>
      <c r="S12" s="115">
        <v>12768</v>
      </c>
      <c r="T12" s="225"/>
      <c r="U12" s="224" t="s">
        <v>122</v>
      </c>
      <c r="V12" s="113">
        <v>15680</v>
      </c>
      <c r="W12" s="114">
        <v>17200</v>
      </c>
      <c r="X12" s="114">
        <v>21584</v>
      </c>
      <c r="Y12" s="114">
        <v>21184</v>
      </c>
      <c r="Z12" s="114">
        <v>19904</v>
      </c>
      <c r="AA12" s="114">
        <v>24704</v>
      </c>
      <c r="AB12" s="114">
        <v>26464</v>
      </c>
      <c r="AC12" s="114">
        <v>26400</v>
      </c>
      <c r="AD12" s="115">
        <v>34352</v>
      </c>
      <c r="AG12" s="3" t="str">
        <f t="shared" si="0"/>
        <v/>
      </c>
      <c r="AH12" s="3" t="str">
        <f t="shared" si="7"/>
        <v>Golden TSA</v>
      </c>
      <c r="AI12" s="56">
        <f t="shared" si="1"/>
        <v>87264</v>
      </c>
      <c r="AJ12" s="56">
        <f t="shared" si="8"/>
        <v>74736</v>
      </c>
      <c r="AK12" s="56">
        <f t="shared" si="2"/>
        <v>29280</v>
      </c>
      <c r="AL12" s="56">
        <f t="shared" si="9"/>
        <v>38160</v>
      </c>
      <c r="AM12" s="56">
        <f t="shared" si="3"/>
        <v>47952</v>
      </c>
      <c r="AN12" s="56">
        <f t="shared" si="10"/>
        <v>51840</v>
      </c>
      <c r="AO12" s="56">
        <f t="shared" si="4"/>
        <v>148768</v>
      </c>
      <c r="AP12" s="56">
        <f t="shared" si="11"/>
        <v>249360</v>
      </c>
      <c r="AQ12" s="56">
        <f t="shared" si="5"/>
        <v>91168</v>
      </c>
      <c r="AR12" s="56">
        <f t="shared" si="12"/>
        <v>135616</v>
      </c>
      <c r="AS12" s="56">
        <f t="shared" si="6"/>
        <v>42912</v>
      </c>
      <c r="AT12" s="56">
        <f t="shared" si="13"/>
        <v>36800</v>
      </c>
      <c r="AU12" s="56">
        <f t="shared" si="14"/>
        <v>23200</v>
      </c>
      <c r="AV12" s="56">
        <f t="shared" si="15"/>
        <v>15216</v>
      </c>
      <c r="AW12" s="56">
        <f t="shared" si="16"/>
        <v>11776</v>
      </c>
      <c r="AX12" s="56">
        <f t="shared" si="20"/>
        <v>11968</v>
      </c>
      <c r="AY12" s="56">
        <f t="shared" si="21"/>
        <v>12768</v>
      </c>
      <c r="AZ12" s="56">
        <f>IF(V12&lt;&gt;0,V12,"")</f>
        <v>15680</v>
      </c>
      <c r="BA12" s="56">
        <f>IF(W12&lt;&gt;0,W12,"")</f>
        <v>17200</v>
      </c>
      <c r="BB12" s="56">
        <f>IF(X12&lt;&gt;0,X12,"")</f>
        <v>21584</v>
      </c>
      <c r="BC12" s="56">
        <f>IF(Y12&lt;&gt;0,Y12,"")</f>
        <v>21184</v>
      </c>
      <c r="BD12" s="56">
        <f>IF(Z12&lt;&gt;0,Z12,"")</f>
        <v>19904</v>
      </c>
      <c r="BE12" s="56">
        <f>IF(AA12&lt;&gt;0,AA12,"")</f>
        <v>24704</v>
      </c>
      <c r="BF12" s="56">
        <f>IF(AB12&lt;&gt;0,AB12,"")</f>
        <v>26464</v>
      </c>
      <c r="BG12" s="56">
        <f>IF(AC12&lt;&gt;0,AC12,"")</f>
        <v>26400</v>
      </c>
      <c r="BH12" s="56">
        <f>IF(AD12&lt;&gt;0,AD12,"")</f>
        <v>34352</v>
      </c>
      <c r="BI12" s="65">
        <f>MAX(AI12:BH12)</f>
        <v>249360</v>
      </c>
    </row>
    <row r="13" spans="1:61" x14ac:dyDescent="0.2">
      <c r="A13" s="225"/>
      <c r="B13" s="224" t="s">
        <v>123</v>
      </c>
      <c r="C13" s="113">
        <v>37808</v>
      </c>
      <c r="D13" s="114">
        <v>37584</v>
      </c>
      <c r="E13" s="114">
        <v>23568</v>
      </c>
      <c r="F13" s="114">
        <v>43120</v>
      </c>
      <c r="G13" s="114">
        <v>71184</v>
      </c>
      <c r="H13" s="114">
        <v>156128</v>
      </c>
      <c r="I13" s="114">
        <v>216192</v>
      </c>
      <c r="J13" s="114">
        <v>300336</v>
      </c>
      <c r="K13" s="114">
        <v>214784</v>
      </c>
      <c r="L13" s="114">
        <v>291696</v>
      </c>
      <c r="M13" s="114">
        <v>211280</v>
      </c>
      <c r="N13" s="114">
        <v>208208</v>
      </c>
      <c r="O13" s="114">
        <v>104480</v>
      </c>
      <c r="P13" s="114">
        <v>55424</v>
      </c>
      <c r="Q13" s="114">
        <v>31616</v>
      </c>
      <c r="R13" s="114">
        <v>17328</v>
      </c>
      <c r="S13" s="115">
        <v>19008</v>
      </c>
      <c r="T13" s="225"/>
      <c r="U13" s="224" t="s">
        <v>123</v>
      </c>
      <c r="V13" s="113">
        <v>18512</v>
      </c>
      <c r="W13" s="114">
        <v>21200</v>
      </c>
      <c r="X13" s="114">
        <v>24432</v>
      </c>
      <c r="Y13" s="114">
        <v>23712</v>
      </c>
      <c r="Z13" s="114">
        <v>31776</v>
      </c>
      <c r="AA13" s="114">
        <v>43888</v>
      </c>
      <c r="AB13" s="114">
        <v>55664</v>
      </c>
      <c r="AC13" s="114">
        <v>59072</v>
      </c>
      <c r="AD13" s="115">
        <v>61296</v>
      </c>
      <c r="AG13" s="3" t="str">
        <f t="shared" si="0"/>
        <v/>
      </c>
      <c r="AH13" s="3" t="str">
        <f t="shared" si="7"/>
        <v>Invermere TSA</v>
      </c>
      <c r="AI13" s="56">
        <f t="shared" si="1"/>
        <v>37808</v>
      </c>
      <c r="AJ13" s="56">
        <f t="shared" si="8"/>
        <v>37584</v>
      </c>
      <c r="AK13" s="56">
        <f t="shared" si="2"/>
        <v>23568</v>
      </c>
      <c r="AL13" s="56">
        <f t="shared" si="9"/>
        <v>43120</v>
      </c>
      <c r="AM13" s="56">
        <f t="shared" si="3"/>
        <v>71184</v>
      </c>
      <c r="AN13" s="56">
        <f t="shared" si="10"/>
        <v>156128</v>
      </c>
      <c r="AO13" s="56">
        <f t="shared" si="4"/>
        <v>216192</v>
      </c>
      <c r="AP13" s="56">
        <f t="shared" si="11"/>
        <v>300336</v>
      </c>
      <c r="AQ13" s="56">
        <f t="shared" si="5"/>
        <v>214784</v>
      </c>
      <c r="AR13" s="56">
        <f t="shared" si="12"/>
        <v>291696</v>
      </c>
      <c r="AS13" s="56">
        <f t="shared" si="6"/>
        <v>211280</v>
      </c>
      <c r="AT13" s="56">
        <f t="shared" si="13"/>
        <v>208208</v>
      </c>
      <c r="AU13" s="56">
        <f t="shared" si="14"/>
        <v>104480</v>
      </c>
      <c r="AV13" s="56">
        <f t="shared" si="15"/>
        <v>55424</v>
      </c>
      <c r="AW13" s="56">
        <f t="shared" si="16"/>
        <v>31616</v>
      </c>
      <c r="AX13" s="56">
        <f t="shared" si="20"/>
        <v>17328</v>
      </c>
      <c r="AY13" s="56">
        <f t="shared" si="21"/>
        <v>19008</v>
      </c>
      <c r="AZ13" s="56">
        <f>IF(V13&lt;&gt;0,V13,"")</f>
        <v>18512</v>
      </c>
      <c r="BA13" s="56">
        <f>IF(W13&lt;&gt;0,W13,"")</f>
        <v>21200</v>
      </c>
      <c r="BB13" s="56">
        <f>IF(X13&lt;&gt;0,X13,"")</f>
        <v>24432</v>
      </c>
      <c r="BC13" s="56">
        <f>IF(Y13&lt;&gt;0,Y13,"")</f>
        <v>23712</v>
      </c>
      <c r="BD13" s="56">
        <f>IF(Z13&lt;&gt;0,Z13,"")</f>
        <v>31776</v>
      </c>
      <c r="BE13" s="56">
        <f>IF(AA13&lt;&gt;0,AA13,"")</f>
        <v>43888</v>
      </c>
      <c r="BF13" s="56">
        <f>IF(AB13&lt;&gt;0,AB13,"")</f>
        <v>55664</v>
      </c>
      <c r="BG13" s="56">
        <f>IF(AC13&lt;&gt;0,AC13,"")</f>
        <v>59072</v>
      </c>
      <c r="BH13" s="56">
        <f>IF(AD13&lt;&gt;0,AD13,"")</f>
        <v>61296</v>
      </c>
      <c r="BI13" s="65">
        <f>MAX(AI13:BH13)</f>
        <v>300336</v>
      </c>
    </row>
    <row r="14" spans="1:61" x14ac:dyDescent="0.2">
      <c r="A14" s="225"/>
      <c r="B14" s="224" t="s">
        <v>124</v>
      </c>
      <c r="C14" s="113">
        <v>205904</v>
      </c>
      <c r="D14" s="114">
        <v>114304</v>
      </c>
      <c r="E14" s="114">
        <v>279424</v>
      </c>
      <c r="F14" s="114">
        <v>462784</v>
      </c>
      <c r="G14" s="114">
        <v>824704</v>
      </c>
      <c r="H14" s="114">
        <v>2735168</v>
      </c>
      <c r="I14" s="114">
        <v>6171376</v>
      </c>
      <c r="J14" s="114">
        <v>8803632</v>
      </c>
      <c r="K14" s="114">
        <v>6844368</v>
      </c>
      <c r="L14" s="114">
        <v>2021200</v>
      </c>
      <c r="M14" s="114">
        <v>388448</v>
      </c>
      <c r="N14" s="114">
        <v>65936</v>
      </c>
      <c r="O14" s="114">
        <v>4672</v>
      </c>
      <c r="P14" s="114">
        <v>2352</v>
      </c>
      <c r="Q14" s="114">
        <v>1200</v>
      </c>
      <c r="R14" s="114">
        <v>16</v>
      </c>
      <c r="S14" s="115">
        <v>0</v>
      </c>
      <c r="T14" s="225"/>
      <c r="U14" s="224" t="s">
        <v>124</v>
      </c>
      <c r="V14" s="113">
        <v>2176</v>
      </c>
      <c r="W14" s="114">
        <v>6720</v>
      </c>
      <c r="X14" s="114">
        <v>9552</v>
      </c>
      <c r="Y14" s="114">
        <v>13536</v>
      </c>
      <c r="Z14" s="114">
        <v>16320</v>
      </c>
      <c r="AA14" s="114">
        <v>27664</v>
      </c>
      <c r="AB14" s="114">
        <v>24992</v>
      </c>
      <c r="AC14" s="114">
        <v>35744</v>
      </c>
      <c r="AD14" s="115">
        <v>44496</v>
      </c>
      <c r="AG14" s="3" t="str">
        <f t="shared" si="0"/>
        <v/>
      </c>
      <c r="AH14" s="3" t="str">
        <f t="shared" si="7"/>
        <v>Kamloops TSA</v>
      </c>
      <c r="AI14" s="56">
        <f t="shared" si="1"/>
        <v>205904</v>
      </c>
      <c r="AJ14" s="56">
        <f t="shared" si="8"/>
        <v>114304</v>
      </c>
      <c r="AK14" s="56">
        <f t="shared" si="2"/>
        <v>279424</v>
      </c>
      <c r="AL14" s="56">
        <f t="shared" si="9"/>
        <v>462784</v>
      </c>
      <c r="AM14" s="56">
        <f t="shared" si="3"/>
        <v>824704</v>
      </c>
      <c r="AN14" s="56">
        <f t="shared" si="10"/>
        <v>2735168</v>
      </c>
      <c r="AO14" s="56">
        <f t="shared" si="4"/>
        <v>6171376</v>
      </c>
      <c r="AP14" s="56">
        <f t="shared" si="11"/>
        <v>8803632</v>
      </c>
      <c r="AQ14" s="56">
        <f t="shared" si="5"/>
        <v>6844368</v>
      </c>
      <c r="AR14" s="56">
        <f t="shared" si="12"/>
        <v>2021200</v>
      </c>
      <c r="AS14" s="56">
        <f t="shared" si="6"/>
        <v>388448</v>
      </c>
      <c r="AT14" s="56">
        <f t="shared" si="13"/>
        <v>65936</v>
      </c>
      <c r="AU14" s="56">
        <f t="shared" si="14"/>
        <v>4672</v>
      </c>
      <c r="AV14" s="56">
        <f t="shared" si="15"/>
        <v>2352</v>
      </c>
      <c r="AW14" s="56">
        <f t="shared" si="16"/>
        <v>1200</v>
      </c>
      <c r="AX14" s="56">
        <f t="shared" si="20"/>
        <v>16</v>
      </c>
      <c r="AY14" s="56" t="str">
        <f t="shared" si="21"/>
        <v/>
      </c>
      <c r="AZ14" s="56">
        <f>IF(V14&lt;&gt;0,V14,"")</f>
        <v>2176</v>
      </c>
      <c r="BA14" s="56">
        <f>IF(W14&lt;&gt;0,W14,"")</f>
        <v>6720</v>
      </c>
      <c r="BB14" s="56">
        <f>IF(X14&lt;&gt;0,X14,"")</f>
        <v>9552</v>
      </c>
      <c r="BC14" s="56">
        <f>IF(Y14&lt;&gt;0,Y14,"")</f>
        <v>13536</v>
      </c>
      <c r="BD14" s="56">
        <f>IF(Z14&lt;&gt;0,Z14,"")</f>
        <v>16320</v>
      </c>
      <c r="BE14" s="56">
        <f>IF(AA14&lt;&gt;0,AA14,"")</f>
        <v>27664</v>
      </c>
      <c r="BF14" s="56">
        <f>IF(AB14&lt;&gt;0,AB14,"")</f>
        <v>24992</v>
      </c>
      <c r="BG14" s="56">
        <f>IF(AC14&lt;&gt;0,AC14,"")</f>
        <v>35744</v>
      </c>
      <c r="BH14" s="56">
        <f>IF(AD14&lt;&gt;0,AD14,"")</f>
        <v>44496</v>
      </c>
      <c r="BI14" s="65">
        <f>MAX(AI14:BH14)</f>
        <v>8803632</v>
      </c>
    </row>
    <row r="15" spans="1:61" x14ac:dyDescent="0.2">
      <c r="A15" s="225"/>
      <c r="B15" s="224" t="s">
        <v>125</v>
      </c>
      <c r="C15" s="113">
        <v>13392</v>
      </c>
      <c r="D15" s="114">
        <v>16832</v>
      </c>
      <c r="E15" s="114">
        <v>31520</v>
      </c>
      <c r="F15" s="114">
        <v>51008</v>
      </c>
      <c r="G15" s="114">
        <v>73728</v>
      </c>
      <c r="H15" s="114">
        <v>163872</v>
      </c>
      <c r="I15" s="114">
        <v>293216</v>
      </c>
      <c r="J15" s="114">
        <v>419872</v>
      </c>
      <c r="K15" s="114">
        <v>292832</v>
      </c>
      <c r="L15" s="114">
        <v>481264</v>
      </c>
      <c r="M15" s="114">
        <v>242208</v>
      </c>
      <c r="N15" s="114">
        <v>157408</v>
      </c>
      <c r="O15" s="114">
        <v>55408</v>
      </c>
      <c r="P15" s="114">
        <v>40944</v>
      </c>
      <c r="Q15" s="114">
        <v>23552</v>
      </c>
      <c r="R15" s="114">
        <v>18032</v>
      </c>
      <c r="S15" s="115">
        <v>11808</v>
      </c>
      <c r="T15" s="225"/>
      <c r="U15" s="224" t="s">
        <v>125</v>
      </c>
      <c r="V15" s="113">
        <v>17216</v>
      </c>
      <c r="W15" s="114">
        <v>21936</v>
      </c>
      <c r="X15" s="114">
        <v>18368</v>
      </c>
      <c r="Y15" s="114">
        <v>21552</v>
      </c>
      <c r="Z15" s="114">
        <v>21472</v>
      </c>
      <c r="AA15" s="114">
        <v>26272</v>
      </c>
      <c r="AB15" s="114">
        <v>34816</v>
      </c>
      <c r="AC15" s="114">
        <v>33024</v>
      </c>
      <c r="AD15" s="115">
        <v>41744</v>
      </c>
      <c r="AG15" s="3" t="str">
        <f t="shared" si="0"/>
        <v/>
      </c>
      <c r="AH15" s="3" t="str">
        <f t="shared" si="7"/>
        <v>Kootenay Lake TSA</v>
      </c>
      <c r="AI15" s="56">
        <f t="shared" si="1"/>
        <v>13392</v>
      </c>
      <c r="AJ15" s="56">
        <f t="shared" si="8"/>
        <v>16832</v>
      </c>
      <c r="AK15" s="56">
        <f t="shared" si="2"/>
        <v>31520</v>
      </c>
      <c r="AL15" s="56">
        <f t="shared" si="9"/>
        <v>51008</v>
      </c>
      <c r="AM15" s="56">
        <f t="shared" si="3"/>
        <v>73728</v>
      </c>
      <c r="AN15" s="56">
        <f t="shared" si="10"/>
        <v>163872</v>
      </c>
      <c r="AO15" s="56">
        <f t="shared" si="4"/>
        <v>293216</v>
      </c>
      <c r="AP15" s="56">
        <f t="shared" si="11"/>
        <v>419872</v>
      </c>
      <c r="AQ15" s="56">
        <f t="shared" si="5"/>
        <v>292832</v>
      </c>
      <c r="AR15" s="56">
        <f t="shared" si="12"/>
        <v>481264</v>
      </c>
      <c r="AS15" s="56">
        <f t="shared" si="6"/>
        <v>242208</v>
      </c>
      <c r="AT15" s="56">
        <f t="shared" si="13"/>
        <v>157408</v>
      </c>
      <c r="AU15" s="56">
        <f t="shared" si="14"/>
        <v>55408</v>
      </c>
      <c r="AV15" s="56">
        <f t="shared" si="15"/>
        <v>40944</v>
      </c>
      <c r="AW15" s="56">
        <f t="shared" si="16"/>
        <v>23552</v>
      </c>
      <c r="AX15" s="56">
        <f t="shared" si="20"/>
        <v>18032</v>
      </c>
      <c r="AY15" s="56">
        <f t="shared" si="21"/>
        <v>11808</v>
      </c>
      <c r="AZ15" s="56">
        <f>IF(V15&lt;&gt;0,V15,"")</f>
        <v>17216</v>
      </c>
      <c r="BA15" s="56">
        <f>IF(W15&lt;&gt;0,W15,"")</f>
        <v>21936</v>
      </c>
      <c r="BB15" s="56">
        <f>IF(X15&lt;&gt;0,X15,"")</f>
        <v>18368</v>
      </c>
      <c r="BC15" s="56">
        <f>IF(Y15&lt;&gt;0,Y15,"")</f>
        <v>21552</v>
      </c>
      <c r="BD15" s="56">
        <f>IF(Z15&lt;&gt;0,Z15,"")</f>
        <v>21472</v>
      </c>
      <c r="BE15" s="56">
        <f>IF(AA15&lt;&gt;0,AA15,"")</f>
        <v>26272</v>
      </c>
      <c r="BF15" s="56">
        <f>IF(AB15&lt;&gt;0,AB15,"")</f>
        <v>34816</v>
      </c>
      <c r="BG15" s="56">
        <f>IF(AC15&lt;&gt;0,AC15,"")</f>
        <v>33024</v>
      </c>
      <c r="BH15" s="56">
        <f>IF(AD15&lt;&gt;0,AD15,"")</f>
        <v>41744</v>
      </c>
      <c r="BI15" s="65">
        <f>MAX(AI15:BH15)</f>
        <v>481264</v>
      </c>
    </row>
    <row r="16" spans="1:61" x14ac:dyDescent="0.2">
      <c r="A16" s="225"/>
      <c r="B16" s="224" t="s">
        <v>126</v>
      </c>
      <c r="C16" s="113">
        <v>85344</v>
      </c>
      <c r="D16" s="114">
        <v>388416</v>
      </c>
      <c r="E16" s="114">
        <v>2482032</v>
      </c>
      <c r="F16" s="114">
        <v>5801168</v>
      </c>
      <c r="G16" s="114">
        <v>6069600</v>
      </c>
      <c r="H16" s="114">
        <v>4351632</v>
      </c>
      <c r="I16" s="114">
        <v>14976240</v>
      </c>
      <c r="J16" s="114">
        <v>9711408</v>
      </c>
      <c r="K16" s="114">
        <v>6407024</v>
      </c>
      <c r="L16" s="114">
        <v>2731040</v>
      </c>
      <c r="M16" s="114">
        <v>626176</v>
      </c>
      <c r="N16" s="114">
        <v>118224</v>
      </c>
      <c r="O16" s="114">
        <v>44784</v>
      </c>
      <c r="P16" s="114">
        <v>7424</v>
      </c>
      <c r="Q16" s="114">
        <v>1744</v>
      </c>
      <c r="R16" s="114">
        <v>4848</v>
      </c>
      <c r="S16" s="115">
        <v>1808</v>
      </c>
      <c r="T16" s="225"/>
      <c r="U16" s="224" t="s">
        <v>126</v>
      </c>
      <c r="V16" s="113">
        <v>2448</v>
      </c>
      <c r="W16" s="114">
        <v>3424</v>
      </c>
      <c r="X16" s="114">
        <v>5424</v>
      </c>
      <c r="Y16" s="114">
        <v>3936</v>
      </c>
      <c r="Z16" s="114">
        <v>5824</v>
      </c>
      <c r="AA16" s="114">
        <v>4256</v>
      </c>
      <c r="AB16" s="114">
        <v>3840</v>
      </c>
      <c r="AC16" s="114">
        <v>4256</v>
      </c>
      <c r="AD16" s="115">
        <v>3776</v>
      </c>
      <c r="AG16" s="3" t="str">
        <f t="shared" si="0"/>
        <v/>
      </c>
      <c r="AH16" s="3" t="str">
        <f t="shared" si="7"/>
        <v>Lakes TSA</v>
      </c>
      <c r="AI16" s="56">
        <f t="shared" si="1"/>
        <v>85344</v>
      </c>
      <c r="AJ16" s="56">
        <f t="shared" si="8"/>
        <v>388416</v>
      </c>
      <c r="AK16" s="56">
        <f t="shared" si="2"/>
        <v>2482032</v>
      </c>
      <c r="AL16" s="56">
        <f t="shared" si="9"/>
        <v>5801168</v>
      </c>
      <c r="AM16" s="56">
        <f t="shared" si="3"/>
        <v>6069600</v>
      </c>
      <c r="AN16" s="56">
        <f t="shared" si="10"/>
        <v>4351632</v>
      </c>
      <c r="AO16" s="56">
        <f t="shared" si="4"/>
        <v>14976240</v>
      </c>
      <c r="AP16" s="56">
        <f t="shared" si="11"/>
        <v>9711408</v>
      </c>
      <c r="AQ16" s="56">
        <f t="shared" si="5"/>
        <v>6407024</v>
      </c>
      <c r="AR16" s="56">
        <f t="shared" si="12"/>
        <v>2731040</v>
      </c>
      <c r="AS16" s="56">
        <f t="shared" si="6"/>
        <v>626176</v>
      </c>
      <c r="AT16" s="56">
        <f t="shared" si="13"/>
        <v>118224</v>
      </c>
      <c r="AU16" s="56">
        <f t="shared" si="14"/>
        <v>44784</v>
      </c>
      <c r="AV16" s="56">
        <f t="shared" si="15"/>
        <v>7424</v>
      </c>
      <c r="AW16" s="56">
        <f t="shared" si="16"/>
        <v>1744</v>
      </c>
      <c r="AX16" s="56">
        <f t="shared" si="20"/>
        <v>4848</v>
      </c>
      <c r="AY16" s="56">
        <f t="shared" si="21"/>
        <v>1808</v>
      </c>
      <c r="AZ16" s="56">
        <f>IF(V16&lt;&gt;0,V16,"")</f>
        <v>2448</v>
      </c>
      <c r="BA16" s="56">
        <f>IF(W16&lt;&gt;0,W16,"")</f>
        <v>3424</v>
      </c>
      <c r="BB16" s="56">
        <f>IF(X16&lt;&gt;0,X16,"")</f>
        <v>5424</v>
      </c>
      <c r="BC16" s="56">
        <f>IF(Y16&lt;&gt;0,Y16,"")</f>
        <v>3936</v>
      </c>
      <c r="BD16" s="56">
        <f>IF(Z16&lt;&gt;0,Z16,"")</f>
        <v>5824</v>
      </c>
      <c r="BE16" s="56">
        <f>IF(AA16&lt;&gt;0,AA16,"")</f>
        <v>4256</v>
      </c>
      <c r="BF16" s="56">
        <f>IF(AB16&lt;&gt;0,AB16,"")</f>
        <v>3840</v>
      </c>
      <c r="BG16" s="56">
        <f>IF(AC16&lt;&gt;0,AC16,"")</f>
        <v>4256</v>
      </c>
      <c r="BH16" s="56">
        <f>IF(AD16&lt;&gt;0,AD16,"")</f>
        <v>3776</v>
      </c>
      <c r="BI16" s="65">
        <f>MAX(AI16:BH16)</f>
        <v>14976240</v>
      </c>
    </row>
    <row r="17" spans="1:61" x14ac:dyDescent="0.2">
      <c r="A17" s="225"/>
      <c r="B17" s="224" t="s">
        <v>127</v>
      </c>
      <c r="C17" s="113">
        <v>18848</v>
      </c>
      <c r="D17" s="114">
        <v>19040</v>
      </c>
      <c r="E17" s="114">
        <v>32512</v>
      </c>
      <c r="F17" s="114">
        <v>49616</v>
      </c>
      <c r="G17" s="114">
        <v>47104</v>
      </c>
      <c r="H17" s="114">
        <v>92304</v>
      </c>
      <c r="I17" s="114">
        <v>407088</v>
      </c>
      <c r="J17" s="114">
        <v>852496</v>
      </c>
      <c r="K17" s="114">
        <v>1249424</v>
      </c>
      <c r="L17" s="114">
        <v>1079808</v>
      </c>
      <c r="M17" s="114">
        <v>776272</v>
      </c>
      <c r="N17" s="114">
        <v>293024</v>
      </c>
      <c r="O17" s="114">
        <v>115728</v>
      </c>
      <c r="P17" s="114">
        <v>63168</v>
      </c>
      <c r="Q17" s="114">
        <v>43088</v>
      </c>
      <c r="R17" s="114">
        <v>46704</v>
      </c>
      <c r="S17" s="115">
        <v>58720</v>
      </c>
      <c r="T17" s="225"/>
      <c r="U17" s="224" t="s">
        <v>127</v>
      </c>
      <c r="V17" s="113">
        <v>34912</v>
      </c>
      <c r="W17" s="114">
        <v>27936</v>
      </c>
      <c r="X17" s="114">
        <v>18112</v>
      </c>
      <c r="Y17" s="114">
        <v>13808</v>
      </c>
      <c r="Z17" s="114">
        <v>16304</v>
      </c>
      <c r="AA17" s="114">
        <v>13552</v>
      </c>
      <c r="AB17" s="114">
        <v>13776</v>
      </c>
      <c r="AC17" s="114">
        <v>9408</v>
      </c>
      <c r="AD17" s="115">
        <v>7936</v>
      </c>
      <c r="AG17" s="3" t="str">
        <f t="shared" si="0"/>
        <v/>
      </c>
      <c r="AH17" s="3" t="str">
        <f t="shared" si="7"/>
        <v>Lillooet TSA</v>
      </c>
      <c r="AI17" s="56">
        <f t="shared" si="1"/>
        <v>18848</v>
      </c>
      <c r="AJ17" s="56">
        <f t="shared" si="8"/>
        <v>19040</v>
      </c>
      <c r="AK17" s="56">
        <f t="shared" si="2"/>
        <v>32512</v>
      </c>
      <c r="AL17" s="56">
        <f t="shared" si="9"/>
        <v>49616</v>
      </c>
      <c r="AM17" s="56">
        <f t="shared" si="3"/>
        <v>47104</v>
      </c>
      <c r="AN17" s="56">
        <f t="shared" si="10"/>
        <v>92304</v>
      </c>
      <c r="AO17" s="56">
        <f t="shared" si="4"/>
        <v>407088</v>
      </c>
      <c r="AP17" s="56">
        <f t="shared" si="11"/>
        <v>852496</v>
      </c>
      <c r="AQ17" s="56">
        <f t="shared" si="5"/>
        <v>1249424</v>
      </c>
      <c r="AR17" s="56">
        <f t="shared" si="12"/>
        <v>1079808</v>
      </c>
      <c r="AS17" s="56">
        <f t="shared" si="6"/>
        <v>776272</v>
      </c>
      <c r="AT17" s="56">
        <f t="shared" si="13"/>
        <v>293024</v>
      </c>
      <c r="AU17" s="56">
        <f t="shared" si="14"/>
        <v>115728</v>
      </c>
      <c r="AV17" s="56">
        <f t="shared" si="15"/>
        <v>63168</v>
      </c>
      <c r="AW17" s="56">
        <f t="shared" si="16"/>
        <v>43088</v>
      </c>
      <c r="AX17" s="56">
        <f t="shared" si="20"/>
        <v>46704</v>
      </c>
      <c r="AY17" s="56">
        <f t="shared" si="21"/>
        <v>58720</v>
      </c>
      <c r="AZ17" s="56">
        <f>IF(V17&lt;&gt;0,V17,"")</f>
        <v>34912</v>
      </c>
      <c r="BA17" s="56">
        <f>IF(W17&lt;&gt;0,W17,"")</f>
        <v>27936</v>
      </c>
      <c r="BB17" s="56">
        <f>IF(X17&lt;&gt;0,X17,"")</f>
        <v>18112</v>
      </c>
      <c r="BC17" s="56">
        <f>IF(Y17&lt;&gt;0,Y17,"")</f>
        <v>13808</v>
      </c>
      <c r="BD17" s="56">
        <f>IF(Z17&lt;&gt;0,Z17,"")</f>
        <v>16304</v>
      </c>
      <c r="BE17" s="56">
        <f>IF(AA17&lt;&gt;0,AA17,"")</f>
        <v>13552</v>
      </c>
      <c r="BF17" s="56">
        <f>IF(AB17&lt;&gt;0,AB17,"")</f>
        <v>13776</v>
      </c>
      <c r="BG17" s="56">
        <f>IF(AC17&lt;&gt;0,AC17,"")</f>
        <v>9408</v>
      </c>
      <c r="BH17" s="56">
        <f>IF(AD17&lt;&gt;0,AD17,"")</f>
        <v>7936</v>
      </c>
      <c r="BI17" s="65">
        <f>MAX(AI17:BH17)</f>
        <v>1249424</v>
      </c>
    </row>
    <row r="18" spans="1:61" x14ac:dyDescent="0.2">
      <c r="A18" s="225"/>
      <c r="B18" s="224" t="s">
        <v>128</v>
      </c>
      <c r="C18" s="113">
        <v>74944</v>
      </c>
      <c r="D18" s="114">
        <v>143440</v>
      </c>
      <c r="E18" s="114">
        <v>28000</v>
      </c>
      <c r="F18" s="114">
        <v>68640</v>
      </c>
      <c r="G18" s="114">
        <v>216720</v>
      </c>
      <c r="H18" s="114">
        <v>140800</v>
      </c>
      <c r="I18" s="114">
        <v>609968</v>
      </c>
      <c r="J18" s="114">
        <v>2117040</v>
      </c>
      <c r="K18" s="114">
        <v>6461168</v>
      </c>
      <c r="L18" s="114">
        <v>9098384</v>
      </c>
      <c r="M18" s="114">
        <v>21233728</v>
      </c>
      <c r="N18" s="114">
        <v>17865360</v>
      </c>
      <c r="O18" s="114">
        <v>7761520</v>
      </c>
      <c r="P18" s="114">
        <v>3630624</v>
      </c>
      <c r="Q18" s="114">
        <v>1270416</v>
      </c>
      <c r="R18" s="114">
        <v>493456</v>
      </c>
      <c r="S18" s="115">
        <v>99904</v>
      </c>
      <c r="T18" s="225"/>
      <c r="U18" s="224" t="s">
        <v>128</v>
      </c>
      <c r="V18" s="113">
        <v>161408</v>
      </c>
      <c r="W18" s="114">
        <v>182576</v>
      </c>
      <c r="X18" s="114">
        <v>169584</v>
      </c>
      <c r="Y18" s="114">
        <v>165360</v>
      </c>
      <c r="Z18" s="114">
        <v>168752</v>
      </c>
      <c r="AA18" s="114">
        <v>158496</v>
      </c>
      <c r="AB18" s="114">
        <v>180752</v>
      </c>
      <c r="AC18" s="114">
        <v>167440</v>
      </c>
      <c r="AD18" s="115">
        <v>178368</v>
      </c>
      <c r="AG18" s="3" t="str">
        <f t="shared" si="0"/>
        <v/>
      </c>
      <c r="AH18" s="3" t="str">
        <f t="shared" si="7"/>
        <v>Mackenzie TSA</v>
      </c>
      <c r="AI18" s="56">
        <f t="shared" si="1"/>
        <v>74944</v>
      </c>
      <c r="AJ18" s="56">
        <f t="shared" si="8"/>
        <v>143440</v>
      </c>
      <c r="AK18" s="56">
        <f t="shared" si="2"/>
        <v>28000</v>
      </c>
      <c r="AL18" s="56">
        <f t="shared" si="9"/>
        <v>68640</v>
      </c>
      <c r="AM18" s="56">
        <f t="shared" si="3"/>
        <v>216720</v>
      </c>
      <c r="AN18" s="56">
        <f t="shared" si="10"/>
        <v>140800</v>
      </c>
      <c r="AO18" s="56">
        <f t="shared" si="4"/>
        <v>609968</v>
      </c>
      <c r="AP18" s="56">
        <f t="shared" si="11"/>
        <v>2117040</v>
      </c>
      <c r="AQ18" s="56">
        <f t="shared" si="5"/>
        <v>6461168</v>
      </c>
      <c r="AR18" s="56">
        <f t="shared" si="12"/>
        <v>9098384</v>
      </c>
      <c r="AS18" s="56">
        <f t="shared" si="6"/>
        <v>21233728</v>
      </c>
      <c r="AT18" s="56">
        <f t="shared" si="13"/>
        <v>17865360</v>
      </c>
      <c r="AU18" s="56">
        <f t="shared" si="14"/>
        <v>7761520</v>
      </c>
      <c r="AV18" s="56">
        <f t="shared" si="15"/>
        <v>3630624</v>
      </c>
      <c r="AW18" s="56">
        <f t="shared" si="16"/>
        <v>1270416</v>
      </c>
      <c r="AX18" s="56">
        <f t="shared" si="20"/>
        <v>493456</v>
      </c>
      <c r="AY18" s="56">
        <f t="shared" si="21"/>
        <v>99904</v>
      </c>
      <c r="AZ18" s="56">
        <f>IF(V18&lt;&gt;0,V18,"")</f>
        <v>161408</v>
      </c>
      <c r="BA18" s="56">
        <f>IF(W18&lt;&gt;0,W18,"")</f>
        <v>182576</v>
      </c>
      <c r="BB18" s="56">
        <f>IF(X18&lt;&gt;0,X18,"")</f>
        <v>169584</v>
      </c>
      <c r="BC18" s="56">
        <f>IF(Y18&lt;&gt;0,Y18,"")</f>
        <v>165360</v>
      </c>
      <c r="BD18" s="56">
        <f>IF(Z18&lt;&gt;0,Z18,"")</f>
        <v>168752</v>
      </c>
      <c r="BE18" s="56">
        <f>IF(AA18&lt;&gt;0,AA18,"")</f>
        <v>158496</v>
      </c>
      <c r="BF18" s="56">
        <f>IF(AB18&lt;&gt;0,AB18,"")</f>
        <v>180752</v>
      </c>
      <c r="BG18" s="56">
        <f>IF(AC18&lt;&gt;0,AC18,"")</f>
        <v>167440</v>
      </c>
      <c r="BH18" s="56">
        <f>IF(AD18&lt;&gt;0,AD18,"")</f>
        <v>178368</v>
      </c>
      <c r="BI18" s="65">
        <f>MAX(AI18:BH18)</f>
        <v>21233728</v>
      </c>
    </row>
    <row r="19" spans="1:61" x14ac:dyDescent="0.2">
      <c r="A19" s="225"/>
      <c r="B19" s="224" t="s">
        <v>129</v>
      </c>
      <c r="C19" s="113">
        <v>264704</v>
      </c>
      <c r="D19" s="114">
        <v>258704</v>
      </c>
      <c r="E19" s="114">
        <v>375296</v>
      </c>
      <c r="F19" s="114">
        <v>311152</v>
      </c>
      <c r="G19" s="114">
        <v>223440</v>
      </c>
      <c r="H19" s="114">
        <v>641392</v>
      </c>
      <c r="I19" s="114">
        <v>1248256</v>
      </c>
      <c r="J19" s="114">
        <v>2440464</v>
      </c>
      <c r="K19" s="114">
        <v>3755904</v>
      </c>
      <c r="L19" s="114">
        <v>3657232</v>
      </c>
      <c r="M19" s="114">
        <v>3426448</v>
      </c>
      <c r="N19" s="114">
        <v>884512</v>
      </c>
      <c r="O19" s="114">
        <v>223040</v>
      </c>
      <c r="P19" s="114">
        <v>79168</v>
      </c>
      <c r="Q19" s="114">
        <v>36464</v>
      </c>
      <c r="R19" s="114">
        <v>26976</v>
      </c>
      <c r="S19" s="115">
        <v>12016</v>
      </c>
      <c r="T19" s="225"/>
      <c r="U19" s="224" t="s">
        <v>129</v>
      </c>
      <c r="V19" s="113">
        <v>5280</v>
      </c>
      <c r="W19" s="114">
        <v>3504</v>
      </c>
      <c r="X19" s="114">
        <v>3792</v>
      </c>
      <c r="Y19" s="114">
        <v>2368</v>
      </c>
      <c r="Z19" s="114">
        <v>2832</v>
      </c>
      <c r="AA19" s="114">
        <v>3104</v>
      </c>
      <c r="AB19" s="114">
        <v>1984</v>
      </c>
      <c r="AC19" s="114">
        <v>3840</v>
      </c>
      <c r="AD19" s="115">
        <v>3280</v>
      </c>
      <c r="AG19" s="3" t="str">
        <f t="shared" si="0"/>
        <v/>
      </c>
      <c r="AH19" s="3" t="str">
        <f t="shared" si="7"/>
        <v>Merritt TSA</v>
      </c>
      <c r="AI19" s="56">
        <f t="shared" si="1"/>
        <v>264704</v>
      </c>
      <c r="AJ19" s="56">
        <f t="shared" si="8"/>
        <v>258704</v>
      </c>
      <c r="AK19" s="56">
        <f t="shared" si="2"/>
        <v>375296</v>
      </c>
      <c r="AL19" s="56">
        <f t="shared" si="9"/>
        <v>311152</v>
      </c>
      <c r="AM19" s="56">
        <f t="shared" si="3"/>
        <v>223440</v>
      </c>
      <c r="AN19" s="56">
        <f t="shared" si="10"/>
        <v>641392</v>
      </c>
      <c r="AO19" s="56">
        <f t="shared" si="4"/>
        <v>1248256</v>
      </c>
      <c r="AP19" s="56">
        <f t="shared" si="11"/>
        <v>2440464</v>
      </c>
      <c r="AQ19" s="56">
        <f t="shared" si="5"/>
        <v>3755904</v>
      </c>
      <c r="AR19" s="56">
        <f t="shared" si="12"/>
        <v>3657232</v>
      </c>
      <c r="AS19" s="56">
        <f t="shared" si="6"/>
        <v>3426448</v>
      </c>
      <c r="AT19" s="56">
        <f t="shared" si="13"/>
        <v>884512</v>
      </c>
      <c r="AU19" s="56">
        <f t="shared" si="14"/>
        <v>223040</v>
      </c>
      <c r="AV19" s="56">
        <f t="shared" si="15"/>
        <v>79168</v>
      </c>
      <c r="AW19" s="56">
        <f t="shared" si="16"/>
        <v>36464</v>
      </c>
      <c r="AX19" s="56">
        <f t="shared" si="20"/>
        <v>26976</v>
      </c>
      <c r="AY19" s="56">
        <f t="shared" si="21"/>
        <v>12016</v>
      </c>
      <c r="AZ19" s="56">
        <f>IF(V19&lt;&gt;0,V19,"")</f>
        <v>5280</v>
      </c>
      <c r="BA19" s="56">
        <f>IF(W19&lt;&gt;0,W19,"")</f>
        <v>3504</v>
      </c>
      <c r="BB19" s="56">
        <f>IF(X19&lt;&gt;0,X19,"")</f>
        <v>3792</v>
      </c>
      <c r="BC19" s="56">
        <f>IF(Y19&lt;&gt;0,Y19,"")</f>
        <v>2368</v>
      </c>
      <c r="BD19" s="56">
        <f>IF(Z19&lt;&gt;0,Z19,"")</f>
        <v>2832</v>
      </c>
      <c r="BE19" s="56">
        <f>IF(AA19&lt;&gt;0,AA19,"")</f>
        <v>3104</v>
      </c>
      <c r="BF19" s="56">
        <f>IF(AB19&lt;&gt;0,AB19,"")</f>
        <v>1984</v>
      </c>
      <c r="BG19" s="56">
        <f>IF(AC19&lt;&gt;0,AC19,"")</f>
        <v>3840</v>
      </c>
      <c r="BH19" s="56">
        <f>IF(AD19&lt;&gt;0,AD19,"")</f>
        <v>3280</v>
      </c>
      <c r="BI19" s="65">
        <f>MAX(AI19:BH19)</f>
        <v>3755904</v>
      </c>
    </row>
    <row r="20" spans="1:61" x14ac:dyDescent="0.2">
      <c r="A20" s="225"/>
      <c r="B20" s="224" t="s">
        <v>130</v>
      </c>
      <c r="C20" s="113">
        <v>405904</v>
      </c>
      <c r="D20" s="114">
        <v>493216</v>
      </c>
      <c r="E20" s="114">
        <v>936112</v>
      </c>
      <c r="F20" s="114">
        <v>314656</v>
      </c>
      <c r="G20" s="114">
        <v>228832</v>
      </c>
      <c r="H20" s="114">
        <v>447696</v>
      </c>
      <c r="I20" s="114">
        <v>3758144</v>
      </c>
      <c r="J20" s="114">
        <v>6263872</v>
      </c>
      <c r="K20" s="114">
        <v>7037296</v>
      </c>
      <c r="L20" s="114">
        <v>6862800</v>
      </c>
      <c r="M20" s="114">
        <v>2212560</v>
      </c>
      <c r="N20" s="114">
        <v>1381872</v>
      </c>
      <c r="O20" s="114">
        <v>1086256</v>
      </c>
      <c r="P20" s="114">
        <v>541072</v>
      </c>
      <c r="Q20" s="114">
        <v>142160</v>
      </c>
      <c r="R20" s="114">
        <v>40256</v>
      </c>
      <c r="S20" s="115">
        <v>7488</v>
      </c>
      <c r="T20" s="225"/>
      <c r="U20" s="224" t="s">
        <v>130</v>
      </c>
      <c r="V20" s="113">
        <v>11872</v>
      </c>
      <c r="W20" s="114">
        <v>16128</v>
      </c>
      <c r="X20" s="114">
        <v>22320</v>
      </c>
      <c r="Y20" s="114">
        <v>22384</v>
      </c>
      <c r="Z20" s="114">
        <v>18464</v>
      </c>
      <c r="AA20" s="114">
        <v>19024</v>
      </c>
      <c r="AB20" s="114">
        <v>22992</v>
      </c>
      <c r="AC20" s="114">
        <v>20704</v>
      </c>
      <c r="AD20" s="115">
        <v>20064</v>
      </c>
      <c r="AG20" s="3" t="str">
        <f t="shared" si="0"/>
        <v/>
      </c>
      <c r="AH20" s="3" t="str">
        <f t="shared" si="7"/>
        <v>Morice TSA</v>
      </c>
      <c r="AI20" s="56">
        <f t="shared" si="1"/>
        <v>405904</v>
      </c>
      <c r="AJ20" s="56">
        <f t="shared" si="8"/>
        <v>493216</v>
      </c>
      <c r="AK20" s="56">
        <f t="shared" si="2"/>
        <v>936112</v>
      </c>
      <c r="AL20" s="56">
        <f t="shared" si="9"/>
        <v>314656</v>
      </c>
      <c r="AM20" s="56">
        <f t="shared" si="3"/>
        <v>228832</v>
      </c>
      <c r="AN20" s="56">
        <f t="shared" si="10"/>
        <v>447696</v>
      </c>
      <c r="AO20" s="56">
        <f t="shared" si="4"/>
        <v>3758144</v>
      </c>
      <c r="AP20" s="56">
        <f t="shared" si="11"/>
        <v>6263872</v>
      </c>
      <c r="AQ20" s="56">
        <f t="shared" si="5"/>
        <v>7037296</v>
      </c>
      <c r="AR20" s="56">
        <f t="shared" si="12"/>
        <v>6862800</v>
      </c>
      <c r="AS20" s="56">
        <f t="shared" si="6"/>
        <v>2212560</v>
      </c>
      <c r="AT20" s="56">
        <f t="shared" si="13"/>
        <v>1381872</v>
      </c>
      <c r="AU20" s="56">
        <f t="shared" si="14"/>
        <v>1086256</v>
      </c>
      <c r="AV20" s="56">
        <f t="shared" si="15"/>
        <v>541072</v>
      </c>
      <c r="AW20" s="56">
        <f t="shared" si="16"/>
        <v>142160</v>
      </c>
      <c r="AX20" s="56">
        <f t="shared" si="20"/>
        <v>40256</v>
      </c>
      <c r="AY20" s="56">
        <f t="shared" si="21"/>
        <v>7488</v>
      </c>
      <c r="AZ20" s="56">
        <f>IF(V20&lt;&gt;0,V20,"")</f>
        <v>11872</v>
      </c>
      <c r="BA20" s="56">
        <f>IF(W20&lt;&gt;0,W20,"")</f>
        <v>16128</v>
      </c>
      <c r="BB20" s="56">
        <f>IF(X20&lt;&gt;0,X20,"")</f>
        <v>22320</v>
      </c>
      <c r="BC20" s="56">
        <f>IF(Y20&lt;&gt;0,Y20,"")</f>
        <v>22384</v>
      </c>
      <c r="BD20" s="56">
        <f>IF(Z20&lt;&gt;0,Z20,"")</f>
        <v>18464</v>
      </c>
      <c r="BE20" s="56">
        <f>IF(AA20&lt;&gt;0,AA20,"")</f>
        <v>19024</v>
      </c>
      <c r="BF20" s="56">
        <f>IF(AB20&lt;&gt;0,AB20,"")</f>
        <v>22992</v>
      </c>
      <c r="BG20" s="56">
        <f>IF(AC20&lt;&gt;0,AC20,"")</f>
        <v>20704</v>
      </c>
      <c r="BH20" s="56">
        <f>IF(AD20&lt;&gt;0,AD20,"")</f>
        <v>20064</v>
      </c>
      <c r="BI20" s="65">
        <f>MAX(AI20:BH20)</f>
        <v>7037296</v>
      </c>
    </row>
    <row r="21" spans="1:61" x14ac:dyDescent="0.2">
      <c r="A21" s="225"/>
      <c r="B21" s="224" t="s">
        <v>131</v>
      </c>
      <c r="C21" s="113">
        <v>73296</v>
      </c>
      <c r="D21" s="114">
        <v>65728</v>
      </c>
      <c r="E21" s="114">
        <v>156896</v>
      </c>
      <c r="F21" s="114">
        <v>182416</v>
      </c>
      <c r="G21" s="114">
        <v>218576</v>
      </c>
      <c r="H21" s="114">
        <v>647376</v>
      </c>
      <c r="I21" s="114">
        <v>1009360</v>
      </c>
      <c r="J21" s="114">
        <v>1322400</v>
      </c>
      <c r="K21" s="114">
        <v>1604976</v>
      </c>
      <c r="L21" s="114">
        <v>1587008</v>
      </c>
      <c r="M21" s="114">
        <v>1249632</v>
      </c>
      <c r="N21" s="114">
        <v>818512</v>
      </c>
      <c r="O21" s="114">
        <v>512704</v>
      </c>
      <c r="P21" s="114">
        <v>332176</v>
      </c>
      <c r="Q21" s="114">
        <v>138544</v>
      </c>
      <c r="R21" s="114">
        <v>53936</v>
      </c>
      <c r="S21" s="115">
        <v>21920</v>
      </c>
      <c r="T21" s="225"/>
      <c r="U21" s="224" t="s">
        <v>131</v>
      </c>
      <c r="V21" s="113">
        <v>31888</v>
      </c>
      <c r="W21" s="114">
        <v>29456</v>
      </c>
      <c r="X21" s="114">
        <v>39408</v>
      </c>
      <c r="Y21" s="114">
        <v>46752</v>
      </c>
      <c r="Z21" s="114">
        <v>61760</v>
      </c>
      <c r="AA21" s="114">
        <v>66672</v>
      </c>
      <c r="AB21" s="114">
        <v>90672</v>
      </c>
      <c r="AC21" s="114">
        <v>93824</v>
      </c>
      <c r="AD21" s="115">
        <v>98864</v>
      </c>
      <c r="AG21" s="3" t="str">
        <f t="shared" si="0"/>
        <v/>
      </c>
      <c r="AH21" s="3" t="str">
        <f t="shared" si="7"/>
        <v>Okanagan TSA</v>
      </c>
      <c r="AI21" s="56">
        <f t="shared" si="1"/>
        <v>73296</v>
      </c>
      <c r="AJ21" s="56">
        <f t="shared" si="8"/>
        <v>65728</v>
      </c>
      <c r="AK21" s="56">
        <f t="shared" si="2"/>
        <v>156896</v>
      </c>
      <c r="AL21" s="56">
        <f t="shared" si="9"/>
        <v>182416</v>
      </c>
      <c r="AM21" s="56">
        <f t="shared" si="3"/>
        <v>218576</v>
      </c>
      <c r="AN21" s="56">
        <f t="shared" si="10"/>
        <v>647376</v>
      </c>
      <c r="AO21" s="56">
        <f t="shared" si="4"/>
        <v>1009360</v>
      </c>
      <c r="AP21" s="56">
        <f t="shared" si="11"/>
        <v>1322400</v>
      </c>
      <c r="AQ21" s="56">
        <f t="shared" si="5"/>
        <v>1604976</v>
      </c>
      <c r="AR21" s="56">
        <f t="shared" si="12"/>
        <v>1587008</v>
      </c>
      <c r="AS21" s="56">
        <f t="shared" si="6"/>
        <v>1249632</v>
      </c>
      <c r="AT21" s="56">
        <f t="shared" si="13"/>
        <v>818512</v>
      </c>
      <c r="AU21" s="56">
        <f t="shared" si="14"/>
        <v>512704</v>
      </c>
      <c r="AV21" s="56">
        <f t="shared" si="15"/>
        <v>332176</v>
      </c>
      <c r="AW21" s="56">
        <f t="shared" si="16"/>
        <v>138544</v>
      </c>
      <c r="AX21" s="56">
        <f t="shared" si="20"/>
        <v>53936</v>
      </c>
      <c r="AY21" s="56">
        <f t="shared" si="21"/>
        <v>21920</v>
      </c>
      <c r="AZ21" s="56">
        <f>IF(V21&lt;&gt;0,V21,"")</f>
        <v>31888</v>
      </c>
      <c r="BA21" s="56">
        <f>IF(W21&lt;&gt;0,W21,"")</f>
        <v>29456</v>
      </c>
      <c r="BB21" s="56">
        <f>IF(X21&lt;&gt;0,X21,"")</f>
        <v>39408</v>
      </c>
      <c r="BC21" s="56">
        <f>IF(Y21&lt;&gt;0,Y21,"")</f>
        <v>46752</v>
      </c>
      <c r="BD21" s="56">
        <f>IF(Z21&lt;&gt;0,Z21,"")</f>
        <v>61760</v>
      </c>
      <c r="BE21" s="56">
        <f>IF(AA21&lt;&gt;0,AA21,"")</f>
        <v>66672</v>
      </c>
      <c r="BF21" s="56">
        <f>IF(AB21&lt;&gt;0,AB21,"")</f>
        <v>90672</v>
      </c>
      <c r="BG21" s="56">
        <f>IF(AC21&lt;&gt;0,AC21,"")</f>
        <v>93824</v>
      </c>
      <c r="BH21" s="56">
        <f>IF(AD21&lt;&gt;0,AD21,"")</f>
        <v>98864</v>
      </c>
      <c r="BI21" s="65">
        <f>MAX(AI21:BH21)</f>
        <v>1604976</v>
      </c>
    </row>
    <row r="22" spans="1:61" x14ac:dyDescent="0.2">
      <c r="A22" s="225"/>
      <c r="B22" s="224" t="s">
        <v>136</v>
      </c>
      <c r="C22" s="113">
        <v>419120</v>
      </c>
      <c r="D22" s="114">
        <v>571008</v>
      </c>
      <c r="E22" s="114">
        <v>676704</v>
      </c>
      <c r="F22" s="114">
        <v>2792160</v>
      </c>
      <c r="G22" s="114">
        <v>5770416</v>
      </c>
      <c r="H22" s="114">
        <v>7241904</v>
      </c>
      <c r="I22" s="114">
        <v>12806592</v>
      </c>
      <c r="J22" s="114">
        <v>8162416</v>
      </c>
      <c r="K22" s="114">
        <v>8091568</v>
      </c>
      <c r="L22" s="114">
        <v>2443232</v>
      </c>
      <c r="M22" s="114">
        <v>177312</v>
      </c>
      <c r="N22" s="114">
        <v>103584</v>
      </c>
      <c r="O22" s="114">
        <v>16256</v>
      </c>
      <c r="P22" s="114">
        <v>10032</v>
      </c>
      <c r="Q22" s="114">
        <v>64</v>
      </c>
      <c r="R22" s="114">
        <v>3168</v>
      </c>
      <c r="S22" s="115">
        <v>0</v>
      </c>
      <c r="T22" s="225"/>
      <c r="U22" s="224" t="s">
        <v>136</v>
      </c>
      <c r="V22" s="113">
        <v>1616</v>
      </c>
      <c r="W22" s="114">
        <v>5216</v>
      </c>
      <c r="X22" s="114">
        <v>5344</v>
      </c>
      <c r="Y22" s="114">
        <v>7328</v>
      </c>
      <c r="Z22" s="114">
        <v>7536</v>
      </c>
      <c r="AA22" s="114">
        <v>6800</v>
      </c>
      <c r="AB22" s="114">
        <v>7232</v>
      </c>
      <c r="AC22" s="114">
        <v>8304</v>
      </c>
      <c r="AD22" s="115">
        <v>8928</v>
      </c>
      <c r="AG22" s="3" t="str">
        <f t="shared" si="0"/>
        <v/>
      </c>
      <c r="AH22" s="3" t="str">
        <f t="shared" si="7"/>
        <v>Prince George Forest District</v>
      </c>
      <c r="AI22" s="56">
        <f t="shared" si="1"/>
        <v>419120</v>
      </c>
      <c r="AJ22" s="56">
        <f t="shared" si="8"/>
        <v>571008</v>
      </c>
      <c r="AK22" s="56">
        <f t="shared" si="2"/>
        <v>676704</v>
      </c>
      <c r="AL22" s="56">
        <f t="shared" si="9"/>
        <v>2792160</v>
      </c>
      <c r="AM22" s="56">
        <f t="shared" si="3"/>
        <v>5770416</v>
      </c>
      <c r="AN22" s="56">
        <f t="shared" si="10"/>
        <v>7241904</v>
      </c>
      <c r="AO22" s="56">
        <f t="shared" si="4"/>
        <v>12806592</v>
      </c>
      <c r="AP22" s="56">
        <f t="shared" si="11"/>
        <v>8162416</v>
      </c>
      <c r="AQ22" s="56">
        <f t="shared" si="5"/>
        <v>8091568</v>
      </c>
      <c r="AR22" s="56">
        <f t="shared" si="12"/>
        <v>2443232</v>
      </c>
      <c r="AS22" s="56">
        <f t="shared" si="6"/>
        <v>177312</v>
      </c>
      <c r="AT22" s="56">
        <f t="shared" si="13"/>
        <v>103584</v>
      </c>
      <c r="AU22" s="56">
        <f t="shared" si="14"/>
        <v>16256</v>
      </c>
      <c r="AV22" s="56">
        <f t="shared" si="15"/>
        <v>10032</v>
      </c>
      <c r="AW22" s="56">
        <f t="shared" si="16"/>
        <v>64</v>
      </c>
      <c r="AX22" s="56">
        <f t="shared" si="20"/>
        <v>3168</v>
      </c>
      <c r="AY22" s="56" t="str">
        <f t="shared" si="21"/>
        <v/>
      </c>
      <c r="AZ22" s="56">
        <f>IF(V22&lt;&gt;0,V22,"")</f>
        <v>1616</v>
      </c>
      <c r="BA22" s="56">
        <f>IF(W22&lt;&gt;0,W22,"")</f>
        <v>5216</v>
      </c>
      <c r="BB22" s="56">
        <f>IF(X22&lt;&gt;0,X22,"")</f>
        <v>5344</v>
      </c>
      <c r="BC22" s="56">
        <f>IF(Y22&lt;&gt;0,Y22,"")</f>
        <v>7328</v>
      </c>
      <c r="BD22" s="56">
        <f>IF(Z22&lt;&gt;0,Z22,"")</f>
        <v>7536</v>
      </c>
      <c r="BE22" s="56">
        <f>IF(AA22&lt;&gt;0,AA22,"")</f>
        <v>6800</v>
      </c>
      <c r="BF22" s="56">
        <f>IF(AB22&lt;&gt;0,AB22,"")</f>
        <v>7232</v>
      </c>
      <c r="BG22" s="56">
        <f>IF(AC22&lt;&gt;0,AC22,"")</f>
        <v>8304</v>
      </c>
      <c r="BH22" s="56">
        <f>IF(AD22&lt;&gt;0,AD22,"")</f>
        <v>8928</v>
      </c>
      <c r="BI22" s="65">
        <f>MAX(AI22:BH22)</f>
        <v>12806592</v>
      </c>
    </row>
    <row r="23" spans="1:61" x14ac:dyDescent="0.2">
      <c r="A23" s="225"/>
      <c r="B23" s="224" t="s">
        <v>132</v>
      </c>
      <c r="C23" s="113">
        <v>1047584</v>
      </c>
      <c r="D23" s="114">
        <v>1444224</v>
      </c>
      <c r="E23" s="114">
        <v>2840528</v>
      </c>
      <c r="F23" s="114">
        <v>6291264</v>
      </c>
      <c r="G23" s="114">
        <v>14547568</v>
      </c>
      <c r="H23" s="114">
        <v>21801552</v>
      </c>
      <c r="I23" s="114">
        <v>23869856</v>
      </c>
      <c r="J23" s="114">
        <v>11874240</v>
      </c>
      <c r="K23" s="114">
        <v>5050784</v>
      </c>
      <c r="L23" s="114">
        <v>896880</v>
      </c>
      <c r="M23" s="114">
        <v>124160</v>
      </c>
      <c r="N23" s="114">
        <v>2416</v>
      </c>
      <c r="O23" s="114">
        <v>720</v>
      </c>
      <c r="P23" s="114">
        <v>48</v>
      </c>
      <c r="Q23" s="114">
        <v>0</v>
      </c>
      <c r="R23" s="114">
        <v>0</v>
      </c>
      <c r="S23" s="115">
        <v>0</v>
      </c>
      <c r="T23" s="225"/>
      <c r="U23" s="224" t="s">
        <v>132</v>
      </c>
      <c r="V23" s="113">
        <v>192</v>
      </c>
      <c r="W23" s="114">
        <v>304</v>
      </c>
      <c r="X23" s="114">
        <v>240</v>
      </c>
      <c r="Y23" s="114">
        <v>1072</v>
      </c>
      <c r="Z23" s="114">
        <v>672</v>
      </c>
      <c r="AA23" s="114">
        <v>704</v>
      </c>
      <c r="AB23" s="114">
        <v>1280</v>
      </c>
      <c r="AC23" s="114">
        <v>1184</v>
      </c>
      <c r="AD23" s="115">
        <v>1312</v>
      </c>
      <c r="AG23" s="3" t="str">
        <f t="shared" si="0"/>
        <v/>
      </c>
      <c r="AH23" s="3" t="str">
        <f t="shared" si="7"/>
        <v>Quesnel TSA</v>
      </c>
      <c r="AI23" s="56">
        <f t="shared" si="1"/>
        <v>1047584</v>
      </c>
      <c r="AJ23" s="56">
        <f t="shared" si="8"/>
        <v>1444224</v>
      </c>
      <c r="AK23" s="56">
        <f t="shared" si="2"/>
        <v>2840528</v>
      </c>
      <c r="AL23" s="56">
        <f t="shared" si="9"/>
        <v>6291264</v>
      </c>
      <c r="AM23" s="56">
        <f t="shared" si="3"/>
        <v>14547568</v>
      </c>
      <c r="AN23" s="56">
        <f t="shared" si="10"/>
        <v>21801552</v>
      </c>
      <c r="AO23" s="56">
        <f t="shared" si="4"/>
        <v>23869856</v>
      </c>
      <c r="AP23" s="56">
        <f t="shared" si="11"/>
        <v>11874240</v>
      </c>
      <c r="AQ23" s="56">
        <f t="shared" si="5"/>
        <v>5050784</v>
      </c>
      <c r="AR23" s="56">
        <f t="shared" si="12"/>
        <v>896880</v>
      </c>
      <c r="AS23" s="56">
        <f t="shared" si="6"/>
        <v>124160</v>
      </c>
      <c r="AT23" s="56">
        <f t="shared" si="13"/>
        <v>2416</v>
      </c>
      <c r="AU23" s="56">
        <f t="shared" si="14"/>
        <v>720</v>
      </c>
      <c r="AV23" s="56">
        <f t="shared" si="15"/>
        <v>48</v>
      </c>
      <c r="AW23" s="56" t="str">
        <f t="shared" si="16"/>
        <v/>
      </c>
      <c r="AX23" s="56" t="str">
        <f t="shared" si="20"/>
        <v/>
      </c>
      <c r="AY23" s="56" t="str">
        <f t="shared" si="21"/>
        <v/>
      </c>
      <c r="AZ23" s="56">
        <f>IF(V23&lt;&gt;0,V23,"")</f>
        <v>192</v>
      </c>
      <c r="BA23" s="56">
        <f>IF(W23&lt;&gt;0,W23,"")</f>
        <v>304</v>
      </c>
      <c r="BB23" s="56">
        <f>IF(X23&lt;&gt;0,X23,"")</f>
        <v>240</v>
      </c>
      <c r="BC23" s="56">
        <f>IF(Y23&lt;&gt;0,Y23,"")</f>
        <v>1072</v>
      </c>
      <c r="BD23" s="56">
        <f>IF(Z23&lt;&gt;0,Z23,"")</f>
        <v>672</v>
      </c>
      <c r="BE23" s="56">
        <f>IF(AA23&lt;&gt;0,AA23,"")</f>
        <v>704</v>
      </c>
      <c r="BF23" s="56">
        <f>IF(AB23&lt;&gt;0,AB23,"")</f>
        <v>1280</v>
      </c>
      <c r="BG23" s="56">
        <f>IF(AC23&lt;&gt;0,AC23,"")</f>
        <v>1184</v>
      </c>
      <c r="BH23" s="56">
        <f>IF(AD23&lt;&gt;0,AD23,"")</f>
        <v>1312</v>
      </c>
      <c r="BI23" s="65">
        <f>MAX(AI23:BH23)</f>
        <v>23869856</v>
      </c>
    </row>
    <row r="24" spans="1:61" x14ac:dyDescent="0.2">
      <c r="A24" s="225"/>
      <c r="B24" s="224" t="s">
        <v>133</v>
      </c>
      <c r="C24" s="113">
        <v>26528</v>
      </c>
      <c r="D24" s="114">
        <v>48352</v>
      </c>
      <c r="E24" s="114">
        <v>59200</v>
      </c>
      <c r="F24" s="114">
        <v>65168</v>
      </c>
      <c r="G24" s="114">
        <v>25008</v>
      </c>
      <c r="H24" s="114">
        <v>59856</v>
      </c>
      <c r="I24" s="114">
        <v>143968</v>
      </c>
      <c r="J24" s="114">
        <v>200720</v>
      </c>
      <c r="K24" s="114">
        <v>324400</v>
      </c>
      <c r="L24" s="114">
        <v>404672</v>
      </c>
      <c r="M24" s="114">
        <v>343184</v>
      </c>
      <c r="N24" s="114">
        <v>439296</v>
      </c>
      <c r="O24" s="114">
        <v>448656</v>
      </c>
      <c r="P24" s="114">
        <v>188736</v>
      </c>
      <c r="Q24" s="114">
        <v>77648</v>
      </c>
      <c r="R24" s="114">
        <v>68448</v>
      </c>
      <c r="S24" s="115">
        <v>49216</v>
      </c>
      <c r="T24" s="225"/>
      <c r="U24" s="224" t="s">
        <v>133</v>
      </c>
      <c r="V24" s="113">
        <v>28944</v>
      </c>
      <c r="W24" s="114">
        <v>21728</v>
      </c>
      <c r="X24" s="114">
        <v>10928</v>
      </c>
      <c r="Y24" s="114">
        <v>7952</v>
      </c>
      <c r="Z24" s="114">
        <v>6944</v>
      </c>
      <c r="AA24" s="114">
        <v>5152</v>
      </c>
      <c r="AB24" s="114">
        <v>5280</v>
      </c>
      <c r="AC24" s="114">
        <v>4720</v>
      </c>
      <c r="AD24" s="115">
        <v>2960</v>
      </c>
      <c r="AG24" s="3" t="str">
        <f t="shared" si="0"/>
        <v/>
      </c>
      <c r="AH24" s="3" t="str">
        <f t="shared" si="7"/>
        <v>Robson Valley TSA</v>
      </c>
      <c r="AI24" s="56">
        <f t="shared" si="1"/>
        <v>26528</v>
      </c>
      <c r="AJ24" s="56">
        <f t="shared" si="8"/>
        <v>48352</v>
      </c>
      <c r="AK24" s="56">
        <f t="shared" si="2"/>
        <v>59200</v>
      </c>
      <c r="AL24" s="56">
        <f t="shared" si="9"/>
        <v>65168</v>
      </c>
      <c r="AM24" s="56">
        <f t="shared" si="3"/>
        <v>25008</v>
      </c>
      <c r="AN24" s="56">
        <f t="shared" si="10"/>
        <v>59856</v>
      </c>
      <c r="AO24" s="56">
        <f t="shared" si="4"/>
        <v>143968</v>
      </c>
      <c r="AP24" s="56">
        <f t="shared" si="11"/>
        <v>200720</v>
      </c>
      <c r="AQ24" s="56">
        <f t="shared" si="5"/>
        <v>324400</v>
      </c>
      <c r="AR24" s="56">
        <f t="shared" si="12"/>
        <v>404672</v>
      </c>
      <c r="AS24" s="56">
        <f t="shared" si="6"/>
        <v>343184</v>
      </c>
      <c r="AT24" s="56">
        <f t="shared" si="13"/>
        <v>439296</v>
      </c>
      <c r="AU24" s="56">
        <f t="shared" si="14"/>
        <v>448656</v>
      </c>
      <c r="AV24" s="56">
        <f t="shared" si="15"/>
        <v>188736</v>
      </c>
      <c r="AW24" s="56">
        <f t="shared" si="16"/>
        <v>77648</v>
      </c>
      <c r="AX24" s="56">
        <f t="shared" si="20"/>
        <v>68448</v>
      </c>
      <c r="AY24" s="56">
        <f t="shared" si="21"/>
        <v>49216</v>
      </c>
      <c r="AZ24" s="56">
        <f>IF(V24&lt;&gt;0,V24,"")</f>
        <v>28944</v>
      </c>
      <c r="BA24" s="56">
        <f>IF(W24&lt;&gt;0,W24,"")</f>
        <v>21728</v>
      </c>
      <c r="BB24" s="56">
        <f>IF(X24&lt;&gt;0,X24,"")</f>
        <v>10928</v>
      </c>
      <c r="BC24" s="56">
        <f>IF(Y24&lt;&gt;0,Y24,"")</f>
        <v>7952</v>
      </c>
      <c r="BD24" s="56">
        <f>IF(Z24&lt;&gt;0,Z24,"")</f>
        <v>6944</v>
      </c>
      <c r="BE24" s="56">
        <f>IF(AA24&lt;&gt;0,AA24,"")</f>
        <v>5152</v>
      </c>
      <c r="BF24" s="56">
        <f>IF(AB24&lt;&gt;0,AB24,"")</f>
        <v>5280</v>
      </c>
      <c r="BG24" s="56">
        <f>IF(AC24&lt;&gt;0,AC24,"")</f>
        <v>4720</v>
      </c>
      <c r="BH24" s="56">
        <f>IF(AD24&lt;&gt;0,AD24,"")</f>
        <v>2960</v>
      </c>
      <c r="BI24" s="65">
        <f>MAX(AI24:BH24)</f>
        <v>448656</v>
      </c>
    </row>
    <row r="25" spans="1:61" x14ac:dyDescent="0.2">
      <c r="A25" s="225"/>
      <c r="B25" s="224" t="s">
        <v>135</v>
      </c>
      <c r="C25" s="113">
        <v>404288</v>
      </c>
      <c r="D25" s="114">
        <v>628752</v>
      </c>
      <c r="E25" s="114">
        <v>1015520</v>
      </c>
      <c r="F25" s="114">
        <v>6236896</v>
      </c>
      <c r="G25" s="114">
        <v>13265616</v>
      </c>
      <c r="H25" s="114">
        <v>12883872</v>
      </c>
      <c r="I25" s="114">
        <v>24520464</v>
      </c>
      <c r="J25" s="114">
        <v>7013920</v>
      </c>
      <c r="K25" s="114">
        <v>3918064</v>
      </c>
      <c r="L25" s="114">
        <v>1143360</v>
      </c>
      <c r="M25" s="114">
        <v>175664</v>
      </c>
      <c r="N25" s="114">
        <v>27856</v>
      </c>
      <c r="O25" s="114">
        <v>1536</v>
      </c>
      <c r="P25" s="114">
        <v>2320</v>
      </c>
      <c r="Q25" s="114">
        <v>10592</v>
      </c>
      <c r="R25" s="114">
        <v>2320</v>
      </c>
      <c r="S25" s="115">
        <v>0</v>
      </c>
      <c r="T25" s="225"/>
      <c r="U25" s="224" t="s">
        <v>135</v>
      </c>
      <c r="V25" s="113">
        <v>1392</v>
      </c>
      <c r="W25" s="114">
        <v>2176</v>
      </c>
      <c r="X25" s="114">
        <v>3184</v>
      </c>
      <c r="Y25" s="114">
        <v>2704</v>
      </c>
      <c r="Z25" s="114">
        <v>1344</v>
      </c>
      <c r="AA25" s="114">
        <v>2544</v>
      </c>
      <c r="AB25" s="114">
        <v>1600</v>
      </c>
      <c r="AC25" s="114">
        <v>4400</v>
      </c>
      <c r="AD25" s="115">
        <v>2576</v>
      </c>
      <c r="AG25" s="3" t="str">
        <f t="shared" si="0"/>
        <v/>
      </c>
      <c r="AH25" s="3" t="str">
        <f t="shared" si="7"/>
        <v>Vanderhoof Forest District</v>
      </c>
      <c r="AI25" s="56">
        <f t="shared" si="1"/>
        <v>404288</v>
      </c>
      <c r="AJ25" s="56">
        <f t="shared" si="8"/>
        <v>628752</v>
      </c>
      <c r="AK25" s="56">
        <f t="shared" si="2"/>
        <v>1015520</v>
      </c>
      <c r="AL25" s="56">
        <f t="shared" si="9"/>
        <v>6236896</v>
      </c>
      <c r="AM25" s="56">
        <f t="shared" si="3"/>
        <v>13265616</v>
      </c>
      <c r="AN25" s="56">
        <f t="shared" si="10"/>
        <v>12883872</v>
      </c>
      <c r="AO25" s="56">
        <f t="shared" si="4"/>
        <v>24520464</v>
      </c>
      <c r="AP25" s="56">
        <f t="shared" si="11"/>
        <v>7013920</v>
      </c>
      <c r="AQ25" s="56">
        <f t="shared" si="5"/>
        <v>3918064</v>
      </c>
      <c r="AR25" s="56">
        <f t="shared" si="12"/>
        <v>1143360</v>
      </c>
      <c r="AS25" s="56">
        <f t="shared" si="6"/>
        <v>175664</v>
      </c>
      <c r="AT25" s="56">
        <f t="shared" si="13"/>
        <v>27856</v>
      </c>
      <c r="AU25" s="56">
        <f t="shared" si="14"/>
        <v>1536</v>
      </c>
      <c r="AV25" s="56">
        <f t="shared" si="15"/>
        <v>2320</v>
      </c>
      <c r="AW25" s="56">
        <f t="shared" si="16"/>
        <v>10592</v>
      </c>
      <c r="AX25" s="56">
        <f t="shared" si="20"/>
        <v>2320</v>
      </c>
      <c r="AY25" s="56" t="str">
        <f t="shared" si="21"/>
        <v/>
      </c>
      <c r="AZ25" s="56">
        <f>IF(V25&lt;&gt;0,V25,"")</f>
        <v>1392</v>
      </c>
      <c r="BA25" s="56">
        <f>IF(W25&lt;&gt;0,W25,"")</f>
        <v>2176</v>
      </c>
      <c r="BB25" s="56">
        <f>IF(X25&lt;&gt;0,X25,"")</f>
        <v>3184</v>
      </c>
      <c r="BC25" s="56">
        <f>IF(Y25&lt;&gt;0,Y25,"")</f>
        <v>2704</v>
      </c>
      <c r="BD25" s="56">
        <f>IF(Z25&lt;&gt;0,Z25,"")</f>
        <v>1344</v>
      </c>
      <c r="BE25" s="56">
        <f>IF(AA25&lt;&gt;0,AA25,"")</f>
        <v>2544</v>
      </c>
      <c r="BF25" s="56">
        <f>IF(AB25&lt;&gt;0,AB25,"")</f>
        <v>1600</v>
      </c>
      <c r="BG25" s="56">
        <f>IF(AC25&lt;&gt;0,AC25,"")</f>
        <v>4400</v>
      </c>
      <c r="BH25" s="56">
        <f>IF(AD25&lt;&gt;0,AD25,"")</f>
        <v>2576</v>
      </c>
      <c r="BI25" s="65">
        <f>MAX(AI25:BH25)</f>
        <v>24520464</v>
      </c>
    </row>
    <row r="26" spans="1:61" x14ac:dyDescent="0.2">
      <c r="A26" s="225"/>
      <c r="B26" s="224" t="s">
        <v>134</v>
      </c>
      <c r="C26" s="113">
        <v>447072</v>
      </c>
      <c r="D26" s="114">
        <v>432816</v>
      </c>
      <c r="E26" s="114">
        <v>1057696</v>
      </c>
      <c r="F26" s="114">
        <v>2089040</v>
      </c>
      <c r="G26" s="114">
        <v>5799696</v>
      </c>
      <c r="H26" s="114">
        <v>12179216</v>
      </c>
      <c r="I26" s="114">
        <v>19327312</v>
      </c>
      <c r="J26" s="114">
        <v>20326784</v>
      </c>
      <c r="K26" s="114">
        <v>17524128</v>
      </c>
      <c r="L26" s="114">
        <v>4739488</v>
      </c>
      <c r="M26" s="114">
        <v>1992160</v>
      </c>
      <c r="N26" s="114">
        <v>172224</v>
      </c>
      <c r="O26" s="114">
        <v>44240</v>
      </c>
      <c r="P26" s="114">
        <v>35248</v>
      </c>
      <c r="Q26" s="114">
        <v>11632</v>
      </c>
      <c r="R26" s="114">
        <v>8304</v>
      </c>
      <c r="S26" s="115">
        <v>6416</v>
      </c>
      <c r="T26" s="225"/>
      <c r="U26" s="224" t="s">
        <v>134</v>
      </c>
      <c r="V26" s="113">
        <v>9136</v>
      </c>
      <c r="W26" s="114">
        <v>12480</v>
      </c>
      <c r="X26" s="114">
        <v>10720</v>
      </c>
      <c r="Y26" s="114">
        <v>13296</v>
      </c>
      <c r="Z26" s="114">
        <v>15808</v>
      </c>
      <c r="AA26" s="114">
        <v>21440</v>
      </c>
      <c r="AB26" s="114">
        <v>27248</v>
      </c>
      <c r="AC26" s="114">
        <v>41136</v>
      </c>
      <c r="AD26" s="115">
        <v>54240</v>
      </c>
      <c r="AG26" s="3" t="str">
        <f t="shared" si="0"/>
        <v/>
      </c>
      <c r="AH26" s="3" t="str">
        <f t="shared" si="7"/>
        <v>Williams Lake TSA</v>
      </c>
      <c r="AI26" s="56">
        <f t="shared" si="1"/>
        <v>447072</v>
      </c>
      <c r="AJ26" s="56">
        <f t="shared" si="8"/>
        <v>432816</v>
      </c>
      <c r="AK26" s="56">
        <f t="shared" si="2"/>
        <v>1057696</v>
      </c>
      <c r="AL26" s="56">
        <f t="shared" si="9"/>
        <v>2089040</v>
      </c>
      <c r="AM26" s="56">
        <f t="shared" si="3"/>
        <v>5799696</v>
      </c>
      <c r="AN26" s="56">
        <f t="shared" si="10"/>
        <v>12179216</v>
      </c>
      <c r="AO26" s="56">
        <f t="shared" si="4"/>
        <v>19327312</v>
      </c>
      <c r="AP26" s="56">
        <f t="shared" si="11"/>
        <v>20326784</v>
      </c>
      <c r="AQ26" s="56">
        <f t="shared" si="5"/>
        <v>17524128</v>
      </c>
      <c r="AR26" s="56">
        <f t="shared" si="12"/>
        <v>4739488</v>
      </c>
      <c r="AS26" s="56">
        <f t="shared" si="6"/>
        <v>1992160</v>
      </c>
      <c r="AT26" s="56">
        <f t="shared" si="13"/>
        <v>172224</v>
      </c>
      <c r="AU26" s="56">
        <f t="shared" si="14"/>
        <v>44240</v>
      </c>
      <c r="AV26" s="56">
        <f t="shared" si="15"/>
        <v>35248</v>
      </c>
      <c r="AW26" s="56">
        <f t="shared" si="16"/>
        <v>11632</v>
      </c>
      <c r="AX26" s="56">
        <f t="shared" si="20"/>
        <v>8304</v>
      </c>
      <c r="AY26" s="56">
        <f t="shared" si="21"/>
        <v>6416</v>
      </c>
      <c r="AZ26" s="56">
        <f>IF(V26&lt;&gt;0,V26,"")</f>
        <v>9136</v>
      </c>
      <c r="BA26" s="56">
        <f>IF(W26&lt;&gt;0,W26,"")</f>
        <v>12480</v>
      </c>
      <c r="BB26" s="56">
        <f>IF(X26&lt;&gt;0,X26,"")</f>
        <v>10720</v>
      </c>
      <c r="BC26" s="56">
        <f>IF(Y26&lt;&gt;0,Y26,"")</f>
        <v>13296</v>
      </c>
      <c r="BD26" s="56">
        <f>IF(Z26&lt;&gt;0,Z26,"")</f>
        <v>15808</v>
      </c>
      <c r="BE26" s="56">
        <f>IF(AA26&lt;&gt;0,AA26,"")</f>
        <v>21440</v>
      </c>
      <c r="BF26" s="56">
        <f>IF(AB26&lt;&gt;0,AB26,"")</f>
        <v>27248</v>
      </c>
      <c r="BG26" s="56">
        <f>IF(AC26&lt;&gt;0,AC26,"")</f>
        <v>41136</v>
      </c>
      <c r="BH26" s="56">
        <f>IF(AD26&lt;&gt;0,AD26,"")</f>
        <v>54240</v>
      </c>
      <c r="BI26" s="65">
        <f>MAX(AI26:BH26)</f>
        <v>20326784</v>
      </c>
    </row>
    <row r="27" spans="1:61" x14ac:dyDescent="0.2">
      <c r="A27" s="140" t="s">
        <v>82</v>
      </c>
      <c r="B27" s="142"/>
      <c r="C27" s="316">
        <v>5015200</v>
      </c>
      <c r="D27" s="317">
        <v>6350576</v>
      </c>
      <c r="E27" s="317">
        <v>11575056</v>
      </c>
      <c r="F27" s="317">
        <v>26531568</v>
      </c>
      <c r="G27" s="317">
        <v>51060176</v>
      </c>
      <c r="H27" s="317">
        <v>71914848</v>
      </c>
      <c r="I27" s="317">
        <v>130227216</v>
      </c>
      <c r="J27" s="317">
        <v>108122368</v>
      </c>
      <c r="K27" s="317">
        <v>95312064</v>
      </c>
      <c r="L27" s="317">
        <v>53780512</v>
      </c>
      <c r="M27" s="317">
        <v>42440768</v>
      </c>
      <c r="N27" s="317">
        <v>32273664</v>
      </c>
      <c r="O27" s="317">
        <v>17359440</v>
      </c>
      <c r="P27" s="317">
        <v>8483216</v>
      </c>
      <c r="Q27" s="317">
        <v>2773328</v>
      </c>
      <c r="R27" s="317">
        <v>1370176</v>
      </c>
      <c r="S27" s="323">
        <v>527312</v>
      </c>
      <c r="T27" s="140" t="s">
        <v>82</v>
      </c>
      <c r="U27" s="142"/>
      <c r="V27" s="316">
        <v>638112</v>
      </c>
      <c r="W27" s="317">
        <v>711408</v>
      </c>
      <c r="X27" s="317">
        <v>753280</v>
      </c>
      <c r="Y27" s="317">
        <v>796784</v>
      </c>
      <c r="Z27" s="317">
        <v>881648</v>
      </c>
      <c r="AA27" s="317">
        <v>966160</v>
      </c>
      <c r="AB27" s="317">
        <v>1078320</v>
      </c>
      <c r="AC27" s="317">
        <v>1140880</v>
      </c>
      <c r="AD27" s="323">
        <v>1186592</v>
      </c>
      <c r="AG27" s="3" t="str">
        <f t="shared" si="0"/>
        <v>Pine Units Total</v>
      </c>
      <c r="AH27" s="3" t="str">
        <f t="shared" si="7"/>
        <v/>
      </c>
      <c r="AI27" s="56">
        <f t="shared" si="1"/>
        <v>5015200</v>
      </c>
      <c r="AJ27" s="56">
        <f t="shared" si="8"/>
        <v>6350576</v>
      </c>
      <c r="AK27" s="56">
        <f t="shared" si="2"/>
        <v>11575056</v>
      </c>
      <c r="AL27" s="56">
        <f t="shared" si="9"/>
        <v>26531568</v>
      </c>
      <c r="AM27" s="56">
        <f t="shared" si="3"/>
        <v>51060176</v>
      </c>
      <c r="AN27" s="56">
        <f t="shared" si="10"/>
        <v>71914848</v>
      </c>
      <c r="AO27" s="56">
        <f t="shared" si="4"/>
        <v>130227216</v>
      </c>
      <c r="AP27" s="56">
        <f t="shared" si="11"/>
        <v>108122368</v>
      </c>
      <c r="AQ27" s="56">
        <f t="shared" si="5"/>
        <v>95312064</v>
      </c>
      <c r="AR27" s="56">
        <f t="shared" si="12"/>
        <v>53780512</v>
      </c>
      <c r="AS27" s="56">
        <f t="shared" si="6"/>
        <v>42440768</v>
      </c>
      <c r="AT27" s="56">
        <f t="shared" si="13"/>
        <v>32273664</v>
      </c>
      <c r="AU27" s="56">
        <f t="shared" si="14"/>
        <v>17359440</v>
      </c>
      <c r="AV27" s="56">
        <f t="shared" si="15"/>
        <v>8483216</v>
      </c>
      <c r="AW27" s="56">
        <f t="shared" si="16"/>
        <v>2773328</v>
      </c>
      <c r="AX27" s="56">
        <f t="shared" si="20"/>
        <v>1370176</v>
      </c>
      <c r="AY27" s="56">
        <f t="shared" si="21"/>
        <v>527312</v>
      </c>
      <c r="AZ27" s="56">
        <f>IF(V27&lt;&gt;0,V27,"")</f>
        <v>638112</v>
      </c>
      <c r="BA27" s="56">
        <f>IF(W27&lt;&gt;0,W27,"")</f>
        <v>711408</v>
      </c>
      <c r="BB27" s="56">
        <f>IF(X27&lt;&gt;0,X27,"")</f>
        <v>753280</v>
      </c>
      <c r="BC27" s="56">
        <f>IF(Y27&lt;&gt;0,Y27,"")</f>
        <v>796784</v>
      </c>
      <c r="BD27" s="56">
        <f>IF(Z27&lt;&gt;0,Z27,"")</f>
        <v>881648</v>
      </c>
      <c r="BE27" s="56">
        <f>IF(AA27&lt;&gt;0,AA27,"")</f>
        <v>966160</v>
      </c>
      <c r="BF27" s="56">
        <f>IF(AB27&lt;&gt;0,AB27,"")</f>
        <v>1078320</v>
      </c>
      <c r="BG27" s="56">
        <f>IF(AC27&lt;&gt;0,AC27,"")</f>
        <v>1140880</v>
      </c>
      <c r="BH27" s="56">
        <f>IF(AD27&lt;&gt;0,AD27,"")</f>
        <v>1186592</v>
      </c>
      <c r="BI27" s="65">
        <f>MAX(AI27:BH27)</f>
        <v>130227216</v>
      </c>
    </row>
    <row r="28" spans="1:61" x14ac:dyDescent="0.2">
      <c r="A28" s="140" t="s">
        <v>202</v>
      </c>
      <c r="B28" s="140" t="s">
        <v>178</v>
      </c>
      <c r="C28" s="316">
        <v>0</v>
      </c>
      <c r="D28" s="317">
        <v>0</v>
      </c>
      <c r="E28" s="317">
        <v>0</v>
      </c>
      <c r="F28" s="317">
        <v>0</v>
      </c>
      <c r="G28" s="317">
        <v>0</v>
      </c>
      <c r="H28" s="317">
        <v>0</v>
      </c>
      <c r="I28" s="317">
        <v>0</v>
      </c>
      <c r="J28" s="317">
        <v>0</v>
      </c>
      <c r="K28" s="317">
        <v>0</v>
      </c>
      <c r="L28" s="317">
        <v>0</v>
      </c>
      <c r="M28" s="317">
        <v>0</v>
      </c>
      <c r="N28" s="317">
        <v>0</v>
      </c>
      <c r="O28" s="317">
        <v>0</v>
      </c>
      <c r="P28" s="317">
        <v>0</v>
      </c>
      <c r="Q28" s="317">
        <v>0</v>
      </c>
      <c r="R28" s="317">
        <v>0</v>
      </c>
      <c r="S28" s="323">
        <v>0</v>
      </c>
      <c r="T28" s="140" t="s">
        <v>202</v>
      </c>
      <c r="U28" s="140" t="s">
        <v>178</v>
      </c>
      <c r="V28" s="316">
        <v>0</v>
      </c>
      <c r="W28" s="317">
        <v>0</v>
      </c>
      <c r="X28" s="317">
        <v>0</v>
      </c>
      <c r="Y28" s="317">
        <v>0</v>
      </c>
      <c r="Z28" s="317">
        <v>0</v>
      </c>
      <c r="AA28" s="317">
        <v>0</v>
      </c>
      <c r="AB28" s="317">
        <v>0</v>
      </c>
      <c r="AC28" s="317">
        <v>0</v>
      </c>
      <c r="AD28" s="323">
        <v>0</v>
      </c>
      <c r="AG28" s="3" t="str">
        <f t="shared" si="0"/>
        <v>Non-pine Units</v>
      </c>
      <c r="AH28" s="3" t="str">
        <f t="shared" si="7"/>
        <v>Arrowsmith TSA</v>
      </c>
      <c r="AI28" s="56" t="str">
        <f t="shared" si="1"/>
        <v/>
      </c>
      <c r="AJ28" s="56" t="str">
        <f t="shared" si="8"/>
        <v/>
      </c>
      <c r="AK28" s="56" t="str">
        <f t="shared" si="2"/>
        <v/>
      </c>
      <c r="AL28" s="56" t="str">
        <f t="shared" si="9"/>
        <v/>
      </c>
      <c r="AM28" s="56" t="str">
        <f t="shared" si="3"/>
        <v/>
      </c>
      <c r="AN28" s="56" t="str">
        <f t="shared" si="10"/>
        <v/>
      </c>
      <c r="AO28" s="56" t="str">
        <f t="shared" si="4"/>
        <v/>
      </c>
      <c r="AP28" s="56" t="str">
        <f t="shared" si="11"/>
        <v/>
      </c>
      <c r="AQ28" s="56" t="str">
        <f t="shared" si="5"/>
        <v/>
      </c>
      <c r="AR28" s="56" t="str">
        <f t="shared" si="12"/>
        <v/>
      </c>
      <c r="AS28" s="56" t="str">
        <f t="shared" si="6"/>
        <v/>
      </c>
      <c r="AT28" s="56" t="str">
        <f t="shared" si="13"/>
        <v/>
      </c>
      <c r="AU28" s="56" t="str">
        <f t="shared" si="14"/>
        <v/>
      </c>
      <c r="AV28" s="56" t="str">
        <f t="shared" si="15"/>
        <v/>
      </c>
      <c r="AW28" s="56" t="str">
        <f t="shared" si="16"/>
        <v/>
      </c>
      <c r="AX28" s="56" t="str">
        <f t="shared" si="20"/>
        <v/>
      </c>
      <c r="AY28" s="56" t="str">
        <f t="shared" si="21"/>
        <v/>
      </c>
      <c r="AZ28" s="56" t="str">
        <f>IF(V28&lt;&gt;0,V28,"")</f>
        <v/>
      </c>
      <c r="BA28" s="56" t="str">
        <f>IF(W28&lt;&gt;0,W28,"")</f>
        <v/>
      </c>
      <c r="BB28" s="56" t="str">
        <f>IF(X28&lt;&gt;0,X28,"")</f>
        <v/>
      </c>
      <c r="BC28" s="56" t="str">
        <f>IF(Y28&lt;&gt;0,Y28,"")</f>
        <v/>
      </c>
      <c r="BD28" s="56" t="str">
        <f>IF(Z28&lt;&gt;0,Z28,"")</f>
        <v/>
      </c>
      <c r="BE28" s="56" t="str">
        <f>IF(AA28&lt;&gt;0,AA28,"")</f>
        <v/>
      </c>
      <c r="BF28" s="56" t="str">
        <f>IF(AB28&lt;&gt;0,AB28,"")</f>
        <v/>
      </c>
      <c r="BG28" s="56" t="str">
        <f>IF(AC28&lt;&gt;0,AC28,"")</f>
        <v/>
      </c>
      <c r="BH28" s="56" t="str">
        <f>IF(AD28&lt;&gt;0,AD28,"")</f>
        <v/>
      </c>
      <c r="BI28" s="65">
        <f>MAX(AI28:BH28)</f>
        <v>0</v>
      </c>
    </row>
    <row r="29" spans="1:61" x14ac:dyDescent="0.2">
      <c r="A29" s="225"/>
      <c r="B29" s="224" t="s">
        <v>179</v>
      </c>
      <c r="C29" s="113">
        <v>0</v>
      </c>
      <c r="D29" s="114">
        <v>0</v>
      </c>
      <c r="E29" s="114">
        <v>352</v>
      </c>
      <c r="F29" s="114">
        <v>0</v>
      </c>
      <c r="G29" s="114">
        <v>0</v>
      </c>
      <c r="H29" s="114">
        <v>0</v>
      </c>
      <c r="I29" s="114">
        <v>0</v>
      </c>
      <c r="J29" s="114">
        <v>0</v>
      </c>
      <c r="K29" s="114">
        <v>0</v>
      </c>
      <c r="L29" s="114">
        <v>0</v>
      </c>
      <c r="M29" s="114">
        <v>1376</v>
      </c>
      <c r="N29" s="114">
        <v>832</v>
      </c>
      <c r="O29" s="114">
        <v>240</v>
      </c>
      <c r="P29" s="114">
        <v>1712</v>
      </c>
      <c r="Q29" s="114">
        <v>1120</v>
      </c>
      <c r="R29" s="114">
        <v>0</v>
      </c>
      <c r="S29" s="115">
        <v>0</v>
      </c>
      <c r="T29" s="225"/>
      <c r="U29" s="224" t="s">
        <v>179</v>
      </c>
      <c r="V29" s="113">
        <v>928</v>
      </c>
      <c r="W29" s="114">
        <v>7936</v>
      </c>
      <c r="X29" s="114">
        <v>23968</v>
      </c>
      <c r="Y29" s="114">
        <v>120192</v>
      </c>
      <c r="Z29" s="114">
        <v>426592</v>
      </c>
      <c r="AA29" s="114">
        <v>967232</v>
      </c>
      <c r="AB29" s="114">
        <v>1334000</v>
      </c>
      <c r="AC29" s="114">
        <v>1339120</v>
      </c>
      <c r="AD29" s="115">
        <v>1022880</v>
      </c>
      <c r="AG29" s="3" t="str">
        <f t="shared" si="0"/>
        <v/>
      </c>
      <c r="AH29" s="3" t="str">
        <f t="shared" si="7"/>
        <v>Cassiar TSA</v>
      </c>
      <c r="AI29" s="56" t="str">
        <f t="shared" si="1"/>
        <v/>
      </c>
      <c r="AJ29" s="56" t="str">
        <f t="shared" si="8"/>
        <v/>
      </c>
      <c r="AK29" s="56">
        <f t="shared" si="2"/>
        <v>352</v>
      </c>
      <c r="AL29" s="56" t="str">
        <f t="shared" si="9"/>
        <v/>
      </c>
      <c r="AM29" s="56" t="str">
        <f t="shared" si="3"/>
        <v/>
      </c>
      <c r="AN29" s="56" t="str">
        <f t="shared" si="10"/>
        <v/>
      </c>
      <c r="AO29" s="56" t="str">
        <f t="shared" si="4"/>
        <v/>
      </c>
      <c r="AP29" s="56" t="str">
        <f t="shared" si="11"/>
        <v/>
      </c>
      <c r="AQ29" s="56" t="str">
        <f t="shared" si="5"/>
        <v/>
      </c>
      <c r="AR29" s="56" t="str">
        <f t="shared" si="12"/>
        <v/>
      </c>
      <c r="AS29" s="56">
        <f t="shared" si="6"/>
        <v>1376</v>
      </c>
      <c r="AT29" s="56">
        <f t="shared" si="13"/>
        <v>832</v>
      </c>
      <c r="AU29" s="56">
        <f t="shared" si="14"/>
        <v>240</v>
      </c>
      <c r="AV29" s="56">
        <f t="shared" si="15"/>
        <v>1712</v>
      </c>
      <c r="AW29" s="56">
        <f t="shared" si="16"/>
        <v>1120</v>
      </c>
      <c r="AX29" s="56" t="str">
        <f t="shared" si="20"/>
        <v/>
      </c>
      <c r="AY29" s="56" t="str">
        <f t="shared" si="21"/>
        <v/>
      </c>
      <c r="AZ29" s="56">
        <f>IF(V29&lt;&gt;0,V29,"")</f>
        <v>928</v>
      </c>
      <c r="BA29" s="56">
        <f>IF(W29&lt;&gt;0,W29,"")</f>
        <v>7936</v>
      </c>
      <c r="BB29" s="56">
        <f>IF(X29&lt;&gt;0,X29,"")</f>
        <v>23968</v>
      </c>
      <c r="BC29" s="56">
        <f>IF(Y29&lt;&gt;0,Y29,"")</f>
        <v>120192</v>
      </c>
      <c r="BD29" s="56">
        <f>IF(Z29&lt;&gt;0,Z29,"")</f>
        <v>426592</v>
      </c>
      <c r="BE29" s="56">
        <f>IF(AA29&lt;&gt;0,AA29,"")</f>
        <v>967232</v>
      </c>
      <c r="BF29" s="56">
        <f>IF(AB29&lt;&gt;0,AB29,"")</f>
        <v>1334000</v>
      </c>
      <c r="BG29" s="56">
        <f>IF(AC29&lt;&gt;0,AC29,"")</f>
        <v>1339120</v>
      </c>
      <c r="BH29" s="56">
        <f>IF(AD29&lt;&gt;0,AD29,"")</f>
        <v>1022880</v>
      </c>
      <c r="BI29" s="65">
        <f>MAX(AI29:BH29)</f>
        <v>1339120</v>
      </c>
    </row>
    <row r="30" spans="1:61" x14ac:dyDescent="0.2">
      <c r="A30" s="225"/>
      <c r="B30" s="224" t="s">
        <v>180</v>
      </c>
      <c r="C30" s="113">
        <v>0</v>
      </c>
      <c r="D30" s="114">
        <v>0</v>
      </c>
      <c r="E30" s="114">
        <v>0</v>
      </c>
      <c r="F30" s="114">
        <v>0</v>
      </c>
      <c r="G30" s="114">
        <v>0</v>
      </c>
      <c r="H30" s="114">
        <v>0</v>
      </c>
      <c r="I30" s="114">
        <v>0</v>
      </c>
      <c r="J30" s="114">
        <v>0</v>
      </c>
      <c r="K30" s="114">
        <v>0</v>
      </c>
      <c r="L30" s="114">
        <v>3552</v>
      </c>
      <c r="M30" s="114">
        <v>0</v>
      </c>
      <c r="N30" s="114">
        <v>0</v>
      </c>
      <c r="O30" s="114">
        <v>1104</v>
      </c>
      <c r="P30" s="114">
        <v>0</v>
      </c>
      <c r="Q30" s="114">
        <v>0</v>
      </c>
      <c r="R30" s="114">
        <v>0</v>
      </c>
      <c r="S30" s="115">
        <v>0</v>
      </c>
      <c r="T30" s="225"/>
      <c r="U30" s="224" t="s">
        <v>180</v>
      </c>
      <c r="V30" s="113">
        <v>0</v>
      </c>
      <c r="W30" s="114">
        <v>352</v>
      </c>
      <c r="X30" s="114">
        <v>816</v>
      </c>
      <c r="Y30" s="114">
        <v>352</v>
      </c>
      <c r="Z30" s="114">
        <v>32</v>
      </c>
      <c r="AA30" s="114">
        <v>624</v>
      </c>
      <c r="AB30" s="114">
        <v>3136</v>
      </c>
      <c r="AC30" s="114">
        <v>4224</v>
      </c>
      <c r="AD30" s="115">
        <v>5152</v>
      </c>
      <c r="AG30" s="3" t="str">
        <f t="shared" si="0"/>
        <v/>
      </c>
      <c r="AH30" s="3" t="str">
        <f t="shared" si="7"/>
        <v>Cranberry TSA</v>
      </c>
      <c r="AI30" s="56" t="str">
        <f t="shared" si="1"/>
        <v/>
      </c>
      <c r="AJ30" s="56" t="str">
        <f t="shared" si="8"/>
        <v/>
      </c>
      <c r="AK30" s="56" t="str">
        <f t="shared" si="2"/>
        <v/>
      </c>
      <c r="AL30" s="56" t="str">
        <f t="shared" si="9"/>
        <v/>
      </c>
      <c r="AM30" s="56" t="str">
        <f t="shared" si="3"/>
        <v/>
      </c>
      <c r="AN30" s="56" t="str">
        <f t="shared" si="10"/>
        <v/>
      </c>
      <c r="AO30" s="56" t="str">
        <f t="shared" si="4"/>
        <v/>
      </c>
      <c r="AP30" s="56" t="str">
        <f t="shared" si="11"/>
        <v/>
      </c>
      <c r="AQ30" s="56" t="str">
        <f t="shared" si="5"/>
        <v/>
      </c>
      <c r="AR30" s="56">
        <f t="shared" si="12"/>
        <v>3552</v>
      </c>
      <c r="AS30" s="56" t="str">
        <f t="shared" si="6"/>
        <v/>
      </c>
      <c r="AT30" s="56" t="str">
        <f t="shared" si="13"/>
        <v/>
      </c>
      <c r="AU30" s="56">
        <f t="shared" si="14"/>
        <v>1104</v>
      </c>
      <c r="AV30" s="56" t="str">
        <f t="shared" si="15"/>
        <v/>
      </c>
      <c r="AW30" s="56" t="str">
        <f t="shared" si="16"/>
        <v/>
      </c>
      <c r="AX30" s="56" t="str">
        <f t="shared" si="20"/>
        <v/>
      </c>
      <c r="AY30" s="56" t="str">
        <f t="shared" si="21"/>
        <v/>
      </c>
      <c r="AZ30" s="56" t="str">
        <f>IF(V30&lt;&gt;0,V30,"")</f>
        <v/>
      </c>
      <c r="BA30" s="56">
        <f>IF(W30&lt;&gt;0,W30,"")</f>
        <v>352</v>
      </c>
      <c r="BB30" s="56">
        <f>IF(X30&lt;&gt;0,X30,"")</f>
        <v>816</v>
      </c>
      <c r="BC30" s="56">
        <f>IF(Y30&lt;&gt;0,Y30,"")</f>
        <v>352</v>
      </c>
      <c r="BD30" s="56">
        <f>IF(Z30&lt;&gt;0,Z30,"")</f>
        <v>32</v>
      </c>
      <c r="BE30" s="56">
        <f>IF(AA30&lt;&gt;0,AA30,"")</f>
        <v>624</v>
      </c>
      <c r="BF30" s="56">
        <f>IF(AB30&lt;&gt;0,AB30,"")</f>
        <v>3136</v>
      </c>
      <c r="BG30" s="56">
        <f>IF(AC30&lt;&gt;0,AC30,"")</f>
        <v>4224</v>
      </c>
      <c r="BH30" s="56">
        <f>IF(AD30&lt;&gt;0,AD30,"")</f>
        <v>5152</v>
      </c>
      <c r="BI30" s="65">
        <f>MAX(AI30:BH30)</f>
        <v>5152</v>
      </c>
    </row>
    <row r="31" spans="1:61" x14ac:dyDescent="0.2">
      <c r="A31" s="225"/>
      <c r="B31" s="224" t="s">
        <v>181</v>
      </c>
      <c r="C31" s="113">
        <v>0</v>
      </c>
      <c r="D31" s="114">
        <v>0</v>
      </c>
      <c r="E31" s="114">
        <v>0</v>
      </c>
      <c r="F31" s="114">
        <v>0</v>
      </c>
      <c r="G31" s="114">
        <v>0</v>
      </c>
      <c r="H31" s="114">
        <v>0</v>
      </c>
      <c r="I31" s="114">
        <v>0</v>
      </c>
      <c r="J31" s="114">
        <v>0</v>
      </c>
      <c r="K31" s="114">
        <v>0</v>
      </c>
      <c r="L31" s="114">
        <v>208</v>
      </c>
      <c r="M31" s="114">
        <v>5040</v>
      </c>
      <c r="N31" s="114">
        <v>832</v>
      </c>
      <c r="O31" s="114">
        <v>11104</v>
      </c>
      <c r="P31" s="114">
        <v>34336</v>
      </c>
      <c r="Q31" s="114">
        <v>158400</v>
      </c>
      <c r="R31" s="114">
        <v>118448</v>
      </c>
      <c r="S31" s="115">
        <v>8432</v>
      </c>
      <c r="T31" s="225"/>
      <c r="U31" s="224" t="s">
        <v>181</v>
      </c>
      <c r="V31" s="113">
        <v>37088</v>
      </c>
      <c r="W31" s="114">
        <v>83728</v>
      </c>
      <c r="X31" s="114">
        <v>140688</v>
      </c>
      <c r="Y31" s="114">
        <v>221072</v>
      </c>
      <c r="Z31" s="114">
        <v>354192</v>
      </c>
      <c r="AA31" s="114">
        <v>470848</v>
      </c>
      <c r="AB31" s="114">
        <v>668784</v>
      </c>
      <c r="AC31" s="114">
        <v>688144</v>
      </c>
      <c r="AD31" s="115">
        <v>600720</v>
      </c>
      <c r="AG31" s="3" t="str">
        <f t="shared" si="0"/>
        <v/>
      </c>
      <c r="AH31" s="3" t="str">
        <f t="shared" si="7"/>
        <v>Fort Nelson TSA</v>
      </c>
      <c r="AI31" s="56" t="str">
        <f t="shared" si="1"/>
        <v/>
      </c>
      <c r="AJ31" s="56" t="str">
        <f t="shared" si="8"/>
        <v/>
      </c>
      <c r="AK31" s="56" t="str">
        <f t="shared" si="2"/>
        <v/>
      </c>
      <c r="AL31" s="56" t="str">
        <f t="shared" si="9"/>
        <v/>
      </c>
      <c r="AM31" s="56" t="str">
        <f t="shared" si="3"/>
        <v/>
      </c>
      <c r="AN31" s="56" t="str">
        <f t="shared" si="10"/>
        <v/>
      </c>
      <c r="AO31" s="56" t="str">
        <f t="shared" si="4"/>
        <v/>
      </c>
      <c r="AP31" s="56" t="str">
        <f t="shared" si="11"/>
        <v/>
      </c>
      <c r="AQ31" s="56" t="str">
        <f t="shared" si="5"/>
        <v/>
      </c>
      <c r="AR31" s="56">
        <f t="shared" si="12"/>
        <v>208</v>
      </c>
      <c r="AS31" s="56">
        <f t="shared" si="6"/>
        <v>5040</v>
      </c>
      <c r="AT31" s="56">
        <f t="shared" si="13"/>
        <v>832</v>
      </c>
      <c r="AU31" s="56">
        <f t="shared" si="14"/>
        <v>11104</v>
      </c>
      <c r="AV31" s="56">
        <f t="shared" si="15"/>
        <v>34336</v>
      </c>
      <c r="AW31" s="56">
        <f t="shared" si="16"/>
        <v>158400</v>
      </c>
      <c r="AX31" s="56">
        <f t="shared" si="20"/>
        <v>118448</v>
      </c>
      <c r="AY31" s="56">
        <f t="shared" si="21"/>
        <v>8432</v>
      </c>
      <c r="AZ31" s="56">
        <f>IF(V31&lt;&gt;0,V31,"")</f>
        <v>37088</v>
      </c>
      <c r="BA31" s="56">
        <f>IF(W31&lt;&gt;0,W31,"")</f>
        <v>83728</v>
      </c>
      <c r="BB31" s="56">
        <f>IF(X31&lt;&gt;0,X31,"")</f>
        <v>140688</v>
      </c>
      <c r="BC31" s="56">
        <f>IF(Y31&lt;&gt;0,Y31,"")</f>
        <v>221072</v>
      </c>
      <c r="BD31" s="56">
        <f>IF(Z31&lt;&gt;0,Z31,"")</f>
        <v>354192</v>
      </c>
      <c r="BE31" s="56">
        <f>IF(AA31&lt;&gt;0,AA31,"")</f>
        <v>470848</v>
      </c>
      <c r="BF31" s="56">
        <f>IF(AB31&lt;&gt;0,AB31,"")</f>
        <v>668784</v>
      </c>
      <c r="BG31" s="56">
        <f>IF(AC31&lt;&gt;0,AC31,"")</f>
        <v>688144</v>
      </c>
      <c r="BH31" s="56">
        <f>IF(AD31&lt;&gt;0,AD31,"")</f>
        <v>600720</v>
      </c>
      <c r="BI31" s="65">
        <f>MAX(AI31:BH31)</f>
        <v>688144</v>
      </c>
    </row>
    <row r="32" spans="1:61" x14ac:dyDescent="0.2">
      <c r="A32" s="225"/>
      <c r="B32" s="224" t="s">
        <v>182</v>
      </c>
      <c r="C32" s="113">
        <v>352</v>
      </c>
      <c r="D32" s="114">
        <v>896</v>
      </c>
      <c r="E32" s="114">
        <v>1264</v>
      </c>
      <c r="F32" s="114">
        <v>3744</v>
      </c>
      <c r="G32" s="114">
        <v>2512</v>
      </c>
      <c r="H32" s="114">
        <v>5936</v>
      </c>
      <c r="I32" s="114">
        <v>2208</v>
      </c>
      <c r="J32" s="114">
        <v>24736</v>
      </c>
      <c r="K32" s="114">
        <v>55968</v>
      </c>
      <c r="L32" s="114">
        <v>63840</v>
      </c>
      <c r="M32" s="114">
        <v>28512</v>
      </c>
      <c r="N32" s="114">
        <v>16128</v>
      </c>
      <c r="O32" s="114">
        <v>8960</v>
      </c>
      <c r="P32" s="114">
        <v>1328</v>
      </c>
      <c r="Q32" s="114">
        <v>464</v>
      </c>
      <c r="R32" s="114">
        <v>192</v>
      </c>
      <c r="S32" s="115">
        <v>0</v>
      </c>
      <c r="T32" s="225"/>
      <c r="U32" s="224" t="s">
        <v>182</v>
      </c>
      <c r="V32" s="113">
        <v>0</v>
      </c>
      <c r="W32" s="114">
        <v>208</v>
      </c>
      <c r="X32" s="114">
        <v>224</v>
      </c>
      <c r="Y32" s="114">
        <v>160</v>
      </c>
      <c r="Z32" s="114">
        <v>48</v>
      </c>
      <c r="AA32" s="114">
        <v>48</v>
      </c>
      <c r="AB32" s="114">
        <v>224</v>
      </c>
      <c r="AC32" s="114">
        <v>560</v>
      </c>
      <c r="AD32" s="115">
        <v>288</v>
      </c>
      <c r="AG32" s="3" t="str">
        <f t="shared" si="0"/>
        <v/>
      </c>
      <c r="AH32" s="3" t="str">
        <f t="shared" si="7"/>
        <v>Fraser TSA</v>
      </c>
      <c r="AI32" s="56">
        <f t="shared" si="1"/>
        <v>352</v>
      </c>
      <c r="AJ32" s="56">
        <f t="shared" si="8"/>
        <v>896</v>
      </c>
      <c r="AK32" s="56">
        <f t="shared" si="2"/>
        <v>1264</v>
      </c>
      <c r="AL32" s="56">
        <f t="shared" si="9"/>
        <v>3744</v>
      </c>
      <c r="AM32" s="56">
        <f t="shared" si="3"/>
        <v>2512</v>
      </c>
      <c r="AN32" s="56">
        <f t="shared" si="10"/>
        <v>5936</v>
      </c>
      <c r="AO32" s="56">
        <f t="shared" si="4"/>
        <v>2208</v>
      </c>
      <c r="AP32" s="56">
        <f t="shared" si="11"/>
        <v>24736</v>
      </c>
      <c r="AQ32" s="56">
        <f t="shared" si="5"/>
        <v>55968</v>
      </c>
      <c r="AR32" s="56">
        <f t="shared" si="12"/>
        <v>63840</v>
      </c>
      <c r="AS32" s="56">
        <f t="shared" si="6"/>
        <v>28512</v>
      </c>
      <c r="AT32" s="56">
        <f t="shared" si="13"/>
        <v>16128</v>
      </c>
      <c r="AU32" s="56">
        <f t="shared" si="14"/>
        <v>8960</v>
      </c>
      <c r="AV32" s="56">
        <f t="shared" si="15"/>
        <v>1328</v>
      </c>
      <c r="AW32" s="56">
        <f t="shared" si="16"/>
        <v>464</v>
      </c>
      <c r="AX32" s="56">
        <f t="shared" si="20"/>
        <v>192</v>
      </c>
      <c r="AY32" s="56" t="str">
        <f t="shared" si="21"/>
        <v/>
      </c>
      <c r="AZ32" s="56" t="str">
        <f>IF(V32&lt;&gt;0,V32,"")</f>
        <v/>
      </c>
      <c r="BA32" s="56">
        <f>IF(W32&lt;&gt;0,W32,"")</f>
        <v>208</v>
      </c>
      <c r="BB32" s="56">
        <f>IF(X32&lt;&gt;0,X32,"")</f>
        <v>224</v>
      </c>
      <c r="BC32" s="56">
        <f>IF(Y32&lt;&gt;0,Y32,"")</f>
        <v>160</v>
      </c>
      <c r="BD32" s="56">
        <f>IF(Z32&lt;&gt;0,Z32,"")</f>
        <v>48</v>
      </c>
      <c r="BE32" s="56">
        <f>IF(AA32&lt;&gt;0,AA32,"")</f>
        <v>48</v>
      </c>
      <c r="BF32" s="56">
        <f>IF(AB32&lt;&gt;0,AB32,"")</f>
        <v>224</v>
      </c>
      <c r="BG32" s="56">
        <f>IF(AC32&lt;&gt;0,AC32,"")</f>
        <v>560</v>
      </c>
      <c r="BH32" s="56">
        <f>IF(AD32&lt;&gt;0,AD32,"")</f>
        <v>288</v>
      </c>
      <c r="BI32" s="65">
        <f>MAX(AI32:BH32)</f>
        <v>63840</v>
      </c>
    </row>
    <row r="33" spans="1:61" x14ac:dyDescent="0.2">
      <c r="A33" s="225"/>
      <c r="B33" s="224" t="s">
        <v>184</v>
      </c>
      <c r="C33" s="113">
        <v>0</v>
      </c>
      <c r="D33" s="114">
        <v>0</v>
      </c>
      <c r="E33" s="114">
        <v>128</v>
      </c>
      <c r="F33" s="114">
        <v>0</v>
      </c>
      <c r="G33" s="114">
        <v>80</v>
      </c>
      <c r="H33" s="114">
        <v>12400</v>
      </c>
      <c r="I33" s="114">
        <v>112</v>
      </c>
      <c r="J33" s="114">
        <v>0</v>
      </c>
      <c r="K33" s="114">
        <v>30848</v>
      </c>
      <c r="L33" s="114">
        <v>426960</v>
      </c>
      <c r="M33" s="114">
        <v>1219696</v>
      </c>
      <c r="N33" s="114">
        <v>3926304</v>
      </c>
      <c r="O33" s="114">
        <v>3844752</v>
      </c>
      <c r="P33" s="114">
        <v>3227472</v>
      </c>
      <c r="Q33" s="114">
        <v>2262736</v>
      </c>
      <c r="R33" s="114">
        <v>592144</v>
      </c>
      <c r="S33" s="115">
        <v>108352</v>
      </c>
      <c r="T33" s="225"/>
      <c r="U33" s="224" t="s">
        <v>184</v>
      </c>
      <c r="V33" s="113">
        <v>98352</v>
      </c>
      <c r="W33" s="114">
        <v>98528</v>
      </c>
      <c r="X33" s="114">
        <v>128672</v>
      </c>
      <c r="Y33" s="114">
        <v>151616</v>
      </c>
      <c r="Z33" s="114">
        <v>181936</v>
      </c>
      <c r="AA33" s="114">
        <v>203632</v>
      </c>
      <c r="AB33" s="114">
        <v>189088</v>
      </c>
      <c r="AC33" s="114">
        <v>190688</v>
      </c>
      <c r="AD33" s="115">
        <v>197568</v>
      </c>
      <c r="AG33" s="3" t="str">
        <f t="shared" si="0"/>
        <v/>
      </c>
      <c r="AH33" s="3" t="str">
        <f t="shared" si="7"/>
        <v>Ft. St. John TSA</v>
      </c>
      <c r="AI33" s="56" t="str">
        <f t="shared" si="1"/>
        <v/>
      </c>
      <c r="AJ33" s="56" t="str">
        <f t="shared" si="8"/>
        <v/>
      </c>
      <c r="AK33" s="56">
        <f t="shared" si="2"/>
        <v>128</v>
      </c>
      <c r="AL33" s="56" t="str">
        <f t="shared" si="9"/>
        <v/>
      </c>
      <c r="AM33" s="56">
        <f t="shared" si="3"/>
        <v>80</v>
      </c>
      <c r="AN33" s="56">
        <f t="shared" si="10"/>
        <v>12400</v>
      </c>
      <c r="AO33" s="56">
        <f t="shared" si="4"/>
        <v>112</v>
      </c>
      <c r="AP33" s="56" t="str">
        <f t="shared" si="11"/>
        <v/>
      </c>
      <c r="AQ33" s="56">
        <f t="shared" si="5"/>
        <v>30848</v>
      </c>
      <c r="AR33" s="56">
        <f t="shared" si="12"/>
        <v>426960</v>
      </c>
      <c r="AS33" s="56">
        <f t="shared" si="6"/>
        <v>1219696</v>
      </c>
      <c r="AT33" s="56">
        <f t="shared" si="13"/>
        <v>3926304</v>
      </c>
      <c r="AU33" s="56">
        <f t="shared" si="14"/>
        <v>3844752</v>
      </c>
      <c r="AV33" s="56">
        <f t="shared" si="15"/>
        <v>3227472</v>
      </c>
      <c r="AW33" s="56">
        <f t="shared" si="16"/>
        <v>2262736</v>
      </c>
      <c r="AX33" s="56">
        <f t="shared" si="20"/>
        <v>592144</v>
      </c>
      <c r="AY33" s="56">
        <f t="shared" si="21"/>
        <v>108352</v>
      </c>
      <c r="AZ33" s="56">
        <f>IF(V33&lt;&gt;0,V33,"")</f>
        <v>98352</v>
      </c>
      <c r="BA33" s="56">
        <f>IF(W33&lt;&gt;0,W33,"")</f>
        <v>98528</v>
      </c>
      <c r="BB33" s="56">
        <f>IF(X33&lt;&gt;0,X33,"")</f>
        <v>128672</v>
      </c>
      <c r="BC33" s="56">
        <f>IF(Y33&lt;&gt;0,Y33,"")</f>
        <v>151616</v>
      </c>
      <c r="BD33" s="56">
        <f>IF(Z33&lt;&gt;0,Z33,"")</f>
        <v>181936</v>
      </c>
      <c r="BE33" s="56">
        <f>IF(AA33&lt;&gt;0,AA33,"")</f>
        <v>203632</v>
      </c>
      <c r="BF33" s="56">
        <f>IF(AB33&lt;&gt;0,AB33,"")</f>
        <v>189088</v>
      </c>
      <c r="BG33" s="56">
        <f>IF(AC33&lt;&gt;0,AC33,"")</f>
        <v>190688</v>
      </c>
      <c r="BH33" s="56">
        <f>IF(AD33&lt;&gt;0,AD33,"")</f>
        <v>197568</v>
      </c>
      <c r="BI33" s="65">
        <f>MAX(AI33:BH33)</f>
        <v>3926304</v>
      </c>
    </row>
    <row r="34" spans="1:61" x14ac:dyDescent="0.2">
      <c r="A34" s="225"/>
      <c r="B34" s="224" t="s">
        <v>185</v>
      </c>
      <c r="C34" s="113">
        <v>1024</v>
      </c>
      <c r="D34" s="114">
        <v>352</v>
      </c>
      <c r="E34" s="114">
        <v>0</v>
      </c>
      <c r="F34" s="114">
        <v>0</v>
      </c>
      <c r="G34" s="114">
        <v>0</v>
      </c>
      <c r="H34" s="114">
        <v>0</v>
      </c>
      <c r="I34" s="114">
        <v>0</v>
      </c>
      <c r="J34" s="114">
        <v>0</v>
      </c>
      <c r="K34" s="114">
        <v>0</v>
      </c>
      <c r="L34" s="114">
        <v>17184</v>
      </c>
      <c r="M34" s="114">
        <v>6304</v>
      </c>
      <c r="N34" s="114">
        <v>11232</v>
      </c>
      <c r="O34" s="114">
        <v>11824</v>
      </c>
      <c r="P34" s="114">
        <v>6912</v>
      </c>
      <c r="Q34" s="114">
        <v>1280</v>
      </c>
      <c r="R34" s="114">
        <v>112</v>
      </c>
      <c r="S34" s="115">
        <v>0</v>
      </c>
      <c r="T34" s="225"/>
      <c r="U34" s="224" t="s">
        <v>185</v>
      </c>
      <c r="V34" s="113">
        <v>48</v>
      </c>
      <c r="W34" s="114">
        <v>0</v>
      </c>
      <c r="X34" s="114">
        <v>0</v>
      </c>
      <c r="Y34" s="114">
        <v>80</v>
      </c>
      <c r="Z34" s="114">
        <v>64</v>
      </c>
      <c r="AA34" s="114">
        <v>544</v>
      </c>
      <c r="AB34" s="114">
        <v>912</v>
      </c>
      <c r="AC34" s="114">
        <v>720</v>
      </c>
      <c r="AD34" s="115">
        <v>352</v>
      </c>
      <c r="AG34" s="3" t="str">
        <f t="shared" si="0"/>
        <v/>
      </c>
      <c r="AH34" s="3" t="str">
        <f t="shared" si="7"/>
        <v>Kalum TSA</v>
      </c>
      <c r="AI34" s="56">
        <f t="shared" si="1"/>
        <v>1024</v>
      </c>
      <c r="AJ34" s="56">
        <f t="shared" si="8"/>
        <v>352</v>
      </c>
      <c r="AK34" s="56" t="str">
        <f t="shared" si="2"/>
        <v/>
      </c>
      <c r="AL34" s="56" t="str">
        <f t="shared" si="9"/>
        <v/>
      </c>
      <c r="AM34" s="56" t="str">
        <f t="shared" si="3"/>
        <v/>
      </c>
      <c r="AN34" s="56" t="str">
        <f t="shared" si="10"/>
        <v/>
      </c>
      <c r="AO34" s="56" t="str">
        <f t="shared" si="4"/>
        <v/>
      </c>
      <c r="AP34" s="56" t="str">
        <f t="shared" si="11"/>
        <v/>
      </c>
      <c r="AQ34" s="56" t="str">
        <f t="shared" si="5"/>
        <v/>
      </c>
      <c r="AR34" s="56">
        <f t="shared" si="12"/>
        <v>17184</v>
      </c>
      <c r="AS34" s="56">
        <f t="shared" si="6"/>
        <v>6304</v>
      </c>
      <c r="AT34" s="56">
        <f t="shared" si="13"/>
        <v>11232</v>
      </c>
      <c r="AU34" s="56">
        <f t="shared" si="14"/>
        <v>11824</v>
      </c>
      <c r="AV34" s="56">
        <f t="shared" si="15"/>
        <v>6912</v>
      </c>
      <c r="AW34" s="56">
        <f t="shared" si="16"/>
        <v>1280</v>
      </c>
      <c r="AX34" s="56">
        <f t="shared" si="20"/>
        <v>112</v>
      </c>
      <c r="AY34" s="56" t="str">
        <f t="shared" si="21"/>
        <v/>
      </c>
      <c r="AZ34" s="56">
        <f>IF(V34&lt;&gt;0,V34,"")</f>
        <v>48</v>
      </c>
      <c r="BA34" s="56" t="str">
        <f>IF(W34&lt;&gt;0,W34,"")</f>
        <v/>
      </c>
      <c r="BB34" s="56" t="str">
        <f>IF(X34&lt;&gt;0,X34,"")</f>
        <v/>
      </c>
      <c r="BC34" s="56">
        <f>IF(Y34&lt;&gt;0,Y34,"")</f>
        <v>80</v>
      </c>
      <c r="BD34" s="56">
        <f>IF(Z34&lt;&gt;0,Z34,"")</f>
        <v>64</v>
      </c>
      <c r="BE34" s="56">
        <f>IF(AA34&lt;&gt;0,AA34,"")</f>
        <v>544</v>
      </c>
      <c r="BF34" s="56">
        <f>IF(AB34&lt;&gt;0,AB34,"")</f>
        <v>912</v>
      </c>
      <c r="BG34" s="56">
        <f>IF(AC34&lt;&gt;0,AC34,"")</f>
        <v>720</v>
      </c>
      <c r="BH34" s="56">
        <f>IF(AD34&lt;&gt;0,AD34,"")</f>
        <v>352</v>
      </c>
      <c r="BI34" s="65">
        <f>MAX(AI34:BH34)</f>
        <v>17184</v>
      </c>
    </row>
    <row r="35" spans="1:61" x14ac:dyDescent="0.2">
      <c r="A35" s="225"/>
      <c r="B35" s="224" t="s">
        <v>186</v>
      </c>
      <c r="C35" s="113">
        <v>0</v>
      </c>
      <c r="D35" s="114">
        <v>0</v>
      </c>
      <c r="E35" s="114">
        <v>0</v>
      </c>
      <c r="F35" s="114">
        <v>0</v>
      </c>
      <c r="G35" s="114">
        <v>0</v>
      </c>
      <c r="H35" s="114">
        <v>0</v>
      </c>
      <c r="I35" s="114">
        <v>0</v>
      </c>
      <c r="J35" s="114">
        <v>0</v>
      </c>
      <c r="K35" s="114">
        <v>0</v>
      </c>
      <c r="L35" s="114">
        <v>0</v>
      </c>
      <c r="M35" s="114">
        <v>0</v>
      </c>
      <c r="N35" s="114">
        <v>0</v>
      </c>
      <c r="O35" s="114">
        <v>0</v>
      </c>
      <c r="P35" s="114">
        <v>0</v>
      </c>
      <c r="Q35" s="114">
        <v>0</v>
      </c>
      <c r="R35" s="114">
        <v>0</v>
      </c>
      <c r="S35" s="115">
        <v>0</v>
      </c>
      <c r="T35" s="225"/>
      <c r="U35" s="224" t="s">
        <v>186</v>
      </c>
      <c r="V35" s="113">
        <v>0</v>
      </c>
      <c r="W35" s="114">
        <v>0</v>
      </c>
      <c r="X35" s="114">
        <v>0</v>
      </c>
      <c r="Y35" s="114">
        <v>0</v>
      </c>
      <c r="Z35" s="114">
        <v>0</v>
      </c>
      <c r="AA35" s="114">
        <v>0</v>
      </c>
      <c r="AB35" s="114">
        <v>0</v>
      </c>
      <c r="AC35" s="114">
        <v>0</v>
      </c>
      <c r="AD35" s="115">
        <v>0</v>
      </c>
      <c r="AG35" s="3" t="str">
        <f t="shared" si="0"/>
        <v/>
      </c>
      <c r="AH35" s="3" t="str">
        <f t="shared" si="7"/>
        <v>Kingcome TSA</v>
      </c>
      <c r="AI35" s="56" t="str">
        <f t="shared" si="1"/>
        <v/>
      </c>
      <c r="AJ35" s="56" t="str">
        <f t="shared" si="8"/>
        <v/>
      </c>
      <c r="AK35" s="56" t="str">
        <f t="shared" si="2"/>
        <v/>
      </c>
      <c r="AL35" s="56" t="str">
        <f t="shared" si="9"/>
        <v/>
      </c>
      <c r="AM35" s="56" t="str">
        <f t="shared" si="3"/>
        <v/>
      </c>
      <c r="AN35" s="56" t="str">
        <f t="shared" si="10"/>
        <v/>
      </c>
      <c r="AO35" s="56" t="str">
        <f t="shared" si="4"/>
        <v/>
      </c>
      <c r="AP35" s="56" t="str">
        <f t="shared" si="11"/>
        <v/>
      </c>
      <c r="AQ35" s="56" t="str">
        <f t="shared" si="5"/>
        <v/>
      </c>
      <c r="AR35" s="56" t="str">
        <f t="shared" si="12"/>
        <v/>
      </c>
      <c r="AS35" s="56" t="str">
        <f t="shared" si="6"/>
        <v/>
      </c>
      <c r="AT35" s="56" t="str">
        <f t="shared" si="13"/>
        <v/>
      </c>
      <c r="AU35" s="56" t="str">
        <f t="shared" si="14"/>
        <v/>
      </c>
      <c r="AV35" s="56" t="str">
        <f t="shared" si="15"/>
        <v/>
      </c>
      <c r="AW35" s="56" t="str">
        <f t="shared" si="16"/>
        <v/>
      </c>
      <c r="AX35" s="56" t="str">
        <f t="shared" si="20"/>
        <v/>
      </c>
      <c r="AY35" s="56" t="str">
        <f t="shared" si="21"/>
        <v/>
      </c>
      <c r="AZ35" s="56" t="str">
        <f>IF(V35&lt;&gt;0,V35,"")</f>
        <v/>
      </c>
      <c r="BA35" s="56" t="str">
        <f>IF(W35&lt;&gt;0,W35,"")</f>
        <v/>
      </c>
      <c r="BB35" s="56" t="str">
        <f>IF(X35&lt;&gt;0,X35,"")</f>
        <v/>
      </c>
      <c r="BC35" s="56" t="str">
        <f>IF(Y35&lt;&gt;0,Y35,"")</f>
        <v/>
      </c>
      <c r="BD35" s="56" t="str">
        <f>IF(Z35&lt;&gt;0,Z35,"")</f>
        <v/>
      </c>
      <c r="BE35" s="56" t="str">
        <f>IF(AA35&lt;&gt;0,AA35,"")</f>
        <v/>
      </c>
      <c r="BF35" s="56" t="str">
        <f>IF(AB35&lt;&gt;0,AB35,"")</f>
        <v/>
      </c>
      <c r="BG35" s="56" t="str">
        <f>IF(AC35&lt;&gt;0,AC35,"")</f>
        <v/>
      </c>
      <c r="BH35" s="56" t="str">
        <f>IF(AD35&lt;&gt;0,AD35,"")</f>
        <v/>
      </c>
      <c r="BI35" s="65">
        <f>MAX(AI35:BH35)</f>
        <v>0</v>
      </c>
    </row>
    <row r="36" spans="1:61" x14ac:dyDescent="0.2">
      <c r="A36" s="225"/>
      <c r="B36" s="224" t="s">
        <v>187</v>
      </c>
      <c r="C36" s="113">
        <v>3040</v>
      </c>
      <c r="D36" s="114">
        <v>0</v>
      </c>
      <c r="E36" s="114">
        <v>464</v>
      </c>
      <c r="F36" s="114">
        <v>288</v>
      </c>
      <c r="G36" s="114">
        <v>1360</v>
      </c>
      <c r="H36" s="114">
        <v>880</v>
      </c>
      <c r="I36" s="114">
        <v>160</v>
      </c>
      <c r="J36" s="114">
        <v>144</v>
      </c>
      <c r="K36" s="114">
        <v>6672</v>
      </c>
      <c r="L36" s="114">
        <v>86384</v>
      </c>
      <c r="M36" s="114">
        <v>30208</v>
      </c>
      <c r="N36" s="114">
        <v>47952</v>
      </c>
      <c r="O36" s="114">
        <v>90976</v>
      </c>
      <c r="P36" s="114">
        <v>63344</v>
      </c>
      <c r="Q36" s="114">
        <v>17584</v>
      </c>
      <c r="R36" s="114">
        <v>7888</v>
      </c>
      <c r="S36" s="115">
        <v>480</v>
      </c>
      <c r="T36" s="225"/>
      <c r="U36" s="224" t="s">
        <v>187</v>
      </c>
      <c r="V36" s="113">
        <v>3808</v>
      </c>
      <c r="W36" s="114">
        <v>10272</v>
      </c>
      <c r="X36" s="114">
        <v>11376</v>
      </c>
      <c r="Y36" s="114">
        <v>17056</v>
      </c>
      <c r="Z36" s="114">
        <v>29648</v>
      </c>
      <c r="AA36" s="114">
        <v>37296</v>
      </c>
      <c r="AB36" s="114">
        <v>36976</v>
      </c>
      <c r="AC36" s="114">
        <v>49472</v>
      </c>
      <c r="AD36" s="115">
        <v>63936</v>
      </c>
      <c r="AG36" s="3" t="str">
        <f t="shared" ref="AG36:AG67" si="22">IF(A36&lt;&gt;0,A36,"")</f>
        <v/>
      </c>
      <c r="AH36" s="3" t="str">
        <f t="shared" si="7"/>
        <v>Kispiox TSA</v>
      </c>
      <c r="AI36" s="56">
        <f t="shared" ref="AI36:AI67" si="23">IF(C36&lt;&gt;0,C36,"")</f>
        <v>3040</v>
      </c>
      <c r="AJ36" s="56" t="str">
        <f t="shared" si="8"/>
        <v/>
      </c>
      <c r="AK36" s="56">
        <f t="shared" ref="AK36:AK67" si="24">IF(E36&lt;&gt;0,E36,"")</f>
        <v>464</v>
      </c>
      <c r="AL36" s="56">
        <f t="shared" si="9"/>
        <v>288</v>
      </c>
      <c r="AM36" s="56">
        <f t="shared" ref="AM36:AM67" si="25">IF(G36&lt;&gt;0,G36,"")</f>
        <v>1360</v>
      </c>
      <c r="AN36" s="56">
        <f t="shared" si="10"/>
        <v>880</v>
      </c>
      <c r="AO36" s="56">
        <f t="shared" ref="AO36:AO67" si="26">IF(I36&lt;&gt;0,I36,"")</f>
        <v>160</v>
      </c>
      <c r="AP36" s="56">
        <f t="shared" si="11"/>
        <v>144</v>
      </c>
      <c r="AQ36" s="56">
        <f t="shared" ref="AQ36:AQ67" si="27">IF(K36&lt;&gt;0,K36,"")</f>
        <v>6672</v>
      </c>
      <c r="AR36" s="56">
        <f t="shared" si="12"/>
        <v>86384</v>
      </c>
      <c r="AS36" s="56">
        <f t="shared" ref="AS36:AS67" si="28">IF(M36&lt;&gt;0,M36,"")</f>
        <v>30208</v>
      </c>
      <c r="AT36" s="56">
        <f t="shared" si="13"/>
        <v>47952</v>
      </c>
      <c r="AU36" s="56">
        <f t="shared" si="14"/>
        <v>90976</v>
      </c>
      <c r="AV36" s="56">
        <f t="shared" si="15"/>
        <v>63344</v>
      </c>
      <c r="AW36" s="56">
        <f t="shared" si="16"/>
        <v>17584</v>
      </c>
      <c r="AX36" s="56">
        <f t="shared" si="20"/>
        <v>7888</v>
      </c>
      <c r="AY36" s="56">
        <f t="shared" si="21"/>
        <v>480</v>
      </c>
      <c r="AZ36" s="56">
        <f>IF(V36&lt;&gt;0,V36,"")</f>
        <v>3808</v>
      </c>
      <c r="BA36" s="56">
        <f>IF(W36&lt;&gt;0,W36,"")</f>
        <v>10272</v>
      </c>
      <c r="BB36" s="56">
        <f>IF(X36&lt;&gt;0,X36,"")</f>
        <v>11376</v>
      </c>
      <c r="BC36" s="56">
        <f>IF(Y36&lt;&gt;0,Y36,"")</f>
        <v>17056</v>
      </c>
      <c r="BD36" s="56">
        <f>IF(Z36&lt;&gt;0,Z36,"")</f>
        <v>29648</v>
      </c>
      <c r="BE36" s="56">
        <f>IF(AA36&lt;&gt;0,AA36,"")</f>
        <v>37296</v>
      </c>
      <c r="BF36" s="56">
        <f>IF(AB36&lt;&gt;0,AB36,"")</f>
        <v>36976</v>
      </c>
      <c r="BG36" s="56">
        <f>IF(AC36&lt;&gt;0,AC36,"")</f>
        <v>49472</v>
      </c>
      <c r="BH36" s="56">
        <f>IF(AD36&lt;&gt;0,AD36,"")</f>
        <v>63936</v>
      </c>
      <c r="BI36" s="65">
        <f>MAX(AI36:BH36)</f>
        <v>90976</v>
      </c>
    </row>
    <row r="37" spans="1:61" x14ac:dyDescent="0.2">
      <c r="A37" s="225"/>
      <c r="B37" s="224" t="s">
        <v>188</v>
      </c>
      <c r="C37" s="113">
        <v>432</v>
      </c>
      <c r="D37" s="114">
        <v>3568</v>
      </c>
      <c r="E37" s="114">
        <v>3872</v>
      </c>
      <c r="F37" s="114">
        <v>6400</v>
      </c>
      <c r="G37" s="114">
        <v>528</v>
      </c>
      <c r="H37" s="114">
        <v>4656</v>
      </c>
      <c r="I37" s="114">
        <v>3088</v>
      </c>
      <c r="J37" s="114">
        <v>1120</v>
      </c>
      <c r="K37" s="114">
        <v>64</v>
      </c>
      <c r="L37" s="114">
        <v>0</v>
      </c>
      <c r="M37" s="114">
        <v>0</v>
      </c>
      <c r="N37" s="114">
        <v>0</v>
      </c>
      <c r="O37" s="114">
        <v>0</v>
      </c>
      <c r="P37" s="114">
        <v>0</v>
      </c>
      <c r="Q37" s="114">
        <v>0</v>
      </c>
      <c r="R37" s="114">
        <v>0</v>
      </c>
      <c r="S37" s="115">
        <v>0</v>
      </c>
      <c r="T37" s="225"/>
      <c r="U37" s="224" t="s">
        <v>188</v>
      </c>
      <c r="V37" s="113">
        <v>0</v>
      </c>
      <c r="W37" s="114">
        <v>0</v>
      </c>
      <c r="X37" s="114">
        <v>0</v>
      </c>
      <c r="Y37" s="114">
        <v>288</v>
      </c>
      <c r="Z37" s="114">
        <v>48</v>
      </c>
      <c r="AA37" s="114">
        <v>0</v>
      </c>
      <c r="AB37" s="114">
        <v>0</v>
      </c>
      <c r="AC37" s="114">
        <v>16</v>
      </c>
      <c r="AD37" s="115">
        <v>32</v>
      </c>
      <c r="AG37" s="3" t="str">
        <f t="shared" si="22"/>
        <v/>
      </c>
      <c r="AH37" s="3" t="str">
        <f t="shared" ref="AH37:AH68" si="29">IF(B37&lt;&gt;0,B37,"")</f>
        <v>Mid Coast TSA</v>
      </c>
      <c r="AI37" s="56">
        <f t="shared" si="23"/>
        <v>432</v>
      </c>
      <c r="AJ37" s="56">
        <f t="shared" ref="AJ37:AJ68" si="30">IF(D37&lt;&gt;0,D37,"")</f>
        <v>3568</v>
      </c>
      <c r="AK37" s="56">
        <f t="shared" si="24"/>
        <v>3872</v>
      </c>
      <c r="AL37" s="56">
        <f t="shared" ref="AL37:AL68" si="31">IF(F37&lt;&gt;0,F37,"")</f>
        <v>6400</v>
      </c>
      <c r="AM37" s="56">
        <f t="shared" si="25"/>
        <v>528</v>
      </c>
      <c r="AN37" s="56">
        <f t="shared" ref="AN37:AN68" si="32">IF(H37&lt;&gt;0,H37,"")</f>
        <v>4656</v>
      </c>
      <c r="AO37" s="56">
        <f t="shared" si="26"/>
        <v>3088</v>
      </c>
      <c r="AP37" s="56">
        <f t="shared" ref="AP37:AP68" si="33">IF(J37&lt;&gt;0,J37,"")</f>
        <v>1120</v>
      </c>
      <c r="AQ37" s="56">
        <f t="shared" si="27"/>
        <v>64</v>
      </c>
      <c r="AR37" s="56" t="str">
        <f t="shared" ref="AR37:AR68" si="34">IF(L37&lt;&gt;0,L37,"")</f>
        <v/>
      </c>
      <c r="AS37" s="56" t="str">
        <f t="shared" si="28"/>
        <v/>
      </c>
      <c r="AT37" s="56" t="str">
        <f t="shared" ref="AT37:AT68" si="35">IF(N37&lt;&gt;0,N37,"")</f>
        <v/>
      </c>
      <c r="AU37" s="56" t="str">
        <f t="shared" ref="AU37:AU68" si="36">IF(O37&lt;&gt;0,O37,"")</f>
        <v/>
      </c>
      <c r="AV37" s="56" t="str">
        <f t="shared" ref="AV37:AV68" si="37">IF(P37&lt;&gt;0,P37,"")</f>
        <v/>
      </c>
      <c r="AW37" s="56" t="str">
        <f t="shared" ref="AW37:AW68" si="38">IF(Q37&lt;&gt;0,Q37,"")</f>
        <v/>
      </c>
      <c r="AX37" s="56" t="str">
        <f t="shared" si="20"/>
        <v/>
      </c>
      <c r="AY37" s="56" t="str">
        <f t="shared" si="21"/>
        <v/>
      </c>
      <c r="AZ37" s="56" t="str">
        <f>IF(V37&lt;&gt;0,V37,"")</f>
        <v/>
      </c>
      <c r="BA37" s="56" t="str">
        <f>IF(W37&lt;&gt;0,W37,"")</f>
        <v/>
      </c>
      <c r="BB37" s="56" t="str">
        <f>IF(X37&lt;&gt;0,X37,"")</f>
        <v/>
      </c>
      <c r="BC37" s="56">
        <f>IF(Y37&lt;&gt;0,Y37,"")</f>
        <v>288</v>
      </c>
      <c r="BD37" s="56">
        <f>IF(Z37&lt;&gt;0,Z37,"")</f>
        <v>48</v>
      </c>
      <c r="BE37" s="56" t="str">
        <f>IF(AA37&lt;&gt;0,AA37,"")</f>
        <v/>
      </c>
      <c r="BF37" s="56" t="str">
        <f>IF(AB37&lt;&gt;0,AB37,"")</f>
        <v/>
      </c>
      <c r="BG37" s="56">
        <f>IF(AC37&lt;&gt;0,AC37,"")</f>
        <v>16</v>
      </c>
      <c r="BH37" s="56">
        <f>IF(AD37&lt;&gt;0,AD37,"")</f>
        <v>32</v>
      </c>
      <c r="BI37" s="65">
        <f>MAX(AI37:BH37)</f>
        <v>6400</v>
      </c>
    </row>
    <row r="38" spans="1:61" x14ac:dyDescent="0.2">
      <c r="A38" s="225"/>
      <c r="B38" s="224" t="s">
        <v>189</v>
      </c>
      <c r="C38" s="113">
        <v>0</v>
      </c>
      <c r="D38" s="114">
        <v>2208</v>
      </c>
      <c r="E38" s="114">
        <v>0</v>
      </c>
      <c r="F38" s="114">
        <v>384</v>
      </c>
      <c r="G38" s="114">
        <v>0</v>
      </c>
      <c r="H38" s="114">
        <v>0</v>
      </c>
      <c r="I38" s="114">
        <v>1232</v>
      </c>
      <c r="J38" s="114">
        <v>0</v>
      </c>
      <c r="K38" s="114">
        <v>304</v>
      </c>
      <c r="L38" s="114">
        <v>3024</v>
      </c>
      <c r="M38" s="114">
        <v>0</v>
      </c>
      <c r="N38" s="114">
        <v>0</v>
      </c>
      <c r="O38" s="114">
        <v>0</v>
      </c>
      <c r="P38" s="114">
        <v>0</v>
      </c>
      <c r="Q38" s="114">
        <v>0</v>
      </c>
      <c r="R38" s="114">
        <v>0</v>
      </c>
      <c r="S38" s="115">
        <v>0</v>
      </c>
      <c r="T38" s="225"/>
      <c r="U38" s="224" t="s">
        <v>189</v>
      </c>
      <c r="V38" s="113">
        <v>16</v>
      </c>
      <c r="W38" s="114">
        <v>96</v>
      </c>
      <c r="X38" s="114">
        <v>208</v>
      </c>
      <c r="Y38" s="114">
        <v>64</v>
      </c>
      <c r="Z38" s="114">
        <v>160</v>
      </c>
      <c r="AA38" s="114">
        <v>1680</v>
      </c>
      <c r="AB38" s="114">
        <v>32</v>
      </c>
      <c r="AC38" s="114">
        <v>992</v>
      </c>
      <c r="AD38" s="115">
        <v>3264</v>
      </c>
      <c r="AG38" s="3" t="str">
        <f t="shared" si="22"/>
        <v/>
      </c>
      <c r="AH38" s="3" t="str">
        <f t="shared" si="29"/>
        <v>Nass TSA</v>
      </c>
      <c r="AI38" s="56" t="str">
        <f t="shared" si="23"/>
        <v/>
      </c>
      <c r="AJ38" s="56">
        <f t="shared" si="30"/>
        <v>2208</v>
      </c>
      <c r="AK38" s="56" t="str">
        <f t="shared" si="24"/>
        <v/>
      </c>
      <c r="AL38" s="56">
        <f t="shared" si="31"/>
        <v>384</v>
      </c>
      <c r="AM38" s="56" t="str">
        <f t="shared" si="25"/>
        <v/>
      </c>
      <c r="AN38" s="56" t="str">
        <f t="shared" si="32"/>
        <v/>
      </c>
      <c r="AO38" s="56">
        <f t="shared" si="26"/>
        <v>1232</v>
      </c>
      <c r="AP38" s="56" t="str">
        <f t="shared" si="33"/>
        <v/>
      </c>
      <c r="AQ38" s="56">
        <f t="shared" si="27"/>
        <v>304</v>
      </c>
      <c r="AR38" s="56">
        <f t="shared" si="34"/>
        <v>3024</v>
      </c>
      <c r="AS38" s="56" t="str">
        <f t="shared" si="28"/>
        <v/>
      </c>
      <c r="AT38" s="56" t="str">
        <f t="shared" si="35"/>
        <v/>
      </c>
      <c r="AU38" s="56" t="str">
        <f t="shared" si="36"/>
        <v/>
      </c>
      <c r="AV38" s="56" t="str">
        <f t="shared" si="37"/>
        <v/>
      </c>
      <c r="AW38" s="56" t="str">
        <f t="shared" si="38"/>
        <v/>
      </c>
      <c r="AX38" s="56" t="str">
        <f t="shared" si="20"/>
        <v/>
      </c>
      <c r="AY38" s="56" t="str">
        <f t="shared" si="21"/>
        <v/>
      </c>
      <c r="AZ38" s="56">
        <f>IF(V38&lt;&gt;0,V38,"")</f>
        <v>16</v>
      </c>
      <c r="BA38" s="56">
        <f>IF(W38&lt;&gt;0,W38,"")</f>
        <v>96</v>
      </c>
      <c r="BB38" s="56">
        <f>IF(X38&lt;&gt;0,X38,"")</f>
        <v>208</v>
      </c>
      <c r="BC38" s="56">
        <f>IF(Y38&lt;&gt;0,Y38,"")</f>
        <v>64</v>
      </c>
      <c r="BD38" s="56">
        <f>IF(Z38&lt;&gt;0,Z38,"")</f>
        <v>160</v>
      </c>
      <c r="BE38" s="56">
        <f>IF(AA38&lt;&gt;0,AA38,"")</f>
        <v>1680</v>
      </c>
      <c r="BF38" s="56">
        <f>IF(AB38&lt;&gt;0,AB38,"")</f>
        <v>32</v>
      </c>
      <c r="BG38" s="56">
        <f>IF(AC38&lt;&gt;0,AC38,"")</f>
        <v>992</v>
      </c>
      <c r="BH38" s="56">
        <f>IF(AD38&lt;&gt;0,AD38,"")</f>
        <v>3264</v>
      </c>
      <c r="BI38" s="65">
        <f>MAX(AI38:BH38)</f>
        <v>3264</v>
      </c>
    </row>
    <row r="39" spans="1:61" x14ac:dyDescent="0.2">
      <c r="A39" s="225"/>
      <c r="B39" s="224" t="s">
        <v>190</v>
      </c>
      <c r="C39" s="113">
        <v>0</v>
      </c>
      <c r="D39" s="114">
        <v>0</v>
      </c>
      <c r="E39" s="114">
        <v>0</v>
      </c>
      <c r="F39" s="114">
        <v>0</v>
      </c>
      <c r="G39" s="114">
        <v>0</v>
      </c>
      <c r="H39" s="114">
        <v>0</v>
      </c>
      <c r="I39" s="114">
        <v>0</v>
      </c>
      <c r="J39" s="114">
        <v>0</v>
      </c>
      <c r="K39" s="114">
        <v>0</v>
      </c>
      <c r="L39" s="114">
        <v>0</v>
      </c>
      <c r="M39" s="114">
        <v>0</v>
      </c>
      <c r="N39" s="114">
        <v>0</v>
      </c>
      <c r="O39" s="114">
        <v>0</v>
      </c>
      <c r="P39" s="114">
        <v>0</v>
      </c>
      <c r="Q39" s="114">
        <v>0</v>
      </c>
      <c r="R39" s="114">
        <v>0</v>
      </c>
      <c r="S39" s="115">
        <v>0</v>
      </c>
      <c r="T39" s="225"/>
      <c r="U39" s="224" t="s">
        <v>190</v>
      </c>
      <c r="V39" s="113">
        <v>0</v>
      </c>
      <c r="W39" s="114">
        <v>0</v>
      </c>
      <c r="X39" s="114">
        <v>0</v>
      </c>
      <c r="Y39" s="114">
        <v>16</v>
      </c>
      <c r="Z39" s="114">
        <v>64</v>
      </c>
      <c r="AA39" s="114">
        <v>176</v>
      </c>
      <c r="AB39" s="114">
        <v>320</v>
      </c>
      <c r="AC39" s="114">
        <v>480</v>
      </c>
      <c r="AD39" s="115">
        <v>864</v>
      </c>
      <c r="AG39" s="3" t="str">
        <f t="shared" si="22"/>
        <v/>
      </c>
      <c r="AH39" s="3" t="str">
        <f t="shared" si="29"/>
        <v>North Coast TSA</v>
      </c>
      <c r="AI39" s="56" t="str">
        <f t="shared" si="23"/>
        <v/>
      </c>
      <c r="AJ39" s="56" t="str">
        <f t="shared" si="30"/>
        <v/>
      </c>
      <c r="AK39" s="56" t="str">
        <f t="shared" si="24"/>
        <v/>
      </c>
      <c r="AL39" s="56" t="str">
        <f t="shared" si="31"/>
        <v/>
      </c>
      <c r="AM39" s="56" t="str">
        <f t="shared" si="25"/>
        <v/>
      </c>
      <c r="AN39" s="56" t="str">
        <f t="shared" si="32"/>
        <v/>
      </c>
      <c r="AO39" s="56" t="str">
        <f t="shared" si="26"/>
        <v/>
      </c>
      <c r="AP39" s="56" t="str">
        <f t="shared" si="33"/>
        <v/>
      </c>
      <c r="AQ39" s="56" t="str">
        <f t="shared" si="27"/>
        <v/>
      </c>
      <c r="AR39" s="56" t="str">
        <f t="shared" si="34"/>
        <v/>
      </c>
      <c r="AS39" s="56" t="str">
        <f t="shared" si="28"/>
        <v/>
      </c>
      <c r="AT39" s="56" t="str">
        <f t="shared" si="35"/>
        <v/>
      </c>
      <c r="AU39" s="56" t="str">
        <f t="shared" si="36"/>
        <v/>
      </c>
      <c r="AV39" s="56" t="str">
        <f t="shared" si="37"/>
        <v/>
      </c>
      <c r="AW39" s="56" t="str">
        <f t="shared" si="38"/>
        <v/>
      </c>
      <c r="AX39" s="56" t="str">
        <f t="shared" si="20"/>
        <v/>
      </c>
      <c r="AY39" s="56" t="str">
        <f t="shared" si="21"/>
        <v/>
      </c>
      <c r="AZ39" s="56" t="str">
        <f>IF(V39&lt;&gt;0,V39,"")</f>
        <v/>
      </c>
      <c r="BA39" s="56" t="str">
        <f>IF(W39&lt;&gt;0,W39,"")</f>
        <v/>
      </c>
      <c r="BB39" s="56" t="str">
        <f>IF(X39&lt;&gt;0,X39,"")</f>
        <v/>
      </c>
      <c r="BC39" s="56">
        <f>IF(Y39&lt;&gt;0,Y39,"")</f>
        <v>16</v>
      </c>
      <c r="BD39" s="56">
        <f>IF(Z39&lt;&gt;0,Z39,"")</f>
        <v>64</v>
      </c>
      <c r="BE39" s="56">
        <f>IF(AA39&lt;&gt;0,AA39,"")</f>
        <v>176</v>
      </c>
      <c r="BF39" s="56">
        <f>IF(AB39&lt;&gt;0,AB39,"")</f>
        <v>320</v>
      </c>
      <c r="BG39" s="56">
        <f>IF(AC39&lt;&gt;0,AC39,"")</f>
        <v>480</v>
      </c>
      <c r="BH39" s="56">
        <f>IF(AD39&lt;&gt;0,AD39,"")</f>
        <v>864</v>
      </c>
      <c r="BI39" s="65">
        <f>MAX(AI39:BH39)</f>
        <v>864</v>
      </c>
    </row>
    <row r="40" spans="1:61" x14ac:dyDescent="0.2">
      <c r="A40" s="225"/>
      <c r="B40" s="224" t="s">
        <v>191</v>
      </c>
      <c r="C40" s="113">
        <v>0</v>
      </c>
      <c r="D40" s="114">
        <v>0</v>
      </c>
      <c r="E40" s="114">
        <v>0</v>
      </c>
      <c r="F40" s="114">
        <v>0</v>
      </c>
      <c r="G40" s="114">
        <v>0</v>
      </c>
      <c r="H40" s="114">
        <v>0</v>
      </c>
      <c r="I40" s="114">
        <v>0</v>
      </c>
      <c r="J40" s="114">
        <v>0</v>
      </c>
      <c r="K40" s="114">
        <v>0</v>
      </c>
      <c r="L40" s="114">
        <v>0</v>
      </c>
      <c r="M40" s="114">
        <v>0</v>
      </c>
      <c r="N40" s="114">
        <v>0</v>
      </c>
      <c r="O40" s="114">
        <v>0</v>
      </c>
      <c r="P40" s="114">
        <v>0</v>
      </c>
      <c r="Q40" s="114">
        <v>0</v>
      </c>
      <c r="R40" s="114">
        <v>0</v>
      </c>
      <c r="S40" s="115">
        <v>0</v>
      </c>
      <c r="T40" s="225"/>
      <c r="U40" s="224" t="s">
        <v>191</v>
      </c>
      <c r="V40" s="113">
        <v>0</v>
      </c>
      <c r="W40" s="114">
        <v>0</v>
      </c>
      <c r="X40" s="114">
        <v>0</v>
      </c>
      <c r="Y40" s="114">
        <v>0</v>
      </c>
      <c r="Z40" s="114">
        <v>0</v>
      </c>
      <c r="AA40" s="114">
        <v>0</v>
      </c>
      <c r="AB40" s="114">
        <v>0</v>
      </c>
      <c r="AC40" s="114">
        <v>0</v>
      </c>
      <c r="AD40" s="115">
        <v>0</v>
      </c>
      <c r="AG40" s="3" t="str">
        <f t="shared" si="22"/>
        <v/>
      </c>
      <c r="AH40" s="3" t="str">
        <f t="shared" si="29"/>
        <v>Queen Charlotte TSA</v>
      </c>
      <c r="AI40" s="56" t="str">
        <f t="shared" si="23"/>
        <v/>
      </c>
      <c r="AJ40" s="56" t="str">
        <f t="shared" si="30"/>
        <v/>
      </c>
      <c r="AK40" s="56" t="str">
        <f t="shared" si="24"/>
        <v/>
      </c>
      <c r="AL40" s="56" t="str">
        <f t="shared" si="31"/>
        <v/>
      </c>
      <c r="AM40" s="56" t="str">
        <f t="shared" si="25"/>
        <v/>
      </c>
      <c r="AN40" s="56" t="str">
        <f t="shared" si="32"/>
        <v/>
      </c>
      <c r="AO40" s="56" t="str">
        <f t="shared" si="26"/>
        <v/>
      </c>
      <c r="AP40" s="56" t="str">
        <f t="shared" si="33"/>
        <v/>
      </c>
      <c r="AQ40" s="56" t="str">
        <f t="shared" si="27"/>
        <v/>
      </c>
      <c r="AR40" s="56" t="str">
        <f t="shared" si="34"/>
        <v/>
      </c>
      <c r="AS40" s="56" t="str">
        <f t="shared" si="28"/>
        <v/>
      </c>
      <c r="AT40" s="56" t="str">
        <f t="shared" si="35"/>
        <v/>
      </c>
      <c r="AU40" s="56" t="str">
        <f t="shared" si="36"/>
        <v/>
      </c>
      <c r="AV40" s="56" t="str">
        <f t="shared" si="37"/>
        <v/>
      </c>
      <c r="AW40" s="56" t="str">
        <f t="shared" si="38"/>
        <v/>
      </c>
      <c r="AX40" s="56" t="str">
        <f t="shared" si="20"/>
        <v/>
      </c>
      <c r="AY40" s="56" t="str">
        <f t="shared" si="21"/>
        <v/>
      </c>
      <c r="AZ40" s="56" t="str">
        <f>IF(V40&lt;&gt;0,V40,"")</f>
        <v/>
      </c>
      <c r="BA40" s="56" t="str">
        <f>IF(W40&lt;&gt;0,W40,"")</f>
        <v/>
      </c>
      <c r="BB40" s="56" t="str">
        <f>IF(X40&lt;&gt;0,X40,"")</f>
        <v/>
      </c>
      <c r="BC40" s="56" t="str">
        <f>IF(Y40&lt;&gt;0,Y40,"")</f>
        <v/>
      </c>
      <c r="BD40" s="56" t="str">
        <f>IF(Z40&lt;&gt;0,Z40,"")</f>
        <v/>
      </c>
      <c r="BE40" s="56" t="str">
        <f>IF(AA40&lt;&gt;0,AA40,"")</f>
        <v/>
      </c>
      <c r="BF40" s="56" t="str">
        <f>IF(AB40&lt;&gt;0,AB40,"")</f>
        <v/>
      </c>
      <c r="BG40" s="56" t="str">
        <f>IF(AC40&lt;&gt;0,AC40,"")</f>
        <v/>
      </c>
      <c r="BH40" s="56" t="str">
        <f>IF(AD40&lt;&gt;0,AD40,"")</f>
        <v/>
      </c>
      <c r="BI40" s="65">
        <f>MAX(AI40:BH40)</f>
        <v>0</v>
      </c>
    </row>
    <row r="41" spans="1:61" x14ac:dyDescent="0.2">
      <c r="A41" s="225"/>
      <c r="B41" s="224" t="s">
        <v>192</v>
      </c>
      <c r="C41" s="113">
        <v>0</v>
      </c>
      <c r="D41" s="114">
        <v>0</v>
      </c>
      <c r="E41" s="114">
        <v>576</v>
      </c>
      <c r="F41" s="114">
        <v>128</v>
      </c>
      <c r="G41" s="114">
        <v>16</v>
      </c>
      <c r="H41" s="114">
        <v>208</v>
      </c>
      <c r="I41" s="114">
        <v>656</v>
      </c>
      <c r="J41" s="114">
        <v>1920</v>
      </c>
      <c r="K41" s="114">
        <v>464</v>
      </c>
      <c r="L41" s="114">
        <v>1360</v>
      </c>
      <c r="M41" s="114">
        <v>1936</v>
      </c>
      <c r="N41" s="114">
        <v>1680</v>
      </c>
      <c r="O41" s="114">
        <v>592</v>
      </c>
      <c r="P41" s="114">
        <v>912</v>
      </c>
      <c r="Q41" s="114">
        <v>1600</v>
      </c>
      <c r="R41" s="114">
        <v>128</v>
      </c>
      <c r="S41" s="115">
        <v>0</v>
      </c>
      <c r="T41" s="225"/>
      <c r="U41" s="224" t="s">
        <v>192</v>
      </c>
      <c r="V41" s="113">
        <v>176</v>
      </c>
      <c r="W41" s="114">
        <v>448</v>
      </c>
      <c r="X41" s="114">
        <v>384</v>
      </c>
      <c r="Y41" s="114">
        <v>528</v>
      </c>
      <c r="Z41" s="114">
        <v>192</v>
      </c>
      <c r="AA41" s="114">
        <v>304</v>
      </c>
      <c r="AB41" s="114">
        <v>608</v>
      </c>
      <c r="AC41" s="114">
        <v>608</v>
      </c>
      <c r="AD41" s="115">
        <v>496</v>
      </c>
      <c r="AG41" s="3" t="str">
        <f t="shared" si="22"/>
        <v/>
      </c>
      <c r="AH41" s="3" t="str">
        <f t="shared" si="29"/>
        <v>Revelstoke TSA</v>
      </c>
      <c r="AI41" s="56" t="str">
        <f t="shared" si="23"/>
        <v/>
      </c>
      <c r="AJ41" s="56" t="str">
        <f t="shared" si="30"/>
        <v/>
      </c>
      <c r="AK41" s="56">
        <f t="shared" si="24"/>
        <v>576</v>
      </c>
      <c r="AL41" s="56">
        <f t="shared" si="31"/>
        <v>128</v>
      </c>
      <c r="AM41" s="56">
        <f t="shared" si="25"/>
        <v>16</v>
      </c>
      <c r="AN41" s="56">
        <f t="shared" si="32"/>
        <v>208</v>
      </c>
      <c r="AO41" s="56">
        <f t="shared" si="26"/>
        <v>656</v>
      </c>
      <c r="AP41" s="56">
        <f t="shared" si="33"/>
        <v>1920</v>
      </c>
      <c r="AQ41" s="56">
        <f t="shared" si="27"/>
        <v>464</v>
      </c>
      <c r="AR41" s="56">
        <f t="shared" si="34"/>
        <v>1360</v>
      </c>
      <c r="AS41" s="56">
        <f t="shared" si="28"/>
        <v>1936</v>
      </c>
      <c r="AT41" s="56">
        <f t="shared" si="35"/>
        <v>1680</v>
      </c>
      <c r="AU41" s="56">
        <f t="shared" si="36"/>
        <v>592</v>
      </c>
      <c r="AV41" s="56">
        <f t="shared" si="37"/>
        <v>912</v>
      </c>
      <c r="AW41" s="56">
        <f t="shared" si="38"/>
        <v>1600</v>
      </c>
      <c r="AX41" s="56">
        <f t="shared" si="20"/>
        <v>128</v>
      </c>
      <c r="AY41" s="56" t="str">
        <f t="shared" si="21"/>
        <v/>
      </c>
      <c r="AZ41" s="56">
        <f>IF(V41&lt;&gt;0,V41,"")</f>
        <v>176</v>
      </c>
      <c r="BA41" s="56">
        <f>IF(W41&lt;&gt;0,W41,"")</f>
        <v>448</v>
      </c>
      <c r="BB41" s="56">
        <f>IF(X41&lt;&gt;0,X41,"")</f>
        <v>384</v>
      </c>
      <c r="BC41" s="56">
        <f>IF(Y41&lt;&gt;0,Y41,"")</f>
        <v>528</v>
      </c>
      <c r="BD41" s="56">
        <f>IF(Z41&lt;&gt;0,Z41,"")</f>
        <v>192</v>
      </c>
      <c r="BE41" s="56">
        <f>IF(AA41&lt;&gt;0,AA41,"")</f>
        <v>304</v>
      </c>
      <c r="BF41" s="56">
        <f>IF(AB41&lt;&gt;0,AB41,"")</f>
        <v>608</v>
      </c>
      <c r="BG41" s="56">
        <f>IF(AC41&lt;&gt;0,AC41,"")</f>
        <v>608</v>
      </c>
      <c r="BH41" s="56">
        <f>IF(AD41&lt;&gt;0,AD41,"")</f>
        <v>496</v>
      </c>
      <c r="BI41" s="65">
        <f>MAX(AI41:BH41)</f>
        <v>1936</v>
      </c>
    </row>
    <row r="42" spans="1:61" x14ac:dyDescent="0.2">
      <c r="A42" s="225"/>
      <c r="B42" s="224" t="s">
        <v>193</v>
      </c>
      <c r="C42" s="113">
        <v>32912</v>
      </c>
      <c r="D42" s="114">
        <v>17392</v>
      </c>
      <c r="E42" s="114">
        <v>17680</v>
      </c>
      <c r="F42" s="114">
        <v>23248</v>
      </c>
      <c r="G42" s="114">
        <v>21840</v>
      </c>
      <c r="H42" s="114">
        <v>29344</v>
      </c>
      <c r="I42" s="114">
        <v>8048</v>
      </c>
      <c r="J42" s="114">
        <v>56288</v>
      </c>
      <c r="K42" s="114">
        <v>42544</v>
      </c>
      <c r="L42" s="114">
        <v>17344</v>
      </c>
      <c r="M42" s="114">
        <v>5280</v>
      </c>
      <c r="N42" s="114">
        <v>6768</v>
      </c>
      <c r="O42" s="114">
        <v>6880</v>
      </c>
      <c r="P42" s="114">
        <v>3728</v>
      </c>
      <c r="Q42" s="114">
        <v>1136</v>
      </c>
      <c r="R42" s="114">
        <v>1088</v>
      </c>
      <c r="S42" s="115">
        <v>192</v>
      </c>
      <c r="T42" s="225"/>
      <c r="U42" s="224" t="s">
        <v>193</v>
      </c>
      <c r="V42" s="113">
        <v>816</v>
      </c>
      <c r="W42" s="114">
        <v>384</v>
      </c>
      <c r="X42" s="114">
        <v>304</v>
      </c>
      <c r="Y42" s="114">
        <v>304</v>
      </c>
      <c r="Z42" s="114">
        <v>208</v>
      </c>
      <c r="AA42" s="114">
        <v>0</v>
      </c>
      <c r="AB42" s="114">
        <v>32</v>
      </c>
      <c r="AC42" s="114">
        <v>48</v>
      </c>
      <c r="AD42" s="115">
        <v>960</v>
      </c>
      <c r="AG42" s="3" t="str">
        <f t="shared" si="22"/>
        <v/>
      </c>
      <c r="AH42" s="3" t="str">
        <f t="shared" si="29"/>
        <v>Soo TSA</v>
      </c>
      <c r="AI42" s="56">
        <f t="shared" si="23"/>
        <v>32912</v>
      </c>
      <c r="AJ42" s="56">
        <f t="shared" si="30"/>
        <v>17392</v>
      </c>
      <c r="AK42" s="56">
        <f t="shared" si="24"/>
        <v>17680</v>
      </c>
      <c r="AL42" s="56">
        <f t="shared" si="31"/>
        <v>23248</v>
      </c>
      <c r="AM42" s="56">
        <f t="shared" si="25"/>
        <v>21840</v>
      </c>
      <c r="AN42" s="56">
        <f t="shared" si="32"/>
        <v>29344</v>
      </c>
      <c r="AO42" s="56">
        <f t="shared" si="26"/>
        <v>8048</v>
      </c>
      <c r="AP42" s="56">
        <f t="shared" si="33"/>
        <v>56288</v>
      </c>
      <c r="AQ42" s="56">
        <f t="shared" si="27"/>
        <v>42544</v>
      </c>
      <c r="AR42" s="56">
        <f t="shared" si="34"/>
        <v>17344</v>
      </c>
      <c r="AS42" s="56">
        <f t="shared" si="28"/>
        <v>5280</v>
      </c>
      <c r="AT42" s="56">
        <f t="shared" si="35"/>
        <v>6768</v>
      </c>
      <c r="AU42" s="56">
        <f t="shared" si="36"/>
        <v>6880</v>
      </c>
      <c r="AV42" s="56">
        <f t="shared" si="37"/>
        <v>3728</v>
      </c>
      <c r="AW42" s="56">
        <f t="shared" si="38"/>
        <v>1136</v>
      </c>
      <c r="AX42" s="56">
        <f t="shared" si="20"/>
        <v>1088</v>
      </c>
      <c r="AY42" s="56">
        <f t="shared" si="21"/>
        <v>192</v>
      </c>
      <c r="AZ42" s="56">
        <f>IF(V42&lt;&gt;0,V42,"")</f>
        <v>816</v>
      </c>
      <c r="BA42" s="56">
        <f>IF(W42&lt;&gt;0,W42,"")</f>
        <v>384</v>
      </c>
      <c r="BB42" s="56">
        <f>IF(X42&lt;&gt;0,X42,"")</f>
        <v>304</v>
      </c>
      <c r="BC42" s="56">
        <f>IF(Y42&lt;&gt;0,Y42,"")</f>
        <v>304</v>
      </c>
      <c r="BD42" s="56">
        <f>IF(Z42&lt;&gt;0,Z42,"")</f>
        <v>208</v>
      </c>
      <c r="BE42" s="56" t="str">
        <f>IF(AA42&lt;&gt;0,AA42,"")</f>
        <v/>
      </c>
      <c r="BF42" s="56">
        <f>IF(AB42&lt;&gt;0,AB42,"")</f>
        <v>32</v>
      </c>
      <c r="BG42" s="56">
        <f>IF(AC42&lt;&gt;0,AC42,"")</f>
        <v>48</v>
      </c>
      <c r="BH42" s="56">
        <f>IF(AD42&lt;&gt;0,AD42,"")</f>
        <v>960</v>
      </c>
      <c r="BI42" s="65">
        <f>MAX(AI42:BH42)</f>
        <v>56288</v>
      </c>
    </row>
    <row r="43" spans="1:61" x14ac:dyDescent="0.2">
      <c r="A43" s="225"/>
      <c r="B43" s="224" t="s">
        <v>194</v>
      </c>
      <c r="C43" s="113">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5">
        <v>0</v>
      </c>
      <c r="T43" s="225"/>
      <c r="U43" s="224" t="s">
        <v>194</v>
      </c>
      <c r="V43" s="113">
        <v>0</v>
      </c>
      <c r="W43" s="114">
        <v>0</v>
      </c>
      <c r="X43" s="114">
        <v>96</v>
      </c>
      <c r="Y43" s="114">
        <v>320</v>
      </c>
      <c r="Z43" s="114">
        <v>0</v>
      </c>
      <c r="AA43" s="114">
        <v>0</v>
      </c>
      <c r="AB43" s="114">
        <v>0</v>
      </c>
      <c r="AC43" s="114">
        <v>80</v>
      </c>
      <c r="AD43" s="115">
        <v>16</v>
      </c>
      <c r="AG43" s="3" t="str">
        <f t="shared" si="22"/>
        <v/>
      </c>
      <c r="AH43" s="3" t="str">
        <f t="shared" si="29"/>
        <v>Strathcona TSA</v>
      </c>
      <c r="AI43" s="56" t="str">
        <f t="shared" si="23"/>
        <v/>
      </c>
      <c r="AJ43" s="56" t="str">
        <f t="shared" si="30"/>
        <v/>
      </c>
      <c r="AK43" s="56" t="str">
        <f t="shared" si="24"/>
        <v/>
      </c>
      <c r="AL43" s="56" t="str">
        <f t="shared" si="31"/>
        <v/>
      </c>
      <c r="AM43" s="56" t="str">
        <f t="shared" si="25"/>
        <v/>
      </c>
      <c r="AN43" s="56" t="str">
        <f t="shared" si="32"/>
        <v/>
      </c>
      <c r="AO43" s="56" t="str">
        <f t="shared" si="26"/>
        <v/>
      </c>
      <c r="AP43" s="56" t="str">
        <f t="shared" si="33"/>
        <v/>
      </c>
      <c r="AQ43" s="56" t="str">
        <f t="shared" si="27"/>
        <v/>
      </c>
      <c r="AR43" s="56" t="str">
        <f t="shared" si="34"/>
        <v/>
      </c>
      <c r="AS43" s="56" t="str">
        <f t="shared" si="28"/>
        <v/>
      </c>
      <c r="AT43" s="56" t="str">
        <f t="shared" si="35"/>
        <v/>
      </c>
      <c r="AU43" s="56" t="str">
        <f t="shared" si="36"/>
        <v/>
      </c>
      <c r="AV43" s="56" t="str">
        <f t="shared" si="37"/>
        <v/>
      </c>
      <c r="AW43" s="56" t="str">
        <f t="shared" si="38"/>
        <v/>
      </c>
      <c r="AX43" s="56" t="str">
        <f t="shared" ref="AX43:AX82" si="39">IF(R43&lt;&gt;0,R43,"")</f>
        <v/>
      </c>
      <c r="AY43" s="56" t="str">
        <f t="shared" ref="AY43:AY82" si="40">IF(S43&lt;&gt;0,S43,"")</f>
        <v/>
      </c>
      <c r="AZ43" s="56" t="str">
        <f>IF(V43&lt;&gt;0,V43,"")</f>
        <v/>
      </c>
      <c r="BA43" s="56" t="str">
        <f>IF(W43&lt;&gt;0,W43,"")</f>
        <v/>
      </c>
      <c r="BB43" s="56">
        <f>IF(X43&lt;&gt;0,X43,"")</f>
        <v>96</v>
      </c>
      <c r="BC43" s="56">
        <f>IF(Y43&lt;&gt;0,Y43,"")</f>
        <v>320</v>
      </c>
      <c r="BD43" s="56" t="str">
        <f>IF(Z43&lt;&gt;0,Z43,"")</f>
        <v/>
      </c>
      <c r="BE43" s="56" t="str">
        <f>IF(AA43&lt;&gt;0,AA43,"")</f>
        <v/>
      </c>
      <c r="BF43" s="56" t="str">
        <f>IF(AB43&lt;&gt;0,AB43,"")</f>
        <v/>
      </c>
      <c r="BG43" s="56">
        <f>IF(AC43&lt;&gt;0,AC43,"")</f>
        <v>80</v>
      </c>
      <c r="BH43" s="56">
        <f>IF(AD43&lt;&gt;0,AD43,"")</f>
        <v>16</v>
      </c>
      <c r="BI43" s="65">
        <f>MAX(AI43:BH43)</f>
        <v>320</v>
      </c>
    </row>
    <row r="44" spans="1:61" x14ac:dyDescent="0.2">
      <c r="A44" s="225"/>
      <c r="B44" s="224" t="s">
        <v>195</v>
      </c>
      <c r="C44" s="113">
        <v>0</v>
      </c>
      <c r="D44" s="114">
        <v>0</v>
      </c>
      <c r="E44" s="114">
        <v>0</v>
      </c>
      <c r="F44" s="114">
        <v>0</v>
      </c>
      <c r="G44" s="114">
        <v>0</v>
      </c>
      <c r="H44" s="114">
        <v>0</v>
      </c>
      <c r="I44" s="114">
        <v>0</v>
      </c>
      <c r="J44" s="114">
        <v>0</v>
      </c>
      <c r="K44" s="114">
        <v>192</v>
      </c>
      <c r="L44" s="114">
        <v>0</v>
      </c>
      <c r="M44" s="114">
        <v>0</v>
      </c>
      <c r="N44" s="114">
        <v>608</v>
      </c>
      <c r="O44" s="114">
        <v>32</v>
      </c>
      <c r="P44" s="114">
        <v>288</v>
      </c>
      <c r="Q44" s="114">
        <v>0</v>
      </c>
      <c r="R44" s="114">
        <v>0</v>
      </c>
      <c r="S44" s="115">
        <v>0</v>
      </c>
      <c r="T44" s="225"/>
      <c r="U44" s="224" t="s">
        <v>195</v>
      </c>
      <c r="V44" s="113">
        <v>96</v>
      </c>
      <c r="W44" s="114">
        <v>416</v>
      </c>
      <c r="X44" s="114">
        <v>112</v>
      </c>
      <c r="Y44" s="114">
        <v>192</v>
      </c>
      <c r="Z44" s="114">
        <v>1200</v>
      </c>
      <c r="AA44" s="114">
        <v>624</v>
      </c>
      <c r="AB44" s="114">
        <v>816</v>
      </c>
      <c r="AC44" s="114">
        <v>384</v>
      </c>
      <c r="AD44" s="115">
        <v>1248</v>
      </c>
      <c r="AG44" s="3" t="str">
        <f t="shared" si="22"/>
        <v/>
      </c>
      <c r="AH44" s="3" t="str">
        <f t="shared" si="29"/>
        <v>Sunshine Coast TSA</v>
      </c>
      <c r="AI44" s="56" t="str">
        <f t="shared" si="23"/>
        <v/>
      </c>
      <c r="AJ44" s="56" t="str">
        <f t="shared" si="30"/>
        <v/>
      </c>
      <c r="AK44" s="56" t="str">
        <f t="shared" si="24"/>
        <v/>
      </c>
      <c r="AL44" s="56" t="str">
        <f t="shared" si="31"/>
        <v/>
      </c>
      <c r="AM44" s="56" t="str">
        <f t="shared" si="25"/>
        <v/>
      </c>
      <c r="AN44" s="56" t="str">
        <f t="shared" si="32"/>
        <v/>
      </c>
      <c r="AO44" s="56" t="str">
        <f t="shared" si="26"/>
        <v/>
      </c>
      <c r="AP44" s="56" t="str">
        <f t="shared" si="33"/>
        <v/>
      </c>
      <c r="AQ44" s="56">
        <f t="shared" si="27"/>
        <v>192</v>
      </c>
      <c r="AR44" s="56" t="str">
        <f t="shared" si="34"/>
        <v/>
      </c>
      <c r="AS44" s="56" t="str">
        <f t="shared" si="28"/>
        <v/>
      </c>
      <c r="AT44" s="56">
        <f t="shared" si="35"/>
        <v>608</v>
      </c>
      <c r="AU44" s="56">
        <f t="shared" si="36"/>
        <v>32</v>
      </c>
      <c r="AV44" s="56">
        <f t="shared" si="37"/>
        <v>288</v>
      </c>
      <c r="AW44" s="56" t="str">
        <f t="shared" si="38"/>
        <v/>
      </c>
      <c r="AX44" s="56" t="str">
        <f t="shared" si="39"/>
        <v/>
      </c>
      <c r="AY44" s="56" t="str">
        <f t="shared" si="40"/>
        <v/>
      </c>
      <c r="AZ44" s="56">
        <f>IF(V44&lt;&gt;0,V44,"")</f>
        <v>96</v>
      </c>
      <c r="BA44" s="56">
        <f>IF(W44&lt;&gt;0,W44,"")</f>
        <v>416</v>
      </c>
      <c r="BB44" s="56">
        <f>IF(X44&lt;&gt;0,X44,"")</f>
        <v>112</v>
      </c>
      <c r="BC44" s="56">
        <f>IF(Y44&lt;&gt;0,Y44,"")</f>
        <v>192</v>
      </c>
      <c r="BD44" s="56">
        <f>IF(Z44&lt;&gt;0,Z44,"")</f>
        <v>1200</v>
      </c>
      <c r="BE44" s="56">
        <f>IF(AA44&lt;&gt;0,AA44,"")</f>
        <v>624</v>
      </c>
      <c r="BF44" s="56">
        <f>IF(AB44&lt;&gt;0,AB44,"")</f>
        <v>816</v>
      </c>
      <c r="BG44" s="56">
        <f>IF(AC44&lt;&gt;0,AC44,"")</f>
        <v>384</v>
      </c>
      <c r="BH44" s="56">
        <f>IF(AD44&lt;&gt;0,AD44,"")</f>
        <v>1248</v>
      </c>
      <c r="BI44" s="65">
        <f>MAX(AI44:BH44)</f>
        <v>1248</v>
      </c>
    </row>
    <row r="45" spans="1:61" x14ac:dyDescent="0.2">
      <c r="A45" s="140" t="s">
        <v>203</v>
      </c>
      <c r="B45" s="142"/>
      <c r="C45" s="316">
        <v>37760</v>
      </c>
      <c r="D45" s="317">
        <v>24416</v>
      </c>
      <c r="E45" s="317">
        <v>24336</v>
      </c>
      <c r="F45" s="317">
        <v>34192</v>
      </c>
      <c r="G45" s="317">
        <v>26336</v>
      </c>
      <c r="H45" s="317">
        <v>53424</v>
      </c>
      <c r="I45" s="317">
        <v>15504</v>
      </c>
      <c r="J45" s="317">
        <v>84208</v>
      </c>
      <c r="K45" s="317">
        <v>137056</v>
      </c>
      <c r="L45" s="317">
        <v>619856</v>
      </c>
      <c r="M45" s="317">
        <v>1298352</v>
      </c>
      <c r="N45" s="317">
        <v>4012336</v>
      </c>
      <c r="O45" s="317">
        <v>3976464</v>
      </c>
      <c r="P45" s="317">
        <v>3340032</v>
      </c>
      <c r="Q45" s="317">
        <v>2444320</v>
      </c>
      <c r="R45" s="317">
        <v>720000</v>
      </c>
      <c r="S45" s="323">
        <v>117456</v>
      </c>
      <c r="T45" s="140" t="s">
        <v>203</v>
      </c>
      <c r="U45" s="142"/>
      <c r="V45" s="316">
        <v>141328</v>
      </c>
      <c r="W45" s="317">
        <v>202368</v>
      </c>
      <c r="X45" s="317">
        <v>306848</v>
      </c>
      <c r="Y45" s="317">
        <v>512240</v>
      </c>
      <c r="Z45" s="317">
        <v>994384</v>
      </c>
      <c r="AA45" s="317">
        <v>1683008</v>
      </c>
      <c r="AB45" s="317">
        <v>2234928</v>
      </c>
      <c r="AC45" s="317">
        <v>2275536</v>
      </c>
      <c r="AD45" s="323">
        <v>1897776</v>
      </c>
      <c r="AG45" s="3" t="str">
        <f t="shared" si="22"/>
        <v>Non-pine Units Total</v>
      </c>
      <c r="AH45" s="3" t="str">
        <f t="shared" si="29"/>
        <v/>
      </c>
      <c r="AI45" s="56">
        <f t="shared" si="23"/>
        <v>37760</v>
      </c>
      <c r="AJ45" s="56">
        <f t="shared" si="30"/>
        <v>24416</v>
      </c>
      <c r="AK45" s="56">
        <f t="shared" si="24"/>
        <v>24336</v>
      </c>
      <c r="AL45" s="56">
        <f t="shared" si="31"/>
        <v>34192</v>
      </c>
      <c r="AM45" s="56">
        <f t="shared" si="25"/>
        <v>26336</v>
      </c>
      <c r="AN45" s="56">
        <f t="shared" si="32"/>
        <v>53424</v>
      </c>
      <c r="AO45" s="56">
        <f t="shared" si="26"/>
        <v>15504</v>
      </c>
      <c r="AP45" s="56">
        <f t="shared" si="33"/>
        <v>84208</v>
      </c>
      <c r="AQ45" s="56">
        <f t="shared" si="27"/>
        <v>137056</v>
      </c>
      <c r="AR45" s="56">
        <f t="shared" si="34"/>
        <v>619856</v>
      </c>
      <c r="AS45" s="56">
        <f t="shared" si="28"/>
        <v>1298352</v>
      </c>
      <c r="AT45" s="56">
        <f t="shared" si="35"/>
        <v>4012336</v>
      </c>
      <c r="AU45" s="56">
        <f t="shared" si="36"/>
        <v>3976464</v>
      </c>
      <c r="AV45" s="56">
        <f t="shared" si="37"/>
        <v>3340032</v>
      </c>
      <c r="AW45" s="56">
        <f t="shared" si="38"/>
        <v>2444320</v>
      </c>
      <c r="AX45" s="56">
        <f t="shared" si="39"/>
        <v>720000</v>
      </c>
      <c r="AY45" s="56">
        <f t="shared" si="40"/>
        <v>117456</v>
      </c>
      <c r="AZ45" s="56">
        <f>IF(V45&lt;&gt;0,V45,"")</f>
        <v>141328</v>
      </c>
      <c r="BA45" s="56">
        <f>IF(W45&lt;&gt;0,W45,"")</f>
        <v>202368</v>
      </c>
      <c r="BB45" s="56">
        <f>IF(X45&lt;&gt;0,X45,"")</f>
        <v>306848</v>
      </c>
      <c r="BC45" s="56">
        <f>IF(Y45&lt;&gt;0,Y45,"")</f>
        <v>512240</v>
      </c>
      <c r="BD45" s="56">
        <f>IF(Z45&lt;&gt;0,Z45,"")</f>
        <v>994384</v>
      </c>
      <c r="BE45" s="56">
        <f>IF(AA45&lt;&gt;0,AA45,"")</f>
        <v>1683008</v>
      </c>
      <c r="BF45" s="56">
        <f>IF(AB45&lt;&gt;0,AB45,"")</f>
        <v>2234928</v>
      </c>
      <c r="BG45" s="56">
        <f>IF(AC45&lt;&gt;0,AC45,"")</f>
        <v>2275536</v>
      </c>
      <c r="BH45" s="56">
        <f>IF(AD45&lt;&gt;0,AD45,"")</f>
        <v>1897776</v>
      </c>
      <c r="BI45" s="65">
        <f>MAX(AI45:BH45)</f>
        <v>4012336</v>
      </c>
    </row>
    <row r="46" spans="1:61" x14ac:dyDescent="0.2">
      <c r="A46" s="140" t="s">
        <v>334</v>
      </c>
      <c r="B46" s="140" t="s">
        <v>334</v>
      </c>
      <c r="C46" s="316">
        <v>520576</v>
      </c>
      <c r="D46" s="317">
        <v>554048</v>
      </c>
      <c r="E46" s="317">
        <v>650752</v>
      </c>
      <c r="F46" s="317">
        <v>1372992</v>
      </c>
      <c r="G46" s="317">
        <v>3215120</v>
      </c>
      <c r="H46" s="317">
        <v>6789040</v>
      </c>
      <c r="I46" s="317">
        <v>9454000</v>
      </c>
      <c r="J46" s="317">
        <v>4468256</v>
      </c>
      <c r="K46" s="317">
        <v>8115120</v>
      </c>
      <c r="L46" s="317">
        <v>5942336</v>
      </c>
      <c r="M46" s="317">
        <v>3516144</v>
      </c>
      <c r="N46" s="317">
        <v>3353856</v>
      </c>
      <c r="O46" s="317">
        <v>671664</v>
      </c>
      <c r="P46" s="317">
        <v>398656</v>
      </c>
      <c r="Q46" s="317">
        <v>123328</v>
      </c>
      <c r="R46" s="317">
        <v>78160</v>
      </c>
      <c r="S46" s="323">
        <v>37808</v>
      </c>
      <c r="T46" s="140" t="s">
        <v>334</v>
      </c>
      <c r="U46" s="140" t="s">
        <v>334</v>
      </c>
      <c r="V46" s="316">
        <v>57824</v>
      </c>
      <c r="W46" s="317">
        <v>52688</v>
      </c>
      <c r="X46" s="317">
        <v>78704</v>
      </c>
      <c r="Y46" s="317">
        <v>72672</v>
      </c>
      <c r="Z46" s="317">
        <v>96032</v>
      </c>
      <c r="AA46" s="317">
        <v>106944</v>
      </c>
      <c r="AB46" s="317">
        <v>108960</v>
      </c>
      <c r="AC46" s="317">
        <v>126240</v>
      </c>
      <c r="AD46" s="323">
        <v>136944</v>
      </c>
      <c r="AG46" s="3" t="str">
        <f t="shared" si="22"/>
        <v>Interior TFLs</v>
      </c>
      <c r="AH46" s="3" t="str">
        <f t="shared" si="29"/>
        <v>Interior TFLs</v>
      </c>
      <c r="AI46" s="56">
        <f t="shared" si="23"/>
        <v>520576</v>
      </c>
      <c r="AJ46" s="56">
        <f t="shared" si="30"/>
        <v>554048</v>
      </c>
      <c r="AK46" s="56">
        <f t="shared" si="24"/>
        <v>650752</v>
      </c>
      <c r="AL46" s="56">
        <f t="shared" si="31"/>
        <v>1372992</v>
      </c>
      <c r="AM46" s="56">
        <f t="shared" si="25"/>
        <v>3215120</v>
      </c>
      <c r="AN46" s="56">
        <f t="shared" si="32"/>
        <v>6789040</v>
      </c>
      <c r="AO46" s="56">
        <f t="shared" si="26"/>
        <v>9454000</v>
      </c>
      <c r="AP46" s="56">
        <f t="shared" si="33"/>
        <v>4468256</v>
      </c>
      <c r="AQ46" s="56">
        <f t="shared" si="27"/>
        <v>8115120</v>
      </c>
      <c r="AR46" s="56">
        <f t="shared" si="34"/>
        <v>5942336</v>
      </c>
      <c r="AS46" s="56">
        <f t="shared" si="28"/>
        <v>3516144</v>
      </c>
      <c r="AT46" s="56">
        <f t="shared" si="35"/>
        <v>3353856</v>
      </c>
      <c r="AU46" s="56">
        <f t="shared" si="36"/>
        <v>671664</v>
      </c>
      <c r="AV46" s="56">
        <f t="shared" si="37"/>
        <v>398656</v>
      </c>
      <c r="AW46" s="56">
        <f t="shared" si="38"/>
        <v>123328</v>
      </c>
      <c r="AX46" s="56">
        <f t="shared" si="39"/>
        <v>78160</v>
      </c>
      <c r="AY46" s="56">
        <f t="shared" si="40"/>
        <v>37808</v>
      </c>
      <c r="AZ46" s="56">
        <f>IF(V46&lt;&gt;0,V46,"")</f>
        <v>57824</v>
      </c>
      <c r="BA46" s="56">
        <f>IF(W46&lt;&gt;0,W46,"")</f>
        <v>52688</v>
      </c>
      <c r="BB46" s="56">
        <f>IF(X46&lt;&gt;0,X46,"")</f>
        <v>78704</v>
      </c>
      <c r="BC46" s="56">
        <f>IF(Y46&lt;&gt;0,Y46,"")</f>
        <v>72672</v>
      </c>
      <c r="BD46" s="56">
        <f>IF(Z46&lt;&gt;0,Z46,"")</f>
        <v>96032</v>
      </c>
      <c r="BE46" s="56">
        <f>IF(AA46&lt;&gt;0,AA46,"")</f>
        <v>106944</v>
      </c>
      <c r="BF46" s="56">
        <f>IF(AB46&lt;&gt;0,AB46,"")</f>
        <v>108960</v>
      </c>
      <c r="BG46" s="56">
        <f>IF(AC46&lt;&gt;0,AC46,"")</f>
        <v>126240</v>
      </c>
      <c r="BH46" s="56">
        <f>IF(AD46&lt;&gt;0,AD46,"")</f>
        <v>136944</v>
      </c>
      <c r="BI46" s="65">
        <f>MAX(AI46:BH46)</f>
        <v>9454000</v>
      </c>
    </row>
    <row r="47" spans="1:61" x14ac:dyDescent="0.2">
      <c r="A47" s="140" t="s">
        <v>346</v>
      </c>
      <c r="B47" s="142"/>
      <c r="C47" s="316">
        <v>520576</v>
      </c>
      <c r="D47" s="317">
        <v>554048</v>
      </c>
      <c r="E47" s="317">
        <v>650752</v>
      </c>
      <c r="F47" s="317">
        <v>1372992</v>
      </c>
      <c r="G47" s="317">
        <v>3215120</v>
      </c>
      <c r="H47" s="317">
        <v>6789040</v>
      </c>
      <c r="I47" s="317">
        <v>9454000</v>
      </c>
      <c r="J47" s="317">
        <v>4468256</v>
      </c>
      <c r="K47" s="317">
        <v>8115120</v>
      </c>
      <c r="L47" s="317">
        <v>5942336</v>
      </c>
      <c r="M47" s="317">
        <v>3516144</v>
      </c>
      <c r="N47" s="317">
        <v>3353856</v>
      </c>
      <c r="O47" s="317">
        <v>671664</v>
      </c>
      <c r="P47" s="317">
        <v>398656</v>
      </c>
      <c r="Q47" s="317">
        <v>123328</v>
      </c>
      <c r="R47" s="317">
        <v>78160</v>
      </c>
      <c r="S47" s="323">
        <v>37808</v>
      </c>
      <c r="T47" s="140" t="s">
        <v>346</v>
      </c>
      <c r="U47" s="142"/>
      <c r="V47" s="316">
        <v>57824</v>
      </c>
      <c r="W47" s="317">
        <v>52688</v>
      </c>
      <c r="X47" s="317">
        <v>78704</v>
      </c>
      <c r="Y47" s="317">
        <v>72672</v>
      </c>
      <c r="Z47" s="317">
        <v>96032</v>
      </c>
      <c r="AA47" s="317">
        <v>106944</v>
      </c>
      <c r="AB47" s="317">
        <v>108960</v>
      </c>
      <c r="AC47" s="317">
        <v>126240</v>
      </c>
      <c r="AD47" s="323">
        <v>136944</v>
      </c>
      <c r="AG47" s="3" t="str">
        <f t="shared" si="22"/>
        <v>Interior TFLs Total</v>
      </c>
      <c r="AH47" s="3" t="str">
        <f t="shared" si="29"/>
        <v/>
      </c>
      <c r="AI47" s="56">
        <f t="shared" si="23"/>
        <v>520576</v>
      </c>
      <c r="AJ47" s="56">
        <f t="shared" si="30"/>
        <v>554048</v>
      </c>
      <c r="AK47" s="56">
        <f t="shared" si="24"/>
        <v>650752</v>
      </c>
      <c r="AL47" s="56">
        <f t="shared" si="31"/>
        <v>1372992</v>
      </c>
      <c r="AM47" s="56">
        <f t="shared" si="25"/>
        <v>3215120</v>
      </c>
      <c r="AN47" s="56">
        <f t="shared" si="32"/>
        <v>6789040</v>
      </c>
      <c r="AO47" s="56">
        <f t="shared" si="26"/>
        <v>9454000</v>
      </c>
      <c r="AP47" s="56">
        <f t="shared" si="33"/>
        <v>4468256</v>
      </c>
      <c r="AQ47" s="56">
        <f t="shared" si="27"/>
        <v>8115120</v>
      </c>
      <c r="AR47" s="56">
        <f t="shared" si="34"/>
        <v>5942336</v>
      </c>
      <c r="AS47" s="56">
        <f t="shared" si="28"/>
        <v>3516144</v>
      </c>
      <c r="AT47" s="56">
        <f t="shared" si="35"/>
        <v>3353856</v>
      </c>
      <c r="AU47" s="56">
        <f t="shared" si="36"/>
        <v>671664</v>
      </c>
      <c r="AV47" s="56">
        <f t="shared" si="37"/>
        <v>398656</v>
      </c>
      <c r="AW47" s="56">
        <f t="shared" si="38"/>
        <v>123328</v>
      </c>
      <c r="AX47" s="56">
        <f t="shared" si="39"/>
        <v>78160</v>
      </c>
      <c r="AY47" s="56">
        <f t="shared" si="40"/>
        <v>37808</v>
      </c>
      <c r="AZ47" s="56">
        <f>IF(V47&lt;&gt;0,V47,"")</f>
        <v>57824</v>
      </c>
      <c r="BA47" s="56">
        <f>IF(W47&lt;&gt;0,W47,"")</f>
        <v>52688</v>
      </c>
      <c r="BB47" s="56">
        <f>IF(X47&lt;&gt;0,X47,"")</f>
        <v>78704</v>
      </c>
      <c r="BC47" s="56">
        <f>IF(Y47&lt;&gt;0,Y47,"")</f>
        <v>72672</v>
      </c>
      <c r="BD47" s="56">
        <f>IF(Z47&lt;&gt;0,Z47,"")</f>
        <v>96032</v>
      </c>
      <c r="BE47" s="56">
        <f>IF(AA47&lt;&gt;0,AA47,"")</f>
        <v>106944</v>
      </c>
      <c r="BF47" s="56">
        <f>IF(AB47&lt;&gt;0,AB47,"")</f>
        <v>108960</v>
      </c>
      <c r="BG47" s="56">
        <f>IF(AC47&lt;&gt;0,AC47,"")</f>
        <v>126240</v>
      </c>
      <c r="BH47" s="56">
        <f>IF(AD47&lt;&gt;0,AD47,"")</f>
        <v>136944</v>
      </c>
      <c r="BI47" s="65">
        <f>MAX(AI47:BH47)</f>
        <v>9454000</v>
      </c>
    </row>
    <row r="48" spans="1:61" x14ac:dyDescent="0.2">
      <c r="A48" s="140" t="s">
        <v>336</v>
      </c>
      <c r="B48" s="140" t="s">
        <v>336</v>
      </c>
      <c r="C48" s="316">
        <v>0</v>
      </c>
      <c r="D48" s="317">
        <v>0</v>
      </c>
      <c r="E48" s="317">
        <v>0</v>
      </c>
      <c r="F48" s="317">
        <v>0</v>
      </c>
      <c r="G48" s="317">
        <v>0</v>
      </c>
      <c r="H48" s="317">
        <v>0</v>
      </c>
      <c r="I48" s="317">
        <v>0</v>
      </c>
      <c r="J48" s="317">
        <v>0</v>
      </c>
      <c r="K48" s="317">
        <v>0</v>
      </c>
      <c r="L48" s="317">
        <v>0</v>
      </c>
      <c r="M48" s="317">
        <v>0</v>
      </c>
      <c r="N48" s="317">
        <v>0</v>
      </c>
      <c r="O48" s="317">
        <v>0</v>
      </c>
      <c r="P48" s="317">
        <v>0</v>
      </c>
      <c r="Q48" s="317">
        <v>0</v>
      </c>
      <c r="R48" s="317">
        <v>0</v>
      </c>
      <c r="S48" s="323">
        <v>0</v>
      </c>
      <c r="T48" s="140" t="s">
        <v>336</v>
      </c>
      <c r="U48" s="140" t="s">
        <v>336</v>
      </c>
      <c r="V48" s="316">
        <v>0</v>
      </c>
      <c r="W48" s="317">
        <v>0</v>
      </c>
      <c r="X48" s="317">
        <v>0</v>
      </c>
      <c r="Y48" s="317">
        <v>0</v>
      </c>
      <c r="Z48" s="317">
        <v>0</v>
      </c>
      <c r="AA48" s="317">
        <v>80</v>
      </c>
      <c r="AB48" s="317">
        <v>0</v>
      </c>
      <c r="AC48" s="317">
        <v>0</v>
      </c>
      <c r="AD48" s="323">
        <v>0</v>
      </c>
      <c r="AG48" s="3" t="str">
        <f t="shared" si="22"/>
        <v>Coast TFLs</v>
      </c>
      <c r="AH48" s="3" t="str">
        <f t="shared" si="29"/>
        <v>Coast TFLs</v>
      </c>
      <c r="AI48" s="56" t="str">
        <f t="shared" si="23"/>
        <v/>
      </c>
      <c r="AJ48" s="56" t="str">
        <f t="shared" si="30"/>
        <v/>
      </c>
      <c r="AK48" s="56" t="str">
        <f t="shared" si="24"/>
        <v/>
      </c>
      <c r="AL48" s="56" t="str">
        <f t="shared" si="31"/>
        <v/>
      </c>
      <c r="AM48" s="56" t="str">
        <f t="shared" si="25"/>
        <v/>
      </c>
      <c r="AN48" s="56" t="str">
        <f t="shared" si="32"/>
        <v/>
      </c>
      <c r="AO48" s="56" t="str">
        <f t="shared" si="26"/>
        <v/>
      </c>
      <c r="AP48" s="56" t="str">
        <f t="shared" si="33"/>
        <v/>
      </c>
      <c r="AQ48" s="56" t="str">
        <f t="shared" si="27"/>
        <v/>
      </c>
      <c r="AR48" s="56" t="str">
        <f t="shared" si="34"/>
        <v/>
      </c>
      <c r="AS48" s="56" t="str">
        <f t="shared" si="28"/>
        <v/>
      </c>
      <c r="AT48" s="56" t="str">
        <f t="shared" si="35"/>
        <v/>
      </c>
      <c r="AU48" s="56" t="str">
        <f t="shared" si="36"/>
        <v/>
      </c>
      <c r="AV48" s="56" t="str">
        <f t="shared" si="37"/>
        <v/>
      </c>
      <c r="AW48" s="56" t="str">
        <f t="shared" si="38"/>
        <v/>
      </c>
      <c r="AX48" s="56" t="str">
        <f t="shared" si="39"/>
        <v/>
      </c>
      <c r="AY48" s="56" t="str">
        <f t="shared" si="40"/>
        <v/>
      </c>
      <c r="AZ48" s="56" t="str">
        <f>IF(V48&lt;&gt;0,V48,"")</f>
        <v/>
      </c>
      <c r="BA48" s="56" t="str">
        <f>IF(W48&lt;&gt;0,W48,"")</f>
        <v/>
      </c>
      <c r="BB48" s="56" t="str">
        <f>IF(X48&lt;&gt;0,X48,"")</f>
        <v/>
      </c>
      <c r="BC48" s="56" t="str">
        <f>IF(Y48&lt;&gt;0,Y48,"")</f>
        <v/>
      </c>
      <c r="BD48" s="56" t="str">
        <f>IF(Z48&lt;&gt;0,Z48,"")</f>
        <v/>
      </c>
      <c r="BE48" s="56">
        <f>IF(AA48&lt;&gt;0,AA48,"")</f>
        <v>80</v>
      </c>
      <c r="BF48" s="56" t="str">
        <f>IF(AB48&lt;&gt;0,AB48,"")</f>
        <v/>
      </c>
      <c r="BG48" s="56" t="str">
        <f>IF(AC48&lt;&gt;0,AC48,"")</f>
        <v/>
      </c>
      <c r="BH48" s="56" t="str">
        <f>IF(AD48&lt;&gt;0,AD48,"")</f>
        <v/>
      </c>
      <c r="BI48" s="65">
        <f>MAX(AI48:BH48)</f>
        <v>80</v>
      </c>
    </row>
    <row r="49" spans="1:61" x14ac:dyDescent="0.2">
      <c r="A49" s="140" t="s">
        <v>347</v>
      </c>
      <c r="B49" s="142"/>
      <c r="C49" s="316">
        <v>0</v>
      </c>
      <c r="D49" s="317">
        <v>0</v>
      </c>
      <c r="E49" s="317">
        <v>0</v>
      </c>
      <c r="F49" s="317">
        <v>0</v>
      </c>
      <c r="G49" s="317">
        <v>0</v>
      </c>
      <c r="H49" s="317">
        <v>0</v>
      </c>
      <c r="I49" s="317">
        <v>0</v>
      </c>
      <c r="J49" s="317">
        <v>0</v>
      </c>
      <c r="K49" s="317">
        <v>0</v>
      </c>
      <c r="L49" s="317">
        <v>0</v>
      </c>
      <c r="M49" s="317">
        <v>0</v>
      </c>
      <c r="N49" s="317">
        <v>0</v>
      </c>
      <c r="O49" s="317">
        <v>0</v>
      </c>
      <c r="P49" s="317">
        <v>0</v>
      </c>
      <c r="Q49" s="317">
        <v>0</v>
      </c>
      <c r="R49" s="317">
        <v>0</v>
      </c>
      <c r="S49" s="323">
        <v>0</v>
      </c>
      <c r="T49" s="140" t="s">
        <v>347</v>
      </c>
      <c r="U49" s="142"/>
      <c r="V49" s="316">
        <v>0</v>
      </c>
      <c r="W49" s="317">
        <v>0</v>
      </c>
      <c r="X49" s="317">
        <v>0</v>
      </c>
      <c r="Y49" s="317">
        <v>0</v>
      </c>
      <c r="Z49" s="317">
        <v>0</v>
      </c>
      <c r="AA49" s="317">
        <v>80</v>
      </c>
      <c r="AB49" s="317">
        <v>0</v>
      </c>
      <c r="AC49" s="317">
        <v>0</v>
      </c>
      <c r="AD49" s="323">
        <v>0</v>
      </c>
      <c r="AG49" s="3" t="str">
        <f t="shared" si="22"/>
        <v>Coast TFLs Total</v>
      </c>
      <c r="AH49" s="3" t="str">
        <f t="shared" si="29"/>
        <v/>
      </c>
      <c r="AI49" s="56" t="str">
        <f t="shared" si="23"/>
        <v/>
      </c>
      <c r="AJ49" s="56" t="str">
        <f t="shared" si="30"/>
        <v/>
      </c>
      <c r="AK49" s="56" t="str">
        <f t="shared" si="24"/>
        <v/>
      </c>
      <c r="AL49" s="56" t="str">
        <f t="shared" si="31"/>
        <v/>
      </c>
      <c r="AM49" s="56" t="str">
        <f t="shared" si="25"/>
        <v/>
      </c>
      <c r="AN49" s="56" t="str">
        <f t="shared" si="32"/>
        <v/>
      </c>
      <c r="AO49" s="56" t="str">
        <f t="shared" si="26"/>
        <v/>
      </c>
      <c r="AP49" s="56" t="str">
        <f t="shared" si="33"/>
        <v/>
      </c>
      <c r="AQ49" s="56" t="str">
        <f t="shared" si="27"/>
        <v/>
      </c>
      <c r="AR49" s="56" t="str">
        <f t="shared" si="34"/>
        <v/>
      </c>
      <c r="AS49" s="56" t="str">
        <f t="shared" si="28"/>
        <v/>
      </c>
      <c r="AT49" s="56" t="str">
        <f t="shared" si="35"/>
        <v/>
      </c>
      <c r="AU49" s="56" t="str">
        <f t="shared" si="36"/>
        <v/>
      </c>
      <c r="AV49" s="56" t="str">
        <f t="shared" si="37"/>
        <v/>
      </c>
      <c r="AW49" s="56" t="str">
        <f t="shared" si="38"/>
        <v/>
      </c>
      <c r="AX49" s="56" t="str">
        <f t="shared" si="39"/>
        <v/>
      </c>
      <c r="AY49" s="56" t="str">
        <f t="shared" si="40"/>
        <v/>
      </c>
      <c r="AZ49" s="56" t="str">
        <f>IF(V49&lt;&gt;0,V49,"")</f>
        <v/>
      </c>
      <c r="BA49" s="56" t="str">
        <f>IF(W49&lt;&gt;0,W49,"")</f>
        <v/>
      </c>
      <c r="BB49" s="56" t="str">
        <f>IF(X49&lt;&gt;0,X49,"")</f>
        <v/>
      </c>
      <c r="BC49" s="56" t="str">
        <f>IF(Y49&lt;&gt;0,Y49,"")</f>
        <v/>
      </c>
      <c r="BD49" s="56" t="str">
        <f>IF(Z49&lt;&gt;0,Z49,"")</f>
        <v/>
      </c>
      <c r="BE49" s="56">
        <f>IF(AA49&lt;&gt;0,AA49,"")</f>
        <v>80</v>
      </c>
      <c r="BF49" s="56" t="str">
        <f>IF(AB49&lt;&gt;0,AB49,"")</f>
        <v/>
      </c>
      <c r="BG49" s="56" t="str">
        <f>IF(AC49&lt;&gt;0,AC49,"")</f>
        <v/>
      </c>
      <c r="BH49" s="56" t="str">
        <f>IF(AD49&lt;&gt;0,AD49,"")</f>
        <v/>
      </c>
      <c r="BI49" s="65">
        <f>MAX(AI49:BH49)</f>
        <v>80</v>
      </c>
    </row>
    <row r="50" spans="1:61" x14ac:dyDescent="0.2">
      <c r="A50" s="147" t="s">
        <v>44</v>
      </c>
      <c r="B50" s="148"/>
      <c r="C50" s="324">
        <v>5573536</v>
      </c>
      <c r="D50" s="325">
        <v>6929040</v>
      </c>
      <c r="E50" s="325">
        <v>12250144</v>
      </c>
      <c r="F50" s="325">
        <v>27938752</v>
      </c>
      <c r="G50" s="325">
        <v>54301632</v>
      </c>
      <c r="H50" s="325">
        <v>78757312</v>
      </c>
      <c r="I50" s="325">
        <v>139696720</v>
      </c>
      <c r="J50" s="325">
        <v>112674832</v>
      </c>
      <c r="K50" s="325">
        <v>103564240</v>
      </c>
      <c r="L50" s="325">
        <v>60342704</v>
      </c>
      <c r="M50" s="325">
        <v>47255264</v>
      </c>
      <c r="N50" s="325">
        <v>39639856</v>
      </c>
      <c r="O50" s="325">
        <v>22007568</v>
      </c>
      <c r="P50" s="325">
        <v>12221904</v>
      </c>
      <c r="Q50" s="325">
        <v>5340976</v>
      </c>
      <c r="R50" s="325">
        <v>2168336</v>
      </c>
      <c r="S50" s="326">
        <v>682576</v>
      </c>
      <c r="T50" s="147" t="s">
        <v>44</v>
      </c>
      <c r="U50" s="148"/>
      <c r="V50" s="324">
        <v>837264</v>
      </c>
      <c r="W50" s="325">
        <v>966464</v>
      </c>
      <c r="X50" s="325">
        <v>1138832</v>
      </c>
      <c r="Y50" s="325">
        <v>1381696</v>
      </c>
      <c r="Z50" s="325">
        <v>1972064</v>
      </c>
      <c r="AA50" s="325">
        <v>2756192</v>
      </c>
      <c r="AB50" s="325">
        <v>3422208</v>
      </c>
      <c r="AC50" s="325">
        <v>3542656</v>
      </c>
      <c r="AD50" s="326">
        <v>3221312</v>
      </c>
      <c r="AG50" s="3" t="str">
        <f t="shared" si="22"/>
        <v>Grand Total</v>
      </c>
      <c r="AH50" s="3" t="str">
        <f t="shared" si="29"/>
        <v/>
      </c>
      <c r="AI50" s="56">
        <f t="shared" si="23"/>
        <v>5573536</v>
      </c>
      <c r="AJ50" s="56">
        <f t="shared" si="30"/>
        <v>6929040</v>
      </c>
      <c r="AK50" s="56">
        <f t="shared" si="24"/>
        <v>12250144</v>
      </c>
      <c r="AL50" s="56">
        <f t="shared" si="31"/>
        <v>27938752</v>
      </c>
      <c r="AM50" s="56">
        <f t="shared" si="25"/>
        <v>54301632</v>
      </c>
      <c r="AN50" s="56">
        <f t="shared" si="32"/>
        <v>78757312</v>
      </c>
      <c r="AO50" s="56">
        <f t="shared" si="26"/>
        <v>139696720</v>
      </c>
      <c r="AP50" s="56">
        <f t="shared" si="33"/>
        <v>112674832</v>
      </c>
      <c r="AQ50" s="56">
        <f t="shared" si="27"/>
        <v>103564240</v>
      </c>
      <c r="AR50" s="56">
        <f t="shared" si="34"/>
        <v>60342704</v>
      </c>
      <c r="AS50" s="56">
        <f t="shared" si="28"/>
        <v>47255264</v>
      </c>
      <c r="AT50" s="56">
        <f t="shared" si="35"/>
        <v>39639856</v>
      </c>
      <c r="AU50" s="56">
        <f t="shared" si="36"/>
        <v>22007568</v>
      </c>
      <c r="AV50" s="56">
        <f t="shared" si="37"/>
        <v>12221904</v>
      </c>
      <c r="AW50" s="56">
        <f t="shared" si="38"/>
        <v>5340976</v>
      </c>
      <c r="AX50" s="56">
        <f t="shared" si="39"/>
        <v>2168336</v>
      </c>
      <c r="AY50" s="56">
        <f t="shared" si="40"/>
        <v>682576</v>
      </c>
      <c r="AZ50" s="56">
        <f>IF(V50&lt;&gt;0,V50,"")</f>
        <v>837264</v>
      </c>
      <c r="BA50" s="56">
        <f>IF(W50&lt;&gt;0,W50,"")</f>
        <v>966464</v>
      </c>
      <c r="BB50" s="56">
        <f>IF(X50&lt;&gt;0,X50,"")</f>
        <v>1138832</v>
      </c>
      <c r="BC50" s="56">
        <f>IF(Y50&lt;&gt;0,Y50,"")</f>
        <v>1381696</v>
      </c>
      <c r="BD50" s="56">
        <f>IF(Z50&lt;&gt;0,Z50,"")</f>
        <v>1972064</v>
      </c>
      <c r="BE50" s="56">
        <f>IF(AA50&lt;&gt;0,AA50,"")</f>
        <v>2756192</v>
      </c>
      <c r="BF50" s="56">
        <f>IF(AB50&lt;&gt;0,AB50,"")</f>
        <v>3422208</v>
      </c>
      <c r="BG50" s="56">
        <f>IF(AC50&lt;&gt;0,AC50,"")</f>
        <v>3542656</v>
      </c>
      <c r="BH50" s="56">
        <f>IF(AD50&lt;&gt;0,AD50,"")</f>
        <v>3221312</v>
      </c>
      <c r="BI50" s="65">
        <f>MAX(AI50:BH50)</f>
        <v>139696720</v>
      </c>
    </row>
    <row r="51" spans="1:61" x14ac:dyDescent="0.2">
      <c r="R51"/>
      <c r="S51"/>
      <c r="AG51" s="3" t="str">
        <f t="shared" si="22"/>
        <v/>
      </c>
      <c r="AH51" s="3" t="str">
        <f t="shared" si="29"/>
        <v/>
      </c>
      <c r="AI51" s="56" t="str">
        <f t="shared" si="23"/>
        <v/>
      </c>
      <c r="AJ51" s="56" t="str">
        <f t="shared" si="30"/>
        <v/>
      </c>
      <c r="AK51" s="56" t="str">
        <f t="shared" si="24"/>
        <v/>
      </c>
      <c r="AL51" s="56" t="str">
        <f t="shared" si="31"/>
        <v/>
      </c>
      <c r="AM51" s="56" t="str">
        <f t="shared" si="25"/>
        <v/>
      </c>
      <c r="AN51" s="56" t="str">
        <f t="shared" si="32"/>
        <v/>
      </c>
      <c r="AO51" s="56" t="str">
        <f t="shared" si="26"/>
        <v/>
      </c>
      <c r="AP51" s="56" t="str">
        <f t="shared" si="33"/>
        <v/>
      </c>
      <c r="AQ51" s="56" t="str">
        <f t="shared" si="27"/>
        <v/>
      </c>
      <c r="AR51" s="56" t="str">
        <f t="shared" si="34"/>
        <v/>
      </c>
      <c r="AS51" s="56" t="str">
        <f t="shared" si="28"/>
        <v/>
      </c>
      <c r="AT51" s="56" t="str">
        <f t="shared" si="35"/>
        <v/>
      </c>
      <c r="AU51" s="56" t="str">
        <f t="shared" si="36"/>
        <v/>
      </c>
      <c r="AV51" s="56" t="str">
        <f t="shared" si="37"/>
        <v/>
      </c>
      <c r="AW51" s="56" t="str">
        <f t="shared" si="38"/>
        <v/>
      </c>
      <c r="AX51" s="56" t="str">
        <f t="shared" si="39"/>
        <v/>
      </c>
      <c r="AY51" s="56" t="str">
        <f t="shared" si="40"/>
        <v/>
      </c>
      <c r="AZ51" s="56" t="str">
        <f>IF(V51&lt;&gt;0,V51,"")</f>
        <v/>
      </c>
      <c r="BA51" s="56" t="str">
        <f>IF(W51&lt;&gt;0,W51,"")</f>
        <v/>
      </c>
      <c r="BB51" s="56" t="str">
        <f>IF(X51&lt;&gt;0,X51,"")</f>
        <v/>
      </c>
      <c r="BC51" s="56" t="str">
        <f>IF(Y51&lt;&gt;0,Y51,"")</f>
        <v/>
      </c>
      <c r="BD51" s="56" t="str">
        <f>IF(Z51&lt;&gt;0,Z51,"")</f>
        <v/>
      </c>
      <c r="BE51" s="56" t="str">
        <f>IF(AA51&lt;&gt;0,AA51,"")</f>
        <v/>
      </c>
      <c r="BF51" s="56" t="str">
        <f>IF(AB51&lt;&gt;0,AB51,"")</f>
        <v/>
      </c>
      <c r="BG51" s="56" t="str">
        <f>IF(AC51&lt;&gt;0,AC51,"")</f>
        <v/>
      </c>
      <c r="BH51" s="56" t="str">
        <f>IF(AD51&lt;&gt;0,AD51,"")</f>
        <v/>
      </c>
      <c r="BI51" s="65">
        <f>MAX(AI51:BH51)</f>
        <v>0</v>
      </c>
    </row>
    <row r="52" spans="1:61" x14ac:dyDescent="0.2">
      <c r="R52"/>
      <c r="S52"/>
      <c r="AG52" s="3" t="str">
        <f t="shared" si="22"/>
        <v/>
      </c>
      <c r="AH52" s="3" t="str">
        <f t="shared" si="29"/>
        <v/>
      </c>
      <c r="AI52" s="56" t="str">
        <f t="shared" si="23"/>
        <v/>
      </c>
      <c r="AJ52" s="56" t="str">
        <f t="shared" si="30"/>
        <v/>
      </c>
      <c r="AK52" s="56" t="str">
        <f t="shared" si="24"/>
        <v/>
      </c>
      <c r="AL52" s="56" t="str">
        <f t="shared" si="31"/>
        <v/>
      </c>
      <c r="AM52" s="56" t="str">
        <f t="shared" si="25"/>
        <v/>
      </c>
      <c r="AN52" s="56" t="str">
        <f t="shared" si="32"/>
        <v/>
      </c>
      <c r="AO52" s="56" t="str">
        <f t="shared" si="26"/>
        <v/>
      </c>
      <c r="AP52" s="56" t="str">
        <f t="shared" si="33"/>
        <v/>
      </c>
      <c r="AQ52" s="56" t="str">
        <f t="shared" si="27"/>
        <v/>
      </c>
      <c r="AR52" s="56" t="str">
        <f t="shared" si="34"/>
        <v/>
      </c>
      <c r="AS52" s="56" t="str">
        <f t="shared" si="28"/>
        <v/>
      </c>
      <c r="AT52" s="56" t="str">
        <f t="shared" si="35"/>
        <v/>
      </c>
      <c r="AU52" s="56" t="str">
        <f t="shared" si="36"/>
        <v/>
      </c>
      <c r="AV52" s="56" t="str">
        <f t="shared" si="37"/>
        <v/>
      </c>
      <c r="AW52" s="56" t="str">
        <f t="shared" si="38"/>
        <v/>
      </c>
      <c r="AX52" s="56" t="str">
        <f t="shared" si="39"/>
        <v/>
      </c>
      <c r="AY52" s="56" t="str">
        <f t="shared" si="40"/>
        <v/>
      </c>
      <c r="AZ52" s="56" t="str">
        <f>IF(V52&lt;&gt;0,V52,"")</f>
        <v/>
      </c>
      <c r="BA52" s="56" t="str">
        <f>IF(W52&lt;&gt;0,W52,"")</f>
        <v/>
      </c>
      <c r="BB52" s="56" t="str">
        <f>IF(X52&lt;&gt;0,X52,"")</f>
        <v/>
      </c>
      <c r="BC52" s="56" t="str">
        <f>IF(Y52&lt;&gt;0,Y52,"")</f>
        <v/>
      </c>
      <c r="BD52" s="56" t="str">
        <f>IF(Z52&lt;&gt;0,Z52,"")</f>
        <v/>
      </c>
      <c r="BE52" s="56" t="str">
        <f>IF(AA52&lt;&gt;0,AA52,"")</f>
        <v/>
      </c>
      <c r="BF52" s="56" t="str">
        <f>IF(AB52&lt;&gt;0,AB52,"")</f>
        <v/>
      </c>
      <c r="BG52" s="56" t="str">
        <f>IF(AC52&lt;&gt;0,AC52,"")</f>
        <v/>
      </c>
      <c r="BH52" s="56" t="str">
        <f>IF(AD52&lt;&gt;0,AD52,"")</f>
        <v/>
      </c>
      <c r="BI52" s="65">
        <f>MAX(AI52:BH52)</f>
        <v>0</v>
      </c>
    </row>
    <row r="53" spans="1:61" x14ac:dyDescent="0.2">
      <c r="R53"/>
      <c r="S53"/>
      <c r="AG53" s="3" t="str">
        <f t="shared" si="22"/>
        <v/>
      </c>
      <c r="AH53" s="3" t="str">
        <f t="shared" si="29"/>
        <v/>
      </c>
      <c r="AI53" s="56" t="str">
        <f t="shared" si="23"/>
        <v/>
      </c>
      <c r="AJ53" s="56" t="str">
        <f t="shared" si="30"/>
        <v/>
      </c>
      <c r="AK53" s="56" t="str">
        <f t="shared" si="24"/>
        <v/>
      </c>
      <c r="AL53" s="56" t="str">
        <f t="shared" si="31"/>
        <v/>
      </c>
      <c r="AM53" s="56" t="str">
        <f t="shared" si="25"/>
        <v/>
      </c>
      <c r="AN53" s="56" t="str">
        <f t="shared" si="32"/>
        <v/>
      </c>
      <c r="AO53" s="56" t="str">
        <f t="shared" si="26"/>
        <v/>
      </c>
      <c r="AP53" s="56" t="str">
        <f t="shared" si="33"/>
        <v/>
      </c>
      <c r="AQ53" s="56" t="str">
        <f t="shared" si="27"/>
        <v/>
      </c>
      <c r="AR53" s="56" t="str">
        <f t="shared" si="34"/>
        <v/>
      </c>
      <c r="AS53" s="56" t="str">
        <f t="shared" si="28"/>
        <v/>
      </c>
      <c r="AT53" s="56" t="str">
        <f t="shared" si="35"/>
        <v/>
      </c>
      <c r="AU53" s="56" t="str">
        <f t="shared" si="36"/>
        <v/>
      </c>
      <c r="AV53" s="56" t="str">
        <f t="shared" si="37"/>
        <v/>
      </c>
      <c r="AW53" s="56" t="str">
        <f t="shared" si="38"/>
        <v/>
      </c>
      <c r="AX53" s="56" t="str">
        <f t="shared" si="39"/>
        <v/>
      </c>
      <c r="AY53" s="56" t="str">
        <f t="shared" si="40"/>
        <v/>
      </c>
      <c r="AZ53" s="56" t="str">
        <f>IF(V53&lt;&gt;0,V53,"")</f>
        <v/>
      </c>
      <c r="BA53" s="56" t="str">
        <f>IF(W53&lt;&gt;0,W53,"")</f>
        <v/>
      </c>
      <c r="BB53" s="56" t="str">
        <f>IF(X53&lt;&gt;0,X53,"")</f>
        <v/>
      </c>
      <c r="BC53" s="56" t="str">
        <f>IF(Y53&lt;&gt;0,Y53,"")</f>
        <v/>
      </c>
      <c r="BD53" s="56" t="str">
        <f>IF(Z53&lt;&gt;0,Z53,"")</f>
        <v/>
      </c>
      <c r="BE53" s="56" t="str">
        <f>IF(AA53&lt;&gt;0,AA53,"")</f>
        <v/>
      </c>
      <c r="BF53" s="56" t="str">
        <f>IF(AB53&lt;&gt;0,AB53,"")</f>
        <v/>
      </c>
      <c r="BG53" s="56" t="str">
        <f>IF(AC53&lt;&gt;0,AC53,"")</f>
        <v/>
      </c>
      <c r="BH53" s="56" t="str">
        <f>IF(AD53&lt;&gt;0,AD53,"")</f>
        <v/>
      </c>
      <c r="BI53" s="65">
        <f>MAX(AI53:BH53)</f>
        <v>0</v>
      </c>
    </row>
    <row r="54" spans="1:61" x14ac:dyDescent="0.2">
      <c r="R54"/>
      <c r="S54"/>
      <c r="AG54" s="3" t="str">
        <f t="shared" si="22"/>
        <v/>
      </c>
      <c r="AH54" s="3" t="str">
        <f t="shared" si="29"/>
        <v/>
      </c>
      <c r="AI54" s="56" t="str">
        <f t="shared" si="23"/>
        <v/>
      </c>
      <c r="AJ54" s="56" t="str">
        <f t="shared" si="30"/>
        <v/>
      </c>
      <c r="AK54" s="56" t="str">
        <f t="shared" si="24"/>
        <v/>
      </c>
      <c r="AL54" s="56" t="str">
        <f t="shared" si="31"/>
        <v/>
      </c>
      <c r="AM54" s="56" t="str">
        <f t="shared" si="25"/>
        <v/>
      </c>
      <c r="AN54" s="56" t="str">
        <f t="shared" si="32"/>
        <v/>
      </c>
      <c r="AO54" s="56" t="str">
        <f t="shared" si="26"/>
        <v/>
      </c>
      <c r="AP54" s="56" t="str">
        <f t="shared" si="33"/>
        <v/>
      </c>
      <c r="AQ54" s="56" t="str">
        <f t="shared" si="27"/>
        <v/>
      </c>
      <c r="AR54" s="56" t="str">
        <f t="shared" si="34"/>
        <v/>
      </c>
      <c r="AS54" s="56" t="str">
        <f t="shared" si="28"/>
        <v/>
      </c>
      <c r="AT54" s="56" t="str">
        <f t="shared" si="35"/>
        <v/>
      </c>
      <c r="AU54" s="56" t="str">
        <f t="shared" si="36"/>
        <v/>
      </c>
      <c r="AV54" s="56" t="str">
        <f t="shared" si="37"/>
        <v/>
      </c>
      <c r="AW54" s="56" t="str">
        <f t="shared" si="38"/>
        <v/>
      </c>
      <c r="AX54" s="56" t="str">
        <f t="shared" si="39"/>
        <v/>
      </c>
      <c r="AY54" s="56" t="str">
        <f t="shared" si="40"/>
        <v/>
      </c>
      <c r="AZ54" s="56" t="str">
        <f>IF(V54&lt;&gt;0,V54,"")</f>
        <v/>
      </c>
      <c r="BA54" s="56" t="str">
        <f>IF(W54&lt;&gt;0,W54,"")</f>
        <v/>
      </c>
      <c r="BB54" s="56" t="str">
        <f>IF(X54&lt;&gt;0,X54,"")</f>
        <v/>
      </c>
      <c r="BC54" s="56" t="str">
        <f>IF(Y54&lt;&gt;0,Y54,"")</f>
        <v/>
      </c>
      <c r="BD54" s="56" t="str">
        <f>IF(Z54&lt;&gt;0,Z54,"")</f>
        <v/>
      </c>
      <c r="BE54" s="56" t="str">
        <f>IF(AA54&lt;&gt;0,AA54,"")</f>
        <v/>
      </c>
      <c r="BF54" s="56" t="str">
        <f>IF(AB54&lt;&gt;0,AB54,"")</f>
        <v/>
      </c>
      <c r="BG54" s="56" t="str">
        <f>IF(AC54&lt;&gt;0,AC54,"")</f>
        <v/>
      </c>
      <c r="BH54" s="56" t="str">
        <f>IF(AD54&lt;&gt;0,AD54,"")</f>
        <v/>
      </c>
      <c r="BI54" s="65">
        <f>MAX(AI54:BH54)</f>
        <v>0</v>
      </c>
    </row>
    <row r="55" spans="1:61" x14ac:dyDescent="0.2">
      <c r="R55"/>
      <c r="S55"/>
      <c r="AG55" s="3" t="str">
        <f t="shared" si="22"/>
        <v/>
      </c>
      <c r="AH55" s="3" t="str">
        <f t="shared" si="29"/>
        <v/>
      </c>
      <c r="AI55" s="56" t="str">
        <f t="shared" si="23"/>
        <v/>
      </c>
      <c r="AJ55" s="56" t="str">
        <f t="shared" si="30"/>
        <v/>
      </c>
      <c r="AK55" s="56" t="str">
        <f t="shared" si="24"/>
        <v/>
      </c>
      <c r="AL55" s="56" t="str">
        <f t="shared" si="31"/>
        <v/>
      </c>
      <c r="AM55" s="56" t="str">
        <f t="shared" si="25"/>
        <v/>
      </c>
      <c r="AN55" s="56" t="str">
        <f t="shared" si="32"/>
        <v/>
      </c>
      <c r="AO55" s="56" t="str">
        <f t="shared" si="26"/>
        <v/>
      </c>
      <c r="AP55" s="56" t="str">
        <f t="shared" si="33"/>
        <v/>
      </c>
      <c r="AQ55" s="56" t="str">
        <f t="shared" si="27"/>
        <v/>
      </c>
      <c r="AR55" s="56" t="str">
        <f t="shared" si="34"/>
        <v/>
      </c>
      <c r="AS55" s="56" t="str">
        <f t="shared" si="28"/>
        <v/>
      </c>
      <c r="AT55" s="56" t="str">
        <f t="shared" si="35"/>
        <v/>
      </c>
      <c r="AU55" s="56" t="str">
        <f t="shared" si="36"/>
        <v/>
      </c>
      <c r="AV55" s="56" t="str">
        <f t="shared" si="37"/>
        <v/>
      </c>
      <c r="AW55" s="56" t="str">
        <f t="shared" si="38"/>
        <v/>
      </c>
      <c r="AX55" s="56" t="str">
        <f t="shared" si="39"/>
        <v/>
      </c>
      <c r="AY55" s="56" t="str">
        <f t="shared" si="40"/>
        <v/>
      </c>
      <c r="AZ55" s="56" t="str">
        <f>IF(V55&lt;&gt;0,V55,"")</f>
        <v/>
      </c>
      <c r="BA55" s="56" t="str">
        <f>IF(W55&lt;&gt;0,W55,"")</f>
        <v/>
      </c>
      <c r="BB55" s="56" t="str">
        <f>IF(X55&lt;&gt;0,X55,"")</f>
        <v/>
      </c>
      <c r="BC55" s="56" t="str">
        <f>IF(Y55&lt;&gt;0,Y55,"")</f>
        <v/>
      </c>
      <c r="BD55" s="56" t="str">
        <f>IF(Z55&lt;&gt;0,Z55,"")</f>
        <v/>
      </c>
      <c r="BE55" s="56" t="str">
        <f>IF(AA55&lt;&gt;0,AA55,"")</f>
        <v/>
      </c>
      <c r="BF55" s="56" t="str">
        <f>IF(AB55&lt;&gt;0,AB55,"")</f>
        <v/>
      </c>
      <c r="BG55" s="56" t="str">
        <f>IF(AC55&lt;&gt;0,AC55,"")</f>
        <v/>
      </c>
      <c r="BH55" s="56" t="str">
        <f>IF(AD55&lt;&gt;0,AD55,"")</f>
        <v/>
      </c>
      <c r="BI55" s="65">
        <f>MAX(AI55:BH55)</f>
        <v>0</v>
      </c>
    </row>
    <row r="56" spans="1:61" x14ac:dyDescent="0.2">
      <c r="R56"/>
      <c r="S56"/>
      <c r="AG56" s="3" t="str">
        <f t="shared" si="22"/>
        <v/>
      </c>
      <c r="AH56" s="3" t="str">
        <f t="shared" si="29"/>
        <v/>
      </c>
      <c r="AI56" s="56" t="str">
        <f t="shared" si="23"/>
        <v/>
      </c>
      <c r="AJ56" s="56" t="str">
        <f t="shared" si="30"/>
        <v/>
      </c>
      <c r="AK56" s="56" t="str">
        <f t="shared" si="24"/>
        <v/>
      </c>
      <c r="AL56" s="56" t="str">
        <f t="shared" si="31"/>
        <v/>
      </c>
      <c r="AM56" s="56" t="str">
        <f t="shared" si="25"/>
        <v/>
      </c>
      <c r="AN56" s="56" t="str">
        <f t="shared" si="32"/>
        <v/>
      </c>
      <c r="AO56" s="56" t="str">
        <f t="shared" si="26"/>
        <v/>
      </c>
      <c r="AP56" s="56" t="str">
        <f t="shared" si="33"/>
        <v/>
      </c>
      <c r="AQ56" s="56" t="str">
        <f t="shared" si="27"/>
        <v/>
      </c>
      <c r="AR56" s="56" t="str">
        <f t="shared" si="34"/>
        <v/>
      </c>
      <c r="AS56" s="56" t="str">
        <f t="shared" si="28"/>
        <v/>
      </c>
      <c r="AT56" s="56" t="str">
        <f t="shared" si="35"/>
        <v/>
      </c>
      <c r="AU56" s="56" t="str">
        <f t="shared" si="36"/>
        <v/>
      </c>
      <c r="AV56" s="56" t="str">
        <f t="shared" si="37"/>
        <v/>
      </c>
      <c r="AW56" s="56" t="str">
        <f t="shared" si="38"/>
        <v/>
      </c>
      <c r="AX56" s="56" t="str">
        <f t="shared" si="39"/>
        <v/>
      </c>
      <c r="AY56" s="56" t="str">
        <f t="shared" si="40"/>
        <v/>
      </c>
      <c r="AZ56" s="56" t="str">
        <f>IF(V56&lt;&gt;0,V56,"")</f>
        <v/>
      </c>
      <c r="BA56" s="56" t="str">
        <f>IF(W56&lt;&gt;0,W56,"")</f>
        <v/>
      </c>
      <c r="BB56" s="56" t="str">
        <f>IF(X56&lt;&gt;0,X56,"")</f>
        <v/>
      </c>
      <c r="BC56" s="56" t="str">
        <f>IF(Y56&lt;&gt;0,Y56,"")</f>
        <v/>
      </c>
      <c r="BD56" s="56" t="str">
        <f>IF(Z56&lt;&gt;0,Z56,"")</f>
        <v/>
      </c>
      <c r="BE56" s="56" t="str">
        <f>IF(AA56&lt;&gt;0,AA56,"")</f>
        <v/>
      </c>
      <c r="BF56" s="56" t="str">
        <f>IF(AB56&lt;&gt;0,AB56,"")</f>
        <v/>
      </c>
      <c r="BG56" s="56" t="str">
        <f>IF(AC56&lt;&gt;0,AC56,"")</f>
        <v/>
      </c>
      <c r="BH56" s="56" t="str">
        <f>IF(AD56&lt;&gt;0,AD56,"")</f>
        <v/>
      </c>
      <c r="BI56" s="65">
        <f>MAX(AI56:BH56)</f>
        <v>0</v>
      </c>
    </row>
    <row r="57" spans="1:61" x14ac:dyDescent="0.2">
      <c r="R57"/>
      <c r="S57"/>
      <c r="AG57" s="3" t="str">
        <f t="shared" si="22"/>
        <v/>
      </c>
      <c r="AH57" s="3" t="str">
        <f t="shared" si="29"/>
        <v/>
      </c>
      <c r="AI57" s="56" t="str">
        <f t="shared" si="23"/>
        <v/>
      </c>
      <c r="AJ57" s="56" t="str">
        <f t="shared" si="30"/>
        <v/>
      </c>
      <c r="AK57" s="56" t="str">
        <f t="shared" si="24"/>
        <v/>
      </c>
      <c r="AL57" s="56" t="str">
        <f t="shared" si="31"/>
        <v/>
      </c>
      <c r="AM57" s="56" t="str">
        <f t="shared" si="25"/>
        <v/>
      </c>
      <c r="AN57" s="56" t="str">
        <f t="shared" si="32"/>
        <v/>
      </c>
      <c r="AO57" s="56" t="str">
        <f t="shared" si="26"/>
        <v/>
      </c>
      <c r="AP57" s="56" t="str">
        <f t="shared" si="33"/>
        <v/>
      </c>
      <c r="AQ57" s="56" t="str">
        <f t="shared" si="27"/>
        <v/>
      </c>
      <c r="AR57" s="56" t="str">
        <f t="shared" si="34"/>
        <v/>
      </c>
      <c r="AS57" s="56" t="str">
        <f t="shared" si="28"/>
        <v/>
      </c>
      <c r="AT57" s="56" t="str">
        <f t="shared" si="35"/>
        <v/>
      </c>
      <c r="AU57" s="56" t="str">
        <f t="shared" si="36"/>
        <v/>
      </c>
      <c r="AV57" s="56" t="str">
        <f t="shared" si="37"/>
        <v/>
      </c>
      <c r="AW57" s="56" t="str">
        <f t="shared" si="38"/>
        <v/>
      </c>
      <c r="AX57" s="56" t="str">
        <f t="shared" si="39"/>
        <v/>
      </c>
      <c r="AY57" s="56" t="str">
        <f t="shared" si="40"/>
        <v/>
      </c>
      <c r="AZ57" s="56" t="str">
        <f>IF(V57&lt;&gt;0,V57,"")</f>
        <v/>
      </c>
      <c r="BA57" s="56" t="str">
        <f>IF(W57&lt;&gt;0,W57,"")</f>
        <v/>
      </c>
      <c r="BB57" s="56" t="str">
        <f>IF(X57&lt;&gt;0,X57,"")</f>
        <v/>
      </c>
      <c r="BC57" s="56" t="str">
        <f>IF(Y57&lt;&gt;0,Y57,"")</f>
        <v/>
      </c>
      <c r="BD57" s="56" t="str">
        <f>IF(Z57&lt;&gt;0,Z57,"")</f>
        <v/>
      </c>
      <c r="BE57" s="56" t="str">
        <f>IF(AA57&lt;&gt;0,AA57,"")</f>
        <v/>
      </c>
      <c r="BF57" s="56" t="str">
        <f>IF(AB57&lt;&gt;0,AB57,"")</f>
        <v/>
      </c>
      <c r="BG57" s="56" t="str">
        <f>IF(AC57&lt;&gt;0,AC57,"")</f>
        <v/>
      </c>
      <c r="BH57" s="56" t="str">
        <f>IF(AD57&lt;&gt;0,AD57,"")</f>
        <v/>
      </c>
      <c r="BI57" s="65">
        <f>MAX(AI57:BH57)</f>
        <v>0</v>
      </c>
    </row>
    <row r="58" spans="1:61" x14ac:dyDescent="0.2">
      <c r="R58"/>
      <c r="S58"/>
      <c r="AG58" s="3" t="str">
        <f t="shared" si="22"/>
        <v/>
      </c>
      <c r="AH58" s="3" t="str">
        <f t="shared" si="29"/>
        <v/>
      </c>
      <c r="AI58" s="56" t="str">
        <f t="shared" si="23"/>
        <v/>
      </c>
      <c r="AJ58" s="56" t="str">
        <f t="shared" si="30"/>
        <v/>
      </c>
      <c r="AK58" s="56" t="str">
        <f t="shared" si="24"/>
        <v/>
      </c>
      <c r="AL58" s="56" t="str">
        <f t="shared" si="31"/>
        <v/>
      </c>
      <c r="AM58" s="56" t="str">
        <f t="shared" si="25"/>
        <v/>
      </c>
      <c r="AN58" s="56" t="str">
        <f t="shared" si="32"/>
        <v/>
      </c>
      <c r="AO58" s="56" t="str">
        <f t="shared" si="26"/>
        <v/>
      </c>
      <c r="AP58" s="56" t="str">
        <f t="shared" si="33"/>
        <v/>
      </c>
      <c r="AQ58" s="56" t="str">
        <f t="shared" si="27"/>
        <v/>
      </c>
      <c r="AR58" s="56" t="str">
        <f t="shared" si="34"/>
        <v/>
      </c>
      <c r="AS58" s="56" t="str">
        <f t="shared" si="28"/>
        <v/>
      </c>
      <c r="AT58" s="56" t="str">
        <f t="shared" si="35"/>
        <v/>
      </c>
      <c r="AU58" s="56" t="str">
        <f t="shared" si="36"/>
        <v/>
      </c>
      <c r="AV58" s="56" t="str">
        <f t="shared" si="37"/>
        <v/>
      </c>
      <c r="AW58" s="56" t="str">
        <f t="shared" si="38"/>
        <v/>
      </c>
      <c r="AX58" s="56" t="str">
        <f t="shared" si="39"/>
        <v/>
      </c>
      <c r="AY58" s="56" t="str">
        <f t="shared" si="40"/>
        <v/>
      </c>
      <c r="AZ58" s="56" t="str">
        <f>IF(V58&lt;&gt;0,V58,"")</f>
        <v/>
      </c>
      <c r="BA58" s="56" t="str">
        <f>IF(W58&lt;&gt;0,W58,"")</f>
        <v/>
      </c>
      <c r="BB58" s="56" t="str">
        <f>IF(X58&lt;&gt;0,X58,"")</f>
        <v/>
      </c>
      <c r="BC58" s="56" t="str">
        <f>IF(Y58&lt;&gt;0,Y58,"")</f>
        <v/>
      </c>
      <c r="BD58" s="56" t="str">
        <f>IF(Z58&lt;&gt;0,Z58,"")</f>
        <v/>
      </c>
      <c r="BE58" s="56" t="str">
        <f>IF(AA58&lt;&gt;0,AA58,"")</f>
        <v/>
      </c>
      <c r="BF58" s="56" t="str">
        <f>IF(AB58&lt;&gt;0,AB58,"")</f>
        <v/>
      </c>
      <c r="BG58" s="56" t="str">
        <f>IF(AC58&lt;&gt;0,AC58,"")</f>
        <v/>
      </c>
      <c r="BH58" s="56" t="str">
        <f>IF(AD58&lt;&gt;0,AD58,"")</f>
        <v/>
      </c>
      <c r="BI58" s="65">
        <f>MAX(AI58:BH58)</f>
        <v>0</v>
      </c>
    </row>
    <row r="59" spans="1:61" x14ac:dyDescent="0.2">
      <c r="R59"/>
      <c r="S59"/>
      <c r="AG59" s="3" t="str">
        <f t="shared" si="22"/>
        <v/>
      </c>
      <c r="AH59" s="3" t="str">
        <f t="shared" si="29"/>
        <v/>
      </c>
      <c r="AI59" s="56" t="str">
        <f t="shared" si="23"/>
        <v/>
      </c>
      <c r="AJ59" s="56" t="str">
        <f t="shared" si="30"/>
        <v/>
      </c>
      <c r="AK59" s="56" t="str">
        <f t="shared" si="24"/>
        <v/>
      </c>
      <c r="AL59" s="56" t="str">
        <f t="shared" si="31"/>
        <v/>
      </c>
      <c r="AM59" s="56" t="str">
        <f t="shared" si="25"/>
        <v/>
      </c>
      <c r="AN59" s="56" t="str">
        <f t="shared" si="32"/>
        <v/>
      </c>
      <c r="AO59" s="56" t="str">
        <f t="shared" si="26"/>
        <v/>
      </c>
      <c r="AP59" s="56" t="str">
        <f t="shared" si="33"/>
        <v/>
      </c>
      <c r="AQ59" s="56" t="str">
        <f t="shared" si="27"/>
        <v/>
      </c>
      <c r="AR59" s="56" t="str">
        <f t="shared" si="34"/>
        <v/>
      </c>
      <c r="AS59" s="56" t="str">
        <f t="shared" si="28"/>
        <v/>
      </c>
      <c r="AT59" s="56" t="str">
        <f t="shared" si="35"/>
        <v/>
      </c>
      <c r="AU59" s="56" t="str">
        <f t="shared" si="36"/>
        <v/>
      </c>
      <c r="AV59" s="56" t="str">
        <f t="shared" si="37"/>
        <v/>
      </c>
      <c r="AW59" s="56" t="str">
        <f t="shared" si="38"/>
        <v/>
      </c>
      <c r="AX59" s="56" t="str">
        <f t="shared" si="39"/>
        <v/>
      </c>
      <c r="AY59" s="56" t="str">
        <f t="shared" si="40"/>
        <v/>
      </c>
      <c r="AZ59" s="56" t="str">
        <f>IF(V59&lt;&gt;0,V59,"")</f>
        <v/>
      </c>
      <c r="BA59" s="56" t="str">
        <f>IF(W59&lt;&gt;0,W59,"")</f>
        <v/>
      </c>
      <c r="BB59" s="56" t="str">
        <f>IF(X59&lt;&gt;0,X59,"")</f>
        <v/>
      </c>
      <c r="BC59" s="56" t="str">
        <f>IF(Y59&lt;&gt;0,Y59,"")</f>
        <v/>
      </c>
      <c r="BD59" s="56" t="str">
        <f>IF(Z59&lt;&gt;0,Z59,"")</f>
        <v/>
      </c>
      <c r="BE59" s="56" t="str">
        <f>IF(AA59&lt;&gt;0,AA59,"")</f>
        <v/>
      </c>
      <c r="BF59" s="56" t="str">
        <f>IF(AB59&lt;&gt;0,AB59,"")</f>
        <v/>
      </c>
      <c r="BG59" s="56" t="str">
        <f>IF(AC59&lt;&gt;0,AC59,"")</f>
        <v/>
      </c>
      <c r="BH59" s="56" t="str">
        <f>IF(AD59&lt;&gt;0,AD59,"")</f>
        <v/>
      </c>
      <c r="BI59" s="65">
        <f>MAX(AI59:BH59)</f>
        <v>0</v>
      </c>
    </row>
    <row r="60" spans="1:61" x14ac:dyDescent="0.2">
      <c r="R60"/>
      <c r="S60"/>
      <c r="AG60" s="3" t="str">
        <f t="shared" si="22"/>
        <v/>
      </c>
      <c r="AH60" s="3" t="str">
        <f t="shared" si="29"/>
        <v/>
      </c>
      <c r="AI60" s="56" t="str">
        <f t="shared" si="23"/>
        <v/>
      </c>
      <c r="AJ60" s="56" t="str">
        <f t="shared" si="30"/>
        <v/>
      </c>
      <c r="AK60" s="56" t="str">
        <f t="shared" si="24"/>
        <v/>
      </c>
      <c r="AL60" s="56" t="str">
        <f t="shared" si="31"/>
        <v/>
      </c>
      <c r="AM60" s="56" t="str">
        <f t="shared" si="25"/>
        <v/>
      </c>
      <c r="AN60" s="56" t="str">
        <f t="shared" si="32"/>
        <v/>
      </c>
      <c r="AO60" s="56" t="str">
        <f t="shared" si="26"/>
        <v/>
      </c>
      <c r="AP60" s="56" t="str">
        <f t="shared" si="33"/>
        <v/>
      </c>
      <c r="AQ60" s="56" t="str">
        <f t="shared" si="27"/>
        <v/>
      </c>
      <c r="AR60" s="56" t="str">
        <f t="shared" si="34"/>
        <v/>
      </c>
      <c r="AS60" s="56" t="str">
        <f t="shared" si="28"/>
        <v/>
      </c>
      <c r="AT60" s="56" t="str">
        <f t="shared" si="35"/>
        <v/>
      </c>
      <c r="AU60" s="56" t="str">
        <f t="shared" si="36"/>
        <v/>
      </c>
      <c r="AV60" s="56" t="str">
        <f t="shared" si="37"/>
        <v/>
      </c>
      <c r="AW60" s="56" t="str">
        <f t="shared" si="38"/>
        <v/>
      </c>
      <c r="AX60" s="56" t="str">
        <f t="shared" si="39"/>
        <v/>
      </c>
      <c r="AY60" s="56" t="str">
        <f t="shared" si="40"/>
        <v/>
      </c>
      <c r="AZ60" s="56" t="str">
        <f>IF(V60&lt;&gt;0,V60,"")</f>
        <v/>
      </c>
      <c r="BA60" s="56" t="str">
        <f>IF(W60&lt;&gt;0,W60,"")</f>
        <v/>
      </c>
      <c r="BB60" s="56" t="str">
        <f>IF(X60&lt;&gt;0,X60,"")</f>
        <v/>
      </c>
      <c r="BC60" s="56" t="str">
        <f>IF(Y60&lt;&gt;0,Y60,"")</f>
        <v/>
      </c>
      <c r="BD60" s="56" t="str">
        <f>IF(Z60&lt;&gt;0,Z60,"")</f>
        <v/>
      </c>
      <c r="BE60" s="56" t="str">
        <f>IF(AA60&lt;&gt;0,AA60,"")</f>
        <v/>
      </c>
      <c r="BF60" s="56" t="str">
        <f>IF(AB60&lt;&gt;0,AB60,"")</f>
        <v/>
      </c>
      <c r="BG60" s="56" t="str">
        <f>IF(AC60&lt;&gt;0,AC60,"")</f>
        <v/>
      </c>
      <c r="BH60" s="56" t="str">
        <f>IF(AD60&lt;&gt;0,AD60,"")</f>
        <v/>
      </c>
      <c r="BI60" s="65">
        <f>MAX(AI60:BH60)</f>
        <v>0</v>
      </c>
    </row>
    <row r="61" spans="1:61" x14ac:dyDescent="0.2">
      <c r="R61"/>
      <c r="S61"/>
      <c r="AG61" s="3" t="str">
        <f t="shared" si="22"/>
        <v/>
      </c>
      <c r="AH61" s="3" t="str">
        <f t="shared" si="29"/>
        <v/>
      </c>
      <c r="AI61" s="56" t="str">
        <f t="shared" si="23"/>
        <v/>
      </c>
      <c r="AJ61" s="56" t="str">
        <f t="shared" si="30"/>
        <v/>
      </c>
      <c r="AK61" s="56" t="str">
        <f t="shared" si="24"/>
        <v/>
      </c>
      <c r="AL61" s="56" t="str">
        <f t="shared" si="31"/>
        <v/>
      </c>
      <c r="AM61" s="56" t="str">
        <f t="shared" si="25"/>
        <v/>
      </c>
      <c r="AN61" s="56" t="str">
        <f t="shared" si="32"/>
        <v/>
      </c>
      <c r="AO61" s="56" t="str">
        <f t="shared" si="26"/>
        <v/>
      </c>
      <c r="AP61" s="56" t="str">
        <f t="shared" si="33"/>
        <v/>
      </c>
      <c r="AQ61" s="56" t="str">
        <f t="shared" si="27"/>
        <v/>
      </c>
      <c r="AR61" s="56" t="str">
        <f t="shared" si="34"/>
        <v/>
      </c>
      <c r="AS61" s="56" t="str">
        <f t="shared" si="28"/>
        <v/>
      </c>
      <c r="AT61" s="56" t="str">
        <f t="shared" si="35"/>
        <v/>
      </c>
      <c r="AU61" s="56" t="str">
        <f t="shared" si="36"/>
        <v/>
      </c>
      <c r="AV61" s="56" t="str">
        <f t="shared" si="37"/>
        <v/>
      </c>
      <c r="AW61" s="56" t="str">
        <f t="shared" si="38"/>
        <v/>
      </c>
      <c r="AX61" s="56" t="str">
        <f t="shared" si="39"/>
        <v/>
      </c>
      <c r="AY61" s="56" t="str">
        <f t="shared" si="40"/>
        <v/>
      </c>
      <c r="AZ61" s="56" t="str">
        <f>IF(V61&lt;&gt;0,V61,"")</f>
        <v/>
      </c>
      <c r="BA61" s="56" t="str">
        <f>IF(W61&lt;&gt;0,W61,"")</f>
        <v/>
      </c>
      <c r="BB61" s="56" t="str">
        <f>IF(X61&lt;&gt;0,X61,"")</f>
        <v/>
      </c>
      <c r="BC61" s="56" t="str">
        <f>IF(Y61&lt;&gt;0,Y61,"")</f>
        <v/>
      </c>
      <c r="BD61" s="56" t="str">
        <f>IF(Z61&lt;&gt;0,Z61,"")</f>
        <v/>
      </c>
      <c r="BE61" s="56" t="str">
        <f>IF(AA61&lt;&gt;0,AA61,"")</f>
        <v/>
      </c>
      <c r="BF61" s="56" t="str">
        <f>IF(AB61&lt;&gt;0,AB61,"")</f>
        <v/>
      </c>
      <c r="BG61" s="56" t="str">
        <f>IF(AC61&lt;&gt;0,AC61,"")</f>
        <v/>
      </c>
      <c r="BH61" s="56" t="str">
        <f>IF(AD61&lt;&gt;0,AD61,"")</f>
        <v/>
      </c>
      <c r="BI61" s="65">
        <f>MAX(AI61:BH61)</f>
        <v>0</v>
      </c>
    </row>
    <row r="62" spans="1:61" x14ac:dyDescent="0.2">
      <c r="R62"/>
      <c r="S62"/>
      <c r="AG62" s="3" t="str">
        <f t="shared" si="22"/>
        <v/>
      </c>
      <c r="AH62" s="3" t="str">
        <f t="shared" si="29"/>
        <v/>
      </c>
      <c r="AI62" s="56" t="str">
        <f t="shared" si="23"/>
        <v/>
      </c>
      <c r="AJ62" s="56" t="str">
        <f t="shared" si="30"/>
        <v/>
      </c>
      <c r="AK62" s="56" t="str">
        <f t="shared" si="24"/>
        <v/>
      </c>
      <c r="AL62" s="56" t="str">
        <f t="shared" si="31"/>
        <v/>
      </c>
      <c r="AM62" s="56" t="str">
        <f t="shared" si="25"/>
        <v/>
      </c>
      <c r="AN62" s="56" t="str">
        <f t="shared" si="32"/>
        <v/>
      </c>
      <c r="AO62" s="56" t="str">
        <f t="shared" si="26"/>
        <v/>
      </c>
      <c r="AP62" s="56" t="str">
        <f t="shared" si="33"/>
        <v/>
      </c>
      <c r="AQ62" s="56" t="str">
        <f t="shared" si="27"/>
        <v/>
      </c>
      <c r="AR62" s="56" t="str">
        <f t="shared" si="34"/>
        <v/>
      </c>
      <c r="AS62" s="56" t="str">
        <f t="shared" si="28"/>
        <v/>
      </c>
      <c r="AT62" s="56" t="str">
        <f t="shared" si="35"/>
        <v/>
      </c>
      <c r="AU62" s="56" t="str">
        <f t="shared" si="36"/>
        <v/>
      </c>
      <c r="AV62" s="56" t="str">
        <f t="shared" si="37"/>
        <v/>
      </c>
      <c r="AW62" s="56" t="str">
        <f t="shared" si="38"/>
        <v/>
      </c>
      <c r="AX62" s="56" t="str">
        <f t="shared" si="39"/>
        <v/>
      </c>
      <c r="AY62" s="56" t="str">
        <f t="shared" si="40"/>
        <v/>
      </c>
      <c r="AZ62" s="56" t="str">
        <f>IF(V62&lt;&gt;0,V62,"")</f>
        <v/>
      </c>
      <c r="BA62" s="56" t="str">
        <f>IF(W62&lt;&gt;0,W62,"")</f>
        <v/>
      </c>
      <c r="BB62" s="56" t="str">
        <f>IF(X62&lt;&gt;0,X62,"")</f>
        <v/>
      </c>
      <c r="BC62" s="56" t="str">
        <f>IF(Y62&lt;&gt;0,Y62,"")</f>
        <v/>
      </c>
      <c r="BD62" s="56" t="str">
        <f>IF(Z62&lt;&gt;0,Z62,"")</f>
        <v/>
      </c>
      <c r="BE62" s="56" t="str">
        <f>IF(AA62&lt;&gt;0,AA62,"")</f>
        <v/>
      </c>
      <c r="BF62" s="56" t="str">
        <f>IF(AB62&lt;&gt;0,AB62,"")</f>
        <v/>
      </c>
      <c r="BG62" s="56" t="str">
        <f>IF(AC62&lt;&gt;0,AC62,"")</f>
        <v/>
      </c>
      <c r="BH62" s="56" t="str">
        <f>IF(AD62&lt;&gt;0,AD62,"")</f>
        <v/>
      </c>
      <c r="BI62" s="65">
        <f>MAX(AI62:BH62)</f>
        <v>0</v>
      </c>
    </row>
    <row r="63" spans="1:61" x14ac:dyDescent="0.2">
      <c r="R63"/>
      <c r="S63"/>
      <c r="AG63" s="3" t="str">
        <f t="shared" si="22"/>
        <v/>
      </c>
      <c r="AH63" s="3" t="str">
        <f t="shared" si="29"/>
        <v/>
      </c>
      <c r="AI63" s="56" t="str">
        <f t="shared" si="23"/>
        <v/>
      </c>
      <c r="AJ63" s="56" t="str">
        <f t="shared" si="30"/>
        <v/>
      </c>
      <c r="AK63" s="56" t="str">
        <f t="shared" si="24"/>
        <v/>
      </c>
      <c r="AL63" s="56" t="str">
        <f t="shared" si="31"/>
        <v/>
      </c>
      <c r="AM63" s="56" t="str">
        <f t="shared" si="25"/>
        <v/>
      </c>
      <c r="AN63" s="56" t="str">
        <f t="shared" si="32"/>
        <v/>
      </c>
      <c r="AO63" s="56" t="str">
        <f t="shared" si="26"/>
        <v/>
      </c>
      <c r="AP63" s="56" t="str">
        <f t="shared" si="33"/>
        <v/>
      </c>
      <c r="AQ63" s="56" t="str">
        <f t="shared" si="27"/>
        <v/>
      </c>
      <c r="AR63" s="56" t="str">
        <f t="shared" si="34"/>
        <v/>
      </c>
      <c r="AS63" s="56" t="str">
        <f t="shared" si="28"/>
        <v/>
      </c>
      <c r="AT63" s="56" t="str">
        <f t="shared" si="35"/>
        <v/>
      </c>
      <c r="AU63" s="56" t="str">
        <f t="shared" si="36"/>
        <v/>
      </c>
      <c r="AV63" s="56" t="str">
        <f t="shared" si="37"/>
        <v/>
      </c>
      <c r="AW63" s="56" t="str">
        <f t="shared" si="38"/>
        <v/>
      </c>
      <c r="AX63" s="56" t="str">
        <f t="shared" si="39"/>
        <v/>
      </c>
      <c r="AY63" s="56" t="str">
        <f t="shared" si="40"/>
        <v/>
      </c>
      <c r="AZ63" s="56" t="str">
        <f>IF(V63&lt;&gt;0,V63,"")</f>
        <v/>
      </c>
      <c r="BA63" s="56" t="str">
        <f>IF(W63&lt;&gt;0,W63,"")</f>
        <v/>
      </c>
      <c r="BB63" s="56" t="str">
        <f>IF(X63&lt;&gt;0,X63,"")</f>
        <v/>
      </c>
      <c r="BC63" s="56" t="str">
        <f>IF(Y63&lt;&gt;0,Y63,"")</f>
        <v/>
      </c>
      <c r="BD63" s="56" t="str">
        <f>IF(Z63&lt;&gt;0,Z63,"")</f>
        <v/>
      </c>
      <c r="BE63" s="56" t="str">
        <f>IF(AA63&lt;&gt;0,AA63,"")</f>
        <v/>
      </c>
      <c r="BF63" s="56" t="str">
        <f>IF(AB63&lt;&gt;0,AB63,"")</f>
        <v/>
      </c>
      <c r="BG63" s="56" t="str">
        <f>IF(AC63&lt;&gt;0,AC63,"")</f>
        <v/>
      </c>
      <c r="BH63" s="56" t="str">
        <f>IF(AD63&lt;&gt;0,AD63,"")</f>
        <v/>
      </c>
      <c r="BI63" s="65">
        <f>MAX(AI63:BH63)</f>
        <v>0</v>
      </c>
    </row>
    <row r="64" spans="1:61" x14ac:dyDescent="0.2">
      <c r="R64"/>
      <c r="S64"/>
      <c r="AG64" s="3" t="str">
        <f t="shared" si="22"/>
        <v/>
      </c>
      <c r="AH64" s="3" t="str">
        <f t="shared" si="29"/>
        <v/>
      </c>
      <c r="AI64" s="56" t="str">
        <f t="shared" si="23"/>
        <v/>
      </c>
      <c r="AJ64" s="56" t="str">
        <f t="shared" si="30"/>
        <v/>
      </c>
      <c r="AK64" s="56" t="str">
        <f t="shared" si="24"/>
        <v/>
      </c>
      <c r="AL64" s="56" t="str">
        <f t="shared" si="31"/>
        <v/>
      </c>
      <c r="AM64" s="56" t="str">
        <f t="shared" si="25"/>
        <v/>
      </c>
      <c r="AN64" s="56" t="str">
        <f t="shared" si="32"/>
        <v/>
      </c>
      <c r="AO64" s="56" t="str">
        <f t="shared" si="26"/>
        <v/>
      </c>
      <c r="AP64" s="56" t="str">
        <f t="shared" si="33"/>
        <v/>
      </c>
      <c r="AQ64" s="56" t="str">
        <f t="shared" si="27"/>
        <v/>
      </c>
      <c r="AR64" s="56" t="str">
        <f t="shared" si="34"/>
        <v/>
      </c>
      <c r="AS64" s="56" t="str">
        <f t="shared" si="28"/>
        <v/>
      </c>
      <c r="AT64" s="56" t="str">
        <f t="shared" si="35"/>
        <v/>
      </c>
      <c r="AU64" s="56" t="str">
        <f t="shared" si="36"/>
        <v/>
      </c>
      <c r="AV64" s="56" t="str">
        <f t="shared" si="37"/>
        <v/>
      </c>
      <c r="AW64" s="56" t="str">
        <f t="shared" si="38"/>
        <v/>
      </c>
      <c r="AX64" s="56" t="str">
        <f t="shared" si="39"/>
        <v/>
      </c>
      <c r="AY64" s="56" t="str">
        <f t="shared" si="40"/>
        <v/>
      </c>
      <c r="AZ64" s="56" t="str">
        <f>IF(V64&lt;&gt;0,V64,"")</f>
        <v/>
      </c>
      <c r="BA64" s="56" t="str">
        <f>IF(W64&lt;&gt;0,W64,"")</f>
        <v/>
      </c>
      <c r="BB64" s="56" t="str">
        <f>IF(X64&lt;&gt;0,X64,"")</f>
        <v/>
      </c>
      <c r="BC64" s="56" t="str">
        <f>IF(Y64&lt;&gt;0,Y64,"")</f>
        <v/>
      </c>
      <c r="BD64" s="56" t="str">
        <f>IF(Z64&lt;&gt;0,Z64,"")</f>
        <v/>
      </c>
      <c r="BE64" s="56" t="str">
        <f>IF(AA64&lt;&gt;0,AA64,"")</f>
        <v/>
      </c>
      <c r="BF64" s="56" t="str">
        <f>IF(AB64&lt;&gt;0,AB64,"")</f>
        <v/>
      </c>
      <c r="BG64" s="56" t="str">
        <f>IF(AC64&lt;&gt;0,AC64,"")</f>
        <v/>
      </c>
      <c r="BH64" s="56" t="str">
        <f>IF(AD64&lt;&gt;0,AD64,"")</f>
        <v/>
      </c>
      <c r="BI64" s="65">
        <f>MAX(AI64:BH64)</f>
        <v>0</v>
      </c>
    </row>
    <row r="65" spans="18:61" x14ac:dyDescent="0.2">
      <c r="R65"/>
      <c r="S65"/>
      <c r="AG65" s="3" t="str">
        <f t="shared" si="22"/>
        <v/>
      </c>
      <c r="AH65" s="3" t="str">
        <f t="shared" si="29"/>
        <v/>
      </c>
      <c r="AI65" s="56" t="str">
        <f t="shared" si="23"/>
        <v/>
      </c>
      <c r="AJ65" s="56" t="str">
        <f t="shared" si="30"/>
        <v/>
      </c>
      <c r="AK65" s="56" t="str">
        <f t="shared" si="24"/>
        <v/>
      </c>
      <c r="AL65" s="56" t="str">
        <f t="shared" si="31"/>
        <v/>
      </c>
      <c r="AM65" s="56" t="str">
        <f t="shared" si="25"/>
        <v/>
      </c>
      <c r="AN65" s="56" t="str">
        <f t="shared" si="32"/>
        <v/>
      </c>
      <c r="AO65" s="56" t="str">
        <f t="shared" si="26"/>
        <v/>
      </c>
      <c r="AP65" s="56" t="str">
        <f t="shared" si="33"/>
        <v/>
      </c>
      <c r="AQ65" s="56" t="str">
        <f t="shared" si="27"/>
        <v/>
      </c>
      <c r="AR65" s="56" t="str">
        <f t="shared" si="34"/>
        <v/>
      </c>
      <c r="AS65" s="56" t="str">
        <f t="shared" si="28"/>
        <v/>
      </c>
      <c r="AT65" s="56" t="str">
        <f t="shared" si="35"/>
        <v/>
      </c>
      <c r="AU65" s="56" t="str">
        <f t="shared" si="36"/>
        <v/>
      </c>
      <c r="AV65" s="56" t="str">
        <f t="shared" si="37"/>
        <v/>
      </c>
      <c r="AW65" s="56" t="str">
        <f t="shared" si="38"/>
        <v/>
      </c>
      <c r="AX65" s="56" t="str">
        <f t="shared" si="39"/>
        <v/>
      </c>
      <c r="AY65" s="56" t="str">
        <f t="shared" si="40"/>
        <v/>
      </c>
      <c r="AZ65" s="56" t="str">
        <f>IF(V65&lt;&gt;0,V65,"")</f>
        <v/>
      </c>
      <c r="BA65" s="56" t="str">
        <f>IF(W65&lt;&gt;0,W65,"")</f>
        <v/>
      </c>
      <c r="BB65" s="56" t="str">
        <f>IF(X65&lt;&gt;0,X65,"")</f>
        <v/>
      </c>
      <c r="BC65" s="56" t="str">
        <f>IF(Y65&lt;&gt;0,Y65,"")</f>
        <v/>
      </c>
      <c r="BD65" s="56" t="str">
        <f>IF(Z65&lt;&gt;0,Z65,"")</f>
        <v/>
      </c>
      <c r="BE65" s="56" t="str">
        <f>IF(AA65&lt;&gt;0,AA65,"")</f>
        <v/>
      </c>
      <c r="BF65" s="56" t="str">
        <f>IF(AB65&lt;&gt;0,AB65,"")</f>
        <v/>
      </c>
      <c r="BG65" s="56" t="str">
        <f>IF(AC65&lt;&gt;0,AC65,"")</f>
        <v/>
      </c>
      <c r="BH65" s="56" t="str">
        <f>IF(AD65&lt;&gt;0,AD65,"")</f>
        <v/>
      </c>
      <c r="BI65" s="65">
        <f>MAX(AI65:BH65)</f>
        <v>0</v>
      </c>
    </row>
    <row r="66" spans="18:61" x14ac:dyDescent="0.2">
      <c r="R66"/>
      <c r="S66"/>
      <c r="AG66" s="3" t="str">
        <f t="shared" si="22"/>
        <v/>
      </c>
      <c r="AH66" s="3" t="str">
        <f t="shared" si="29"/>
        <v/>
      </c>
      <c r="AI66" s="56" t="str">
        <f t="shared" si="23"/>
        <v/>
      </c>
      <c r="AJ66" s="56" t="str">
        <f t="shared" si="30"/>
        <v/>
      </c>
      <c r="AK66" s="56" t="str">
        <f t="shared" si="24"/>
        <v/>
      </c>
      <c r="AL66" s="56" t="str">
        <f t="shared" si="31"/>
        <v/>
      </c>
      <c r="AM66" s="56" t="str">
        <f t="shared" si="25"/>
        <v/>
      </c>
      <c r="AN66" s="56" t="str">
        <f t="shared" si="32"/>
        <v/>
      </c>
      <c r="AO66" s="56" t="str">
        <f t="shared" si="26"/>
        <v/>
      </c>
      <c r="AP66" s="56" t="str">
        <f t="shared" si="33"/>
        <v/>
      </c>
      <c r="AQ66" s="56" t="str">
        <f t="shared" si="27"/>
        <v/>
      </c>
      <c r="AR66" s="56" t="str">
        <f t="shared" si="34"/>
        <v/>
      </c>
      <c r="AS66" s="56" t="str">
        <f t="shared" si="28"/>
        <v/>
      </c>
      <c r="AT66" s="56" t="str">
        <f t="shared" si="35"/>
        <v/>
      </c>
      <c r="AU66" s="56" t="str">
        <f t="shared" si="36"/>
        <v/>
      </c>
      <c r="AV66" s="56" t="str">
        <f t="shared" si="37"/>
        <v/>
      </c>
      <c r="AW66" s="56" t="str">
        <f t="shared" si="38"/>
        <v/>
      </c>
      <c r="AX66" s="56" t="str">
        <f t="shared" si="39"/>
        <v/>
      </c>
      <c r="AY66" s="56" t="str">
        <f t="shared" si="40"/>
        <v/>
      </c>
      <c r="AZ66" s="56" t="str">
        <f>IF(V66&lt;&gt;0,V66,"")</f>
        <v/>
      </c>
      <c r="BA66" s="56" t="str">
        <f>IF(W66&lt;&gt;0,W66,"")</f>
        <v/>
      </c>
      <c r="BB66" s="56" t="str">
        <f>IF(X66&lt;&gt;0,X66,"")</f>
        <v/>
      </c>
      <c r="BC66" s="56" t="str">
        <f>IF(Y66&lt;&gt;0,Y66,"")</f>
        <v/>
      </c>
      <c r="BD66" s="56" t="str">
        <f>IF(Z66&lt;&gt;0,Z66,"")</f>
        <v/>
      </c>
      <c r="BE66" s="56" t="str">
        <f>IF(AA66&lt;&gt;0,AA66,"")</f>
        <v/>
      </c>
      <c r="BF66" s="56" t="str">
        <f>IF(AB66&lt;&gt;0,AB66,"")</f>
        <v/>
      </c>
      <c r="BG66" s="56" t="str">
        <f>IF(AC66&lt;&gt;0,AC66,"")</f>
        <v/>
      </c>
      <c r="BH66" s="56" t="str">
        <f>IF(AD66&lt;&gt;0,AD66,"")</f>
        <v/>
      </c>
      <c r="BI66" s="65">
        <f>MAX(AI66:BH66)</f>
        <v>0</v>
      </c>
    </row>
    <row r="67" spans="18:61" x14ac:dyDescent="0.2">
      <c r="R67"/>
      <c r="S67"/>
      <c r="AG67" s="3" t="str">
        <f t="shared" si="22"/>
        <v/>
      </c>
      <c r="AH67" s="3" t="str">
        <f t="shared" si="29"/>
        <v/>
      </c>
      <c r="AI67" s="56" t="str">
        <f t="shared" si="23"/>
        <v/>
      </c>
      <c r="AJ67" s="56" t="str">
        <f t="shared" si="30"/>
        <v/>
      </c>
      <c r="AK67" s="56" t="str">
        <f t="shared" si="24"/>
        <v/>
      </c>
      <c r="AL67" s="56" t="str">
        <f t="shared" si="31"/>
        <v/>
      </c>
      <c r="AM67" s="56" t="str">
        <f t="shared" si="25"/>
        <v/>
      </c>
      <c r="AN67" s="56" t="str">
        <f t="shared" si="32"/>
        <v/>
      </c>
      <c r="AO67" s="56" t="str">
        <f t="shared" si="26"/>
        <v/>
      </c>
      <c r="AP67" s="56" t="str">
        <f t="shared" si="33"/>
        <v/>
      </c>
      <c r="AQ67" s="56" t="str">
        <f t="shared" si="27"/>
        <v/>
      </c>
      <c r="AR67" s="56" t="str">
        <f t="shared" si="34"/>
        <v/>
      </c>
      <c r="AS67" s="56" t="str">
        <f t="shared" si="28"/>
        <v/>
      </c>
      <c r="AT67" s="56" t="str">
        <f t="shared" si="35"/>
        <v/>
      </c>
      <c r="AU67" s="56" t="str">
        <f t="shared" si="36"/>
        <v/>
      </c>
      <c r="AV67" s="56" t="str">
        <f t="shared" si="37"/>
        <v/>
      </c>
      <c r="AW67" s="56" t="str">
        <f t="shared" si="38"/>
        <v/>
      </c>
      <c r="AX67" s="56" t="str">
        <f t="shared" si="39"/>
        <v/>
      </c>
      <c r="AY67" s="56" t="str">
        <f t="shared" si="40"/>
        <v/>
      </c>
      <c r="AZ67" s="56" t="str">
        <f>IF(V67&lt;&gt;0,V67,"")</f>
        <v/>
      </c>
      <c r="BA67" s="56" t="str">
        <f>IF(W67&lt;&gt;0,W67,"")</f>
        <v/>
      </c>
      <c r="BB67" s="56" t="str">
        <f>IF(X67&lt;&gt;0,X67,"")</f>
        <v/>
      </c>
      <c r="BC67" s="56" t="str">
        <f>IF(Y67&lt;&gt;0,Y67,"")</f>
        <v/>
      </c>
      <c r="BD67" s="56" t="str">
        <f>IF(Z67&lt;&gt;0,Z67,"")</f>
        <v/>
      </c>
      <c r="BE67" s="56" t="str">
        <f>IF(AA67&lt;&gt;0,AA67,"")</f>
        <v/>
      </c>
      <c r="BF67" s="56" t="str">
        <f>IF(AB67&lt;&gt;0,AB67,"")</f>
        <v/>
      </c>
      <c r="BG67" s="56" t="str">
        <f>IF(AC67&lt;&gt;0,AC67,"")</f>
        <v/>
      </c>
      <c r="BH67" s="56" t="str">
        <f>IF(AD67&lt;&gt;0,AD67,"")</f>
        <v/>
      </c>
      <c r="BI67" s="65">
        <f>MAX(AI67:BH67)</f>
        <v>0</v>
      </c>
    </row>
    <row r="68" spans="18:61" x14ac:dyDescent="0.2">
      <c r="R68"/>
      <c r="S68"/>
      <c r="AG68" s="3" t="str">
        <f t="shared" ref="AG68:AG82" si="41">IF(A68&lt;&gt;0,A68,"")</f>
        <v/>
      </c>
      <c r="AH68" s="3" t="str">
        <f t="shared" si="29"/>
        <v/>
      </c>
      <c r="AI68" s="56" t="str">
        <f t="shared" ref="AI68:AI80" si="42">IF(C68&lt;&gt;0,C68,"")</f>
        <v/>
      </c>
      <c r="AJ68" s="56" t="str">
        <f t="shared" si="30"/>
        <v/>
      </c>
      <c r="AK68" s="56" t="str">
        <f t="shared" ref="AK68:AK80" si="43">IF(E68&lt;&gt;0,E68,"")</f>
        <v/>
      </c>
      <c r="AL68" s="56" t="str">
        <f t="shared" si="31"/>
        <v/>
      </c>
      <c r="AM68" s="56" t="str">
        <f t="shared" ref="AM68:AM80" si="44">IF(G68&lt;&gt;0,G68,"")</f>
        <v/>
      </c>
      <c r="AN68" s="56" t="str">
        <f t="shared" si="32"/>
        <v/>
      </c>
      <c r="AO68" s="56" t="str">
        <f t="shared" ref="AO68:AO80" si="45">IF(I68&lt;&gt;0,I68,"")</f>
        <v/>
      </c>
      <c r="AP68" s="56" t="str">
        <f t="shared" si="33"/>
        <v/>
      </c>
      <c r="AQ68" s="56" t="str">
        <f t="shared" ref="AQ68:AQ80" si="46">IF(K68&lt;&gt;0,K68,"")</f>
        <v/>
      </c>
      <c r="AR68" s="56" t="str">
        <f t="shared" si="34"/>
        <v/>
      </c>
      <c r="AS68" s="56" t="str">
        <f t="shared" ref="AS68:AS80" si="47">IF(M68&lt;&gt;0,M68,"")</f>
        <v/>
      </c>
      <c r="AT68" s="56" t="str">
        <f t="shared" si="35"/>
        <v/>
      </c>
      <c r="AU68" s="56" t="str">
        <f t="shared" si="36"/>
        <v/>
      </c>
      <c r="AV68" s="56" t="str">
        <f t="shared" si="37"/>
        <v/>
      </c>
      <c r="AW68" s="56" t="str">
        <f t="shared" si="38"/>
        <v/>
      </c>
      <c r="AX68" s="56" t="str">
        <f t="shared" si="39"/>
        <v/>
      </c>
      <c r="AY68" s="56" t="str">
        <f t="shared" si="40"/>
        <v/>
      </c>
      <c r="AZ68" s="56" t="str">
        <f>IF(V68&lt;&gt;0,V68,"")</f>
        <v/>
      </c>
      <c r="BA68" s="56" t="str">
        <f>IF(W68&lt;&gt;0,W68,"")</f>
        <v/>
      </c>
      <c r="BB68" s="56" t="str">
        <f>IF(X68&lt;&gt;0,X68,"")</f>
        <v/>
      </c>
      <c r="BC68" s="56" t="str">
        <f>IF(Y68&lt;&gt;0,Y68,"")</f>
        <v/>
      </c>
      <c r="BD68" s="56" t="str">
        <f>IF(Z68&lt;&gt;0,Z68,"")</f>
        <v/>
      </c>
      <c r="BE68" s="56" t="str">
        <f>IF(AA68&lt;&gt;0,AA68,"")</f>
        <v/>
      </c>
      <c r="BF68" s="56" t="str">
        <f>IF(AB68&lt;&gt;0,AB68,"")</f>
        <v/>
      </c>
      <c r="BG68" s="56" t="str">
        <f>IF(AC68&lt;&gt;0,AC68,"")</f>
        <v/>
      </c>
      <c r="BH68" s="56" t="str">
        <f>IF(AD68&lt;&gt;0,AD68,"")</f>
        <v/>
      </c>
      <c r="BI68" s="65">
        <f>MAX(AI68:BH68)</f>
        <v>0</v>
      </c>
    </row>
    <row r="69" spans="18:61" x14ac:dyDescent="0.2">
      <c r="R69"/>
      <c r="S69"/>
      <c r="AG69" s="3" t="str">
        <f t="shared" si="41"/>
        <v/>
      </c>
      <c r="AH69" s="3" t="str">
        <f t="shared" ref="AH69:AH82" si="48">IF(B69&lt;&gt;0,B69,"")</f>
        <v/>
      </c>
      <c r="AI69" s="56" t="str">
        <f t="shared" si="42"/>
        <v/>
      </c>
      <c r="AJ69" s="56" t="str">
        <f t="shared" ref="AJ69:AJ80" si="49">IF(D69&lt;&gt;0,D69,"")</f>
        <v/>
      </c>
      <c r="AK69" s="56" t="str">
        <f t="shared" si="43"/>
        <v/>
      </c>
      <c r="AL69" s="56" t="str">
        <f t="shared" ref="AL69:AL80" si="50">IF(F69&lt;&gt;0,F69,"")</f>
        <v/>
      </c>
      <c r="AM69" s="56" t="str">
        <f t="shared" si="44"/>
        <v/>
      </c>
      <c r="AN69" s="56" t="str">
        <f t="shared" ref="AN69:AN80" si="51">IF(H69&lt;&gt;0,H69,"")</f>
        <v/>
      </c>
      <c r="AO69" s="56" t="str">
        <f t="shared" si="45"/>
        <v/>
      </c>
      <c r="AP69" s="56" t="str">
        <f t="shared" ref="AP69:AP80" si="52">IF(J69&lt;&gt;0,J69,"")</f>
        <v/>
      </c>
      <c r="AQ69" s="56" t="str">
        <f t="shared" si="46"/>
        <v/>
      </c>
      <c r="AR69" s="56" t="str">
        <f t="shared" ref="AR69:AR80" si="53">IF(L69&lt;&gt;0,L69,"")</f>
        <v/>
      </c>
      <c r="AS69" s="56" t="str">
        <f t="shared" si="47"/>
        <v/>
      </c>
      <c r="AT69" s="56" t="str">
        <f t="shared" ref="AT69:AT80" si="54">IF(N69&lt;&gt;0,N69,"")</f>
        <v/>
      </c>
      <c r="AU69" s="56" t="str">
        <f t="shared" ref="AU69:AU80" si="55">IF(O69&lt;&gt;0,O69,"")</f>
        <v/>
      </c>
      <c r="AV69" s="56" t="str">
        <f t="shared" ref="AV69:AV80" si="56">IF(P69&lt;&gt;0,P69,"")</f>
        <v/>
      </c>
      <c r="AW69" s="56" t="str">
        <f t="shared" ref="AW69:AW80" si="57">IF(Q69&lt;&gt;0,Q69,"")</f>
        <v/>
      </c>
      <c r="AX69" s="56" t="str">
        <f t="shared" si="39"/>
        <v/>
      </c>
      <c r="AY69" s="56" t="str">
        <f t="shared" si="40"/>
        <v/>
      </c>
      <c r="AZ69" s="56" t="str">
        <f>IF(V69&lt;&gt;0,V69,"")</f>
        <v/>
      </c>
      <c r="BA69" s="56" t="str">
        <f>IF(W69&lt;&gt;0,W69,"")</f>
        <v/>
      </c>
      <c r="BB69" s="56" t="str">
        <f>IF(X69&lt;&gt;0,X69,"")</f>
        <v/>
      </c>
      <c r="BC69" s="56" t="str">
        <f>IF(Y69&lt;&gt;0,Y69,"")</f>
        <v/>
      </c>
      <c r="BD69" s="56" t="str">
        <f>IF(Z69&lt;&gt;0,Z69,"")</f>
        <v/>
      </c>
      <c r="BE69" s="56" t="str">
        <f>IF(AA69&lt;&gt;0,AA69,"")</f>
        <v/>
      </c>
      <c r="BF69" s="56" t="str">
        <f>IF(AB69&lt;&gt;0,AB69,"")</f>
        <v/>
      </c>
      <c r="BG69" s="56" t="str">
        <f>IF(AC69&lt;&gt;0,AC69,"")</f>
        <v/>
      </c>
      <c r="BH69" s="56" t="str">
        <f>IF(AD69&lt;&gt;0,AD69,"")</f>
        <v/>
      </c>
      <c r="BI69" s="65">
        <f>MAX(AI69:BH69)</f>
        <v>0</v>
      </c>
    </row>
    <row r="70" spans="18:61" x14ac:dyDescent="0.2">
      <c r="R70"/>
      <c r="S70"/>
      <c r="AG70" s="3" t="str">
        <f t="shared" si="41"/>
        <v/>
      </c>
      <c r="AH70" s="3" t="str">
        <f t="shared" si="48"/>
        <v/>
      </c>
      <c r="AI70" s="56" t="str">
        <f t="shared" si="42"/>
        <v/>
      </c>
      <c r="AJ70" s="56" t="str">
        <f t="shared" si="49"/>
        <v/>
      </c>
      <c r="AK70" s="56" t="str">
        <f t="shared" si="43"/>
        <v/>
      </c>
      <c r="AL70" s="56" t="str">
        <f t="shared" si="50"/>
        <v/>
      </c>
      <c r="AM70" s="56" t="str">
        <f t="shared" si="44"/>
        <v/>
      </c>
      <c r="AN70" s="56" t="str">
        <f t="shared" si="51"/>
        <v/>
      </c>
      <c r="AO70" s="56" t="str">
        <f t="shared" si="45"/>
        <v/>
      </c>
      <c r="AP70" s="56" t="str">
        <f t="shared" si="52"/>
        <v/>
      </c>
      <c r="AQ70" s="56" t="str">
        <f t="shared" si="46"/>
        <v/>
      </c>
      <c r="AR70" s="56" t="str">
        <f t="shared" si="53"/>
        <v/>
      </c>
      <c r="AS70" s="56" t="str">
        <f t="shared" si="47"/>
        <v/>
      </c>
      <c r="AT70" s="56" t="str">
        <f t="shared" si="54"/>
        <v/>
      </c>
      <c r="AU70" s="56" t="str">
        <f t="shared" si="55"/>
        <v/>
      </c>
      <c r="AV70" s="56" t="str">
        <f t="shared" si="56"/>
        <v/>
      </c>
      <c r="AW70" s="56" t="str">
        <f t="shared" si="57"/>
        <v/>
      </c>
      <c r="AX70" s="56" t="str">
        <f t="shared" si="39"/>
        <v/>
      </c>
      <c r="AY70" s="56" t="str">
        <f t="shared" si="40"/>
        <v/>
      </c>
      <c r="AZ70" s="56" t="str">
        <f>IF(V70&lt;&gt;0,V70,"")</f>
        <v/>
      </c>
      <c r="BA70" s="56" t="str">
        <f>IF(W70&lt;&gt;0,W70,"")</f>
        <v/>
      </c>
      <c r="BB70" s="56" t="str">
        <f>IF(X70&lt;&gt;0,X70,"")</f>
        <v/>
      </c>
      <c r="BC70" s="56" t="str">
        <f>IF(Y70&lt;&gt;0,Y70,"")</f>
        <v/>
      </c>
      <c r="BD70" s="56" t="str">
        <f>IF(Z70&lt;&gt;0,Z70,"")</f>
        <v/>
      </c>
      <c r="BE70" s="56" t="str">
        <f>IF(AA70&lt;&gt;0,AA70,"")</f>
        <v/>
      </c>
      <c r="BF70" s="56" t="str">
        <f>IF(AB70&lt;&gt;0,AB70,"")</f>
        <v/>
      </c>
      <c r="BG70" s="56" t="str">
        <f>IF(AC70&lt;&gt;0,AC70,"")</f>
        <v/>
      </c>
      <c r="BH70" s="56" t="str">
        <f>IF(AD70&lt;&gt;0,AD70,"")</f>
        <v/>
      </c>
      <c r="BI70" s="65">
        <f>MAX(AI70:BH70)</f>
        <v>0</v>
      </c>
    </row>
    <row r="71" spans="18:61" x14ac:dyDescent="0.2">
      <c r="R71"/>
      <c r="S71"/>
      <c r="AG71" s="3" t="str">
        <f t="shared" si="41"/>
        <v/>
      </c>
      <c r="AH71" s="3" t="str">
        <f t="shared" si="48"/>
        <v/>
      </c>
      <c r="AI71" s="56" t="str">
        <f t="shared" si="42"/>
        <v/>
      </c>
      <c r="AJ71" s="56" t="str">
        <f t="shared" si="49"/>
        <v/>
      </c>
      <c r="AK71" s="56" t="str">
        <f t="shared" si="43"/>
        <v/>
      </c>
      <c r="AL71" s="56" t="str">
        <f t="shared" si="50"/>
        <v/>
      </c>
      <c r="AM71" s="56" t="str">
        <f t="shared" si="44"/>
        <v/>
      </c>
      <c r="AN71" s="56" t="str">
        <f t="shared" si="51"/>
        <v/>
      </c>
      <c r="AO71" s="56" t="str">
        <f t="shared" si="45"/>
        <v/>
      </c>
      <c r="AP71" s="56" t="str">
        <f t="shared" si="52"/>
        <v/>
      </c>
      <c r="AQ71" s="56" t="str">
        <f t="shared" si="46"/>
        <v/>
      </c>
      <c r="AR71" s="56" t="str">
        <f t="shared" si="53"/>
        <v/>
      </c>
      <c r="AS71" s="56" t="str">
        <f t="shared" si="47"/>
        <v/>
      </c>
      <c r="AT71" s="56" t="str">
        <f t="shared" si="54"/>
        <v/>
      </c>
      <c r="AU71" s="56" t="str">
        <f t="shared" si="55"/>
        <v/>
      </c>
      <c r="AV71" s="56" t="str">
        <f t="shared" si="56"/>
        <v/>
      </c>
      <c r="AW71" s="56" t="str">
        <f t="shared" si="57"/>
        <v/>
      </c>
      <c r="AX71" s="56" t="str">
        <f t="shared" si="39"/>
        <v/>
      </c>
      <c r="AY71" s="56" t="str">
        <f t="shared" si="40"/>
        <v/>
      </c>
      <c r="AZ71" s="56" t="str">
        <f>IF(V71&lt;&gt;0,V71,"")</f>
        <v/>
      </c>
      <c r="BA71" s="56" t="str">
        <f>IF(W71&lt;&gt;0,W71,"")</f>
        <v/>
      </c>
      <c r="BB71" s="56" t="str">
        <f>IF(X71&lt;&gt;0,X71,"")</f>
        <v/>
      </c>
      <c r="BC71" s="56" t="str">
        <f>IF(Y71&lt;&gt;0,Y71,"")</f>
        <v/>
      </c>
      <c r="BD71" s="56" t="str">
        <f>IF(Z71&lt;&gt;0,Z71,"")</f>
        <v/>
      </c>
      <c r="BE71" s="56" t="str">
        <f>IF(AA71&lt;&gt;0,AA71,"")</f>
        <v/>
      </c>
      <c r="BF71" s="56" t="str">
        <f>IF(AB71&lt;&gt;0,AB71,"")</f>
        <v/>
      </c>
      <c r="BG71" s="56" t="str">
        <f>IF(AC71&lt;&gt;0,AC71,"")</f>
        <v/>
      </c>
      <c r="BH71" s="56" t="str">
        <f>IF(AD71&lt;&gt;0,AD71,"")</f>
        <v/>
      </c>
      <c r="BI71" s="65">
        <f>MAX(AI71:BH71)</f>
        <v>0</v>
      </c>
    </row>
    <row r="72" spans="18:61" x14ac:dyDescent="0.2">
      <c r="R72"/>
      <c r="S72"/>
      <c r="AG72" s="3" t="str">
        <f t="shared" si="41"/>
        <v/>
      </c>
      <c r="AH72" s="3" t="str">
        <f t="shared" si="48"/>
        <v/>
      </c>
      <c r="AI72" s="56" t="str">
        <f t="shared" si="42"/>
        <v/>
      </c>
      <c r="AJ72" s="56" t="str">
        <f t="shared" si="49"/>
        <v/>
      </c>
      <c r="AK72" s="56" t="str">
        <f t="shared" si="43"/>
        <v/>
      </c>
      <c r="AL72" s="56" t="str">
        <f t="shared" si="50"/>
        <v/>
      </c>
      <c r="AM72" s="56" t="str">
        <f t="shared" si="44"/>
        <v/>
      </c>
      <c r="AN72" s="56" t="str">
        <f t="shared" si="51"/>
        <v/>
      </c>
      <c r="AO72" s="56" t="str">
        <f t="shared" si="45"/>
        <v/>
      </c>
      <c r="AP72" s="56" t="str">
        <f t="shared" si="52"/>
        <v/>
      </c>
      <c r="AQ72" s="56" t="str">
        <f t="shared" si="46"/>
        <v/>
      </c>
      <c r="AR72" s="56" t="str">
        <f t="shared" si="53"/>
        <v/>
      </c>
      <c r="AS72" s="56" t="str">
        <f t="shared" si="47"/>
        <v/>
      </c>
      <c r="AT72" s="56" t="str">
        <f t="shared" si="54"/>
        <v/>
      </c>
      <c r="AU72" s="56" t="str">
        <f t="shared" si="55"/>
        <v/>
      </c>
      <c r="AV72" s="56" t="str">
        <f t="shared" si="56"/>
        <v/>
      </c>
      <c r="AW72" s="56" t="str">
        <f t="shared" si="57"/>
        <v/>
      </c>
      <c r="AX72" s="56" t="str">
        <f t="shared" si="39"/>
        <v/>
      </c>
      <c r="AY72" s="56" t="str">
        <f t="shared" si="40"/>
        <v/>
      </c>
      <c r="AZ72" s="56" t="str">
        <f>IF(V72&lt;&gt;0,V72,"")</f>
        <v/>
      </c>
      <c r="BA72" s="56" t="str">
        <f>IF(W72&lt;&gt;0,W72,"")</f>
        <v/>
      </c>
      <c r="BB72" s="56" t="str">
        <f>IF(X72&lt;&gt;0,X72,"")</f>
        <v/>
      </c>
      <c r="BC72" s="56" t="str">
        <f>IF(Y72&lt;&gt;0,Y72,"")</f>
        <v/>
      </c>
      <c r="BD72" s="56" t="str">
        <f>IF(Z72&lt;&gt;0,Z72,"")</f>
        <v/>
      </c>
      <c r="BE72" s="56" t="str">
        <f>IF(AA72&lt;&gt;0,AA72,"")</f>
        <v/>
      </c>
      <c r="BF72" s="56" t="str">
        <f>IF(AB72&lt;&gt;0,AB72,"")</f>
        <v/>
      </c>
      <c r="BG72" s="56" t="str">
        <f>IF(AC72&lt;&gt;0,AC72,"")</f>
        <v/>
      </c>
      <c r="BH72" s="56" t="str">
        <f>IF(AD72&lt;&gt;0,AD72,"")</f>
        <v/>
      </c>
      <c r="BI72" s="65">
        <f>MAX(AI72:BH72)</f>
        <v>0</v>
      </c>
    </row>
    <row r="73" spans="18:61" x14ac:dyDescent="0.2">
      <c r="R73"/>
      <c r="S73"/>
      <c r="AG73" s="3" t="str">
        <f t="shared" si="41"/>
        <v/>
      </c>
      <c r="AH73" s="3" t="str">
        <f t="shared" si="48"/>
        <v/>
      </c>
      <c r="AI73" s="56" t="str">
        <f t="shared" si="42"/>
        <v/>
      </c>
      <c r="AJ73" s="56" t="str">
        <f t="shared" si="49"/>
        <v/>
      </c>
      <c r="AK73" s="56" t="str">
        <f t="shared" si="43"/>
        <v/>
      </c>
      <c r="AL73" s="56" t="str">
        <f t="shared" si="50"/>
        <v/>
      </c>
      <c r="AM73" s="56" t="str">
        <f t="shared" si="44"/>
        <v/>
      </c>
      <c r="AN73" s="56" t="str">
        <f t="shared" si="51"/>
        <v/>
      </c>
      <c r="AO73" s="56" t="str">
        <f t="shared" si="45"/>
        <v/>
      </c>
      <c r="AP73" s="56" t="str">
        <f t="shared" si="52"/>
        <v/>
      </c>
      <c r="AQ73" s="56" t="str">
        <f t="shared" si="46"/>
        <v/>
      </c>
      <c r="AR73" s="56" t="str">
        <f t="shared" si="53"/>
        <v/>
      </c>
      <c r="AS73" s="56" t="str">
        <f t="shared" si="47"/>
        <v/>
      </c>
      <c r="AT73" s="56" t="str">
        <f t="shared" si="54"/>
        <v/>
      </c>
      <c r="AU73" s="56" t="str">
        <f t="shared" si="55"/>
        <v/>
      </c>
      <c r="AV73" s="56" t="str">
        <f t="shared" si="56"/>
        <v/>
      </c>
      <c r="AW73" s="56" t="str">
        <f t="shared" si="57"/>
        <v/>
      </c>
      <c r="AX73" s="56" t="str">
        <f t="shared" si="39"/>
        <v/>
      </c>
      <c r="AY73" s="56" t="str">
        <f t="shared" si="40"/>
        <v/>
      </c>
      <c r="AZ73" s="56" t="str">
        <f>IF(V73&lt;&gt;0,V73,"")</f>
        <v/>
      </c>
      <c r="BA73" s="56" t="str">
        <f>IF(W73&lt;&gt;0,W73,"")</f>
        <v/>
      </c>
      <c r="BB73" s="56" t="str">
        <f>IF(X73&lt;&gt;0,X73,"")</f>
        <v/>
      </c>
      <c r="BC73" s="56" t="str">
        <f>IF(Y73&lt;&gt;0,Y73,"")</f>
        <v/>
      </c>
      <c r="BD73" s="56" t="str">
        <f>IF(Z73&lt;&gt;0,Z73,"")</f>
        <v/>
      </c>
      <c r="BE73" s="56" t="str">
        <f>IF(AA73&lt;&gt;0,AA73,"")</f>
        <v/>
      </c>
      <c r="BF73" s="56" t="str">
        <f>IF(AB73&lt;&gt;0,AB73,"")</f>
        <v/>
      </c>
      <c r="BG73" s="56" t="str">
        <f>IF(AC73&lt;&gt;0,AC73,"")</f>
        <v/>
      </c>
      <c r="BH73" s="56" t="str">
        <f>IF(AD73&lt;&gt;0,AD73,"")</f>
        <v/>
      </c>
      <c r="BI73" s="65">
        <f>MAX(AI73:BH73)</f>
        <v>0</v>
      </c>
    </row>
    <row r="74" spans="18:61" x14ac:dyDescent="0.2">
      <c r="R74"/>
      <c r="S74"/>
      <c r="AG74" s="3" t="str">
        <f t="shared" si="41"/>
        <v/>
      </c>
      <c r="AH74" s="3" t="str">
        <f t="shared" si="48"/>
        <v/>
      </c>
      <c r="AI74" s="56" t="str">
        <f t="shared" si="42"/>
        <v/>
      </c>
      <c r="AJ74" s="56" t="str">
        <f t="shared" si="49"/>
        <v/>
      </c>
      <c r="AK74" s="56" t="str">
        <f t="shared" si="43"/>
        <v/>
      </c>
      <c r="AL74" s="56" t="str">
        <f t="shared" si="50"/>
        <v/>
      </c>
      <c r="AM74" s="56" t="str">
        <f t="shared" si="44"/>
        <v/>
      </c>
      <c r="AN74" s="56" t="str">
        <f t="shared" si="51"/>
        <v/>
      </c>
      <c r="AO74" s="56" t="str">
        <f t="shared" si="45"/>
        <v/>
      </c>
      <c r="AP74" s="56" t="str">
        <f t="shared" si="52"/>
        <v/>
      </c>
      <c r="AQ74" s="56" t="str">
        <f t="shared" si="46"/>
        <v/>
      </c>
      <c r="AR74" s="56" t="str">
        <f t="shared" si="53"/>
        <v/>
      </c>
      <c r="AS74" s="56" t="str">
        <f t="shared" si="47"/>
        <v/>
      </c>
      <c r="AT74" s="56" t="str">
        <f t="shared" si="54"/>
        <v/>
      </c>
      <c r="AU74" s="56" t="str">
        <f t="shared" si="55"/>
        <v/>
      </c>
      <c r="AV74" s="56" t="str">
        <f t="shared" si="56"/>
        <v/>
      </c>
      <c r="AW74" s="56" t="str">
        <f t="shared" si="57"/>
        <v/>
      </c>
      <c r="AX74" s="56" t="str">
        <f t="shared" si="39"/>
        <v/>
      </c>
      <c r="AY74" s="56" t="str">
        <f t="shared" si="40"/>
        <v/>
      </c>
      <c r="AZ74" s="56" t="str">
        <f>IF(V74&lt;&gt;0,V74,"")</f>
        <v/>
      </c>
      <c r="BA74" s="56" t="str">
        <f>IF(W74&lt;&gt;0,W74,"")</f>
        <v/>
      </c>
      <c r="BB74" s="56" t="str">
        <f>IF(X74&lt;&gt;0,X74,"")</f>
        <v/>
      </c>
      <c r="BC74" s="56" t="str">
        <f>IF(Y74&lt;&gt;0,Y74,"")</f>
        <v/>
      </c>
      <c r="BD74" s="56" t="str">
        <f>IF(Z74&lt;&gt;0,Z74,"")</f>
        <v/>
      </c>
      <c r="BE74" s="56" t="str">
        <f>IF(AA74&lt;&gt;0,AA74,"")</f>
        <v/>
      </c>
      <c r="BF74" s="56" t="str">
        <f>IF(AB74&lt;&gt;0,AB74,"")</f>
        <v/>
      </c>
      <c r="BG74" s="56" t="str">
        <f>IF(AC74&lt;&gt;0,AC74,"")</f>
        <v/>
      </c>
      <c r="BH74" s="56" t="str">
        <f>IF(AD74&lt;&gt;0,AD74,"")</f>
        <v/>
      </c>
      <c r="BI74" s="65">
        <f>MAX(AI74:BH74)</f>
        <v>0</v>
      </c>
    </row>
    <row r="75" spans="18:61" x14ac:dyDescent="0.2">
      <c r="R75"/>
      <c r="S75"/>
      <c r="AG75" s="3" t="str">
        <f t="shared" si="41"/>
        <v/>
      </c>
      <c r="AH75" s="3" t="str">
        <f t="shared" si="48"/>
        <v/>
      </c>
      <c r="AI75" s="56" t="str">
        <f t="shared" si="42"/>
        <v/>
      </c>
      <c r="AJ75" s="56" t="str">
        <f t="shared" si="49"/>
        <v/>
      </c>
      <c r="AK75" s="56" t="str">
        <f t="shared" si="43"/>
        <v/>
      </c>
      <c r="AL75" s="56" t="str">
        <f t="shared" si="50"/>
        <v/>
      </c>
      <c r="AM75" s="56" t="str">
        <f t="shared" si="44"/>
        <v/>
      </c>
      <c r="AN75" s="56" t="str">
        <f t="shared" si="51"/>
        <v/>
      </c>
      <c r="AO75" s="56" t="str">
        <f t="shared" si="45"/>
        <v/>
      </c>
      <c r="AP75" s="56" t="str">
        <f t="shared" si="52"/>
        <v/>
      </c>
      <c r="AQ75" s="56" t="str">
        <f t="shared" si="46"/>
        <v/>
      </c>
      <c r="AR75" s="56" t="str">
        <f t="shared" si="53"/>
        <v/>
      </c>
      <c r="AS75" s="56" t="str">
        <f t="shared" si="47"/>
        <v/>
      </c>
      <c r="AT75" s="56" t="str">
        <f t="shared" si="54"/>
        <v/>
      </c>
      <c r="AU75" s="56" t="str">
        <f t="shared" si="55"/>
        <v/>
      </c>
      <c r="AV75" s="56" t="str">
        <f t="shared" si="56"/>
        <v/>
      </c>
      <c r="AW75" s="56" t="str">
        <f t="shared" si="57"/>
        <v/>
      </c>
      <c r="AX75" s="56" t="str">
        <f t="shared" si="39"/>
        <v/>
      </c>
      <c r="AY75" s="56" t="str">
        <f t="shared" si="40"/>
        <v/>
      </c>
      <c r="AZ75" s="56" t="str">
        <f>IF(V75&lt;&gt;0,V75,"")</f>
        <v/>
      </c>
      <c r="BA75" s="56" t="str">
        <f>IF(W75&lt;&gt;0,W75,"")</f>
        <v/>
      </c>
      <c r="BB75" s="56" t="str">
        <f>IF(X75&lt;&gt;0,X75,"")</f>
        <v/>
      </c>
      <c r="BC75" s="56" t="str">
        <f>IF(Y75&lt;&gt;0,Y75,"")</f>
        <v/>
      </c>
      <c r="BD75" s="56" t="str">
        <f>IF(Z75&lt;&gt;0,Z75,"")</f>
        <v/>
      </c>
      <c r="BE75" s="56" t="str">
        <f>IF(AA75&lt;&gt;0,AA75,"")</f>
        <v/>
      </c>
      <c r="BF75" s="56" t="str">
        <f>IF(AB75&lt;&gt;0,AB75,"")</f>
        <v/>
      </c>
      <c r="BG75" s="56" t="str">
        <f>IF(AC75&lt;&gt;0,AC75,"")</f>
        <v/>
      </c>
      <c r="BH75" s="56" t="str">
        <f>IF(AD75&lt;&gt;0,AD75,"")</f>
        <v/>
      </c>
      <c r="BI75" s="65">
        <f>MAX(AI75:BH75)</f>
        <v>0</v>
      </c>
    </row>
    <row r="76" spans="18:61" x14ac:dyDescent="0.2">
      <c r="R76"/>
      <c r="S76"/>
      <c r="AG76" s="3" t="str">
        <f t="shared" si="41"/>
        <v/>
      </c>
      <c r="AH76" s="3" t="str">
        <f t="shared" si="48"/>
        <v/>
      </c>
      <c r="AI76" s="56" t="str">
        <f t="shared" si="42"/>
        <v/>
      </c>
      <c r="AJ76" s="56" t="str">
        <f t="shared" si="49"/>
        <v/>
      </c>
      <c r="AK76" s="56" t="str">
        <f t="shared" si="43"/>
        <v/>
      </c>
      <c r="AL76" s="56" t="str">
        <f t="shared" si="50"/>
        <v/>
      </c>
      <c r="AM76" s="56" t="str">
        <f t="shared" si="44"/>
        <v/>
      </c>
      <c r="AN76" s="56" t="str">
        <f t="shared" si="51"/>
        <v/>
      </c>
      <c r="AO76" s="56" t="str">
        <f t="shared" si="45"/>
        <v/>
      </c>
      <c r="AP76" s="56" t="str">
        <f t="shared" si="52"/>
        <v/>
      </c>
      <c r="AQ76" s="56" t="str">
        <f t="shared" si="46"/>
        <v/>
      </c>
      <c r="AR76" s="56" t="str">
        <f t="shared" si="53"/>
        <v/>
      </c>
      <c r="AS76" s="56" t="str">
        <f t="shared" si="47"/>
        <v/>
      </c>
      <c r="AT76" s="56" t="str">
        <f t="shared" si="54"/>
        <v/>
      </c>
      <c r="AU76" s="56" t="str">
        <f t="shared" si="55"/>
        <v/>
      </c>
      <c r="AV76" s="56" t="str">
        <f t="shared" si="56"/>
        <v/>
      </c>
      <c r="AW76" s="56" t="str">
        <f t="shared" si="57"/>
        <v/>
      </c>
      <c r="AX76" s="56" t="str">
        <f t="shared" si="39"/>
        <v/>
      </c>
      <c r="AY76" s="56" t="str">
        <f t="shared" si="40"/>
        <v/>
      </c>
      <c r="AZ76" s="56" t="str">
        <f>IF(V76&lt;&gt;0,V76,"")</f>
        <v/>
      </c>
      <c r="BA76" s="56" t="str">
        <f>IF(W76&lt;&gt;0,W76,"")</f>
        <v/>
      </c>
      <c r="BB76" s="56" t="str">
        <f>IF(X76&lt;&gt;0,X76,"")</f>
        <v/>
      </c>
      <c r="BC76" s="56" t="str">
        <f>IF(Y76&lt;&gt;0,Y76,"")</f>
        <v/>
      </c>
      <c r="BD76" s="56" t="str">
        <f>IF(Z76&lt;&gt;0,Z76,"")</f>
        <v/>
      </c>
      <c r="BE76" s="56" t="str">
        <f>IF(AA76&lt;&gt;0,AA76,"")</f>
        <v/>
      </c>
      <c r="BF76" s="56" t="str">
        <f>IF(AB76&lt;&gt;0,AB76,"")</f>
        <v/>
      </c>
      <c r="BG76" s="56" t="str">
        <f>IF(AC76&lt;&gt;0,AC76,"")</f>
        <v/>
      </c>
      <c r="BH76" s="56" t="str">
        <f>IF(AD76&lt;&gt;0,AD76,"")</f>
        <v/>
      </c>
      <c r="BI76" s="65">
        <f>MAX(AI76:BH76)</f>
        <v>0</v>
      </c>
    </row>
    <row r="77" spans="18:61" x14ac:dyDescent="0.2">
      <c r="R77"/>
      <c r="S77"/>
      <c r="AG77" s="3" t="str">
        <f t="shared" si="41"/>
        <v/>
      </c>
      <c r="AH77" s="3" t="str">
        <f t="shared" si="48"/>
        <v/>
      </c>
      <c r="AI77" s="56" t="str">
        <f t="shared" si="42"/>
        <v/>
      </c>
      <c r="AJ77" s="56" t="str">
        <f t="shared" si="49"/>
        <v/>
      </c>
      <c r="AK77" s="56" t="str">
        <f t="shared" si="43"/>
        <v/>
      </c>
      <c r="AL77" s="56" t="str">
        <f t="shared" si="50"/>
        <v/>
      </c>
      <c r="AM77" s="56" t="str">
        <f t="shared" si="44"/>
        <v/>
      </c>
      <c r="AN77" s="56" t="str">
        <f t="shared" si="51"/>
        <v/>
      </c>
      <c r="AO77" s="56" t="str">
        <f t="shared" si="45"/>
        <v/>
      </c>
      <c r="AP77" s="56" t="str">
        <f t="shared" si="52"/>
        <v/>
      </c>
      <c r="AQ77" s="56" t="str">
        <f t="shared" si="46"/>
        <v/>
      </c>
      <c r="AR77" s="56" t="str">
        <f t="shared" si="53"/>
        <v/>
      </c>
      <c r="AS77" s="56" t="str">
        <f t="shared" si="47"/>
        <v/>
      </c>
      <c r="AT77" s="56" t="str">
        <f t="shared" si="54"/>
        <v/>
      </c>
      <c r="AU77" s="56" t="str">
        <f t="shared" si="55"/>
        <v/>
      </c>
      <c r="AV77" s="56" t="str">
        <f t="shared" si="56"/>
        <v/>
      </c>
      <c r="AW77" s="56" t="str">
        <f t="shared" si="57"/>
        <v/>
      </c>
      <c r="AX77" s="56" t="str">
        <f t="shared" si="39"/>
        <v/>
      </c>
      <c r="AY77" s="56" t="str">
        <f t="shared" si="40"/>
        <v/>
      </c>
      <c r="AZ77" s="56" t="str">
        <f>IF(V77&lt;&gt;0,V77,"")</f>
        <v/>
      </c>
      <c r="BA77" s="56" t="str">
        <f>IF(W77&lt;&gt;0,W77,"")</f>
        <v/>
      </c>
      <c r="BB77" s="56" t="str">
        <f>IF(X77&lt;&gt;0,X77,"")</f>
        <v/>
      </c>
      <c r="BC77" s="56" t="str">
        <f>IF(Y77&lt;&gt;0,Y77,"")</f>
        <v/>
      </c>
      <c r="BD77" s="56" t="str">
        <f>IF(Z77&lt;&gt;0,Z77,"")</f>
        <v/>
      </c>
      <c r="BE77" s="56" t="str">
        <f>IF(AA77&lt;&gt;0,AA77,"")</f>
        <v/>
      </c>
      <c r="BF77" s="56" t="str">
        <f>IF(AB77&lt;&gt;0,AB77,"")</f>
        <v/>
      </c>
      <c r="BG77" s="56" t="str">
        <f>IF(AC77&lt;&gt;0,AC77,"")</f>
        <v/>
      </c>
      <c r="BH77" s="56" t="str">
        <f>IF(AD77&lt;&gt;0,AD77,"")</f>
        <v/>
      </c>
      <c r="BI77" s="65">
        <f>MAX(AI77:BH77)</f>
        <v>0</v>
      </c>
    </row>
    <row r="78" spans="18:61" x14ac:dyDescent="0.2">
      <c r="R78"/>
      <c r="S78"/>
      <c r="AG78" s="3" t="str">
        <f t="shared" si="41"/>
        <v/>
      </c>
      <c r="AH78" s="3" t="str">
        <f t="shared" si="48"/>
        <v/>
      </c>
      <c r="AI78" s="56" t="str">
        <f t="shared" si="42"/>
        <v/>
      </c>
      <c r="AJ78" s="56" t="str">
        <f t="shared" si="49"/>
        <v/>
      </c>
      <c r="AK78" s="56" t="str">
        <f t="shared" si="43"/>
        <v/>
      </c>
      <c r="AL78" s="56" t="str">
        <f t="shared" si="50"/>
        <v/>
      </c>
      <c r="AM78" s="56" t="str">
        <f t="shared" si="44"/>
        <v/>
      </c>
      <c r="AN78" s="56" t="str">
        <f t="shared" si="51"/>
        <v/>
      </c>
      <c r="AO78" s="56" t="str">
        <f t="shared" si="45"/>
        <v/>
      </c>
      <c r="AP78" s="56" t="str">
        <f t="shared" si="52"/>
        <v/>
      </c>
      <c r="AQ78" s="56" t="str">
        <f t="shared" si="46"/>
        <v/>
      </c>
      <c r="AR78" s="56" t="str">
        <f t="shared" si="53"/>
        <v/>
      </c>
      <c r="AS78" s="56" t="str">
        <f t="shared" si="47"/>
        <v/>
      </c>
      <c r="AT78" s="56" t="str">
        <f t="shared" si="54"/>
        <v/>
      </c>
      <c r="AU78" s="56" t="str">
        <f t="shared" si="55"/>
        <v/>
      </c>
      <c r="AV78" s="56" t="str">
        <f t="shared" si="56"/>
        <v/>
      </c>
      <c r="AW78" s="56" t="str">
        <f t="shared" si="57"/>
        <v/>
      </c>
      <c r="AX78" s="56" t="str">
        <f t="shared" si="39"/>
        <v/>
      </c>
      <c r="AY78" s="56" t="str">
        <f t="shared" si="40"/>
        <v/>
      </c>
      <c r="AZ78" s="56" t="str">
        <f>IF(V78&lt;&gt;0,V78,"")</f>
        <v/>
      </c>
      <c r="BA78" s="56" t="str">
        <f>IF(W78&lt;&gt;0,W78,"")</f>
        <v/>
      </c>
      <c r="BB78" s="56" t="str">
        <f>IF(X78&lt;&gt;0,X78,"")</f>
        <v/>
      </c>
      <c r="BC78" s="56" t="str">
        <f>IF(Y78&lt;&gt;0,Y78,"")</f>
        <v/>
      </c>
      <c r="BD78" s="56" t="str">
        <f>IF(Z78&lt;&gt;0,Z78,"")</f>
        <v/>
      </c>
      <c r="BE78" s="56" t="str">
        <f>IF(AA78&lt;&gt;0,AA78,"")</f>
        <v/>
      </c>
      <c r="BF78" s="56" t="str">
        <f>IF(AB78&lt;&gt;0,AB78,"")</f>
        <v/>
      </c>
      <c r="BG78" s="56" t="str">
        <f>IF(AC78&lt;&gt;0,AC78,"")</f>
        <v/>
      </c>
      <c r="BH78" s="56" t="str">
        <f>IF(AD78&lt;&gt;0,AD78,"")</f>
        <v/>
      </c>
      <c r="BI78" s="65">
        <f>MAX(AI78:BH78)</f>
        <v>0</v>
      </c>
    </row>
    <row r="79" spans="18:61" x14ac:dyDescent="0.2">
      <c r="R79"/>
      <c r="S79"/>
      <c r="AG79" s="3" t="str">
        <f t="shared" si="41"/>
        <v/>
      </c>
      <c r="AH79" s="3" t="str">
        <f t="shared" si="48"/>
        <v/>
      </c>
      <c r="AI79" s="56" t="str">
        <f t="shared" si="42"/>
        <v/>
      </c>
      <c r="AJ79" s="56" t="str">
        <f t="shared" si="49"/>
        <v/>
      </c>
      <c r="AK79" s="56" t="str">
        <f t="shared" si="43"/>
        <v/>
      </c>
      <c r="AL79" s="56" t="str">
        <f t="shared" si="50"/>
        <v/>
      </c>
      <c r="AM79" s="56" t="str">
        <f t="shared" si="44"/>
        <v/>
      </c>
      <c r="AN79" s="56" t="str">
        <f t="shared" si="51"/>
        <v/>
      </c>
      <c r="AO79" s="56" t="str">
        <f t="shared" si="45"/>
        <v/>
      </c>
      <c r="AP79" s="56" t="str">
        <f t="shared" si="52"/>
        <v/>
      </c>
      <c r="AQ79" s="56" t="str">
        <f t="shared" si="46"/>
        <v/>
      </c>
      <c r="AR79" s="56" t="str">
        <f t="shared" si="53"/>
        <v/>
      </c>
      <c r="AS79" s="56" t="str">
        <f t="shared" si="47"/>
        <v/>
      </c>
      <c r="AT79" s="56" t="str">
        <f t="shared" si="54"/>
        <v/>
      </c>
      <c r="AU79" s="56" t="str">
        <f t="shared" si="55"/>
        <v/>
      </c>
      <c r="AV79" s="56" t="str">
        <f t="shared" si="56"/>
        <v/>
      </c>
      <c r="AW79" s="56" t="str">
        <f t="shared" si="57"/>
        <v/>
      </c>
      <c r="AX79" s="56" t="str">
        <f t="shared" si="39"/>
        <v/>
      </c>
      <c r="AY79" s="56" t="str">
        <f t="shared" si="40"/>
        <v/>
      </c>
      <c r="AZ79" s="56" t="str">
        <f>IF(V79&lt;&gt;0,V79,"")</f>
        <v/>
      </c>
      <c r="BA79" s="56" t="str">
        <f>IF(W79&lt;&gt;0,W79,"")</f>
        <v/>
      </c>
      <c r="BB79" s="56" t="str">
        <f>IF(X79&lt;&gt;0,X79,"")</f>
        <v/>
      </c>
      <c r="BC79" s="56" t="str">
        <f>IF(Y79&lt;&gt;0,Y79,"")</f>
        <v/>
      </c>
      <c r="BD79" s="56" t="str">
        <f>IF(Z79&lt;&gt;0,Z79,"")</f>
        <v/>
      </c>
      <c r="BE79" s="56" t="str">
        <f>IF(AA79&lt;&gt;0,AA79,"")</f>
        <v/>
      </c>
      <c r="BF79" s="56" t="str">
        <f>IF(AB79&lt;&gt;0,AB79,"")</f>
        <v/>
      </c>
      <c r="BG79" s="56" t="str">
        <f>IF(AC79&lt;&gt;0,AC79,"")</f>
        <v/>
      </c>
      <c r="BH79" s="56" t="str">
        <f>IF(AD79&lt;&gt;0,AD79,"")</f>
        <v/>
      </c>
      <c r="BI79" s="65">
        <f>MAX(AI79:BH79)</f>
        <v>0</v>
      </c>
    </row>
    <row r="80" spans="18:61" x14ac:dyDescent="0.2">
      <c r="R80"/>
      <c r="S80"/>
      <c r="AG80" s="3" t="str">
        <f t="shared" si="41"/>
        <v/>
      </c>
      <c r="AH80" s="3" t="str">
        <f t="shared" si="48"/>
        <v/>
      </c>
      <c r="AI80" s="56" t="str">
        <f t="shared" si="42"/>
        <v/>
      </c>
      <c r="AJ80" s="56" t="str">
        <f t="shared" si="49"/>
        <v/>
      </c>
      <c r="AK80" s="56" t="str">
        <f t="shared" si="43"/>
        <v/>
      </c>
      <c r="AL80" s="56" t="str">
        <f t="shared" si="50"/>
        <v/>
      </c>
      <c r="AM80" s="56" t="str">
        <f t="shared" si="44"/>
        <v/>
      </c>
      <c r="AN80" s="56" t="str">
        <f t="shared" si="51"/>
        <v/>
      </c>
      <c r="AO80" s="56" t="str">
        <f t="shared" si="45"/>
        <v/>
      </c>
      <c r="AP80" s="56" t="str">
        <f t="shared" si="52"/>
        <v/>
      </c>
      <c r="AQ80" s="56" t="str">
        <f t="shared" si="46"/>
        <v/>
      </c>
      <c r="AR80" s="56" t="str">
        <f t="shared" si="53"/>
        <v/>
      </c>
      <c r="AS80" s="56" t="str">
        <f t="shared" si="47"/>
        <v/>
      </c>
      <c r="AT80" s="56" t="str">
        <f t="shared" si="54"/>
        <v/>
      </c>
      <c r="AU80" s="56" t="str">
        <f t="shared" si="55"/>
        <v/>
      </c>
      <c r="AV80" s="56" t="str">
        <f t="shared" si="56"/>
        <v/>
      </c>
      <c r="AW80" s="56" t="str">
        <f t="shared" si="57"/>
        <v/>
      </c>
      <c r="AX80" s="56" t="str">
        <f t="shared" si="39"/>
        <v/>
      </c>
      <c r="AY80" s="56" t="str">
        <f t="shared" si="40"/>
        <v/>
      </c>
      <c r="AZ80" s="56" t="str">
        <f>IF(V80&lt;&gt;0,V80,"")</f>
        <v/>
      </c>
      <c r="BA80" s="56" t="str">
        <f>IF(W80&lt;&gt;0,W80,"")</f>
        <v/>
      </c>
      <c r="BB80" s="56" t="str">
        <f>IF(X80&lt;&gt;0,X80,"")</f>
        <v/>
      </c>
      <c r="BC80" s="56" t="str">
        <f>IF(Y80&lt;&gt;0,Y80,"")</f>
        <v/>
      </c>
      <c r="BD80" s="56" t="str">
        <f>IF(Z80&lt;&gt;0,Z80,"")</f>
        <v/>
      </c>
      <c r="BE80" s="56" t="str">
        <f>IF(AA80&lt;&gt;0,AA80,"")</f>
        <v/>
      </c>
      <c r="BF80" s="56" t="str">
        <f>IF(AB80&lt;&gt;0,AB80,"")</f>
        <v/>
      </c>
      <c r="BG80" s="56" t="str">
        <f>IF(AC80&lt;&gt;0,AC80,"")</f>
        <v/>
      </c>
      <c r="BH80" s="56" t="str">
        <f>IF(AD80&lt;&gt;0,AD80,"")</f>
        <v/>
      </c>
      <c r="BI80" s="65">
        <f>MAX(AI80:BH80)</f>
        <v>0</v>
      </c>
    </row>
    <row r="81" spans="1:61" x14ac:dyDescent="0.2">
      <c r="R81"/>
      <c r="S81"/>
      <c r="AG81" s="3" t="str">
        <f t="shared" si="41"/>
        <v/>
      </c>
      <c r="AH81" s="3" t="str">
        <f t="shared" si="48"/>
        <v/>
      </c>
      <c r="AI81" s="56" t="str">
        <f t="shared" ref="AI81:AI82" si="58">IF(C81&lt;&gt;0,C81,"")</f>
        <v/>
      </c>
      <c r="AJ81" s="56" t="str">
        <f t="shared" ref="AJ81:AJ82" si="59">IF(D81&lt;&gt;0,D81,"")</f>
        <v/>
      </c>
      <c r="AK81" s="56" t="str">
        <f t="shared" ref="AK81:AK82" si="60">IF(E81&lt;&gt;0,E81,"")</f>
        <v/>
      </c>
      <c r="AL81" s="56" t="str">
        <f t="shared" ref="AL81:AL82" si="61">IF(F81&lt;&gt;0,F81,"")</f>
        <v/>
      </c>
      <c r="AM81" s="56" t="str">
        <f t="shared" ref="AM81:AM82" si="62">IF(G81&lt;&gt;0,G81,"")</f>
        <v/>
      </c>
      <c r="AN81" s="56" t="str">
        <f t="shared" ref="AN81:AN82" si="63">IF(H81&lt;&gt;0,H81,"")</f>
        <v/>
      </c>
      <c r="AO81" s="56" t="str">
        <f t="shared" ref="AO81:AO82" si="64">IF(I81&lt;&gt;0,I81,"")</f>
        <v/>
      </c>
      <c r="AP81" s="56" t="str">
        <f t="shared" ref="AP81:AP82" si="65">IF(J81&lt;&gt;0,J81,"")</f>
        <v/>
      </c>
      <c r="AQ81" s="56" t="str">
        <f t="shared" ref="AQ81:AQ82" si="66">IF(K81&lt;&gt;0,K81,"")</f>
        <v/>
      </c>
      <c r="AR81" s="56" t="str">
        <f t="shared" ref="AR81:AR82" si="67">IF(L81&lt;&gt;0,L81,"")</f>
        <v/>
      </c>
      <c r="AS81" s="56" t="str">
        <f t="shared" ref="AS81:AS82" si="68">IF(M81&lt;&gt;0,M81,"")</f>
        <v/>
      </c>
      <c r="AT81" s="56" t="str">
        <f t="shared" ref="AT81:AU82" si="69">IF(N81&lt;&gt;0,N81,"")</f>
        <v/>
      </c>
      <c r="AU81" s="56" t="str">
        <f t="shared" si="69"/>
        <v/>
      </c>
      <c r="AV81" s="56" t="str">
        <f t="shared" ref="AV81:AX82" si="70">IF(P81&lt;&gt;0,P81,"")</f>
        <v/>
      </c>
      <c r="AW81" s="56" t="str">
        <f t="shared" si="70"/>
        <v/>
      </c>
      <c r="AX81" s="56" t="str">
        <f t="shared" si="39"/>
        <v/>
      </c>
      <c r="AY81" s="56" t="str">
        <f t="shared" si="40"/>
        <v/>
      </c>
      <c r="AZ81" s="56" t="str">
        <f>IF(V81&lt;&gt;0,V81,"")</f>
        <v/>
      </c>
      <c r="BA81" s="56" t="str">
        <f>IF(W81&lt;&gt;0,W81,"")</f>
        <v/>
      </c>
      <c r="BB81" s="56" t="str">
        <f>IF(X81&lt;&gt;0,X81,"")</f>
        <v/>
      </c>
      <c r="BC81" s="56" t="str">
        <f>IF(Y81&lt;&gt;0,Y81,"")</f>
        <v/>
      </c>
      <c r="BD81" s="56" t="str">
        <f>IF(Z81&lt;&gt;0,Z81,"")</f>
        <v/>
      </c>
      <c r="BE81" s="56" t="str">
        <f>IF(AA81&lt;&gt;0,AA81,"")</f>
        <v/>
      </c>
      <c r="BF81" s="56" t="str">
        <f>IF(AB81&lt;&gt;0,AB81,"")</f>
        <v/>
      </c>
      <c r="BG81" s="56" t="str">
        <f>IF(AC81&lt;&gt;0,AC81,"")</f>
        <v/>
      </c>
      <c r="BH81" s="56" t="str">
        <f>IF(AD81&lt;&gt;0,AD81,"")</f>
        <v/>
      </c>
      <c r="BI81" s="65">
        <f>MAX(AI81:BH81)</f>
        <v>0</v>
      </c>
    </row>
    <row r="82" spans="1:61" x14ac:dyDescent="0.2">
      <c r="R82"/>
      <c r="S82"/>
      <c r="AG82" s="3" t="str">
        <f t="shared" si="41"/>
        <v/>
      </c>
      <c r="AH82" s="3" t="str">
        <f t="shared" si="48"/>
        <v/>
      </c>
      <c r="AI82" s="56" t="str">
        <f t="shared" si="58"/>
        <v/>
      </c>
      <c r="AJ82" s="56" t="str">
        <f t="shared" si="59"/>
        <v/>
      </c>
      <c r="AK82" s="56" t="str">
        <f t="shared" si="60"/>
        <v/>
      </c>
      <c r="AL82" s="56" t="str">
        <f t="shared" si="61"/>
        <v/>
      </c>
      <c r="AM82" s="56" t="str">
        <f t="shared" si="62"/>
        <v/>
      </c>
      <c r="AN82" s="56" t="str">
        <f t="shared" si="63"/>
        <v/>
      </c>
      <c r="AO82" s="56" t="str">
        <f t="shared" si="64"/>
        <v/>
      </c>
      <c r="AP82" s="56" t="str">
        <f t="shared" si="65"/>
        <v/>
      </c>
      <c r="AQ82" s="56" t="str">
        <f t="shared" si="66"/>
        <v/>
      </c>
      <c r="AR82" s="56" t="str">
        <f t="shared" si="67"/>
        <v/>
      </c>
      <c r="AS82" s="56" t="str">
        <f t="shared" si="68"/>
        <v/>
      </c>
      <c r="AT82" s="56" t="str">
        <f t="shared" si="69"/>
        <v/>
      </c>
      <c r="AU82" s="56" t="str">
        <f t="shared" si="69"/>
        <v/>
      </c>
      <c r="AV82" s="56" t="str">
        <f t="shared" si="70"/>
        <v/>
      </c>
      <c r="AW82" s="56" t="str">
        <f t="shared" si="70"/>
        <v/>
      </c>
      <c r="AX82" s="56" t="str">
        <f t="shared" si="39"/>
        <v/>
      </c>
      <c r="AY82" s="56" t="str">
        <f t="shared" si="40"/>
        <v/>
      </c>
      <c r="AZ82" s="56" t="str">
        <f>IF(V82&lt;&gt;0,V82,"")</f>
        <v/>
      </c>
      <c r="BA82" s="56" t="str">
        <f>IF(W82&lt;&gt;0,W82,"")</f>
        <v/>
      </c>
      <c r="BB82" s="56" t="str">
        <f>IF(X82&lt;&gt;0,X82,"")</f>
        <v/>
      </c>
      <c r="BC82" s="56" t="str">
        <f>IF(Y82&lt;&gt;0,Y82,"")</f>
        <v/>
      </c>
      <c r="BD82" s="56" t="str">
        <f>IF(Z82&lt;&gt;0,Z82,"")</f>
        <v/>
      </c>
      <c r="BE82" s="56" t="str">
        <f>IF(AA82&lt;&gt;0,AA82,"")</f>
        <v/>
      </c>
      <c r="BF82" s="56" t="str">
        <f>IF(AB82&lt;&gt;0,AB82,"")</f>
        <v/>
      </c>
      <c r="BG82" s="56" t="str">
        <f>IF(AC82&lt;&gt;0,AC82,"")</f>
        <v/>
      </c>
      <c r="BH82" s="56" t="str">
        <f>IF(AD82&lt;&gt;0,AD82,"")</f>
        <v/>
      </c>
      <c r="BI82" s="65">
        <f>MAX(AI82:BH82)</f>
        <v>0</v>
      </c>
    </row>
    <row r="86" spans="1:61" x14ac:dyDescent="0.2">
      <c r="A86" s="18"/>
    </row>
    <row r="87" spans="1:61" ht="12.75" customHeight="1" x14ac:dyDescent="0.2">
      <c r="A87" s="26"/>
      <c r="B87" s="242" t="s">
        <v>201</v>
      </c>
      <c r="C87" s="128">
        <v>2012</v>
      </c>
      <c r="D87" s="213">
        <v>2013</v>
      </c>
      <c r="E87" s="87"/>
      <c r="F87" s="88"/>
      <c r="G87" s="89"/>
      <c r="H87" s="215">
        <v>2013</v>
      </c>
      <c r="I87" s="236" t="s">
        <v>295</v>
      </c>
      <c r="J87" s="237"/>
      <c r="K87" s="238"/>
      <c r="L87" s="48"/>
      <c r="M87" s="26"/>
      <c r="BD87" s="10"/>
      <c r="BI87"/>
    </row>
    <row r="88" spans="1:61" ht="12.75" customHeight="1" x14ac:dyDescent="0.2">
      <c r="A88" s="26"/>
      <c r="B88" s="243"/>
      <c r="C88" s="129" t="s">
        <v>296</v>
      </c>
      <c r="D88" s="214" t="s">
        <v>296</v>
      </c>
      <c r="E88" s="233" t="s">
        <v>293</v>
      </c>
      <c r="F88" s="234"/>
      <c r="G88" s="235"/>
      <c r="H88" s="216" t="s">
        <v>294</v>
      </c>
      <c r="I88" s="239"/>
      <c r="J88" s="240"/>
      <c r="K88" s="241"/>
      <c r="L88" s="122"/>
      <c r="BD88" s="10"/>
      <c r="BI88"/>
    </row>
    <row r="89" spans="1:61" x14ac:dyDescent="0.2">
      <c r="A89" s="93" t="s">
        <v>7</v>
      </c>
      <c r="B89" s="55">
        <v>57597952</v>
      </c>
      <c r="C89" s="107">
        <v>0</v>
      </c>
      <c r="D89" s="107">
        <v>64</v>
      </c>
      <c r="E89" s="168">
        <f t="shared" ref="E89:E114" si="71">D89-C89</f>
        <v>64</v>
      </c>
      <c r="F89" s="156">
        <f>(D89-C89)/B89</f>
        <v>1.1111506186886645E-6</v>
      </c>
      <c r="G89" s="171" t="str">
        <f>IF(F89&gt;=0.05,"Large Increase",IF(F89&gt;=0.015,"Moderate Increase",IF(F89&gt;=0.002,"Minor Increase",IF(F89&lt;=-0.05,"Large Decrease",IF(F89&lt;=-0.015,"Moderate Decrease",IF(F89&lt;=-0.002,"Minor Decrease","No Change"))))))</f>
        <v>No Change</v>
      </c>
      <c r="H89" s="94">
        <v>896</v>
      </c>
      <c r="I89" s="100">
        <f t="shared" ref="I89:I114" si="72">D89-H89</f>
        <v>-832</v>
      </c>
      <c r="J89" s="101">
        <f t="shared" ref="J89:J114" si="73">(D89-H89)/H89</f>
        <v>-0.9285714285714286</v>
      </c>
      <c r="K89" s="101" t="str">
        <f>IF(J89&gt;0,"HIGHER","LOWER")</f>
        <v>LOWER</v>
      </c>
      <c r="L89" s="123"/>
      <c r="BD89" s="10"/>
      <c r="BI89"/>
    </row>
    <row r="90" spans="1:61" x14ac:dyDescent="0.2">
      <c r="A90" s="95" t="s">
        <v>22</v>
      </c>
      <c r="B90" s="55">
        <v>7895984</v>
      </c>
      <c r="C90" s="108">
        <v>11744</v>
      </c>
      <c r="D90" s="108">
        <v>8576</v>
      </c>
      <c r="E90" s="169">
        <f t="shared" si="71"/>
        <v>-3168</v>
      </c>
      <c r="F90" s="158">
        <f t="shared" ref="F90:F114" si="74">(D90-C90)/B90</f>
        <v>-4.0121661847339102E-4</v>
      </c>
      <c r="G90" s="172" t="str">
        <f t="shared" ref="G90:G114" si="75">IF(F90&gt;=0.05,"Large Increase",IF(F90&gt;=0.015,"Moderate Increase",IF(F90&gt;=0.002,"Minor Increase",IF(F90&lt;=-0.05,"Large Decrease",IF(F90&lt;=-0.015,"Moderate Decrease",IF(F90&lt;=-0.002,"Minor Decrease","No Change"))))))</f>
        <v>No Change</v>
      </c>
      <c r="H90" s="96">
        <v>19312</v>
      </c>
      <c r="I90" s="102">
        <f t="shared" si="72"/>
        <v>-10736</v>
      </c>
      <c r="J90" s="103">
        <f t="shared" si="73"/>
        <v>-0.55592377796188897</v>
      </c>
      <c r="K90" s="103" t="str">
        <f t="shared" ref="K90:K114" si="76">IF(J90&gt;0,"HIGHER","LOWER")</f>
        <v>LOWER</v>
      </c>
      <c r="L90" s="123"/>
      <c r="BD90" s="10"/>
      <c r="BI90"/>
    </row>
    <row r="91" spans="1:61" x14ac:dyDescent="0.2">
      <c r="A91" s="97" t="s">
        <v>15</v>
      </c>
      <c r="B91" s="55">
        <v>15011120</v>
      </c>
      <c r="C91" s="108">
        <v>99520</v>
      </c>
      <c r="D91" s="108">
        <v>128880</v>
      </c>
      <c r="E91" s="169">
        <f t="shared" si="71"/>
        <v>29360</v>
      </c>
      <c r="F91" s="158">
        <f t="shared" si="74"/>
        <v>1.9558833717937102E-3</v>
      </c>
      <c r="G91" s="172" t="str">
        <f t="shared" si="75"/>
        <v>No Change</v>
      </c>
      <c r="H91" s="96">
        <v>100432</v>
      </c>
      <c r="I91" s="102">
        <f t="shared" si="72"/>
        <v>28448</v>
      </c>
      <c r="J91" s="103">
        <f t="shared" si="73"/>
        <v>0.28325633264298233</v>
      </c>
      <c r="K91" s="218" t="str">
        <f t="shared" si="76"/>
        <v>HIGHER</v>
      </c>
      <c r="L91" s="123"/>
      <c r="BD91" s="10"/>
      <c r="BI91"/>
    </row>
    <row r="92" spans="1:61" x14ac:dyDescent="0.2">
      <c r="A92" s="95" t="s">
        <v>21</v>
      </c>
      <c r="B92" s="55">
        <v>13183136</v>
      </c>
      <c r="C92" s="108">
        <v>746352</v>
      </c>
      <c r="D92" s="108">
        <v>241824</v>
      </c>
      <c r="E92" s="169">
        <f t="shared" si="71"/>
        <v>-504528</v>
      </c>
      <c r="F92" s="158">
        <f t="shared" si="74"/>
        <v>-3.8270711915586703E-2</v>
      </c>
      <c r="G92" s="172" t="str">
        <f t="shared" si="75"/>
        <v>Moderate Decrease</v>
      </c>
      <c r="H92" s="96">
        <v>897744</v>
      </c>
      <c r="I92" s="102">
        <f t="shared" si="72"/>
        <v>-655920</v>
      </c>
      <c r="J92" s="103">
        <f t="shared" si="73"/>
        <v>-0.73063144950008019</v>
      </c>
      <c r="K92" s="103" t="str">
        <f t="shared" si="76"/>
        <v>LOWER</v>
      </c>
      <c r="L92" s="124"/>
      <c r="BD92" s="10"/>
      <c r="BI92"/>
    </row>
    <row r="93" spans="1:61" x14ac:dyDescent="0.2">
      <c r="A93" s="97" t="s">
        <v>9</v>
      </c>
      <c r="B93" s="55">
        <v>30875856</v>
      </c>
      <c r="C93" s="108">
        <v>73792</v>
      </c>
      <c r="D93" s="108">
        <v>32400</v>
      </c>
      <c r="E93" s="169">
        <f t="shared" si="71"/>
        <v>-41392</v>
      </c>
      <c r="F93" s="158">
        <f t="shared" si="74"/>
        <v>-1.340594411374376E-3</v>
      </c>
      <c r="G93" s="172" t="str">
        <f t="shared" si="75"/>
        <v>No Change</v>
      </c>
      <c r="H93" s="96">
        <v>58976</v>
      </c>
      <c r="I93" s="102">
        <f t="shared" si="72"/>
        <v>-26576</v>
      </c>
      <c r="J93" s="103">
        <f t="shared" si="73"/>
        <v>-0.45062398263700487</v>
      </c>
      <c r="K93" s="103" t="str">
        <f t="shared" si="76"/>
        <v>LOWER</v>
      </c>
      <c r="L93" s="125"/>
      <c r="BD93" s="10"/>
      <c r="BI93"/>
    </row>
    <row r="94" spans="1:61" x14ac:dyDescent="0.2">
      <c r="A94" s="95" t="s">
        <v>17</v>
      </c>
      <c r="B94" s="55">
        <v>30889120</v>
      </c>
      <c r="C94" s="108">
        <v>447744</v>
      </c>
      <c r="D94" s="108">
        <v>145952</v>
      </c>
      <c r="E94" s="169">
        <f t="shared" si="71"/>
        <v>-301792</v>
      </c>
      <c r="F94" s="158">
        <f t="shared" si="74"/>
        <v>-9.7701715037527784E-3</v>
      </c>
      <c r="G94" s="172" t="str">
        <f t="shared" si="75"/>
        <v>Minor Decrease</v>
      </c>
      <c r="H94" s="96">
        <v>393264</v>
      </c>
      <c r="I94" s="102">
        <f t="shared" si="72"/>
        <v>-247312</v>
      </c>
      <c r="J94" s="103">
        <f t="shared" si="73"/>
        <v>-0.62887017372553811</v>
      </c>
      <c r="K94" s="103" t="str">
        <f t="shared" si="76"/>
        <v>LOWER</v>
      </c>
      <c r="L94" s="124"/>
      <c r="BD94" s="10"/>
      <c r="BI94"/>
    </row>
    <row r="95" spans="1:61" x14ac:dyDescent="0.2">
      <c r="A95" s="97" t="s">
        <v>13</v>
      </c>
      <c r="B95" s="55">
        <v>109503152</v>
      </c>
      <c r="C95" s="108">
        <v>2090976</v>
      </c>
      <c r="D95" s="108">
        <v>312032</v>
      </c>
      <c r="E95" s="169">
        <f t="shared" si="71"/>
        <v>-1778944</v>
      </c>
      <c r="F95" s="158">
        <f t="shared" si="74"/>
        <v>-1.6245596291146032E-2</v>
      </c>
      <c r="G95" s="172" t="str">
        <f t="shared" si="75"/>
        <v>Moderate Decrease</v>
      </c>
      <c r="H95" s="96">
        <v>1201200</v>
      </c>
      <c r="I95" s="102">
        <f t="shared" si="72"/>
        <v>-889168</v>
      </c>
      <c r="J95" s="103">
        <f t="shared" si="73"/>
        <v>-0.74023310023310018</v>
      </c>
      <c r="K95" s="103" t="str">
        <f t="shared" si="76"/>
        <v>LOWER</v>
      </c>
      <c r="L95" s="125"/>
      <c r="BD95" s="10"/>
      <c r="BI95"/>
    </row>
    <row r="96" spans="1:61" x14ac:dyDescent="0.2">
      <c r="A96" s="95" t="s">
        <v>23</v>
      </c>
      <c r="B96" s="55">
        <v>5027152</v>
      </c>
      <c r="C96" s="108">
        <v>15200</v>
      </c>
      <c r="D96" s="108">
        <v>12400</v>
      </c>
      <c r="E96" s="169">
        <f t="shared" si="71"/>
        <v>-2800</v>
      </c>
      <c r="F96" s="158">
        <f t="shared" si="74"/>
        <v>-5.5697540078358484E-4</v>
      </c>
      <c r="G96" s="172" t="str">
        <f t="shared" si="75"/>
        <v>No Change</v>
      </c>
      <c r="H96" s="96">
        <v>7984</v>
      </c>
      <c r="I96" s="102">
        <f t="shared" si="72"/>
        <v>4416</v>
      </c>
      <c r="J96" s="103">
        <f t="shared" si="73"/>
        <v>0.5531062124248497</v>
      </c>
      <c r="K96" s="218" t="str">
        <f t="shared" si="76"/>
        <v>HIGHER</v>
      </c>
      <c r="L96" s="125"/>
      <c r="BD96" s="10"/>
      <c r="BI96"/>
    </row>
    <row r="97" spans="1:61" x14ac:dyDescent="0.2">
      <c r="A97" s="97" t="s">
        <v>14</v>
      </c>
      <c r="B97" s="55">
        <v>11740752</v>
      </c>
      <c r="C97" s="108">
        <v>61376</v>
      </c>
      <c r="D97" s="108">
        <v>23568</v>
      </c>
      <c r="E97" s="169">
        <f t="shared" si="71"/>
        <v>-37808</v>
      </c>
      <c r="F97" s="158">
        <f t="shared" si="74"/>
        <v>-3.2202366594575884E-3</v>
      </c>
      <c r="G97" s="172" t="str">
        <f t="shared" si="75"/>
        <v>Minor Decrease</v>
      </c>
      <c r="H97" s="96">
        <v>51968</v>
      </c>
      <c r="I97" s="102">
        <f t="shared" si="72"/>
        <v>-28400</v>
      </c>
      <c r="J97" s="103">
        <f t="shared" si="73"/>
        <v>-0.54649014778325122</v>
      </c>
      <c r="K97" s="103" t="str">
        <f t="shared" si="76"/>
        <v>LOWER</v>
      </c>
      <c r="L97" s="126"/>
      <c r="BD97" s="10"/>
      <c r="BI97"/>
    </row>
    <row r="98" spans="1:61" x14ac:dyDescent="0.2">
      <c r="A98" s="95" t="s">
        <v>18</v>
      </c>
      <c r="B98" s="55">
        <v>58842848</v>
      </c>
      <c r="C98" s="108">
        <v>2144</v>
      </c>
      <c r="D98" s="108">
        <v>1072</v>
      </c>
      <c r="E98" s="169">
        <f t="shared" si="71"/>
        <v>-1072</v>
      </c>
      <c r="F98" s="158">
        <f t="shared" si="74"/>
        <v>-1.8218016911757907E-5</v>
      </c>
      <c r="G98" s="172" t="str">
        <f t="shared" si="75"/>
        <v>No Change</v>
      </c>
      <c r="H98" s="96">
        <v>5456</v>
      </c>
      <c r="I98" s="102">
        <f t="shared" si="72"/>
        <v>-4384</v>
      </c>
      <c r="J98" s="103">
        <f t="shared" si="73"/>
        <v>-0.80351906158357767</v>
      </c>
      <c r="K98" s="103" t="str">
        <f t="shared" si="76"/>
        <v>LOWER</v>
      </c>
      <c r="L98" s="123"/>
      <c r="BD98" s="10"/>
      <c r="BI98"/>
    </row>
    <row r="99" spans="1:61" x14ac:dyDescent="0.2">
      <c r="A99" s="97" t="s">
        <v>20</v>
      </c>
      <c r="B99" s="55">
        <v>12981616</v>
      </c>
      <c r="C99" s="108">
        <v>44032</v>
      </c>
      <c r="D99" s="108">
        <v>20000</v>
      </c>
      <c r="E99" s="169">
        <f t="shared" si="71"/>
        <v>-24032</v>
      </c>
      <c r="F99" s="158">
        <f t="shared" si="74"/>
        <v>-1.851233313325552E-3</v>
      </c>
      <c r="G99" s="172" t="str">
        <f t="shared" si="75"/>
        <v>No Change</v>
      </c>
      <c r="H99" s="96">
        <v>40480</v>
      </c>
      <c r="I99" s="102">
        <f t="shared" si="72"/>
        <v>-20480</v>
      </c>
      <c r="J99" s="103">
        <f t="shared" si="73"/>
        <v>-0.50592885375494068</v>
      </c>
      <c r="K99" s="103" t="str">
        <f t="shared" si="76"/>
        <v>LOWER</v>
      </c>
      <c r="L99" s="123"/>
      <c r="BD99" s="10"/>
      <c r="BI99"/>
    </row>
    <row r="100" spans="1:61" x14ac:dyDescent="0.2">
      <c r="A100" s="95" t="s">
        <v>5</v>
      </c>
      <c r="B100" s="55">
        <v>71046736</v>
      </c>
      <c r="C100" s="108">
        <v>8864</v>
      </c>
      <c r="D100" s="108">
        <v>1248</v>
      </c>
      <c r="E100" s="169">
        <f t="shared" si="71"/>
        <v>-7616</v>
      </c>
      <c r="F100" s="158">
        <f t="shared" si="74"/>
        <v>-1.0719704280292342E-4</v>
      </c>
      <c r="G100" s="172" t="str">
        <f t="shared" si="75"/>
        <v>No Change</v>
      </c>
      <c r="H100" s="96">
        <v>8288</v>
      </c>
      <c r="I100" s="102">
        <f t="shared" si="72"/>
        <v>-7040</v>
      </c>
      <c r="J100" s="103">
        <f t="shared" si="73"/>
        <v>-0.84942084942084939</v>
      </c>
      <c r="K100" s="103" t="str">
        <f t="shared" si="76"/>
        <v>LOWER</v>
      </c>
      <c r="L100" s="123"/>
      <c r="BD100" s="10"/>
      <c r="BI100"/>
    </row>
    <row r="101" spans="1:61" x14ac:dyDescent="0.2">
      <c r="A101" s="97" t="s">
        <v>12</v>
      </c>
      <c r="B101" s="55">
        <v>19483744</v>
      </c>
      <c r="C101" s="108">
        <v>61680</v>
      </c>
      <c r="D101" s="108">
        <v>42512</v>
      </c>
      <c r="E101" s="169">
        <f t="shared" si="71"/>
        <v>-19168</v>
      </c>
      <c r="F101" s="158">
        <f t="shared" si="74"/>
        <v>-9.8379449042237466E-4</v>
      </c>
      <c r="G101" s="172" t="str">
        <f t="shared" si="75"/>
        <v>No Change</v>
      </c>
      <c r="H101" s="96">
        <v>55424</v>
      </c>
      <c r="I101" s="102">
        <f t="shared" si="72"/>
        <v>-12912</v>
      </c>
      <c r="J101" s="103">
        <f t="shared" si="73"/>
        <v>-0.23296766743648961</v>
      </c>
      <c r="K101" s="103" t="str">
        <f t="shared" si="76"/>
        <v>LOWER</v>
      </c>
      <c r="L101" s="123"/>
      <c r="BD101" s="10"/>
      <c r="BI101"/>
    </row>
    <row r="102" spans="1:61" x14ac:dyDescent="0.2">
      <c r="A102" s="95" t="s">
        <v>11</v>
      </c>
      <c r="B102" s="55">
        <v>116827456</v>
      </c>
      <c r="C102" s="108">
        <v>3625856</v>
      </c>
      <c r="D102" s="108">
        <v>1220080</v>
      </c>
      <c r="E102" s="169">
        <f t="shared" si="71"/>
        <v>-2405776</v>
      </c>
      <c r="F102" s="158">
        <f t="shared" si="74"/>
        <v>-2.059255659902412E-2</v>
      </c>
      <c r="G102" s="172" t="str">
        <f t="shared" si="75"/>
        <v>Moderate Decrease</v>
      </c>
      <c r="H102" s="96">
        <v>2062896</v>
      </c>
      <c r="I102" s="102">
        <f t="shared" si="72"/>
        <v>-842816</v>
      </c>
      <c r="J102" s="103">
        <f t="shared" si="73"/>
        <v>-0.40855961715956596</v>
      </c>
      <c r="K102" s="103" t="str">
        <f t="shared" si="76"/>
        <v>LOWER</v>
      </c>
      <c r="L102" s="125"/>
      <c r="BD102" s="10"/>
      <c r="BI102"/>
    </row>
    <row r="103" spans="1:61" x14ac:dyDescent="0.2">
      <c r="A103" s="97" t="s">
        <v>8</v>
      </c>
      <c r="B103" s="55">
        <v>66165184</v>
      </c>
      <c r="C103" s="108">
        <v>80032</v>
      </c>
      <c r="D103" s="108">
        <v>34048</v>
      </c>
      <c r="E103" s="169">
        <f t="shared" si="71"/>
        <v>-45984</v>
      </c>
      <c r="F103" s="158">
        <f t="shared" si="74"/>
        <v>-6.9498786552154071E-4</v>
      </c>
      <c r="G103" s="172" t="str">
        <f t="shared" si="75"/>
        <v>No Change</v>
      </c>
      <c r="H103" s="96">
        <v>48576</v>
      </c>
      <c r="I103" s="102">
        <f t="shared" si="72"/>
        <v>-14528</v>
      </c>
      <c r="J103" s="103">
        <f t="shared" si="73"/>
        <v>-0.29907773386034253</v>
      </c>
      <c r="K103" s="103" t="str">
        <f t="shared" si="76"/>
        <v>LOWER</v>
      </c>
      <c r="L103" s="123"/>
      <c r="BD103" s="10"/>
      <c r="BI103"/>
    </row>
    <row r="104" spans="1:61" x14ac:dyDescent="0.2">
      <c r="A104" s="95" t="s">
        <v>10</v>
      </c>
      <c r="B104" s="55">
        <v>57078896</v>
      </c>
      <c r="C104" s="108">
        <v>546480</v>
      </c>
      <c r="D104" s="108">
        <v>131008</v>
      </c>
      <c r="E104" s="169">
        <f t="shared" si="71"/>
        <v>-415472</v>
      </c>
      <c r="F104" s="158">
        <f t="shared" si="74"/>
        <v>-7.2789074266608102E-3</v>
      </c>
      <c r="G104" s="172" t="str">
        <f t="shared" si="75"/>
        <v>Minor Decrease</v>
      </c>
      <c r="H104" s="96">
        <v>602048</v>
      </c>
      <c r="I104" s="102">
        <f t="shared" si="72"/>
        <v>-471040</v>
      </c>
      <c r="J104" s="103">
        <f t="shared" si="73"/>
        <v>-0.78239608801955995</v>
      </c>
      <c r="K104" s="103" t="str">
        <f t="shared" si="76"/>
        <v>LOWER</v>
      </c>
      <c r="L104" s="123"/>
      <c r="BD104" s="10"/>
      <c r="BI104"/>
    </row>
    <row r="105" spans="1:61" x14ac:dyDescent="0.2">
      <c r="A105" s="97" t="s">
        <v>19</v>
      </c>
      <c r="B105" s="55">
        <v>57336608</v>
      </c>
      <c r="C105" s="108">
        <v>330624</v>
      </c>
      <c r="D105" s="108">
        <v>140016</v>
      </c>
      <c r="E105" s="169">
        <f t="shared" si="71"/>
        <v>-190608</v>
      </c>
      <c r="F105" s="158">
        <f t="shared" si="74"/>
        <v>-3.3243682639893871E-3</v>
      </c>
      <c r="G105" s="172" t="str">
        <f t="shared" si="75"/>
        <v>Minor Decrease</v>
      </c>
      <c r="H105" s="96">
        <v>250848</v>
      </c>
      <c r="I105" s="102">
        <f t="shared" si="72"/>
        <v>-110832</v>
      </c>
      <c r="J105" s="103">
        <f t="shared" si="73"/>
        <v>-0.4418293149636433</v>
      </c>
      <c r="K105" s="103" t="str">
        <f t="shared" si="76"/>
        <v>LOWER</v>
      </c>
      <c r="L105" s="123"/>
      <c r="BD105" s="10"/>
      <c r="BI105"/>
    </row>
    <row r="106" spans="1:61" x14ac:dyDescent="0.2">
      <c r="A106" s="95" t="s">
        <v>16</v>
      </c>
      <c r="B106" s="55">
        <v>78034352</v>
      </c>
      <c r="C106" s="108">
        <v>9664</v>
      </c>
      <c r="D106" s="108">
        <v>48</v>
      </c>
      <c r="E106" s="169">
        <f t="shared" si="71"/>
        <v>-9616</v>
      </c>
      <c r="F106" s="158">
        <f t="shared" si="74"/>
        <v>-1.2322778050364281E-4</v>
      </c>
      <c r="G106" s="172" t="str">
        <f t="shared" si="75"/>
        <v>No Change</v>
      </c>
      <c r="H106" s="96">
        <v>10416</v>
      </c>
      <c r="I106" s="102">
        <f t="shared" si="72"/>
        <v>-10368</v>
      </c>
      <c r="J106" s="103">
        <f t="shared" si="73"/>
        <v>-0.99539170506912444</v>
      </c>
      <c r="K106" s="103" t="str">
        <f t="shared" si="76"/>
        <v>LOWER</v>
      </c>
      <c r="L106" s="123"/>
      <c r="BD106" s="10"/>
      <c r="BI106"/>
    </row>
    <row r="107" spans="1:61" x14ac:dyDescent="0.2">
      <c r="A107" s="97" t="s">
        <v>4</v>
      </c>
      <c r="B107" s="55">
        <v>110969680</v>
      </c>
      <c r="C107" s="108">
        <v>192</v>
      </c>
      <c r="D107" s="108">
        <v>16</v>
      </c>
      <c r="E107" s="169">
        <f t="shared" si="71"/>
        <v>-176</v>
      </c>
      <c r="F107" s="158">
        <f t="shared" si="74"/>
        <v>-1.5860188116249412E-6</v>
      </c>
      <c r="G107" s="172" t="str">
        <f t="shared" si="75"/>
        <v>No Change</v>
      </c>
      <c r="H107" s="96">
        <v>560</v>
      </c>
      <c r="I107" s="102">
        <f t="shared" si="72"/>
        <v>-544</v>
      </c>
      <c r="J107" s="103">
        <f t="shared" si="73"/>
        <v>-0.97142857142857142</v>
      </c>
      <c r="K107" s="103" t="str">
        <f t="shared" si="76"/>
        <v>LOWER</v>
      </c>
      <c r="L107" s="123"/>
      <c r="BD107" s="10"/>
      <c r="BI107"/>
    </row>
    <row r="108" spans="1:61" x14ac:dyDescent="0.2">
      <c r="A108" s="95" t="s">
        <v>24</v>
      </c>
      <c r="B108" s="55">
        <v>6218144</v>
      </c>
      <c r="C108" s="108">
        <v>183776</v>
      </c>
      <c r="D108" s="108">
        <v>63008</v>
      </c>
      <c r="E108" s="169">
        <f t="shared" si="71"/>
        <v>-120768</v>
      </c>
      <c r="F108" s="158">
        <f t="shared" si="74"/>
        <v>-1.9421872507294782E-2</v>
      </c>
      <c r="G108" s="172" t="str">
        <f t="shared" si="75"/>
        <v>Moderate Decrease</v>
      </c>
      <c r="H108" s="96">
        <v>100000</v>
      </c>
      <c r="I108" s="102">
        <f t="shared" si="72"/>
        <v>-36992</v>
      </c>
      <c r="J108" s="103">
        <f t="shared" si="73"/>
        <v>-0.36992000000000003</v>
      </c>
      <c r="K108" s="103" t="str">
        <f t="shared" si="76"/>
        <v>LOWER</v>
      </c>
      <c r="L108" s="126"/>
      <c r="BD108" s="10"/>
      <c r="BI108"/>
    </row>
    <row r="109" spans="1:61" x14ac:dyDescent="0.2">
      <c r="A109" s="97" t="s">
        <v>3</v>
      </c>
      <c r="B109" s="55">
        <v>97637744</v>
      </c>
      <c r="C109" s="108">
        <v>3168</v>
      </c>
      <c r="D109" s="108">
        <v>11264</v>
      </c>
      <c r="E109" s="169">
        <f t="shared" si="71"/>
        <v>8096</v>
      </c>
      <c r="F109" s="158">
        <f t="shared" si="74"/>
        <v>8.291875322313879E-5</v>
      </c>
      <c r="G109" s="172" t="str">
        <f t="shared" si="75"/>
        <v>No Change</v>
      </c>
      <c r="H109" s="96">
        <v>3248</v>
      </c>
      <c r="I109" s="102">
        <f t="shared" si="72"/>
        <v>8016</v>
      </c>
      <c r="J109" s="103">
        <f t="shared" si="73"/>
        <v>2.4679802955665027</v>
      </c>
      <c r="K109" s="218" t="str">
        <f t="shared" si="76"/>
        <v>HIGHER</v>
      </c>
      <c r="L109" s="123"/>
      <c r="BD109" s="10"/>
      <c r="BI109"/>
    </row>
    <row r="110" spans="1:61" x14ac:dyDescent="0.2">
      <c r="A110" s="98" t="s">
        <v>6</v>
      </c>
      <c r="B110" s="55">
        <v>143621136</v>
      </c>
      <c r="C110" s="109">
        <v>37232</v>
      </c>
      <c r="D110" s="109">
        <v>10224</v>
      </c>
      <c r="E110" s="170">
        <f t="shared" si="71"/>
        <v>-27008</v>
      </c>
      <c r="F110" s="160">
        <f t="shared" si="74"/>
        <v>-1.8805031593678524E-4</v>
      </c>
      <c r="G110" s="173" t="str">
        <f t="shared" si="75"/>
        <v>No Change</v>
      </c>
      <c r="H110" s="99">
        <v>25520</v>
      </c>
      <c r="I110" s="104">
        <f t="shared" si="72"/>
        <v>-15296</v>
      </c>
      <c r="J110" s="105">
        <f t="shared" si="73"/>
        <v>-0.59937304075235109</v>
      </c>
      <c r="K110" s="217" t="str">
        <f t="shared" si="76"/>
        <v>LOWER</v>
      </c>
      <c r="L110" s="123"/>
      <c r="BD110" s="10"/>
      <c r="BI110"/>
    </row>
    <row r="111" spans="1:61" s="10" customFormat="1" x14ac:dyDescent="0.2">
      <c r="A111" s="132" t="s">
        <v>82</v>
      </c>
      <c r="B111" s="210">
        <v>1177968368</v>
      </c>
      <c r="C111" s="130">
        <f>SUM(C89:C110)</f>
        <v>8480448</v>
      </c>
      <c r="D111" s="130">
        <f>SUM(D89:D110)</f>
        <v>2580240</v>
      </c>
      <c r="E111" s="159">
        <f t="shared" si="71"/>
        <v>-5900208</v>
      </c>
      <c r="F111" s="160">
        <f t="shared" si="74"/>
        <v>-5.0088000325658995E-3</v>
      </c>
      <c r="G111" s="160" t="str">
        <f t="shared" si="75"/>
        <v>Minor Decrease</v>
      </c>
      <c r="H111" s="133">
        <f>SUM(H89:H110)</f>
        <v>5945536</v>
      </c>
      <c r="I111" s="134">
        <f t="shared" si="72"/>
        <v>-3365296</v>
      </c>
      <c r="J111" s="135">
        <f t="shared" si="73"/>
        <v>-0.56602062454924162</v>
      </c>
      <c r="K111" s="136" t="str">
        <f t="shared" si="76"/>
        <v>LOWER</v>
      </c>
      <c r="L111" s="123"/>
    </row>
    <row r="112" spans="1:61" x14ac:dyDescent="0.2">
      <c r="A112" s="90" t="s">
        <v>81</v>
      </c>
      <c r="B112" s="211">
        <v>1351874944</v>
      </c>
      <c r="C112" s="91">
        <v>12224896</v>
      </c>
      <c r="D112" s="91">
        <v>5040240</v>
      </c>
      <c r="E112" s="161">
        <f t="shared" si="71"/>
        <v>-7184656</v>
      </c>
      <c r="F112" s="162">
        <f t="shared" si="74"/>
        <v>-5.3145862580614555E-3</v>
      </c>
      <c r="G112" s="163" t="str">
        <f t="shared" si="75"/>
        <v>Minor Decrease</v>
      </c>
      <c r="H112" s="92">
        <v>8146720</v>
      </c>
      <c r="I112" s="106">
        <f t="shared" si="72"/>
        <v>-3106480</v>
      </c>
      <c r="J112" s="110">
        <f t="shared" si="73"/>
        <v>-0.3813166525914724</v>
      </c>
      <c r="K112" s="111" t="str">
        <f t="shared" si="76"/>
        <v>LOWER</v>
      </c>
      <c r="L112" s="127"/>
      <c r="BD112" s="10"/>
      <c r="BI112"/>
    </row>
    <row r="113" spans="1:61" x14ac:dyDescent="0.2">
      <c r="A113" s="97" t="s">
        <v>35</v>
      </c>
      <c r="B113" s="210">
        <v>198432</v>
      </c>
      <c r="C113" s="108">
        <v>1200</v>
      </c>
      <c r="D113" s="108">
        <v>112</v>
      </c>
      <c r="E113" s="157">
        <f t="shared" si="71"/>
        <v>-1088</v>
      </c>
      <c r="F113" s="158">
        <f t="shared" si="74"/>
        <v>-5.4829866150620868E-3</v>
      </c>
      <c r="G113" s="158" t="str">
        <f t="shared" si="75"/>
        <v>Minor Decrease</v>
      </c>
      <c r="H113" s="96">
        <v>944</v>
      </c>
      <c r="I113" s="102">
        <f t="shared" si="72"/>
        <v>-832</v>
      </c>
      <c r="J113" s="103">
        <f t="shared" si="73"/>
        <v>-0.88135593220338981</v>
      </c>
      <c r="K113" s="103" t="str">
        <f t="shared" si="76"/>
        <v>LOWER</v>
      </c>
      <c r="BI113"/>
    </row>
    <row r="114" spans="1:61" x14ac:dyDescent="0.2">
      <c r="A114" s="137" t="s">
        <v>252</v>
      </c>
      <c r="B114" s="202">
        <v>39839328</v>
      </c>
      <c r="C114" s="130">
        <v>3233472</v>
      </c>
      <c r="D114" s="130">
        <v>2172064</v>
      </c>
      <c r="E114" s="164">
        <f t="shared" si="71"/>
        <v>-1061408</v>
      </c>
      <c r="F114" s="165">
        <f t="shared" si="74"/>
        <v>-2.6642216455056673E-2</v>
      </c>
      <c r="G114" s="165" t="str">
        <f t="shared" si="75"/>
        <v>Moderate Decrease</v>
      </c>
      <c r="H114" s="138">
        <v>1799584</v>
      </c>
      <c r="I114" s="139">
        <f t="shared" si="72"/>
        <v>372480</v>
      </c>
      <c r="J114" s="131">
        <f t="shared" si="73"/>
        <v>0.20698116898127566</v>
      </c>
      <c r="K114" s="219" t="str">
        <f t="shared" si="76"/>
        <v>HIGHER</v>
      </c>
      <c r="BI114"/>
    </row>
    <row r="117" spans="1:61" ht="12.75" customHeight="1" x14ac:dyDescent="0.2">
      <c r="A117" s="26"/>
      <c r="B117" s="242" t="s">
        <v>201</v>
      </c>
      <c r="C117" s="174">
        <v>2013</v>
      </c>
      <c r="D117" s="175">
        <v>2018</v>
      </c>
      <c r="E117" s="176"/>
      <c r="F117" s="177"/>
      <c r="G117" s="178"/>
      <c r="H117" s="247" t="s">
        <v>279</v>
      </c>
      <c r="I117" s="249" t="s">
        <v>278</v>
      </c>
    </row>
    <row r="118" spans="1:61" x14ac:dyDescent="0.2">
      <c r="A118" s="26"/>
      <c r="B118" s="243"/>
      <c r="C118" s="179" t="s">
        <v>296</v>
      </c>
      <c r="D118" s="180" t="s">
        <v>296</v>
      </c>
      <c r="E118" s="244" t="s">
        <v>297</v>
      </c>
      <c r="F118" s="245"/>
      <c r="G118" s="246"/>
      <c r="H118" s="248"/>
      <c r="I118" s="250"/>
    </row>
    <row r="119" spans="1:61" x14ac:dyDescent="0.2">
      <c r="A119" s="93" t="s">
        <v>7</v>
      </c>
      <c r="B119" s="55">
        <v>57597952</v>
      </c>
      <c r="C119" s="181">
        <v>64</v>
      </c>
      <c r="D119" s="181">
        <v>2560</v>
      </c>
      <c r="E119" s="182">
        <f t="shared" ref="E119:E144" si="77">D119-C119</f>
        <v>2496</v>
      </c>
      <c r="F119" s="183">
        <f>(D119-C119)/B119</f>
        <v>4.3334874128857916E-5</v>
      </c>
      <c r="G119" s="184" t="str">
        <f>IF(F119&gt;=0.05,"Large Increase",IF(F119&gt;=0.015,"Moderate Increase",IF(F119&gt;=0.002,"Minor Increase",IF(F119&lt;=-0.05,"Large Decrease",IF(F119&lt;=-0.015,"Moderate Decrease",IF(F119&lt;=-0.002,"Minor Decrease","No Change"))))))</f>
        <v>No Change</v>
      </c>
      <c r="H119" s="203" t="s">
        <v>271</v>
      </c>
      <c r="I119" s="204"/>
    </row>
    <row r="120" spans="1:61" x14ac:dyDescent="0.2">
      <c r="A120" s="95" t="s">
        <v>22</v>
      </c>
      <c r="B120" s="55">
        <v>7895984</v>
      </c>
      <c r="C120" s="185">
        <v>8576</v>
      </c>
      <c r="D120" s="185">
        <v>53152</v>
      </c>
      <c r="E120" s="186">
        <f t="shared" si="77"/>
        <v>44576</v>
      </c>
      <c r="F120" s="187">
        <f t="shared" ref="F120:F144" si="78">(D120-C120)/B120</f>
        <v>5.6454015104387247E-3</v>
      </c>
      <c r="G120" s="188" t="str">
        <f t="shared" ref="G120:G144" si="79">IF(F120&gt;=0.05,"Large Increase",IF(F120&gt;=0.015,"Moderate Increase",IF(F120&gt;=0.002,"Minor Increase",IF(F120&lt;=-0.05,"Large Decrease",IF(F120&lt;=-0.015,"Moderate Decrease",IF(F120&lt;=-0.002,"Minor Decrease","No Change"))))))</f>
        <v>Minor Increase</v>
      </c>
      <c r="H120" s="209" t="s">
        <v>271</v>
      </c>
      <c r="I120" s="36"/>
    </row>
    <row r="121" spans="1:61" x14ac:dyDescent="0.2">
      <c r="A121" s="97" t="s">
        <v>15</v>
      </c>
      <c r="B121" s="55">
        <v>15011120</v>
      </c>
      <c r="C121" s="185">
        <v>128880</v>
      </c>
      <c r="D121" s="185">
        <v>149744</v>
      </c>
      <c r="E121" s="186">
        <f t="shared" si="77"/>
        <v>20864</v>
      </c>
      <c r="F121" s="187">
        <f t="shared" si="78"/>
        <v>1.3899029519449581E-3</v>
      </c>
      <c r="G121" s="188" t="str">
        <f t="shared" si="79"/>
        <v>No Change</v>
      </c>
      <c r="H121" s="209" t="s">
        <v>271</v>
      </c>
      <c r="I121" s="36"/>
    </row>
    <row r="122" spans="1:61" x14ac:dyDescent="0.2">
      <c r="A122" s="95" t="s">
        <v>21</v>
      </c>
      <c r="B122" s="55">
        <v>13183136</v>
      </c>
      <c r="C122" s="185">
        <v>241824</v>
      </c>
      <c r="D122" s="185">
        <v>160560</v>
      </c>
      <c r="E122" s="186">
        <f t="shared" si="77"/>
        <v>-81264</v>
      </c>
      <c r="F122" s="187">
        <f t="shared" si="78"/>
        <v>-6.1642389185699066E-3</v>
      </c>
      <c r="G122" s="188" t="str">
        <f t="shared" si="79"/>
        <v>Minor Decrease</v>
      </c>
      <c r="H122" s="209" t="s">
        <v>274</v>
      </c>
      <c r="I122" s="36" t="s">
        <v>277</v>
      </c>
    </row>
    <row r="123" spans="1:61" x14ac:dyDescent="0.2">
      <c r="A123" s="97" t="s">
        <v>9</v>
      </c>
      <c r="B123" s="55">
        <v>30875856</v>
      </c>
      <c r="C123" s="185">
        <v>32400</v>
      </c>
      <c r="D123" s="185">
        <v>71472</v>
      </c>
      <c r="E123" s="186">
        <f t="shared" si="77"/>
        <v>39072</v>
      </c>
      <c r="F123" s="187">
        <f t="shared" si="78"/>
        <v>1.2654547941925885E-3</v>
      </c>
      <c r="G123" s="188" t="str">
        <f t="shared" si="79"/>
        <v>No Change</v>
      </c>
      <c r="H123" s="209" t="s">
        <v>271</v>
      </c>
      <c r="I123" s="36"/>
    </row>
    <row r="124" spans="1:61" x14ac:dyDescent="0.2">
      <c r="A124" s="95" t="s">
        <v>17</v>
      </c>
      <c r="B124" s="55">
        <v>30889120</v>
      </c>
      <c r="C124" s="185">
        <v>145952</v>
      </c>
      <c r="D124" s="185">
        <v>164416</v>
      </c>
      <c r="E124" s="186">
        <f t="shared" si="77"/>
        <v>18464</v>
      </c>
      <c r="F124" s="187">
        <f t="shared" si="78"/>
        <v>5.9775092330244435E-4</v>
      </c>
      <c r="G124" s="188" t="str">
        <f t="shared" si="79"/>
        <v>No Change</v>
      </c>
      <c r="H124" s="209" t="s">
        <v>271</v>
      </c>
      <c r="I124" s="36"/>
    </row>
    <row r="125" spans="1:61" x14ac:dyDescent="0.2">
      <c r="A125" s="97" t="s">
        <v>13</v>
      </c>
      <c r="B125" s="55">
        <v>109503152</v>
      </c>
      <c r="C125" s="185">
        <v>312032</v>
      </c>
      <c r="D125" s="185">
        <v>113360</v>
      </c>
      <c r="E125" s="186">
        <f t="shared" si="77"/>
        <v>-198672</v>
      </c>
      <c r="F125" s="187">
        <f t="shared" si="78"/>
        <v>-1.8143039389404974E-3</v>
      </c>
      <c r="G125" s="188" t="str">
        <f t="shared" si="79"/>
        <v>No Change</v>
      </c>
      <c r="H125" s="209" t="s">
        <v>273</v>
      </c>
      <c r="I125" s="36" t="s">
        <v>276</v>
      </c>
    </row>
    <row r="126" spans="1:61" x14ac:dyDescent="0.2">
      <c r="A126" s="95" t="s">
        <v>23</v>
      </c>
      <c r="B126" s="55">
        <v>5027152</v>
      </c>
      <c r="C126" s="185">
        <v>12400</v>
      </c>
      <c r="D126" s="185">
        <v>19248</v>
      </c>
      <c r="E126" s="186">
        <f t="shared" si="77"/>
        <v>6848</v>
      </c>
      <c r="F126" s="187">
        <f t="shared" si="78"/>
        <v>1.3622026944878532E-3</v>
      </c>
      <c r="G126" s="188" t="str">
        <f t="shared" si="79"/>
        <v>No Change</v>
      </c>
      <c r="H126" s="209" t="s">
        <v>271</v>
      </c>
      <c r="I126" s="36"/>
    </row>
    <row r="127" spans="1:61" x14ac:dyDescent="0.2">
      <c r="A127" s="97" t="s">
        <v>14</v>
      </c>
      <c r="B127" s="55">
        <v>11740752</v>
      </c>
      <c r="C127" s="185">
        <v>23568</v>
      </c>
      <c r="D127" s="185">
        <v>65952</v>
      </c>
      <c r="E127" s="186">
        <f t="shared" si="77"/>
        <v>42384</v>
      </c>
      <c r="F127" s="187">
        <f t="shared" si="78"/>
        <v>3.6099902289052693E-3</v>
      </c>
      <c r="G127" s="188" t="str">
        <f t="shared" si="79"/>
        <v>Minor Increase</v>
      </c>
      <c r="H127" s="209" t="s">
        <v>271</v>
      </c>
      <c r="I127" s="36"/>
    </row>
    <row r="128" spans="1:61" x14ac:dyDescent="0.2">
      <c r="A128" s="95" t="s">
        <v>18</v>
      </c>
      <c r="B128" s="55">
        <v>58842848</v>
      </c>
      <c r="C128" s="185">
        <v>1072</v>
      </c>
      <c r="D128" s="185">
        <v>14416</v>
      </c>
      <c r="E128" s="186">
        <f t="shared" si="77"/>
        <v>13344</v>
      </c>
      <c r="F128" s="187">
        <f t="shared" si="78"/>
        <v>2.2677352394635962E-4</v>
      </c>
      <c r="G128" s="188" t="str">
        <f t="shared" si="79"/>
        <v>No Change</v>
      </c>
      <c r="H128" s="209" t="s">
        <v>271</v>
      </c>
      <c r="I128" s="36"/>
    </row>
    <row r="129" spans="1:9" x14ac:dyDescent="0.2">
      <c r="A129" s="97" t="s">
        <v>20</v>
      </c>
      <c r="B129" s="55">
        <v>12981616</v>
      </c>
      <c r="C129" s="185">
        <v>20000</v>
      </c>
      <c r="D129" s="185">
        <v>44624</v>
      </c>
      <c r="E129" s="186">
        <f t="shared" si="77"/>
        <v>24624</v>
      </c>
      <c r="F129" s="187">
        <f t="shared" si="78"/>
        <v>1.896836264452746E-3</v>
      </c>
      <c r="G129" s="188" t="str">
        <f t="shared" si="79"/>
        <v>No Change</v>
      </c>
      <c r="H129" s="209" t="s">
        <v>271</v>
      </c>
      <c r="I129" s="36"/>
    </row>
    <row r="130" spans="1:9" x14ac:dyDescent="0.2">
      <c r="A130" s="95" t="s">
        <v>5</v>
      </c>
      <c r="B130" s="55">
        <v>71046736</v>
      </c>
      <c r="C130" s="185">
        <v>1248</v>
      </c>
      <c r="D130" s="185">
        <v>3904</v>
      </c>
      <c r="E130" s="186">
        <f t="shared" si="77"/>
        <v>2656</v>
      </c>
      <c r="F130" s="187">
        <f t="shared" si="78"/>
        <v>3.7383842658162368E-5</v>
      </c>
      <c r="G130" s="188" t="str">
        <f t="shared" si="79"/>
        <v>No Change</v>
      </c>
      <c r="H130" s="209" t="s">
        <v>271</v>
      </c>
      <c r="I130" s="36"/>
    </row>
    <row r="131" spans="1:9" x14ac:dyDescent="0.2">
      <c r="A131" s="97" t="s">
        <v>12</v>
      </c>
      <c r="B131" s="55">
        <v>19483744</v>
      </c>
      <c r="C131" s="185">
        <v>42512</v>
      </c>
      <c r="D131" s="185">
        <v>10736</v>
      </c>
      <c r="E131" s="186">
        <f t="shared" si="77"/>
        <v>-31776</v>
      </c>
      <c r="F131" s="187">
        <f t="shared" si="78"/>
        <v>-1.6308980450574593E-3</v>
      </c>
      <c r="G131" s="188" t="str">
        <f t="shared" si="79"/>
        <v>No Change</v>
      </c>
      <c r="H131" s="209" t="s">
        <v>271</v>
      </c>
      <c r="I131" s="36"/>
    </row>
    <row r="132" spans="1:9" x14ac:dyDescent="0.2">
      <c r="A132" s="95" t="s">
        <v>11</v>
      </c>
      <c r="B132" s="55">
        <v>116827456</v>
      </c>
      <c r="C132" s="185">
        <v>1220080</v>
      </c>
      <c r="D132" s="185">
        <v>256320</v>
      </c>
      <c r="E132" s="186">
        <f t="shared" si="77"/>
        <v>-963760</v>
      </c>
      <c r="F132" s="187">
        <f t="shared" si="78"/>
        <v>-8.2494306817739831E-3</v>
      </c>
      <c r="G132" s="188" t="str">
        <f t="shared" si="79"/>
        <v>Minor Decrease</v>
      </c>
      <c r="H132" s="209" t="s">
        <v>274</v>
      </c>
      <c r="I132" s="36" t="s">
        <v>277</v>
      </c>
    </row>
    <row r="133" spans="1:9" x14ac:dyDescent="0.2">
      <c r="A133" s="97" t="s">
        <v>8</v>
      </c>
      <c r="B133" s="55">
        <v>66165184</v>
      </c>
      <c r="C133" s="185">
        <v>34048</v>
      </c>
      <c r="D133" s="185">
        <v>4048</v>
      </c>
      <c r="E133" s="186">
        <f t="shared" si="77"/>
        <v>-30000</v>
      </c>
      <c r="F133" s="187">
        <f t="shared" si="78"/>
        <v>-4.5341066383190287E-4</v>
      </c>
      <c r="G133" s="188" t="str">
        <f t="shared" si="79"/>
        <v>No Change</v>
      </c>
      <c r="H133" s="209" t="s">
        <v>271</v>
      </c>
      <c r="I133" s="36"/>
    </row>
    <row r="134" spans="1:9" x14ac:dyDescent="0.2">
      <c r="A134" s="95" t="s">
        <v>10</v>
      </c>
      <c r="B134" s="55">
        <v>57078896</v>
      </c>
      <c r="C134" s="185">
        <v>131008</v>
      </c>
      <c r="D134" s="185">
        <v>52592</v>
      </c>
      <c r="E134" s="186">
        <f t="shared" si="77"/>
        <v>-78416</v>
      </c>
      <c r="F134" s="187">
        <f t="shared" si="78"/>
        <v>-1.3738177416746113E-3</v>
      </c>
      <c r="G134" s="188" t="str">
        <f t="shared" si="79"/>
        <v>No Change</v>
      </c>
      <c r="H134" s="209" t="s">
        <v>273</v>
      </c>
      <c r="I134" s="36" t="s">
        <v>276</v>
      </c>
    </row>
    <row r="135" spans="1:9" x14ac:dyDescent="0.2">
      <c r="A135" s="97" t="s">
        <v>19</v>
      </c>
      <c r="B135" s="55">
        <v>57336608</v>
      </c>
      <c r="C135" s="185">
        <v>140016</v>
      </c>
      <c r="D135" s="185">
        <v>96528</v>
      </c>
      <c r="E135" s="186">
        <f t="shared" si="77"/>
        <v>-43488</v>
      </c>
      <c r="F135" s="187">
        <f t="shared" si="78"/>
        <v>-7.5846830701948741E-4</v>
      </c>
      <c r="G135" s="188" t="str">
        <f t="shared" si="79"/>
        <v>No Change</v>
      </c>
      <c r="H135" s="209" t="s">
        <v>273</v>
      </c>
      <c r="I135" s="36" t="s">
        <v>276</v>
      </c>
    </row>
    <row r="136" spans="1:9" x14ac:dyDescent="0.2">
      <c r="A136" s="95" t="s">
        <v>16</v>
      </c>
      <c r="B136" s="55">
        <v>78034352</v>
      </c>
      <c r="C136" s="185">
        <v>48</v>
      </c>
      <c r="D136" s="185">
        <v>5984</v>
      </c>
      <c r="E136" s="186">
        <f t="shared" si="77"/>
        <v>5936</v>
      </c>
      <c r="F136" s="187">
        <f t="shared" si="78"/>
        <v>7.6069062507240398E-5</v>
      </c>
      <c r="G136" s="188" t="str">
        <f t="shared" si="79"/>
        <v>No Change</v>
      </c>
      <c r="H136" s="209" t="s">
        <v>271</v>
      </c>
      <c r="I136" s="36"/>
    </row>
    <row r="137" spans="1:9" x14ac:dyDescent="0.2">
      <c r="A137" s="97" t="s">
        <v>4</v>
      </c>
      <c r="B137" s="55">
        <v>110969680</v>
      </c>
      <c r="C137" s="185">
        <v>16</v>
      </c>
      <c r="D137" s="185">
        <v>752</v>
      </c>
      <c r="E137" s="186">
        <f t="shared" si="77"/>
        <v>736</v>
      </c>
      <c r="F137" s="187">
        <f t="shared" si="78"/>
        <v>6.632442303158845E-6</v>
      </c>
      <c r="G137" s="188" t="str">
        <f t="shared" si="79"/>
        <v>No Change</v>
      </c>
      <c r="H137" s="209" t="s">
        <v>271</v>
      </c>
      <c r="I137" s="36"/>
    </row>
    <row r="138" spans="1:9" x14ac:dyDescent="0.2">
      <c r="A138" s="95" t="s">
        <v>24</v>
      </c>
      <c r="B138" s="55">
        <v>6218144</v>
      </c>
      <c r="C138" s="185">
        <v>63008</v>
      </c>
      <c r="D138" s="185">
        <v>2608</v>
      </c>
      <c r="E138" s="186">
        <f t="shared" si="77"/>
        <v>-60400</v>
      </c>
      <c r="F138" s="187">
        <f t="shared" si="78"/>
        <v>-9.7135093687119502E-3</v>
      </c>
      <c r="G138" s="188" t="str">
        <f t="shared" si="79"/>
        <v>Minor Decrease</v>
      </c>
      <c r="H138" s="209" t="s">
        <v>274</v>
      </c>
      <c r="I138" s="36" t="s">
        <v>277</v>
      </c>
    </row>
    <row r="139" spans="1:9" x14ac:dyDescent="0.2">
      <c r="A139" s="97" t="s">
        <v>3</v>
      </c>
      <c r="B139" s="55">
        <v>97637744</v>
      </c>
      <c r="C139" s="185">
        <v>11264</v>
      </c>
      <c r="D139" s="185">
        <v>2208</v>
      </c>
      <c r="E139" s="186">
        <f t="shared" si="77"/>
        <v>-9056</v>
      </c>
      <c r="F139" s="187">
        <f t="shared" si="78"/>
        <v>-9.2751016451178968E-5</v>
      </c>
      <c r="G139" s="188" t="str">
        <f t="shared" si="79"/>
        <v>No Change</v>
      </c>
      <c r="H139" s="209" t="s">
        <v>271</v>
      </c>
      <c r="I139" s="36"/>
    </row>
    <row r="140" spans="1:9" x14ac:dyDescent="0.2">
      <c r="A140" s="98" t="s">
        <v>6</v>
      </c>
      <c r="B140" s="55">
        <v>143621136</v>
      </c>
      <c r="C140" s="189">
        <v>10224</v>
      </c>
      <c r="D140" s="189">
        <v>9488</v>
      </c>
      <c r="E140" s="190">
        <f t="shared" si="77"/>
        <v>-736</v>
      </c>
      <c r="F140" s="191">
        <f t="shared" si="78"/>
        <v>-5.1245939177086022E-6</v>
      </c>
      <c r="G140" s="192" t="str">
        <f t="shared" si="79"/>
        <v>No Change</v>
      </c>
      <c r="H140" s="205" t="s">
        <v>271</v>
      </c>
      <c r="I140" s="206"/>
    </row>
    <row r="141" spans="1:9" x14ac:dyDescent="0.2">
      <c r="A141" s="132" t="s">
        <v>82</v>
      </c>
      <c r="B141" s="146">
        <v>1177968368</v>
      </c>
      <c r="C141" s="193">
        <v>2580240</v>
      </c>
      <c r="D141" s="193">
        <v>1304672</v>
      </c>
      <c r="E141" s="194">
        <f t="shared" si="77"/>
        <v>-1275568</v>
      </c>
      <c r="F141" s="191">
        <f t="shared" si="78"/>
        <v>-1.0828542044517787E-3</v>
      </c>
      <c r="G141" s="191" t="str">
        <f t="shared" si="79"/>
        <v>No Change</v>
      </c>
      <c r="H141" s="207"/>
      <c r="I141" s="208"/>
    </row>
    <row r="142" spans="1:9" x14ac:dyDescent="0.2">
      <c r="A142" s="90" t="s">
        <v>81</v>
      </c>
      <c r="B142" s="150">
        <v>1351874944</v>
      </c>
      <c r="C142" s="195">
        <v>5040240</v>
      </c>
      <c r="D142" s="195">
        <v>3397584</v>
      </c>
      <c r="E142" s="196">
        <f t="shared" si="77"/>
        <v>-1642656</v>
      </c>
      <c r="F142" s="197">
        <f t="shared" si="78"/>
        <v>-1.2150946411800647E-3</v>
      </c>
      <c r="G142" s="198" t="str">
        <f t="shared" si="79"/>
        <v>No Change</v>
      </c>
      <c r="H142" s="207"/>
      <c r="I142" s="208"/>
    </row>
    <row r="143" spans="1:9" x14ac:dyDescent="0.2">
      <c r="A143" s="97" t="s">
        <v>35</v>
      </c>
      <c r="B143" s="55">
        <v>198432</v>
      </c>
      <c r="C143" s="185">
        <v>112</v>
      </c>
      <c r="D143" s="185">
        <v>1280</v>
      </c>
      <c r="E143" s="199">
        <f t="shared" si="77"/>
        <v>1168</v>
      </c>
      <c r="F143" s="187">
        <f t="shared" si="78"/>
        <v>5.886147395581358E-3</v>
      </c>
      <c r="G143" s="187" t="str">
        <f t="shared" si="79"/>
        <v>Minor Increase</v>
      </c>
      <c r="H143" s="203" t="s">
        <v>271</v>
      </c>
      <c r="I143" s="204"/>
    </row>
    <row r="144" spans="1:9" x14ac:dyDescent="0.2">
      <c r="A144" s="137" t="s">
        <v>252</v>
      </c>
      <c r="B144" s="202">
        <v>39839328</v>
      </c>
      <c r="C144" s="193">
        <v>2172064</v>
      </c>
      <c r="D144" s="193">
        <v>544384</v>
      </c>
      <c r="E144" s="200">
        <f t="shared" si="77"/>
        <v>-1627680</v>
      </c>
      <c r="F144" s="201">
        <f t="shared" si="78"/>
        <v>-4.0856110825965741E-2</v>
      </c>
      <c r="G144" s="201" t="str">
        <f t="shared" si="79"/>
        <v>Moderate Decrease</v>
      </c>
      <c r="H144" s="205" t="s">
        <v>272</v>
      </c>
      <c r="I144" s="206" t="s">
        <v>275</v>
      </c>
    </row>
  </sheetData>
  <mergeCells count="7">
    <mergeCell ref="E88:G88"/>
    <mergeCell ref="I87:K88"/>
    <mergeCell ref="B87:B88"/>
    <mergeCell ref="B117:B118"/>
    <mergeCell ref="E118:G118"/>
    <mergeCell ref="H117:H118"/>
    <mergeCell ref="I117:I118"/>
  </mergeCells>
  <phoneticPr fontId="6" type="noConversion"/>
  <conditionalFormatting sqref="AZ5:BH82 AI5:AY9 AI10:AW27 AU28:AW82 AX10:AY82">
    <cfRule type="cellIs" dxfId="37" priority="11" stopIfTrue="1" operator="equal">
      <formula>$BI5</formula>
    </cfRule>
  </conditionalFormatting>
  <conditionalFormatting sqref="AG4 AI4 AK4 AM4 AO4 AQ4 AS4">
    <cfRule type="expression" dxfId="36" priority="7" stopIfTrue="1">
      <formula>FIND($AG4,"Total")</formula>
    </cfRule>
  </conditionalFormatting>
  <conditionalFormatting sqref="AI4:AI82 AK4:AK82 AM4:AM82 AO4:AO82 AQ4:AQ82 AS4:AS82 AG5:BI82">
    <cfRule type="expression" dxfId="35" priority="6" stopIfTrue="1">
      <formula>FIND("Total",$AG4)</formula>
    </cfRule>
  </conditionalFormatting>
  <conditionalFormatting sqref="AG4">
    <cfRule type="expression" dxfId="34" priority="5" stopIfTrue="1">
      <formula>FIND("Total",$AG4)</formula>
    </cfRule>
  </conditionalFormatting>
  <conditionalFormatting sqref="AG4:AG82">
    <cfRule type="expression" dxfId="33" priority="4" stopIfTrue="1">
      <formula>FIND("Total",$AG4)</formula>
    </cfRule>
  </conditionalFormatting>
  <conditionalFormatting sqref="AG28:AG82">
    <cfRule type="expression" dxfId="32" priority="3" stopIfTrue="1">
      <formula>FIND("Total",$AG28)</formula>
    </cfRule>
  </conditionalFormatting>
  <conditionalFormatting sqref="AH4:BI4 AG5:BI82">
    <cfRule type="expression" dxfId="31" priority="2" stopIfTrue="1">
      <formula>FIND("Total",$AG4)</formula>
    </cfRule>
  </conditionalFormatting>
  <conditionalFormatting sqref="BI82">
    <cfRule type="expression" dxfId="30" priority="1" stopIfTrue="1">
      <formula>FIND("Total",$AG82)</formula>
    </cfRule>
  </conditionalFormatting>
  <pageMargins left="0.74803149606299213" right="0.74803149606299213" top="0.98425196850393704" bottom="0.98425196850393704" header="0.51181102362204722" footer="0.51181102362204722"/>
  <pageSetup paperSize="17" scale="26" orientation="landscape" r:id="rId3"/>
  <headerFooter alignWithMargins="0"/>
  <ignoredErrors>
    <ignoredError sqref="AH4 AJ4 AL4 AN4 AP4 AR4:AS4"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A84"/>
  <sheetViews>
    <sheetView topLeftCell="AE1" zoomScaleNormal="100" workbookViewId="0">
      <selection activeCell="X2" sqref="X2"/>
    </sheetView>
  </sheetViews>
  <sheetFormatPr defaultRowHeight="12.75" x14ac:dyDescent="0.2"/>
  <cols>
    <col min="1" max="1" width="22.42578125" bestFit="1" customWidth="1"/>
    <col min="2" max="2" width="29" bestFit="1" customWidth="1"/>
    <col min="3" max="3" width="16.7109375" customWidth="1"/>
    <col min="4" max="4" width="16.42578125" customWidth="1"/>
    <col min="5" max="5" width="25.42578125" customWidth="1"/>
    <col min="6" max="6" width="27.28515625" customWidth="1"/>
    <col min="7" max="7" width="8" customWidth="1"/>
    <col min="8" max="10" width="9" customWidth="1"/>
    <col min="11" max="21" width="10" customWidth="1"/>
    <col min="22" max="23" width="10" style="223" customWidth="1"/>
    <col min="24" max="24" width="29.42578125" customWidth="1"/>
    <col min="25" max="25" width="27.28515625" customWidth="1"/>
    <col min="26" max="35" width="10" customWidth="1"/>
    <col min="36" max="36" width="11.140625" customWidth="1"/>
    <col min="37" max="37" width="20.7109375" customWidth="1"/>
    <col min="38" max="38" width="26.85546875" customWidth="1"/>
    <col min="39" max="39" width="7.28515625" customWidth="1"/>
    <col min="40" max="64" width="5.7109375" customWidth="1"/>
    <col min="66" max="66" width="21.85546875" customWidth="1"/>
    <col min="67" max="67" width="23.28515625" customWidth="1"/>
    <col min="68" max="68" width="6.140625" customWidth="1"/>
    <col min="69" max="69" width="6.7109375" customWidth="1"/>
    <col min="70" max="70" width="6.140625" customWidth="1"/>
    <col min="71" max="71" width="6.7109375" customWidth="1"/>
    <col min="72" max="72" width="6.140625" customWidth="1"/>
    <col min="73" max="73" width="6.7109375" customWidth="1"/>
    <col min="74" max="74" width="6.140625" customWidth="1"/>
    <col min="75" max="75" width="6.7109375" customWidth="1"/>
    <col min="78" max="78" width="20.28515625" customWidth="1"/>
    <col min="79" max="79" width="26.7109375" bestFit="1" customWidth="1"/>
    <col min="80" max="91" width="5" bestFit="1" customWidth="1"/>
    <col min="92" max="92" width="5" customWidth="1"/>
    <col min="93" max="95" width="5" bestFit="1" customWidth="1"/>
    <col min="96" max="96" width="5" customWidth="1"/>
    <col min="97" max="97" width="5.42578125" customWidth="1"/>
    <col min="98" max="105" width="5" bestFit="1" customWidth="1"/>
  </cols>
  <sheetData>
    <row r="2" spans="1:105" x14ac:dyDescent="0.2">
      <c r="E2" s="166" t="s">
        <v>348</v>
      </c>
      <c r="X2" s="166" t="s">
        <v>349</v>
      </c>
      <c r="AK2" s="166" t="s">
        <v>269</v>
      </c>
      <c r="BN2" s="166" t="s">
        <v>268</v>
      </c>
      <c r="BO2" s="78"/>
      <c r="BP2" s="78"/>
      <c r="BQ2" s="79"/>
      <c r="BR2" s="79"/>
      <c r="BS2" s="79"/>
      <c r="BT2" s="79"/>
      <c r="BU2" s="79"/>
      <c r="BV2" s="79"/>
      <c r="BW2" s="8"/>
      <c r="BZ2" s="166" t="s">
        <v>270</v>
      </c>
    </row>
    <row r="3" spans="1:105" ht="12.75" customHeight="1" x14ac:dyDescent="0.2">
      <c r="A3" s="140"/>
      <c r="B3" s="142"/>
      <c r="C3" s="141" t="s">
        <v>55</v>
      </c>
      <c r="D3" s="143"/>
      <c r="E3" s="141" t="s">
        <v>318</v>
      </c>
      <c r="F3" s="142"/>
      <c r="G3" s="141" t="s">
        <v>42</v>
      </c>
      <c r="H3" s="142"/>
      <c r="I3" s="142"/>
      <c r="J3" s="142"/>
      <c r="K3" s="142"/>
      <c r="L3" s="142"/>
      <c r="M3" s="142"/>
      <c r="N3" s="142"/>
      <c r="O3" s="142"/>
      <c r="P3" s="142"/>
      <c r="Q3" s="142"/>
      <c r="R3" s="142"/>
      <c r="S3" s="142"/>
      <c r="T3" s="142"/>
      <c r="U3" s="142"/>
      <c r="V3" s="142"/>
      <c r="W3" s="143"/>
      <c r="X3" s="141" t="s">
        <v>319</v>
      </c>
      <c r="Y3" s="142"/>
      <c r="Z3" s="141" t="s">
        <v>42</v>
      </c>
      <c r="AA3" s="142"/>
      <c r="AB3" s="142"/>
      <c r="AC3" s="142"/>
      <c r="AD3" s="142"/>
      <c r="AE3" s="142"/>
      <c r="AF3" s="142"/>
      <c r="AG3" s="142"/>
      <c r="AH3" s="143"/>
      <c r="AJ3" s="8"/>
      <c r="AK3" s="167"/>
      <c r="AL3" s="11"/>
      <c r="AM3" s="11"/>
      <c r="AN3" s="11"/>
      <c r="AO3" s="11"/>
      <c r="AP3" s="11"/>
      <c r="AQ3" s="11"/>
      <c r="AR3" s="11"/>
      <c r="AS3" s="11"/>
      <c r="AT3" s="11"/>
      <c r="AU3" s="11"/>
      <c r="AV3" s="11"/>
      <c r="AW3" s="11"/>
      <c r="AX3" s="11"/>
      <c r="AY3" s="116"/>
      <c r="AZ3" s="11"/>
      <c r="BA3" s="11"/>
      <c r="BB3" s="11"/>
      <c r="BC3" s="11"/>
      <c r="BD3" s="11"/>
      <c r="BE3" s="11"/>
      <c r="BF3" s="11"/>
      <c r="BG3" s="11"/>
      <c r="BH3" s="11"/>
      <c r="BI3" s="11"/>
      <c r="BJ3" s="11"/>
      <c r="BK3" s="11"/>
      <c r="BL3" s="121"/>
      <c r="BN3" s="167"/>
      <c r="BO3" s="80"/>
      <c r="BP3" s="251" t="s">
        <v>42</v>
      </c>
      <c r="BQ3" s="251"/>
      <c r="BR3" s="251"/>
      <c r="BS3" s="251"/>
      <c r="BT3" s="251"/>
      <c r="BU3" s="251"/>
      <c r="BV3" s="251"/>
      <c r="BW3" s="252"/>
      <c r="BZ3" s="167"/>
      <c r="CA3" s="11"/>
      <c r="CB3" s="11"/>
      <c r="CC3" s="11"/>
      <c r="CD3" s="11"/>
      <c r="CE3" s="11"/>
      <c r="CF3" s="11"/>
      <c r="CG3" s="11"/>
      <c r="CH3" s="11"/>
      <c r="CI3" s="11"/>
      <c r="CJ3" s="11"/>
      <c r="CK3" s="11"/>
      <c r="CL3" s="11"/>
      <c r="CM3" s="11"/>
      <c r="CN3" s="118"/>
      <c r="CO3" s="11"/>
      <c r="CP3" s="11"/>
      <c r="CQ3" s="11"/>
      <c r="CR3" s="11"/>
      <c r="CS3" s="11"/>
      <c r="CT3" s="11"/>
      <c r="CU3" s="11"/>
      <c r="CV3" s="11"/>
      <c r="CW3" s="11"/>
      <c r="CX3" s="11"/>
      <c r="CY3" s="11"/>
      <c r="CZ3" s="11"/>
      <c r="DA3" s="121"/>
    </row>
    <row r="4" spans="1:105" ht="38.25" x14ac:dyDescent="0.2">
      <c r="A4" s="141" t="s">
        <v>176</v>
      </c>
      <c r="B4" s="141" t="s">
        <v>197</v>
      </c>
      <c r="C4" s="152" t="s">
        <v>200</v>
      </c>
      <c r="D4" s="153" t="s">
        <v>201</v>
      </c>
      <c r="E4" s="141" t="s">
        <v>175</v>
      </c>
      <c r="F4" s="141" t="s">
        <v>177</v>
      </c>
      <c r="G4" s="140">
        <v>1999</v>
      </c>
      <c r="H4" s="314">
        <v>2000</v>
      </c>
      <c r="I4" s="314">
        <v>2001</v>
      </c>
      <c r="J4" s="314">
        <v>2002</v>
      </c>
      <c r="K4" s="314">
        <v>2003</v>
      </c>
      <c r="L4" s="314">
        <v>2004</v>
      </c>
      <c r="M4" s="314">
        <v>2005</v>
      </c>
      <c r="N4" s="314">
        <v>2006</v>
      </c>
      <c r="O4" s="314">
        <v>2007</v>
      </c>
      <c r="P4" s="314">
        <v>2008</v>
      </c>
      <c r="Q4" s="314">
        <v>2009</v>
      </c>
      <c r="R4" s="314">
        <v>2010</v>
      </c>
      <c r="S4" s="314">
        <v>2011</v>
      </c>
      <c r="T4" s="314">
        <v>2012</v>
      </c>
      <c r="U4" s="314">
        <v>2013</v>
      </c>
      <c r="V4" s="314">
        <v>2014</v>
      </c>
      <c r="W4" s="322">
        <v>2015</v>
      </c>
      <c r="X4" s="141" t="s">
        <v>175</v>
      </c>
      <c r="Y4" s="141" t="s">
        <v>177</v>
      </c>
      <c r="Z4" s="140">
        <v>2016</v>
      </c>
      <c r="AA4" s="314">
        <v>2017</v>
      </c>
      <c r="AB4" s="314">
        <v>2018</v>
      </c>
      <c r="AC4" s="314">
        <v>2019</v>
      </c>
      <c r="AD4" s="314">
        <v>2020</v>
      </c>
      <c r="AE4" s="314">
        <v>2021</v>
      </c>
      <c r="AF4" s="314">
        <v>2022</v>
      </c>
      <c r="AG4" s="314">
        <v>2023</v>
      </c>
      <c r="AH4" s="322">
        <v>2024</v>
      </c>
      <c r="AJ4" s="3"/>
      <c r="AK4" s="57" t="str">
        <f t="shared" ref="AK4:AK35" si="0">IF(A4&lt;&gt;0,A4,"")</f>
        <v>Managment Unit Class</v>
      </c>
      <c r="AL4" s="49" t="str">
        <f t="shared" ref="AL4:AL35" si="1">IF(B4&lt;&gt;0,B4,"")</f>
        <v>Management Units: Full Name</v>
      </c>
      <c r="AM4" s="49">
        <f>G4</f>
        <v>1999</v>
      </c>
      <c r="AN4" s="49">
        <f>H4</f>
        <v>2000</v>
      </c>
      <c r="AO4" s="49">
        <f>I4</f>
        <v>2001</v>
      </c>
      <c r="AP4" s="49">
        <f>J4</f>
        <v>2002</v>
      </c>
      <c r="AQ4" s="49">
        <f>K4</f>
        <v>2003</v>
      </c>
      <c r="AR4" s="49">
        <f>L4</f>
        <v>2004</v>
      </c>
      <c r="AS4" s="49">
        <f>M4</f>
        <v>2005</v>
      </c>
      <c r="AT4" s="49">
        <f>N4</f>
        <v>2006</v>
      </c>
      <c r="AU4" s="49">
        <f>O4</f>
        <v>2007</v>
      </c>
      <c r="AV4" s="49">
        <f>P4</f>
        <v>2008</v>
      </c>
      <c r="AW4" s="49">
        <f>Q4</f>
        <v>2009</v>
      </c>
      <c r="AX4" s="49">
        <f>R4</f>
        <v>2010</v>
      </c>
      <c r="AY4" s="49">
        <f>S4</f>
        <v>2011</v>
      </c>
      <c r="AZ4" s="49">
        <f>T4</f>
        <v>2012</v>
      </c>
      <c r="BA4" s="49">
        <f>U4</f>
        <v>2013</v>
      </c>
      <c r="BB4" s="49">
        <f>V4</f>
        <v>2014</v>
      </c>
      <c r="BC4" s="49">
        <f>W4</f>
        <v>2015</v>
      </c>
      <c r="BD4" s="49">
        <f>Z4</f>
        <v>2016</v>
      </c>
      <c r="BE4" s="49">
        <f>AA4</f>
        <v>2017</v>
      </c>
      <c r="BF4" s="49">
        <f>AB4</f>
        <v>2018</v>
      </c>
      <c r="BG4" s="49">
        <f>AC4</f>
        <v>2019</v>
      </c>
      <c r="BH4" s="49">
        <f>AD4</f>
        <v>2020</v>
      </c>
      <c r="BI4" s="49">
        <f>AE4</f>
        <v>2021</v>
      </c>
      <c r="BJ4" s="49">
        <f>AF4</f>
        <v>2022</v>
      </c>
      <c r="BK4" s="49">
        <f>AG4</f>
        <v>2023</v>
      </c>
      <c r="BL4" s="49">
        <f>AH4</f>
        <v>2024</v>
      </c>
      <c r="BM4" s="53"/>
      <c r="BN4" s="81" t="str">
        <f>IF(AK4&lt;&gt;0,AK4,"")</f>
        <v>Managment Unit Class</v>
      </c>
      <c r="BO4" s="80" t="str">
        <f>IF(AL4&lt;&gt;0,AL4,"")</f>
        <v>Management Units: Full Name</v>
      </c>
      <c r="BP4" s="253">
        <f>$BC4</f>
        <v>2015</v>
      </c>
      <c r="BQ4" s="253"/>
      <c r="BR4" s="253">
        <f>$BD4</f>
        <v>2016</v>
      </c>
      <c r="BS4" s="253"/>
      <c r="BT4" s="256">
        <f>$BH4</f>
        <v>2020</v>
      </c>
      <c r="BU4" s="256"/>
      <c r="BV4" s="254">
        <f>$BL4</f>
        <v>2024</v>
      </c>
      <c r="BW4" s="255"/>
      <c r="BZ4" s="57" t="str">
        <f t="shared" ref="BZ4:BZ35" si="2">IF(A4&lt;&gt;0,A4,"")</f>
        <v>Managment Unit Class</v>
      </c>
      <c r="CA4" s="57" t="str">
        <f t="shared" ref="CA4:CA35" si="3">IF(B4&lt;&gt;0,B4,"")</f>
        <v>Management Units: Full Name</v>
      </c>
      <c r="CB4" s="49">
        <f>G4</f>
        <v>1999</v>
      </c>
      <c r="CC4" s="49">
        <f>H4</f>
        <v>2000</v>
      </c>
      <c r="CD4" s="49">
        <f>I4</f>
        <v>2001</v>
      </c>
      <c r="CE4" s="49">
        <f>J4</f>
        <v>2002</v>
      </c>
      <c r="CF4" s="49">
        <f>K4</f>
        <v>2003</v>
      </c>
      <c r="CG4" s="49">
        <f>L4</f>
        <v>2004</v>
      </c>
      <c r="CH4" s="49">
        <f>M4</f>
        <v>2005</v>
      </c>
      <c r="CI4" s="49">
        <f>N4</f>
        <v>2006</v>
      </c>
      <c r="CJ4" s="49">
        <f>O4</f>
        <v>2007</v>
      </c>
      <c r="CK4" s="49">
        <f>P4</f>
        <v>2008</v>
      </c>
      <c r="CL4" s="49">
        <f>Q4</f>
        <v>2009</v>
      </c>
      <c r="CM4" s="49">
        <f>R4</f>
        <v>2010</v>
      </c>
      <c r="CN4" s="119">
        <f>S4</f>
        <v>2011</v>
      </c>
      <c r="CO4" s="119">
        <f>T4</f>
        <v>2012</v>
      </c>
      <c r="CP4" s="119">
        <f>U4</f>
        <v>2013</v>
      </c>
      <c r="CQ4" s="119">
        <f>V4</f>
        <v>2014</v>
      </c>
      <c r="CR4" s="119">
        <f>W4</f>
        <v>2015</v>
      </c>
      <c r="CS4" s="49">
        <f>Z4</f>
        <v>2016</v>
      </c>
      <c r="CT4" s="49">
        <f>AA4</f>
        <v>2017</v>
      </c>
      <c r="CU4" s="49">
        <f>AB4</f>
        <v>2018</v>
      </c>
      <c r="CV4" s="49">
        <f>AC4</f>
        <v>2019</v>
      </c>
      <c r="CW4" s="49">
        <f>AD4</f>
        <v>2020</v>
      </c>
      <c r="CX4" s="49">
        <f>AE4</f>
        <v>2021</v>
      </c>
      <c r="CY4" s="49">
        <f>AF4</f>
        <v>2022</v>
      </c>
      <c r="CZ4" s="49">
        <f>AG4</f>
        <v>2023</v>
      </c>
      <c r="DA4" s="49">
        <f>AH4</f>
        <v>2024</v>
      </c>
    </row>
    <row r="5" spans="1:105" x14ac:dyDescent="0.2">
      <c r="A5" s="140" t="s">
        <v>83</v>
      </c>
      <c r="B5" s="140" t="s">
        <v>116</v>
      </c>
      <c r="C5" s="145">
        <v>110436352</v>
      </c>
      <c r="D5" s="146">
        <v>57597952</v>
      </c>
      <c r="E5" s="140" t="s">
        <v>83</v>
      </c>
      <c r="F5" s="140" t="s">
        <v>116</v>
      </c>
      <c r="G5" s="316">
        <v>227072</v>
      </c>
      <c r="H5" s="317">
        <v>364304</v>
      </c>
      <c r="I5" s="317">
        <v>581264</v>
      </c>
      <c r="J5" s="317">
        <v>875328</v>
      </c>
      <c r="K5" s="317">
        <v>1847584</v>
      </c>
      <c r="L5" s="317">
        <v>5585184</v>
      </c>
      <c r="M5" s="317">
        <v>14314864</v>
      </c>
      <c r="N5" s="317">
        <v>32120624</v>
      </c>
      <c r="O5" s="317">
        <v>39705600</v>
      </c>
      <c r="P5" s="317">
        <v>41508976</v>
      </c>
      <c r="Q5" s="317">
        <v>41582928</v>
      </c>
      <c r="R5" s="317">
        <v>41594160</v>
      </c>
      <c r="S5" s="317">
        <v>41594272</v>
      </c>
      <c r="T5" s="317">
        <v>41594288</v>
      </c>
      <c r="U5" s="317">
        <v>41594288</v>
      </c>
      <c r="V5" s="317">
        <v>41594288</v>
      </c>
      <c r="W5" s="323">
        <v>41594288</v>
      </c>
      <c r="X5" s="140" t="s">
        <v>83</v>
      </c>
      <c r="Y5" s="140" t="s">
        <v>116</v>
      </c>
      <c r="Z5" s="316">
        <v>41594768</v>
      </c>
      <c r="AA5" s="317">
        <v>41595280</v>
      </c>
      <c r="AB5" s="317">
        <v>41596704</v>
      </c>
      <c r="AC5" s="317">
        <v>41599872</v>
      </c>
      <c r="AD5" s="317">
        <v>41606656</v>
      </c>
      <c r="AE5" s="317">
        <v>41613664</v>
      </c>
      <c r="AF5" s="317">
        <v>41622544</v>
      </c>
      <c r="AG5" s="317">
        <v>41635680</v>
      </c>
      <c r="AH5" s="323">
        <v>41648512</v>
      </c>
      <c r="AJ5" s="54"/>
      <c r="AK5" s="1" t="str">
        <f t="shared" si="0"/>
        <v>Pine Units</v>
      </c>
      <c r="AL5" s="2" t="str">
        <f t="shared" si="1"/>
        <v>100 Mile House TSA</v>
      </c>
      <c r="AM5" s="74">
        <f>IF($D5&gt;0,ROUND(G5/$D5,2),"")</f>
        <v>0</v>
      </c>
      <c r="AN5" s="74">
        <f t="shared" ref="AN5:AN50" si="4">IF($D5&gt;0,ROUND(H5/$D5,2),"")</f>
        <v>0.01</v>
      </c>
      <c r="AO5" s="74">
        <f t="shared" ref="AO5:AO50" si="5">IF($D5&gt;0,ROUND(I5/$D5,2),"")</f>
        <v>0.01</v>
      </c>
      <c r="AP5" s="74">
        <f t="shared" ref="AP5:AP50" si="6">IF($D5&gt;0,ROUND(J5/$D5,2),"")</f>
        <v>0.02</v>
      </c>
      <c r="AQ5" s="74">
        <f t="shared" ref="AQ5:AQ50" si="7">IF($D5&gt;0,ROUND(K5/$D5,2),"")</f>
        <v>0.03</v>
      </c>
      <c r="AR5" s="74">
        <f t="shared" ref="AR5:AR50" si="8">IF($D5&gt;0,ROUND(L5/$D5,2),"")</f>
        <v>0.1</v>
      </c>
      <c r="AS5" s="74">
        <f t="shared" ref="AS5:AS50" si="9">IF($D5&gt;0,ROUND(M5/$D5,2),"")</f>
        <v>0.25</v>
      </c>
      <c r="AT5" s="74">
        <f t="shared" ref="AT5:AT50" si="10">IF($D5&gt;0,ROUND(N5/$D5,2),"")</f>
        <v>0.56000000000000005</v>
      </c>
      <c r="AU5" s="74">
        <f t="shared" ref="AU5:AU50" si="11">IF($D5&gt;0,ROUND(O5/$D5,2),"")</f>
        <v>0.69</v>
      </c>
      <c r="AV5" s="74">
        <f t="shared" ref="AV5:AV50" si="12">IF($D5&gt;0,ROUND(P5/$D5,2),"")</f>
        <v>0.72</v>
      </c>
      <c r="AW5" s="74">
        <f t="shared" ref="AW5:AW50" si="13">IF($D5&gt;0,ROUND(Q5/$D5,2),"")</f>
        <v>0.72</v>
      </c>
      <c r="AX5" s="74">
        <f t="shared" ref="AX5:AX50" si="14">IF($D5&gt;0,ROUND(R5/$D5,2),"")</f>
        <v>0.72</v>
      </c>
      <c r="AY5" s="74">
        <f t="shared" ref="AY5:AY50" si="15">IF($D5&gt;0,ROUND(S5/$D5,2),"")</f>
        <v>0.72</v>
      </c>
      <c r="AZ5" s="74">
        <f t="shared" ref="AZ5:AZ50" si="16">IF($D5&gt;0,ROUND(T5/$D5,2),"")</f>
        <v>0.72</v>
      </c>
      <c r="BA5" s="74">
        <f t="shared" ref="BA5:BA50" si="17">IF($D5&gt;0,ROUND(U5/$D5,2),"")</f>
        <v>0.72</v>
      </c>
      <c r="BB5" s="74">
        <f t="shared" ref="BB5:BC50" si="18">IF($D5&gt;0,ROUND(V5/$D5,2),"")</f>
        <v>0.72</v>
      </c>
      <c r="BC5" s="74">
        <f t="shared" si="18"/>
        <v>0.72</v>
      </c>
      <c r="BD5" s="74">
        <f>IF($D5&gt;0,ROUND(Z5/$D5,2),"")</f>
        <v>0.72</v>
      </c>
      <c r="BE5" s="74">
        <f>IF($D5&gt;0,ROUND(AA5/$D5,2),"")</f>
        <v>0.72</v>
      </c>
      <c r="BF5" s="74">
        <f>IF($D5&gt;0,ROUND(AB5/$D5,2),"")</f>
        <v>0.72</v>
      </c>
      <c r="BG5" s="74">
        <f>IF($D5&gt;0,ROUND(AC5/$D5,2),"")</f>
        <v>0.72</v>
      </c>
      <c r="BH5" s="74">
        <f>IF($D5&gt;0,ROUND(AD5/$D5,2),"")</f>
        <v>0.72</v>
      </c>
      <c r="BI5" s="74">
        <f>IF($D5&gt;0,ROUND(AE5/$D5,2),"")</f>
        <v>0.72</v>
      </c>
      <c r="BJ5" s="74">
        <f>IF($D5&gt;0,ROUND(AF5/$D5,2),"")</f>
        <v>0.72</v>
      </c>
      <c r="BK5" s="74">
        <f>IF($D5&gt;0,ROUND(AG5/$D5,2),"")</f>
        <v>0.72</v>
      </c>
      <c r="BL5" s="74">
        <f>IF($D5&gt;0,ROUND(AH5/$D5,2),"")</f>
        <v>0.72</v>
      </c>
      <c r="BM5" s="6"/>
      <c r="BN5" s="3" t="str">
        <f t="shared" ref="BN5:BN50" si="19">IF(AK5&lt;&gt;0,AK5,"")</f>
        <v>Pine Units</v>
      </c>
      <c r="BO5" s="8" t="str">
        <f t="shared" ref="BO5:BO50" si="20">IF(AL5&lt;&gt;0,AL5,"")</f>
        <v>100 Mile House TSA</v>
      </c>
      <c r="BP5" s="27">
        <f>IF(W5&gt;0,W5/1000000,"")</f>
        <v>41.594287999999999</v>
      </c>
      <c r="BQ5" s="75">
        <f>IF(BP5&lt;&gt;"",BP5*1000000/$D5,"")</f>
        <v>0.72214873195491391</v>
      </c>
      <c r="BR5" s="27">
        <f t="shared" ref="BR5:BR36" si="21">IF(Z5&gt;0,Z5/1000000,"")</f>
        <v>41.594768000000002</v>
      </c>
      <c r="BS5" s="75">
        <f t="shared" ref="BS5:BS50" si="22">IF(BR5&lt;&gt;"",BR5*1000000/$D5,"")</f>
        <v>0.72215706558455417</v>
      </c>
      <c r="BT5" s="27">
        <f>IF(AD5&gt;0,AD5/1000000,"")</f>
        <v>41.606656000000001</v>
      </c>
      <c r="BU5" s="75">
        <f t="shared" ref="BU5:BU50" si="23">IF(BT5&lt;&gt;"",BT5*1000000/$D5,"")</f>
        <v>0.72236346181197553</v>
      </c>
      <c r="BV5" s="76">
        <f>IF(AH5&gt;0,AH5/1000000,"")</f>
        <v>41.648511999999997</v>
      </c>
      <c r="BW5" s="77">
        <f t="shared" ref="BW5:BW50" si="24">IF(BV5&lt;&gt;"",BV5*1000000/$D5,"")</f>
        <v>0.72309015431659796</v>
      </c>
      <c r="BX5" s="6"/>
      <c r="BY5" s="6"/>
      <c r="BZ5" s="57" t="str">
        <f t="shared" si="2"/>
        <v>Pine Units</v>
      </c>
      <c r="CA5" s="57" t="str">
        <f t="shared" si="3"/>
        <v>100 Mile House TSA</v>
      </c>
      <c r="CB5" s="74">
        <f>IF($C5&gt;0,ROUND(G5/$C5,2),"")</f>
        <v>0</v>
      </c>
      <c r="CC5" s="74">
        <f t="shared" ref="CC5:CC50" si="25">IF($C5&gt;0,ROUND(H5/$C5,2),"")</f>
        <v>0</v>
      </c>
      <c r="CD5" s="74">
        <f t="shared" ref="CD5:CD50" si="26">IF($C5&gt;0,ROUND(I5/$C5,2),"")</f>
        <v>0.01</v>
      </c>
      <c r="CE5" s="74">
        <f t="shared" ref="CE5:CE50" si="27">IF($C5&gt;0,ROUND(J5/$C5,2),"")</f>
        <v>0.01</v>
      </c>
      <c r="CF5" s="74">
        <f t="shared" ref="CF5:CF50" si="28">IF($C5&gt;0,ROUND(K5/$C5,2),"")</f>
        <v>0.02</v>
      </c>
      <c r="CG5" s="74">
        <f t="shared" ref="CG5:CG50" si="29">IF($C5&gt;0,ROUND(L5/$C5,2),"")</f>
        <v>0.05</v>
      </c>
      <c r="CH5" s="74">
        <f t="shared" ref="CH5:CH50" si="30">IF($C5&gt;0,ROUND(M5/$C5,2),"")</f>
        <v>0.13</v>
      </c>
      <c r="CI5" s="74">
        <f t="shared" ref="CI5:CI50" si="31">IF($C5&gt;0,ROUND(N5/$C5,2),"")</f>
        <v>0.28999999999999998</v>
      </c>
      <c r="CJ5" s="74">
        <f t="shared" ref="CJ5:CJ50" si="32">IF($C5&gt;0,ROUND(O5/$C5,2),"")</f>
        <v>0.36</v>
      </c>
      <c r="CK5" s="74">
        <f t="shared" ref="CK5:CK50" si="33">IF($C5&gt;0,ROUND(P5/$C5,2),"")</f>
        <v>0.38</v>
      </c>
      <c r="CL5" s="74">
        <f t="shared" ref="CL5:CL50" si="34">IF($C5&gt;0,ROUND(Q5/$C5,2),"")</f>
        <v>0.38</v>
      </c>
      <c r="CM5" s="74">
        <f t="shared" ref="CM5:CM50" si="35">IF($C5&gt;0,ROUND(R5/$C5,2),"")</f>
        <v>0.38</v>
      </c>
      <c r="CN5" s="74">
        <f t="shared" ref="CN5:CN50" si="36">IF($C5&gt;0,ROUND(S5/$C5,2),"")</f>
        <v>0.38</v>
      </c>
      <c r="CO5" s="74">
        <f t="shared" ref="CO5:CO50" si="37">IF($C5&gt;0,ROUND(T5/$C5,2),"")</f>
        <v>0.38</v>
      </c>
      <c r="CP5" s="74">
        <f t="shared" ref="CP5:CP50" si="38">IF($C5&gt;0,ROUND(U5/$C5,2),"")</f>
        <v>0.38</v>
      </c>
      <c r="CQ5" s="74">
        <f t="shared" ref="CQ5:CR50" si="39">IF($C5&gt;0,ROUND(V5/$C5,2),"")</f>
        <v>0.38</v>
      </c>
      <c r="CR5" s="74">
        <f t="shared" si="39"/>
        <v>0.38</v>
      </c>
      <c r="CS5" s="74">
        <f>IF($C5&gt;0,ROUND(Z5/$C5,2),"")</f>
        <v>0.38</v>
      </c>
      <c r="CT5" s="74">
        <f>IF($C5&gt;0,ROUND(AA5/$C5,2),"")</f>
        <v>0.38</v>
      </c>
      <c r="CU5" s="74">
        <f>IF($C5&gt;0,ROUND(AB5/$C5,2),"")</f>
        <v>0.38</v>
      </c>
      <c r="CV5" s="74">
        <f>IF($C5&gt;0,ROUND(AC5/$C5,2),"")</f>
        <v>0.38</v>
      </c>
      <c r="CW5" s="74">
        <f>IF($C5&gt;0,ROUND(AD5/$C5,2),"")</f>
        <v>0.38</v>
      </c>
      <c r="CX5" s="74">
        <f>IF($C5&gt;0,ROUND(AE5/$C5,2),"")</f>
        <v>0.38</v>
      </c>
      <c r="CY5" s="74">
        <f>IF($C5&gt;0,ROUND(AF5/$C5,2),"")</f>
        <v>0.38</v>
      </c>
      <c r="CZ5" s="74">
        <f>IF($C5&gt;0,ROUND(AG5/$C5,2),"")</f>
        <v>0.38</v>
      </c>
      <c r="DA5" s="74">
        <f>IF($C5&gt;0,ROUND(AH5/$C5,2),"")</f>
        <v>0.38</v>
      </c>
    </row>
    <row r="6" spans="1:105" x14ac:dyDescent="0.2">
      <c r="A6" s="225"/>
      <c r="B6" s="224" t="s">
        <v>117</v>
      </c>
      <c r="C6" s="54">
        <v>50683296</v>
      </c>
      <c r="D6" s="55">
        <v>7895984</v>
      </c>
      <c r="E6" s="225"/>
      <c r="F6" s="224" t="s">
        <v>117</v>
      </c>
      <c r="G6" s="113">
        <v>59120</v>
      </c>
      <c r="H6" s="114">
        <v>114864</v>
      </c>
      <c r="I6" s="114">
        <v>146064</v>
      </c>
      <c r="J6" s="114">
        <v>205040</v>
      </c>
      <c r="K6" s="114">
        <v>333872</v>
      </c>
      <c r="L6" s="114">
        <v>742912</v>
      </c>
      <c r="M6" s="114">
        <v>1231200</v>
      </c>
      <c r="N6" s="114">
        <v>1773216</v>
      </c>
      <c r="O6" s="114">
        <v>1970752</v>
      </c>
      <c r="P6" s="114">
        <v>2189056</v>
      </c>
      <c r="Q6" s="114">
        <v>2311744</v>
      </c>
      <c r="R6" s="114">
        <v>2369696</v>
      </c>
      <c r="S6" s="114">
        <v>2386672</v>
      </c>
      <c r="T6" s="114">
        <v>2397856</v>
      </c>
      <c r="U6" s="114">
        <v>2407392</v>
      </c>
      <c r="V6" s="114">
        <v>2415616</v>
      </c>
      <c r="W6" s="115">
        <v>2421456</v>
      </c>
      <c r="X6" s="225"/>
      <c r="Y6" s="224" t="s">
        <v>117</v>
      </c>
      <c r="Z6" s="113">
        <v>2433920</v>
      </c>
      <c r="AA6" s="114">
        <v>2458592</v>
      </c>
      <c r="AB6" s="114">
        <v>2497536</v>
      </c>
      <c r="AC6" s="114">
        <v>2538048</v>
      </c>
      <c r="AD6" s="114">
        <v>2593568</v>
      </c>
      <c r="AE6" s="114">
        <v>2656064</v>
      </c>
      <c r="AF6" s="114">
        <v>2718656</v>
      </c>
      <c r="AG6" s="114">
        <v>2799760</v>
      </c>
      <c r="AH6" s="115">
        <v>2892816</v>
      </c>
      <c r="AJ6" s="62"/>
      <c r="AK6" t="str">
        <f t="shared" si="0"/>
        <v/>
      </c>
      <c r="AL6" t="str">
        <f t="shared" si="1"/>
        <v>Arrow TSA</v>
      </c>
      <c r="AM6" s="74">
        <f t="shared" ref="AM6:AM50" si="40">IF($D6&gt;0,ROUND(G6/$D6,2),"")</f>
        <v>0.01</v>
      </c>
      <c r="AN6" s="74">
        <f t="shared" si="4"/>
        <v>0.01</v>
      </c>
      <c r="AO6" s="74">
        <f t="shared" si="5"/>
        <v>0.02</v>
      </c>
      <c r="AP6" s="74">
        <f t="shared" si="6"/>
        <v>0.03</v>
      </c>
      <c r="AQ6" s="74">
        <f t="shared" si="7"/>
        <v>0.04</v>
      </c>
      <c r="AR6" s="74">
        <f t="shared" si="8"/>
        <v>0.09</v>
      </c>
      <c r="AS6" s="74">
        <f t="shared" si="9"/>
        <v>0.16</v>
      </c>
      <c r="AT6" s="74">
        <f t="shared" si="10"/>
        <v>0.22</v>
      </c>
      <c r="AU6" s="74">
        <f t="shared" si="11"/>
        <v>0.25</v>
      </c>
      <c r="AV6" s="74">
        <f t="shared" si="12"/>
        <v>0.28000000000000003</v>
      </c>
      <c r="AW6" s="74">
        <f t="shared" si="13"/>
        <v>0.28999999999999998</v>
      </c>
      <c r="AX6" s="74">
        <f t="shared" si="14"/>
        <v>0.3</v>
      </c>
      <c r="AY6" s="74">
        <f t="shared" si="15"/>
        <v>0.3</v>
      </c>
      <c r="AZ6" s="74">
        <f t="shared" si="16"/>
        <v>0.3</v>
      </c>
      <c r="BA6" s="74">
        <f t="shared" si="17"/>
        <v>0.3</v>
      </c>
      <c r="BB6" s="74">
        <f t="shared" si="18"/>
        <v>0.31</v>
      </c>
      <c r="BC6" s="74">
        <f t="shared" si="18"/>
        <v>0.31</v>
      </c>
      <c r="BD6" s="74">
        <f>IF($D6&gt;0,ROUND(Z6/$D6,2),"")</f>
        <v>0.31</v>
      </c>
      <c r="BE6" s="74">
        <f>IF($D6&gt;0,ROUND(AA6/$D6,2),"")</f>
        <v>0.31</v>
      </c>
      <c r="BF6" s="74">
        <f>IF($D6&gt;0,ROUND(AB6/$D6,2),"")</f>
        <v>0.32</v>
      </c>
      <c r="BG6" s="74">
        <f>IF($D6&gt;0,ROUND(AC6/$D6,2),"")</f>
        <v>0.32</v>
      </c>
      <c r="BH6" s="74">
        <f>IF($D6&gt;0,ROUND(AD6/$D6,2),"")</f>
        <v>0.33</v>
      </c>
      <c r="BI6" s="74">
        <f>IF($D6&gt;0,ROUND(AE6/$D6,2),"")</f>
        <v>0.34</v>
      </c>
      <c r="BJ6" s="74">
        <f>IF($D6&gt;0,ROUND(AF6/$D6,2),"")</f>
        <v>0.34</v>
      </c>
      <c r="BK6" s="74">
        <f>IF($D6&gt;0,ROUND(AG6/$D6,2),"")</f>
        <v>0.35</v>
      </c>
      <c r="BL6" s="74">
        <f>IF($D6&gt;0,ROUND(AH6/$D6,2),"")</f>
        <v>0.37</v>
      </c>
      <c r="BM6" s="6"/>
      <c r="BN6" t="str">
        <f t="shared" si="19"/>
        <v/>
      </c>
      <c r="BO6" t="str">
        <f t="shared" si="20"/>
        <v>Arrow TSA</v>
      </c>
      <c r="BP6" s="27">
        <f t="shared" ref="BP6:BP50" si="41">IF(W6&gt;0,W6/1000000,"")</f>
        <v>2.4214560000000001</v>
      </c>
      <c r="BQ6" s="75">
        <f t="shared" ref="BQ6:BQ50" si="42">IF(BP6&lt;&gt;"",BP6*1000000/$D6,"")</f>
        <v>0.30666931442616907</v>
      </c>
      <c r="BR6" s="27">
        <f t="shared" si="21"/>
        <v>2.4339200000000001</v>
      </c>
      <c r="BS6" s="75">
        <f t="shared" si="22"/>
        <v>0.30824783839480929</v>
      </c>
      <c r="BT6" s="27">
        <f t="shared" ref="BT6:BT50" si="43">IF(AD6&gt;0,AD6/1000000,"")</f>
        <v>2.5935679999999999</v>
      </c>
      <c r="BU6" s="75">
        <f t="shared" si="23"/>
        <v>0.32846672434999868</v>
      </c>
      <c r="BV6" s="76">
        <f t="shared" ref="BV6:BV50" si="44">IF(AH6&gt;0,AH6/1000000,"")</f>
        <v>2.8928159999999998</v>
      </c>
      <c r="BW6" s="77">
        <f t="shared" si="24"/>
        <v>0.36636548402327057</v>
      </c>
      <c r="BX6" s="6"/>
      <c r="BY6" s="6"/>
      <c r="BZ6" s="57" t="str">
        <f t="shared" si="2"/>
        <v/>
      </c>
      <c r="CA6" s="57" t="str">
        <f t="shared" si="3"/>
        <v>Arrow TSA</v>
      </c>
      <c r="CB6" s="74">
        <f t="shared" ref="CB6:CB50" si="45">IF($C6&gt;0,ROUND(G6/$C6,2),"")</f>
        <v>0</v>
      </c>
      <c r="CC6" s="74">
        <f t="shared" si="25"/>
        <v>0</v>
      </c>
      <c r="CD6" s="74">
        <f t="shared" si="26"/>
        <v>0</v>
      </c>
      <c r="CE6" s="74">
        <f t="shared" si="27"/>
        <v>0</v>
      </c>
      <c r="CF6" s="74">
        <f t="shared" si="28"/>
        <v>0.01</v>
      </c>
      <c r="CG6" s="74">
        <f t="shared" si="29"/>
        <v>0.01</v>
      </c>
      <c r="CH6" s="74">
        <f t="shared" si="30"/>
        <v>0.02</v>
      </c>
      <c r="CI6" s="74">
        <f t="shared" si="31"/>
        <v>0.03</v>
      </c>
      <c r="CJ6" s="74">
        <f t="shared" si="32"/>
        <v>0.04</v>
      </c>
      <c r="CK6" s="74">
        <f t="shared" si="33"/>
        <v>0.04</v>
      </c>
      <c r="CL6" s="74">
        <f t="shared" si="34"/>
        <v>0.05</v>
      </c>
      <c r="CM6" s="74">
        <f t="shared" si="35"/>
        <v>0.05</v>
      </c>
      <c r="CN6" s="74">
        <f t="shared" si="36"/>
        <v>0.05</v>
      </c>
      <c r="CO6" s="74">
        <f t="shared" si="37"/>
        <v>0.05</v>
      </c>
      <c r="CP6" s="74">
        <f t="shared" si="38"/>
        <v>0.05</v>
      </c>
      <c r="CQ6" s="74">
        <f t="shared" si="39"/>
        <v>0.05</v>
      </c>
      <c r="CR6" s="74">
        <f t="shared" si="39"/>
        <v>0.05</v>
      </c>
      <c r="CS6" s="74">
        <f>IF($C6&gt;0,ROUND(Z6/$C6,2),"")</f>
        <v>0.05</v>
      </c>
      <c r="CT6" s="74">
        <f>IF($C6&gt;0,ROUND(AA6/$C6,2),"")</f>
        <v>0.05</v>
      </c>
      <c r="CU6" s="74">
        <f>IF($C6&gt;0,ROUND(AB6/$C6,2),"")</f>
        <v>0.05</v>
      </c>
      <c r="CV6" s="74">
        <f>IF($C6&gt;0,ROUND(AC6/$C6,2),"")</f>
        <v>0.05</v>
      </c>
      <c r="CW6" s="74">
        <f>IF($C6&gt;0,ROUND(AD6/$C6,2),"")</f>
        <v>0.05</v>
      </c>
      <c r="CX6" s="74">
        <f>IF($C6&gt;0,ROUND(AE6/$C6,2),"")</f>
        <v>0.05</v>
      </c>
      <c r="CY6" s="74">
        <f>IF($C6&gt;0,ROUND(AF6/$C6,2),"")</f>
        <v>0.05</v>
      </c>
      <c r="CZ6" s="74">
        <f>IF($C6&gt;0,ROUND(AG6/$C6,2),"")</f>
        <v>0.06</v>
      </c>
      <c r="DA6" s="74">
        <f>IF($C6&gt;0,ROUND(AH6/$C6,2),"")</f>
        <v>0.06</v>
      </c>
    </row>
    <row r="7" spans="1:105" x14ac:dyDescent="0.2">
      <c r="A7" s="225"/>
      <c r="B7" s="224" t="s">
        <v>118</v>
      </c>
      <c r="C7" s="54">
        <v>43424592</v>
      </c>
      <c r="D7" s="55">
        <v>15011120</v>
      </c>
      <c r="E7" s="225"/>
      <c r="F7" s="224" t="s">
        <v>118</v>
      </c>
      <c r="G7" s="113">
        <v>8080</v>
      </c>
      <c r="H7" s="114">
        <v>14544</v>
      </c>
      <c r="I7" s="114">
        <v>19472</v>
      </c>
      <c r="J7" s="114">
        <v>23968</v>
      </c>
      <c r="K7" s="114">
        <v>36048</v>
      </c>
      <c r="L7" s="114">
        <v>104096</v>
      </c>
      <c r="M7" s="114">
        <v>224960</v>
      </c>
      <c r="N7" s="114">
        <v>395296</v>
      </c>
      <c r="O7" s="114">
        <v>489312</v>
      </c>
      <c r="P7" s="114">
        <v>580432</v>
      </c>
      <c r="Q7" s="114">
        <v>685712</v>
      </c>
      <c r="R7" s="114">
        <v>755824</v>
      </c>
      <c r="S7" s="114">
        <v>835040</v>
      </c>
      <c r="T7" s="114">
        <v>935664</v>
      </c>
      <c r="U7" s="114">
        <v>1071232</v>
      </c>
      <c r="V7" s="114">
        <v>1184400</v>
      </c>
      <c r="W7" s="115">
        <v>1259280</v>
      </c>
      <c r="X7" s="225"/>
      <c r="Y7" s="224" t="s">
        <v>118</v>
      </c>
      <c r="Z7" s="113">
        <v>1336608</v>
      </c>
      <c r="AA7" s="114">
        <v>1421488</v>
      </c>
      <c r="AB7" s="114">
        <v>1522832</v>
      </c>
      <c r="AC7" s="114">
        <v>1629168</v>
      </c>
      <c r="AD7" s="114">
        <v>1750304</v>
      </c>
      <c r="AE7" s="114">
        <v>1870224</v>
      </c>
      <c r="AF7" s="114">
        <v>2011904</v>
      </c>
      <c r="AG7" s="114">
        <v>2161456</v>
      </c>
      <c r="AH7" s="115">
        <v>2316384</v>
      </c>
      <c r="AJ7" s="62"/>
      <c r="AK7" t="str">
        <f t="shared" si="0"/>
        <v/>
      </c>
      <c r="AL7" t="str">
        <f t="shared" si="1"/>
        <v>Boundary TSA</v>
      </c>
      <c r="AM7" s="74">
        <f t="shared" si="40"/>
        <v>0</v>
      </c>
      <c r="AN7" s="74">
        <f t="shared" si="4"/>
        <v>0</v>
      </c>
      <c r="AO7" s="74">
        <f t="shared" si="5"/>
        <v>0</v>
      </c>
      <c r="AP7" s="74">
        <f t="shared" si="6"/>
        <v>0</v>
      </c>
      <c r="AQ7" s="74">
        <f t="shared" si="7"/>
        <v>0</v>
      </c>
      <c r="AR7" s="74">
        <f t="shared" si="8"/>
        <v>0.01</v>
      </c>
      <c r="AS7" s="74">
        <f t="shared" si="9"/>
        <v>0.01</v>
      </c>
      <c r="AT7" s="74">
        <f t="shared" si="10"/>
        <v>0.03</v>
      </c>
      <c r="AU7" s="74">
        <f t="shared" si="11"/>
        <v>0.03</v>
      </c>
      <c r="AV7" s="74">
        <f t="shared" si="12"/>
        <v>0.04</v>
      </c>
      <c r="AW7" s="74">
        <f t="shared" si="13"/>
        <v>0.05</v>
      </c>
      <c r="AX7" s="74">
        <f t="shared" si="14"/>
        <v>0.05</v>
      </c>
      <c r="AY7" s="74">
        <f t="shared" si="15"/>
        <v>0.06</v>
      </c>
      <c r="AZ7" s="74">
        <f t="shared" si="16"/>
        <v>0.06</v>
      </c>
      <c r="BA7" s="74">
        <f t="shared" si="17"/>
        <v>7.0000000000000007E-2</v>
      </c>
      <c r="BB7" s="74">
        <f t="shared" si="18"/>
        <v>0.08</v>
      </c>
      <c r="BC7" s="74">
        <f t="shared" si="18"/>
        <v>0.08</v>
      </c>
      <c r="BD7" s="74">
        <f>IF($D7&gt;0,ROUND(Z7/$D7,2),"")</f>
        <v>0.09</v>
      </c>
      <c r="BE7" s="74">
        <f>IF($D7&gt;0,ROUND(AA7/$D7,2),"")</f>
        <v>0.09</v>
      </c>
      <c r="BF7" s="74">
        <f>IF($D7&gt;0,ROUND(AB7/$D7,2),"")</f>
        <v>0.1</v>
      </c>
      <c r="BG7" s="74">
        <f>IF($D7&gt;0,ROUND(AC7/$D7,2),"")</f>
        <v>0.11</v>
      </c>
      <c r="BH7" s="74">
        <f>IF($D7&gt;0,ROUND(AD7/$D7,2),"")</f>
        <v>0.12</v>
      </c>
      <c r="BI7" s="74">
        <f>IF($D7&gt;0,ROUND(AE7/$D7,2),"")</f>
        <v>0.12</v>
      </c>
      <c r="BJ7" s="74">
        <f>IF($D7&gt;0,ROUND(AF7/$D7,2),"")</f>
        <v>0.13</v>
      </c>
      <c r="BK7" s="74">
        <f>IF($D7&gt;0,ROUND(AG7/$D7,2),"")</f>
        <v>0.14000000000000001</v>
      </c>
      <c r="BL7" s="74">
        <f>IF($D7&gt;0,ROUND(AH7/$D7,2),"")</f>
        <v>0.15</v>
      </c>
      <c r="BM7" s="6"/>
      <c r="BN7" t="str">
        <f t="shared" si="19"/>
        <v/>
      </c>
      <c r="BO7" t="str">
        <f t="shared" si="20"/>
        <v>Boundary TSA</v>
      </c>
      <c r="BP7" s="27">
        <f t="shared" si="41"/>
        <v>1.25928</v>
      </c>
      <c r="BQ7" s="75">
        <f t="shared" si="42"/>
        <v>8.3889809687751477E-2</v>
      </c>
      <c r="BR7" s="27">
        <f t="shared" si="21"/>
        <v>1.336608</v>
      </c>
      <c r="BS7" s="75">
        <f t="shared" si="22"/>
        <v>8.9041190797222322E-2</v>
      </c>
      <c r="BT7" s="27">
        <f t="shared" si="43"/>
        <v>1.7503040000000001</v>
      </c>
      <c r="BU7" s="75">
        <f t="shared" si="23"/>
        <v>0.11660049350081807</v>
      </c>
      <c r="BV7" s="76">
        <f t="shared" si="44"/>
        <v>2.3163840000000002</v>
      </c>
      <c r="BW7" s="77">
        <f t="shared" si="24"/>
        <v>0.15431120396079706</v>
      </c>
      <c r="BX7" s="6"/>
      <c r="BY7" s="6"/>
      <c r="BZ7" s="57" t="str">
        <f t="shared" si="2"/>
        <v/>
      </c>
      <c r="CA7" s="57" t="str">
        <f t="shared" si="3"/>
        <v>Boundary TSA</v>
      </c>
      <c r="CB7" s="74">
        <f t="shared" si="45"/>
        <v>0</v>
      </c>
      <c r="CC7" s="74">
        <f t="shared" si="25"/>
        <v>0</v>
      </c>
      <c r="CD7" s="74">
        <f t="shared" si="26"/>
        <v>0</v>
      </c>
      <c r="CE7" s="74">
        <f t="shared" si="27"/>
        <v>0</v>
      </c>
      <c r="CF7" s="74">
        <f t="shared" si="28"/>
        <v>0</v>
      </c>
      <c r="CG7" s="74">
        <f t="shared" si="29"/>
        <v>0</v>
      </c>
      <c r="CH7" s="74">
        <f t="shared" si="30"/>
        <v>0.01</v>
      </c>
      <c r="CI7" s="74">
        <f t="shared" si="31"/>
        <v>0.01</v>
      </c>
      <c r="CJ7" s="74">
        <f t="shared" si="32"/>
        <v>0.01</v>
      </c>
      <c r="CK7" s="74">
        <f t="shared" si="33"/>
        <v>0.01</v>
      </c>
      <c r="CL7" s="74">
        <f t="shared" si="34"/>
        <v>0.02</v>
      </c>
      <c r="CM7" s="74">
        <f t="shared" si="35"/>
        <v>0.02</v>
      </c>
      <c r="CN7" s="74">
        <f t="shared" si="36"/>
        <v>0.02</v>
      </c>
      <c r="CO7" s="74">
        <f t="shared" si="37"/>
        <v>0.02</v>
      </c>
      <c r="CP7" s="74">
        <f t="shared" si="38"/>
        <v>0.02</v>
      </c>
      <c r="CQ7" s="74">
        <f t="shared" si="39"/>
        <v>0.03</v>
      </c>
      <c r="CR7" s="74">
        <f t="shared" si="39"/>
        <v>0.03</v>
      </c>
      <c r="CS7" s="74">
        <f>IF($C7&gt;0,ROUND(Z7/$C7,2),"")</f>
        <v>0.03</v>
      </c>
      <c r="CT7" s="74">
        <f>IF($C7&gt;0,ROUND(AA7/$C7,2),"")</f>
        <v>0.03</v>
      </c>
      <c r="CU7" s="74">
        <f>IF($C7&gt;0,ROUND(AB7/$C7,2),"")</f>
        <v>0.04</v>
      </c>
      <c r="CV7" s="74">
        <f>IF($C7&gt;0,ROUND(AC7/$C7,2),"")</f>
        <v>0.04</v>
      </c>
      <c r="CW7" s="74">
        <f>IF($C7&gt;0,ROUND(AD7/$C7,2),"")</f>
        <v>0.04</v>
      </c>
      <c r="CX7" s="74">
        <f>IF($C7&gt;0,ROUND(AE7/$C7,2),"")</f>
        <v>0.04</v>
      </c>
      <c r="CY7" s="74">
        <f>IF($C7&gt;0,ROUND(AF7/$C7,2),"")</f>
        <v>0.05</v>
      </c>
      <c r="CZ7" s="74">
        <f>IF($C7&gt;0,ROUND(AG7/$C7,2),"")</f>
        <v>0.05</v>
      </c>
      <c r="DA7" s="74">
        <f>IF($C7&gt;0,ROUND(AH7/$C7,2),"")</f>
        <v>0.05</v>
      </c>
    </row>
    <row r="8" spans="1:105" x14ac:dyDescent="0.2">
      <c r="A8" s="225"/>
      <c r="B8" s="224" t="s">
        <v>119</v>
      </c>
      <c r="C8" s="54">
        <v>69628000</v>
      </c>
      <c r="D8" s="55">
        <v>13183136</v>
      </c>
      <c r="E8" s="225"/>
      <c r="F8" s="224" t="s">
        <v>119</v>
      </c>
      <c r="G8" s="113">
        <v>74560</v>
      </c>
      <c r="H8" s="114">
        <v>133776</v>
      </c>
      <c r="I8" s="114">
        <v>183280</v>
      </c>
      <c r="J8" s="114">
        <v>211136</v>
      </c>
      <c r="K8" s="114">
        <v>247680</v>
      </c>
      <c r="L8" s="114">
        <v>293696</v>
      </c>
      <c r="M8" s="114">
        <v>393136</v>
      </c>
      <c r="N8" s="114">
        <v>458288</v>
      </c>
      <c r="O8" s="114">
        <v>691840</v>
      </c>
      <c r="P8" s="114">
        <v>1268144</v>
      </c>
      <c r="Q8" s="114">
        <v>1813216</v>
      </c>
      <c r="R8" s="114">
        <v>2757136</v>
      </c>
      <c r="S8" s="114">
        <v>3957408</v>
      </c>
      <c r="T8" s="114">
        <v>4702432</v>
      </c>
      <c r="U8" s="114">
        <v>4951600</v>
      </c>
      <c r="V8" s="114">
        <v>4988192</v>
      </c>
      <c r="W8" s="115">
        <v>5014464</v>
      </c>
      <c r="X8" s="225"/>
      <c r="Y8" s="224" t="s">
        <v>119</v>
      </c>
      <c r="Z8" s="113">
        <v>5037824</v>
      </c>
      <c r="AA8" s="114">
        <v>5065600</v>
      </c>
      <c r="AB8" s="114">
        <v>5106048</v>
      </c>
      <c r="AC8" s="114">
        <v>5143984</v>
      </c>
      <c r="AD8" s="114">
        <v>5192160</v>
      </c>
      <c r="AE8" s="114">
        <v>5244464</v>
      </c>
      <c r="AF8" s="114">
        <v>5305040</v>
      </c>
      <c r="AG8" s="114">
        <v>5364160</v>
      </c>
      <c r="AH8" s="115">
        <v>5419408</v>
      </c>
      <c r="AJ8" s="62"/>
      <c r="AK8" t="str">
        <f t="shared" si="0"/>
        <v/>
      </c>
      <c r="AL8" t="str">
        <f t="shared" si="1"/>
        <v>Bulkley TSA</v>
      </c>
      <c r="AM8" s="74">
        <f t="shared" si="40"/>
        <v>0.01</v>
      </c>
      <c r="AN8" s="74">
        <f t="shared" si="4"/>
        <v>0.01</v>
      </c>
      <c r="AO8" s="74">
        <f t="shared" si="5"/>
        <v>0.01</v>
      </c>
      <c r="AP8" s="74">
        <f t="shared" si="6"/>
        <v>0.02</v>
      </c>
      <c r="AQ8" s="74">
        <f t="shared" si="7"/>
        <v>0.02</v>
      </c>
      <c r="AR8" s="74">
        <f t="shared" si="8"/>
        <v>0.02</v>
      </c>
      <c r="AS8" s="74">
        <f t="shared" si="9"/>
        <v>0.03</v>
      </c>
      <c r="AT8" s="74">
        <f t="shared" si="10"/>
        <v>0.03</v>
      </c>
      <c r="AU8" s="74">
        <f t="shared" si="11"/>
        <v>0.05</v>
      </c>
      <c r="AV8" s="74">
        <f t="shared" si="12"/>
        <v>0.1</v>
      </c>
      <c r="AW8" s="74">
        <f t="shared" si="13"/>
        <v>0.14000000000000001</v>
      </c>
      <c r="AX8" s="74">
        <f t="shared" si="14"/>
        <v>0.21</v>
      </c>
      <c r="AY8" s="74">
        <f t="shared" si="15"/>
        <v>0.3</v>
      </c>
      <c r="AZ8" s="74">
        <f t="shared" si="16"/>
        <v>0.36</v>
      </c>
      <c r="BA8" s="74">
        <f t="shared" si="17"/>
        <v>0.38</v>
      </c>
      <c r="BB8" s="74">
        <f t="shared" si="18"/>
        <v>0.38</v>
      </c>
      <c r="BC8" s="74">
        <f t="shared" si="18"/>
        <v>0.38</v>
      </c>
      <c r="BD8" s="74">
        <f>IF($D8&gt;0,ROUND(Z8/$D8,2),"")</f>
        <v>0.38</v>
      </c>
      <c r="BE8" s="74">
        <f>IF($D8&gt;0,ROUND(AA8/$D8,2),"")</f>
        <v>0.38</v>
      </c>
      <c r="BF8" s="74">
        <f>IF($D8&gt;0,ROUND(AB8/$D8,2),"")</f>
        <v>0.39</v>
      </c>
      <c r="BG8" s="74">
        <f>IF($D8&gt;0,ROUND(AC8/$D8,2),"")</f>
        <v>0.39</v>
      </c>
      <c r="BH8" s="74">
        <f>IF($D8&gt;0,ROUND(AD8/$D8,2),"")</f>
        <v>0.39</v>
      </c>
      <c r="BI8" s="74">
        <f>IF($D8&gt;0,ROUND(AE8/$D8,2),"")</f>
        <v>0.4</v>
      </c>
      <c r="BJ8" s="74">
        <f>IF($D8&gt;0,ROUND(AF8/$D8,2),"")</f>
        <v>0.4</v>
      </c>
      <c r="BK8" s="74">
        <f>IF($D8&gt;0,ROUND(AG8/$D8,2),"")</f>
        <v>0.41</v>
      </c>
      <c r="BL8" s="74">
        <f>IF($D8&gt;0,ROUND(AH8/$D8,2),"")</f>
        <v>0.41</v>
      </c>
      <c r="BM8" s="6"/>
      <c r="BN8" t="str">
        <f t="shared" si="19"/>
        <v/>
      </c>
      <c r="BO8" t="str">
        <f t="shared" si="20"/>
        <v>Bulkley TSA</v>
      </c>
      <c r="BP8" s="27">
        <f t="shared" si="41"/>
        <v>5.0144640000000003</v>
      </c>
      <c r="BQ8" s="75">
        <f t="shared" si="42"/>
        <v>0.38036958732732484</v>
      </c>
      <c r="BR8" s="27">
        <f t="shared" si="21"/>
        <v>5.0378239999999996</v>
      </c>
      <c r="BS8" s="75">
        <f t="shared" si="22"/>
        <v>0.38214154811116263</v>
      </c>
      <c r="BT8" s="27">
        <f t="shared" si="43"/>
        <v>5.1921600000000003</v>
      </c>
      <c r="BU8" s="75">
        <f t="shared" si="23"/>
        <v>0.39384862600218945</v>
      </c>
      <c r="BV8" s="76">
        <f t="shared" si="44"/>
        <v>5.4194079999999998</v>
      </c>
      <c r="BW8" s="77">
        <f t="shared" si="24"/>
        <v>0.4110864061479757</v>
      </c>
      <c r="BX8" s="6"/>
      <c r="BY8" s="6"/>
      <c r="BZ8" s="57" t="str">
        <f t="shared" si="2"/>
        <v/>
      </c>
      <c r="CA8" s="57" t="str">
        <f t="shared" si="3"/>
        <v>Bulkley TSA</v>
      </c>
      <c r="CB8" s="74">
        <f t="shared" si="45"/>
        <v>0</v>
      </c>
      <c r="CC8" s="74">
        <f t="shared" si="25"/>
        <v>0</v>
      </c>
      <c r="CD8" s="74">
        <f t="shared" si="26"/>
        <v>0</v>
      </c>
      <c r="CE8" s="74">
        <f t="shared" si="27"/>
        <v>0</v>
      </c>
      <c r="CF8" s="74">
        <f t="shared" si="28"/>
        <v>0</v>
      </c>
      <c r="CG8" s="74">
        <f t="shared" si="29"/>
        <v>0</v>
      </c>
      <c r="CH8" s="74">
        <f t="shared" si="30"/>
        <v>0.01</v>
      </c>
      <c r="CI8" s="74">
        <f t="shared" si="31"/>
        <v>0.01</v>
      </c>
      <c r="CJ8" s="74">
        <f t="shared" si="32"/>
        <v>0.01</v>
      </c>
      <c r="CK8" s="74">
        <f t="shared" si="33"/>
        <v>0.02</v>
      </c>
      <c r="CL8" s="74">
        <f t="shared" si="34"/>
        <v>0.03</v>
      </c>
      <c r="CM8" s="74">
        <f t="shared" si="35"/>
        <v>0.04</v>
      </c>
      <c r="CN8" s="74">
        <f t="shared" si="36"/>
        <v>0.06</v>
      </c>
      <c r="CO8" s="74">
        <f t="shared" si="37"/>
        <v>7.0000000000000007E-2</v>
      </c>
      <c r="CP8" s="74">
        <f t="shared" si="38"/>
        <v>7.0000000000000007E-2</v>
      </c>
      <c r="CQ8" s="74">
        <f t="shared" si="39"/>
        <v>7.0000000000000007E-2</v>
      </c>
      <c r="CR8" s="74">
        <f t="shared" si="39"/>
        <v>7.0000000000000007E-2</v>
      </c>
      <c r="CS8" s="74">
        <f>IF($C8&gt;0,ROUND(Z8/$C8,2),"")</f>
        <v>7.0000000000000007E-2</v>
      </c>
      <c r="CT8" s="74">
        <f>IF($C8&gt;0,ROUND(AA8/$C8,2),"")</f>
        <v>7.0000000000000007E-2</v>
      </c>
      <c r="CU8" s="74">
        <f>IF($C8&gt;0,ROUND(AB8/$C8,2),"")</f>
        <v>7.0000000000000007E-2</v>
      </c>
      <c r="CV8" s="74">
        <f>IF($C8&gt;0,ROUND(AC8/$C8,2),"")</f>
        <v>7.0000000000000007E-2</v>
      </c>
      <c r="CW8" s="74">
        <f>IF($C8&gt;0,ROUND(AD8/$C8,2),"")</f>
        <v>7.0000000000000007E-2</v>
      </c>
      <c r="CX8" s="74">
        <f>IF($C8&gt;0,ROUND(AE8/$C8,2),"")</f>
        <v>0.08</v>
      </c>
      <c r="CY8" s="74">
        <f>IF($C8&gt;0,ROUND(AF8/$C8,2),"")</f>
        <v>0.08</v>
      </c>
      <c r="CZ8" s="74">
        <f>IF($C8&gt;0,ROUND(AG8/$C8,2),"")</f>
        <v>0.08</v>
      </c>
      <c r="DA8" s="74">
        <f>IF($C8&gt;0,ROUND(AH8/$C8,2),"")</f>
        <v>0.08</v>
      </c>
    </row>
    <row r="9" spans="1:105" x14ac:dyDescent="0.2">
      <c r="A9" s="225"/>
      <c r="B9" s="224" t="s">
        <v>120</v>
      </c>
      <c r="C9" s="54">
        <v>65829904</v>
      </c>
      <c r="D9" s="55">
        <v>30875856</v>
      </c>
      <c r="E9" s="225"/>
      <c r="F9" s="224" t="s">
        <v>120</v>
      </c>
      <c r="G9" s="113">
        <v>115072</v>
      </c>
      <c r="H9" s="114">
        <v>187552</v>
      </c>
      <c r="I9" s="114">
        <v>236912</v>
      </c>
      <c r="J9" s="114">
        <v>344128</v>
      </c>
      <c r="K9" s="114">
        <v>525296</v>
      </c>
      <c r="L9" s="114">
        <v>882672</v>
      </c>
      <c r="M9" s="114">
        <v>1450416</v>
      </c>
      <c r="N9" s="114">
        <v>1951968</v>
      </c>
      <c r="O9" s="114">
        <v>2221104</v>
      </c>
      <c r="P9" s="114">
        <v>2812160</v>
      </c>
      <c r="Q9" s="114">
        <v>3157328</v>
      </c>
      <c r="R9" s="114">
        <v>3481024</v>
      </c>
      <c r="S9" s="114">
        <v>3625456</v>
      </c>
      <c r="T9" s="114">
        <v>3699504</v>
      </c>
      <c r="U9" s="114">
        <v>3735344</v>
      </c>
      <c r="V9" s="114">
        <v>3761472</v>
      </c>
      <c r="W9" s="115">
        <v>3778032</v>
      </c>
      <c r="X9" s="225"/>
      <c r="Y9" s="224" t="s">
        <v>120</v>
      </c>
      <c r="Z9" s="113">
        <v>3804528</v>
      </c>
      <c r="AA9" s="114">
        <v>3843984</v>
      </c>
      <c r="AB9" s="114">
        <v>3877520</v>
      </c>
      <c r="AC9" s="114">
        <v>3918848</v>
      </c>
      <c r="AD9" s="114">
        <v>3977120</v>
      </c>
      <c r="AE9" s="114">
        <v>4055600</v>
      </c>
      <c r="AF9" s="114">
        <v>4152768</v>
      </c>
      <c r="AG9" s="114">
        <v>4279248</v>
      </c>
      <c r="AH9" s="115">
        <v>4427936</v>
      </c>
      <c r="AJ9" s="62"/>
      <c r="AK9" t="str">
        <f t="shared" si="0"/>
        <v/>
      </c>
      <c r="AL9" t="str">
        <f t="shared" si="1"/>
        <v>Cranbrook TSA</v>
      </c>
      <c r="AM9" s="74">
        <f t="shared" si="40"/>
        <v>0</v>
      </c>
      <c r="AN9" s="74">
        <f t="shared" si="4"/>
        <v>0.01</v>
      </c>
      <c r="AO9" s="74">
        <f t="shared" si="5"/>
        <v>0.01</v>
      </c>
      <c r="AP9" s="74">
        <f t="shared" si="6"/>
        <v>0.01</v>
      </c>
      <c r="AQ9" s="74">
        <f t="shared" si="7"/>
        <v>0.02</v>
      </c>
      <c r="AR9" s="74">
        <f t="shared" si="8"/>
        <v>0.03</v>
      </c>
      <c r="AS9" s="74">
        <f t="shared" si="9"/>
        <v>0.05</v>
      </c>
      <c r="AT9" s="74">
        <f t="shared" si="10"/>
        <v>0.06</v>
      </c>
      <c r="AU9" s="74">
        <f t="shared" si="11"/>
        <v>7.0000000000000007E-2</v>
      </c>
      <c r="AV9" s="74">
        <f t="shared" si="12"/>
        <v>0.09</v>
      </c>
      <c r="AW9" s="74">
        <f t="shared" si="13"/>
        <v>0.1</v>
      </c>
      <c r="AX9" s="74">
        <f t="shared" si="14"/>
        <v>0.11</v>
      </c>
      <c r="AY9" s="74">
        <f t="shared" si="15"/>
        <v>0.12</v>
      </c>
      <c r="AZ9" s="74">
        <f t="shared" si="16"/>
        <v>0.12</v>
      </c>
      <c r="BA9" s="74">
        <f t="shared" si="17"/>
        <v>0.12</v>
      </c>
      <c r="BB9" s="74">
        <f t="shared" si="18"/>
        <v>0.12</v>
      </c>
      <c r="BC9" s="74">
        <f t="shared" si="18"/>
        <v>0.12</v>
      </c>
      <c r="BD9" s="74">
        <f>IF($D9&gt;0,ROUND(Z9/$D9,2),"")</f>
        <v>0.12</v>
      </c>
      <c r="BE9" s="74">
        <f>IF($D9&gt;0,ROUND(AA9/$D9,2),"")</f>
        <v>0.12</v>
      </c>
      <c r="BF9" s="74">
        <f>IF($D9&gt;0,ROUND(AB9/$D9,2),"")</f>
        <v>0.13</v>
      </c>
      <c r="BG9" s="74">
        <f>IF($D9&gt;0,ROUND(AC9/$D9,2),"")</f>
        <v>0.13</v>
      </c>
      <c r="BH9" s="74">
        <f>IF($D9&gt;0,ROUND(AD9/$D9,2),"")</f>
        <v>0.13</v>
      </c>
      <c r="BI9" s="74">
        <f>IF($D9&gt;0,ROUND(AE9/$D9,2),"")</f>
        <v>0.13</v>
      </c>
      <c r="BJ9" s="74">
        <f>IF($D9&gt;0,ROUND(AF9/$D9,2),"")</f>
        <v>0.13</v>
      </c>
      <c r="BK9" s="74">
        <f>IF($D9&gt;0,ROUND(AG9/$D9,2),"")</f>
        <v>0.14000000000000001</v>
      </c>
      <c r="BL9" s="74">
        <f>IF($D9&gt;0,ROUND(AH9/$D9,2),"")</f>
        <v>0.14000000000000001</v>
      </c>
      <c r="BM9" s="6"/>
      <c r="BN9" t="str">
        <f t="shared" si="19"/>
        <v/>
      </c>
      <c r="BO9" t="str">
        <f t="shared" si="20"/>
        <v>Cranbrook TSA</v>
      </c>
      <c r="BP9" s="27">
        <f t="shared" si="41"/>
        <v>3.7780320000000001</v>
      </c>
      <c r="BQ9" s="75">
        <f t="shared" si="42"/>
        <v>0.12236201645713078</v>
      </c>
      <c r="BR9" s="27">
        <f t="shared" si="21"/>
        <v>3.8045279999999999</v>
      </c>
      <c r="BS9" s="75">
        <f t="shared" si="22"/>
        <v>0.12322016270577243</v>
      </c>
      <c r="BT9" s="27">
        <f t="shared" si="43"/>
        <v>3.9771200000000002</v>
      </c>
      <c r="BU9" s="75">
        <f t="shared" si="23"/>
        <v>0.12881003201984101</v>
      </c>
      <c r="BV9" s="76">
        <f t="shared" si="44"/>
        <v>4.4279359999999999</v>
      </c>
      <c r="BW9" s="77">
        <f t="shared" si="24"/>
        <v>0.1434109551489034</v>
      </c>
      <c r="BX9" s="6"/>
      <c r="BY9" s="6"/>
      <c r="BZ9" s="57" t="str">
        <f t="shared" si="2"/>
        <v/>
      </c>
      <c r="CA9" s="57" t="str">
        <f t="shared" si="3"/>
        <v>Cranbrook TSA</v>
      </c>
      <c r="CB9" s="74">
        <f t="shared" si="45"/>
        <v>0</v>
      </c>
      <c r="CC9" s="74">
        <f t="shared" si="25"/>
        <v>0</v>
      </c>
      <c r="CD9" s="74">
        <f t="shared" si="26"/>
        <v>0</v>
      </c>
      <c r="CE9" s="74">
        <f t="shared" si="27"/>
        <v>0.01</v>
      </c>
      <c r="CF9" s="74">
        <f t="shared" si="28"/>
        <v>0.01</v>
      </c>
      <c r="CG9" s="74">
        <f t="shared" si="29"/>
        <v>0.01</v>
      </c>
      <c r="CH9" s="74">
        <f t="shared" si="30"/>
        <v>0.02</v>
      </c>
      <c r="CI9" s="74">
        <f t="shared" si="31"/>
        <v>0.03</v>
      </c>
      <c r="CJ9" s="74">
        <f t="shared" si="32"/>
        <v>0.03</v>
      </c>
      <c r="CK9" s="74">
        <f t="shared" si="33"/>
        <v>0.04</v>
      </c>
      <c r="CL9" s="74">
        <f t="shared" si="34"/>
        <v>0.05</v>
      </c>
      <c r="CM9" s="74">
        <f t="shared" si="35"/>
        <v>0.05</v>
      </c>
      <c r="CN9" s="74">
        <f t="shared" si="36"/>
        <v>0.06</v>
      </c>
      <c r="CO9" s="74">
        <f t="shared" si="37"/>
        <v>0.06</v>
      </c>
      <c r="CP9" s="74">
        <f t="shared" si="38"/>
        <v>0.06</v>
      </c>
      <c r="CQ9" s="74">
        <f t="shared" si="39"/>
        <v>0.06</v>
      </c>
      <c r="CR9" s="74">
        <f t="shared" si="39"/>
        <v>0.06</v>
      </c>
      <c r="CS9" s="74">
        <f>IF($C9&gt;0,ROUND(Z9/$C9,2),"")</f>
        <v>0.06</v>
      </c>
      <c r="CT9" s="74">
        <f>IF($C9&gt;0,ROUND(AA9/$C9,2),"")</f>
        <v>0.06</v>
      </c>
      <c r="CU9" s="74">
        <f>IF($C9&gt;0,ROUND(AB9/$C9,2),"")</f>
        <v>0.06</v>
      </c>
      <c r="CV9" s="74">
        <f>IF($C9&gt;0,ROUND(AC9/$C9,2),"")</f>
        <v>0.06</v>
      </c>
      <c r="CW9" s="74">
        <f>IF($C9&gt;0,ROUND(AD9/$C9,2),"")</f>
        <v>0.06</v>
      </c>
      <c r="CX9" s="74">
        <f>IF($C9&gt;0,ROUND(AE9/$C9,2),"")</f>
        <v>0.06</v>
      </c>
      <c r="CY9" s="74">
        <f>IF($C9&gt;0,ROUND(AF9/$C9,2),"")</f>
        <v>0.06</v>
      </c>
      <c r="CZ9" s="74">
        <f>IF($C9&gt;0,ROUND(AG9/$C9,2),"")</f>
        <v>7.0000000000000007E-2</v>
      </c>
      <c r="DA9" s="74">
        <f>IF($C9&gt;0,ROUND(AH9/$C9,2),"")</f>
        <v>7.0000000000000007E-2</v>
      </c>
    </row>
    <row r="10" spans="1:105" x14ac:dyDescent="0.2">
      <c r="A10" s="225"/>
      <c r="B10" s="224" t="s">
        <v>121</v>
      </c>
      <c r="C10" s="54">
        <v>107675632</v>
      </c>
      <c r="D10" s="55">
        <v>30889120</v>
      </c>
      <c r="E10" s="225"/>
      <c r="F10" s="224" t="s">
        <v>121</v>
      </c>
      <c r="G10" s="113">
        <v>0</v>
      </c>
      <c r="H10" s="114">
        <v>1552</v>
      </c>
      <c r="I10" s="114">
        <v>5376</v>
      </c>
      <c r="J10" s="114">
        <v>5648</v>
      </c>
      <c r="K10" s="114">
        <v>5648</v>
      </c>
      <c r="L10" s="114">
        <v>28688</v>
      </c>
      <c r="M10" s="114">
        <v>59200</v>
      </c>
      <c r="N10" s="114">
        <v>173360</v>
      </c>
      <c r="O10" s="114">
        <v>2875024</v>
      </c>
      <c r="P10" s="114">
        <v>6192752</v>
      </c>
      <c r="Q10" s="114">
        <v>8060544</v>
      </c>
      <c r="R10" s="114">
        <v>11283456</v>
      </c>
      <c r="S10" s="114">
        <v>12387456</v>
      </c>
      <c r="T10" s="114">
        <v>12840656</v>
      </c>
      <c r="U10" s="114">
        <v>12993216</v>
      </c>
      <c r="V10" s="114">
        <v>13061472</v>
      </c>
      <c r="W10" s="115">
        <v>13138496</v>
      </c>
      <c r="X10" s="225"/>
      <c r="Y10" s="224" t="s">
        <v>121</v>
      </c>
      <c r="Z10" s="113">
        <v>13215200</v>
      </c>
      <c r="AA10" s="114">
        <v>13293248</v>
      </c>
      <c r="AB10" s="114">
        <v>13366224</v>
      </c>
      <c r="AC10" s="114">
        <v>13464960</v>
      </c>
      <c r="AD10" s="114">
        <v>13560768</v>
      </c>
      <c r="AE10" s="114">
        <v>13679264</v>
      </c>
      <c r="AF10" s="114">
        <v>13785072</v>
      </c>
      <c r="AG10" s="114">
        <v>13887952</v>
      </c>
      <c r="AH10" s="115">
        <v>13973088</v>
      </c>
      <c r="AJ10" s="62"/>
      <c r="AK10" t="str">
        <f t="shared" si="0"/>
        <v/>
      </c>
      <c r="AL10" t="str">
        <f t="shared" si="1"/>
        <v>Dawson Creek TSA</v>
      </c>
      <c r="AM10" s="74">
        <f t="shared" si="40"/>
        <v>0</v>
      </c>
      <c r="AN10" s="74">
        <f t="shared" si="4"/>
        <v>0</v>
      </c>
      <c r="AO10" s="74">
        <f t="shared" si="5"/>
        <v>0</v>
      </c>
      <c r="AP10" s="74">
        <f t="shared" si="6"/>
        <v>0</v>
      </c>
      <c r="AQ10" s="74">
        <f t="shared" si="7"/>
        <v>0</v>
      </c>
      <c r="AR10" s="74">
        <f t="shared" si="8"/>
        <v>0</v>
      </c>
      <c r="AS10" s="74">
        <f t="shared" si="9"/>
        <v>0</v>
      </c>
      <c r="AT10" s="74">
        <f t="shared" si="10"/>
        <v>0.01</v>
      </c>
      <c r="AU10" s="74">
        <f t="shared" si="11"/>
        <v>0.09</v>
      </c>
      <c r="AV10" s="74">
        <f t="shared" si="12"/>
        <v>0.2</v>
      </c>
      <c r="AW10" s="74">
        <f t="shared" si="13"/>
        <v>0.26</v>
      </c>
      <c r="AX10" s="74">
        <f t="shared" si="14"/>
        <v>0.37</v>
      </c>
      <c r="AY10" s="74">
        <f t="shared" si="15"/>
        <v>0.4</v>
      </c>
      <c r="AZ10" s="74">
        <f t="shared" si="16"/>
        <v>0.42</v>
      </c>
      <c r="BA10" s="74">
        <f t="shared" si="17"/>
        <v>0.42</v>
      </c>
      <c r="BB10" s="74">
        <f t="shared" si="18"/>
        <v>0.42</v>
      </c>
      <c r="BC10" s="74">
        <f t="shared" si="18"/>
        <v>0.43</v>
      </c>
      <c r="BD10" s="74">
        <f>IF($D10&gt;0,ROUND(Z10/$D10,2),"")</f>
        <v>0.43</v>
      </c>
      <c r="BE10" s="74">
        <f>IF($D10&gt;0,ROUND(AA10/$D10,2),"")</f>
        <v>0.43</v>
      </c>
      <c r="BF10" s="74">
        <f>IF($D10&gt;0,ROUND(AB10/$D10,2),"")</f>
        <v>0.43</v>
      </c>
      <c r="BG10" s="74">
        <f>IF($D10&gt;0,ROUND(AC10/$D10,2),"")</f>
        <v>0.44</v>
      </c>
      <c r="BH10" s="74">
        <f>IF($D10&gt;0,ROUND(AD10/$D10,2),"")</f>
        <v>0.44</v>
      </c>
      <c r="BI10" s="74">
        <f>IF($D10&gt;0,ROUND(AE10/$D10,2),"")</f>
        <v>0.44</v>
      </c>
      <c r="BJ10" s="74">
        <f>IF($D10&gt;0,ROUND(AF10/$D10,2),"")</f>
        <v>0.45</v>
      </c>
      <c r="BK10" s="74">
        <f>IF($D10&gt;0,ROUND(AG10/$D10,2),"")</f>
        <v>0.45</v>
      </c>
      <c r="BL10" s="74">
        <f>IF($D10&gt;0,ROUND(AH10/$D10,2),"")</f>
        <v>0.45</v>
      </c>
      <c r="BM10" s="6"/>
      <c r="BN10" t="str">
        <f t="shared" si="19"/>
        <v/>
      </c>
      <c r="BO10" t="str">
        <f t="shared" si="20"/>
        <v>Dawson Creek TSA</v>
      </c>
      <c r="BP10" s="27">
        <f t="shared" si="41"/>
        <v>13.138496</v>
      </c>
      <c r="BQ10" s="75">
        <f t="shared" si="42"/>
        <v>0.42534381037724611</v>
      </c>
      <c r="BR10" s="27">
        <f t="shared" si="21"/>
        <v>13.215199999999999</v>
      </c>
      <c r="BS10" s="75">
        <f t="shared" si="22"/>
        <v>0.42782701481945745</v>
      </c>
      <c r="BT10" s="27">
        <f t="shared" si="43"/>
        <v>13.560767999999999</v>
      </c>
      <c r="BU10" s="75">
        <f t="shared" si="23"/>
        <v>0.43901438435280771</v>
      </c>
      <c r="BV10" s="76">
        <f t="shared" si="44"/>
        <v>13.973088000000001</v>
      </c>
      <c r="BW10" s="77">
        <f t="shared" si="24"/>
        <v>0.45236277368859973</v>
      </c>
      <c r="BX10" s="6"/>
      <c r="BY10" s="6"/>
      <c r="BZ10" s="57" t="str">
        <f t="shared" si="2"/>
        <v/>
      </c>
      <c r="CA10" s="57" t="str">
        <f t="shared" si="3"/>
        <v>Dawson Creek TSA</v>
      </c>
      <c r="CB10" s="74">
        <f t="shared" si="45"/>
        <v>0</v>
      </c>
      <c r="CC10" s="74">
        <f t="shared" si="25"/>
        <v>0</v>
      </c>
      <c r="CD10" s="74">
        <f t="shared" si="26"/>
        <v>0</v>
      </c>
      <c r="CE10" s="74">
        <f t="shared" si="27"/>
        <v>0</v>
      </c>
      <c r="CF10" s="74">
        <f t="shared" si="28"/>
        <v>0</v>
      </c>
      <c r="CG10" s="74">
        <f t="shared" si="29"/>
        <v>0</v>
      </c>
      <c r="CH10" s="74">
        <f t="shared" si="30"/>
        <v>0</v>
      </c>
      <c r="CI10" s="74">
        <f t="shared" si="31"/>
        <v>0</v>
      </c>
      <c r="CJ10" s="74">
        <f t="shared" si="32"/>
        <v>0.03</v>
      </c>
      <c r="CK10" s="74">
        <f t="shared" si="33"/>
        <v>0.06</v>
      </c>
      <c r="CL10" s="74">
        <f t="shared" si="34"/>
        <v>7.0000000000000007E-2</v>
      </c>
      <c r="CM10" s="74">
        <f t="shared" si="35"/>
        <v>0.1</v>
      </c>
      <c r="CN10" s="74">
        <f t="shared" si="36"/>
        <v>0.12</v>
      </c>
      <c r="CO10" s="74">
        <f t="shared" si="37"/>
        <v>0.12</v>
      </c>
      <c r="CP10" s="74">
        <f t="shared" si="38"/>
        <v>0.12</v>
      </c>
      <c r="CQ10" s="74">
        <f t="shared" si="39"/>
        <v>0.12</v>
      </c>
      <c r="CR10" s="74">
        <f t="shared" si="39"/>
        <v>0.12</v>
      </c>
      <c r="CS10" s="74">
        <f>IF($C10&gt;0,ROUND(Z10/$C10,2),"")</f>
        <v>0.12</v>
      </c>
      <c r="CT10" s="74">
        <f>IF($C10&gt;0,ROUND(AA10/$C10,2),"")</f>
        <v>0.12</v>
      </c>
      <c r="CU10" s="74">
        <f>IF($C10&gt;0,ROUND(AB10/$C10,2),"")</f>
        <v>0.12</v>
      </c>
      <c r="CV10" s="74">
        <f>IF($C10&gt;0,ROUND(AC10/$C10,2),"")</f>
        <v>0.13</v>
      </c>
      <c r="CW10" s="74">
        <f>IF($C10&gt;0,ROUND(AD10/$C10,2),"")</f>
        <v>0.13</v>
      </c>
      <c r="CX10" s="74">
        <f>IF($C10&gt;0,ROUND(AE10/$C10,2),"")</f>
        <v>0.13</v>
      </c>
      <c r="CY10" s="74">
        <f>IF($C10&gt;0,ROUND(AF10/$C10,2),"")</f>
        <v>0.13</v>
      </c>
      <c r="CZ10" s="74">
        <f>IF($C10&gt;0,ROUND(AG10/$C10,2),"")</f>
        <v>0.13</v>
      </c>
      <c r="DA10" s="74">
        <f>IF($C10&gt;0,ROUND(AH10/$C10,2),"")</f>
        <v>0.13</v>
      </c>
    </row>
    <row r="11" spans="1:105" x14ac:dyDescent="0.2">
      <c r="A11" s="225"/>
      <c r="B11" s="224" t="s">
        <v>183</v>
      </c>
      <c r="C11" s="54">
        <v>285258608</v>
      </c>
      <c r="D11" s="55">
        <v>109503152</v>
      </c>
      <c r="E11" s="225"/>
      <c r="F11" s="224" t="s">
        <v>183</v>
      </c>
      <c r="G11" s="113">
        <v>919296</v>
      </c>
      <c r="H11" s="114">
        <v>2200032</v>
      </c>
      <c r="I11" s="114">
        <v>3395024</v>
      </c>
      <c r="J11" s="114">
        <v>4636464</v>
      </c>
      <c r="K11" s="114">
        <v>6935616</v>
      </c>
      <c r="L11" s="114">
        <v>10614736</v>
      </c>
      <c r="M11" s="114">
        <v>21298624</v>
      </c>
      <c r="N11" s="114">
        <v>30163056</v>
      </c>
      <c r="O11" s="114">
        <v>45526352</v>
      </c>
      <c r="P11" s="114">
        <v>55135296</v>
      </c>
      <c r="Q11" s="114">
        <v>61293968</v>
      </c>
      <c r="R11" s="114">
        <v>66362576</v>
      </c>
      <c r="S11" s="114">
        <v>70733808</v>
      </c>
      <c r="T11" s="114">
        <v>72828976</v>
      </c>
      <c r="U11" s="114">
        <v>73219136</v>
      </c>
      <c r="V11" s="114">
        <v>73541184</v>
      </c>
      <c r="W11" s="115">
        <v>73566848</v>
      </c>
      <c r="X11" s="225"/>
      <c r="Y11" s="224" t="s">
        <v>183</v>
      </c>
      <c r="Z11" s="113">
        <v>73645456</v>
      </c>
      <c r="AA11" s="114">
        <v>73729536</v>
      </c>
      <c r="AB11" s="114">
        <v>73831152</v>
      </c>
      <c r="AC11" s="114">
        <v>73932976</v>
      </c>
      <c r="AD11" s="114">
        <v>74033216</v>
      </c>
      <c r="AE11" s="114">
        <v>74136400</v>
      </c>
      <c r="AF11" s="114">
        <v>74239424</v>
      </c>
      <c r="AG11" s="114">
        <v>74334576</v>
      </c>
      <c r="AH11" s="115">
        <v>74407088</v>
      </c>
      <c r="AJ11" s="62"/>
      <c r="AK11" t="str">
        <f t="shared" si="0"/>
        <v/>
      </c>
      <c r="AL11" t="str">
        <f t="shared" si="1"/>
        <v>Ft. St. James Forest District</v>
      </c>
      <c r="AM11" s="74">
        <f t="shared" si="40"/>
        <v>0.01</v>
      </c>
      <c r="AN11" s="74">
        <f t="shared" si="4"/>
        <v>0.02</v>
      </c>
      <c r="AO11" s="74">
        <f t="shared" si="5"/>
        <v>0.03</v>
      </c>
      <c r="AP11" s="74">
        <f t="shared" si="6"/>
        <v>0.04</v>
      </c>
      <c r="AQ11" s="74">
        <f t="shared" si="7"/>
        <v>0.06</v>
      </c>
      <c r="AR11" s="74">
        <f t="shared" si="8"/>
        <v>0.1</v>
      </c>
      <c r="AS11" s="74">
        <f t="shared" si="9"/>
        <v>0.19</v>
      </c>
      <c r="AT11" s="74">
        <f t="shared" si="10"/>
        <v>0.28000000000000003</v>
      </c>
      <c r="AU11" s="74">
        <f t="shared" si="11"/>
        <v>0.42</v>
      </c>
      <c r="AV11" s="74">
        <f t="shared" si="12"/>
        <v>0.5</v>
      </c>
      <c r="AW11" s="74">
        <f t="shared" si="13"/>
        <v>0.56000000000000005</v>
      </c>
      <c r="AX11" s="74">
        <f t="shared" si="14"/>
        <v>0.61</v>
      </c>
      <c r="AY11" s="74">
        <f t="shared" si="15"/>
        <v>0.65</v>
      </c>
      <c r="AZ11" s="74">
        <f t="shared" si="16"/>
        <v>0.67</v>
      </c>
      <c r="BA11" s="74">
        <f t="shared" si="17"/>
        <v>0.67</v>
      </c>
      <c r="BB11" s="74">
        <f t="shared" si="18"/>
        <v>0.67</v>
      </c>
      <c r="BC11" s="74">
        <f t="shared" si="18"/>
        <v>0.67</v>
      </c>
      <c r="BD11" s="74">
        <f>IF($D11&gt;0,ROUND(Z11/$D11,2),"")</f>
        <v>0.67</v>
      </c>
      <c r="BE11" s="74">
        <f>IF($D11&gt;0,ROUND(AA11/$D11,2),"")</f>
        <v>0.67</v>
      </c>
      <c r="BF11" s="74">
        <f>IF($D11&gt;0,ROUND(AB11/$D11,2),"")</f>
        <v>0.67</v>
      </c>
      <c r="BG11" s="74">
        <f>IF($D11&gt;0,ROUND(AC11/$D11,2),"")</f>
        <v>0.68</v>
      </c>
      <c r="BH11" s="74">
        <f>IF($D11&gt;0,ROUND(AD11/$D11,2),"")</f>
        <v>0.68</v>
      </c>
      <c r="BI11" s="74">
        <f>IF($D11&gt;0,ROUND(AE11/$D11,2),"")</f>
        <v>0.68</v>
      </c>
      <c r="BJ11" s="74">
        <f>IF($D11&gt;0,ROUND(AF11/$D11,2),"")</f>
        <v>0.68</v>
      </c>
      <c r="BK11" s="74">
        <f>IF($D11&gt;0,ROUND(AG11/$D11,2),"")</f>
        <v>0.68</v>
      </c>
      <c r="BL11" s="74">
        <f>IF($D11&gt;0,ROUND(AH11/$D11,2),"")</f>
        <v>0.68</v>
      </c>
      <c r="BM11" s="6"/>
      <c r="BN11" t="str">
        <f t="shared" si="19"/>
        <v/>
      </c>
      <c r="BO11" t="str">
        <f t="shared" si="20"/>
        <v>Ft. St. James Forest District</v>
      </c>
      <c r="BP11" s="27">
        <f t="shared" si="41"/>
        <v>73.566847999999993</v>
      </c>
      <c r="BQ11" s="75">
        <f t="shared" si="42"/>
        <v>0.67182402201536628</v>
      </c>
      <c r="BR11" s="27">
        <f t="shared" si="21"/>
        <v>73.645455999999996</v>
      </c>
      <c r="BS11" s="75">
        <f t="shared" si="22"/>
        <v>0.67254188263000869</v>
      </c>
      <c r="BT11" s="27">
        <f t="shared" si="43"/>
        <v>74.033215999999996</v>
      </c>
      <c r="BU11" s="75">
        <f t="shared" si="23"/>
        <v>0.67608296791310629</v>
      </c>
      <c r="BV11" s="76">
        <f t="shared" si="44"/>
        <v>74.407088000000002</v>
      </c>
      <c r="BW11" s="77">
        <f t="shared" si="24"/>
        <v>0.67949722579675154</v>
      </c>
      <c r="BX11" s="6"/>
      <c r="BY11" s="6"/>
      <c r="BZ11" s="57" t="str">
        <f t="shared" si="2"/>
        <v/>
      </c>
      <c r="CA11" s="57" t="str">
        <f t="shared" si="3"/>
        <v>Ft. St. James Forest District</v>
      </c>
      <c r="CB11" s="74">
        <f t="shared" si="45"/>
        <v>0</v>
      </c>
      <c r="CC11" s="74">
        <f t="shared" si="25"/>
        <v>0.01</v>
      </c>
      <c r="CD11" s="74">
        <f t="shared" si="26"/>
        <v>0.01</v>
      </c>
      <c r="CE11" s="74">
        <f t="shared" si="27"/>
        <v>0.02</v>
      </c>
      <c r="CF11" s="74">
        <f t="shared" si="28"/>
        <v>0.02</v>
      </c>
      <c r="CG11" s="74">
        <f t="shared" si="29"/>
        <v>0.04</v>
      </c>
      <c r="CH11" s="74">
        <f t="shared" si="30"/>
        <v>7.0000000000000007E-2</v>
      </c>
      <c r="CI11" s="74">
        <f t="shared" si="31"/>
        <v>0.11</v>
      </c>
      <c r="CJ11" s="74">
        <f t="shared" si="32"/>
        <v>0.16</v>
      </c>
      <c r="CK11" s="74">
        <f t="shared" si="33"/>
        <v>0.19</v>
      </c>
      <c r="CL11" s="74">
        <f t="shared" si="34"/>
        <v>0.21</v>
      </c>
      <c r="CM11" s="74">
        <f t="shared" si="35"/>
        <v>0.23</v>
      </c>
      <c r="CN11" s="74">
        <f t="shared" si="36"/>
        <v>0.25</v>
      </c>
      <c r="CO11" s="74">
        <f t="shared" si="37"/>
        <v>0.26</v>
      </c>
      <c r="CP11" s="74">
        <f t="shared" si="38"/>
        <v>0.26</v>
      </c>
      <c r="CQ11" s="74">
        <f t="shared" si="39"/>
        <v>0.26</v>
      </c>
      <c r="CR11" s="74">
        <f t="shared" si="39"/>
        <v>0.26</v>
      </c>
      <c r="CS11" s="74">
        <f>IF($C11&gt;0,ROUND(Z11/$C11,2),"")</f>
        <v>0.26</v>
      </c>
      <c r="CT11" s="74">
        <f>IF($C11&gt;0,ROUND(AA11/$C11,2),"")</f>
        <v>0.26</v>
      </c>
      <c r="CU11" s="74">
        <f>IF($C11&gt;0,ROUND(AB11/$C11,2),"")</f>
        <v>0.26</v>
      </c>
      <c r="CV11" s="74">
        <f>IF($C11&gt;0,ROUND(AC11/$C11,2),"")</f>
        <v>0.26</v>
      </c>
      <c r="CW11" s="74">
        <f>IF($C11&gt;0,ROUND(AD11/$C11,2),"")</f>
        <v>0.26</v>
      </c>
      <c r="CX11" s="74">
        <f>IF($C11&gt;0,ROUND(AE11/$C11,2),"")</f>
        <v>0.26</v>
      </c>
      <c r="CY11" s="74">
        <f>IF($C11&gt;0,ROUND(AF11/$C11,2),"")</f>
        <v>0.26</v>
      </c>
      <c r="CZ11" s="74">
        <f>IF($C11&gt;0,ROUND(AG11/$C11,2),"")</f>
        <v>0.26</v>
      </c>
      <c r="DA11" s="74">
        <f>IF($C11&gt;0,ROUND(AH11/$C11,2),"")</f>
        <v>0.26</v>
      </c>
    </row>
    <row r="12" spans="1:105" x14ac:dyDescent="0.2">
      <c r="A12" s="225"/>
      <c r="B12" s="224" t="s">
        <v>122</v>
      </c>
      <c r="C12" s="54">
        <v>36496960</v>
      </c>
      <c r="D12" s="55">
        <v>5027152</v>
      </c>
      <c r="E12" s="225"/>
      <c r="F12" s="224" t="s">
        <v>122</v>
      </c>
      <c r="G12" s="113">
        <v>87264</v>
      </c>
      <c r="H12" s="114">
        <v>162000</v>
      </c>
      <c r="I12" s="114">
        <v>191280</v>
      </c>
      <c r="J12" s="114">
        <v>229440</v>
      </c>
      <c r="K12" s="114">
        <v>277392</v>
      </c>
      <c r="L12" s="114">
        <v>329232</v>
      </c>
      <c r="M12" s="114">
        <v>478000</v>
      </c>
      <c r="N12" s="114">
        <v>727360</v>
      </c>
      <c r="O12" s="114">
        <v>818528</v>
      </c>
      <c r="P12" s="114">
        <v>954144</v>
      </c>
      <c r="Q12" s="114">
        <v>997056</v>
      </c>
      <c r="R12" s="114">
        <v>1033856</v>
      </c>
      <c r="S12" s="114">
        <v>1057056</v>
      </c>
      <c r="T12" s="114">
        <v>1072272</v>
      </c>
      <c r="U12" s="114">
        <v>1084048</v>
      </c>
      <c r="V12" s="114">
        <v>1096016</v>
      </c>
      <c r="W12" s="115">
        <v>1108784</v>
      </c>
      <c r="X12" s="225"/>
      <c r="Y12" s="224" t="s">
        <v>122</v>
      </c>
      <c r="Z12" s="113">
        <v>1124464</v>
      </c>
      <c r="AA12" s="114">
        <v>1141664</v>
      </c>
      <c r="AB12" s="114">
        <v>1163248</v>
      </c>
      <c r="AC12" s="114">
        <v>1184432</v>
      </c>
      <c r="AD12" s="114">
        <v>1204336</v>
      </c>
      <c r="AE12" s="114">
        <v>1229040</v>
      </c>
      <c r="AF12" s="114">
        <v>1255504</v>
      </c>
      <c r="AG12" s="114">
        <v>1281904</v>
      </c>
      <c r="AH12" s="115">
        <v>1316256</v>
      </c>
      <c r="AJ12" s="62"/>
      <c r="AK12" t="str">
        <f t="shared" si="0"/>
        <v/>
      </c>
      <c r="AL12" t="str">
        <f t="shared" si="1"/>
        <v>Golden TSA</v>
      </c>
      <c r="AM12" s="74">
        <f t="shared" si="40"/>
        <v>0.02</v>
      </c>
      <c r="AN12" s="74">
        <f t="shared" si="4"/>
        <v>0.03</v>
      </c>
      <c r="AO12" s="74">
        <f t="shared" si="5"/>
        <v>0.04</v>
      </c>
      <c r="AP12" s="74">
        <f t="shared" si="6"/>
        <v>0.05</v>
      </c>
      <c r="AQ12" s="74">
        <f t="shared" si="7"/>
        <v>0.06</v>
      </c>
      <c r="AR12" s="74">
        <f t="shared" si="8"/>
        <v>7.0000000000000007E-2</v>
      </c>
      <c r="AS12" s="74">
        <f t="shared" si="9"/>
        <v>0.1</v>
      </c>
      <c r="AT12" s="74">
        <f t="shared" si="10"/>
        <v>0.14000000000000001</v>
      </c>
      <c r="AU12" s="74">
        <f t="shared" si="11"/>
        <v>0.16</v>
      </c>
      <c r="AV12" s="74">
        <f t="shared" si="12"/>
        <v>0.19</v>
      </c>
      <c r="AW12" s="74">
        <f t="shared" si="13"/>
        <v>0.2</v>
      </c>
      <c r="AX12" s="74">
        <f t="shared" si="14"/>
        <v>0.21</v>
      </c>
      <c r="AY12" s="74">
        <f t="shared" si="15"/>
        <v>0.21</v>
      </c>
      <c r="AZ12" s="74">
        <f t="shared" si="16"/>
        <v>0.21</v>
      </c>
      <c r="BA12" s="74">
        <f t="shared" si="17"/>
        <v>0.22</v>
      </c>
      <c r="BB12" s="74">
        <f t="shared" si="18"/>
        <v>0.22</v>
      </c>
      <c r="BC12" s="74">
        <f t="shared" si="18"/>
        <v>0.22</v>
      </c>
      <c r="BD12" s="74">
        <f>IF($D12&gt;0,ROUND(Z12/$D12,2),"")</f>
        <v>0.22</v>
      </c>
      <c r="BE12" s="74">
        <f>IF($D12&gt;0,ROUND(AA12/$D12,2),"")</f>
        <v>0.23</v>
      </c>
      <c r="BF12" s="74">
        <f>IF($D12&gt;0,ROUND(AB12/$D12,2),"")</f>
        <v>0.23</v>
      </c>
      <c r="BG12" s="74">
        <f>IF($D12&gt;0,ROUND(AC12/$D12,2),"")</f>
        <v>0.24</v>
      </c>
      <c r="BH12" s="74">
        <f>IF($D12&gt;0,ROUND(AD12/$D12,2),"")</f>
        <v>0.24</v>
      </c>
      <c r="BI12" s="74">
        <f>IF($D12&gt;0,ROUND(AE12/$D12,2),"")</f>
        <v>0.24</v>
      </c>
      <c r="BJ12" s="74">
        <f>IF($D12&gt;0,ROUND(AF12/$D12,2),"")</f>
        <v>0.25</v>
      </c>
      <c r="BK12" s="74">
        <f>IF($D12&gt;0,ROUND(AG12/$D12,2),"")</f>
        <v>0.25</v>
      </c>
      <c r="BL12" s="74">
        <f>IF($D12&gt;0,ROUND(AH12/$D12,2),"")</f>
        <v>0.26</v>
      </c>
      <c r="BM12" s="6"/>
      <c r="BN12" t="str">
        <f t="shared" si="19"/>
        <v/>
      </c>
      <c r="BO12" t="str">
        <f t="shared" si="20"/>
        <v>Golden TSA</v>
      </c>
      <c r="BP12" s="27">
        <f t="shared" si="41"/>
        <v>1.108784</v>
      </c>
      <c r="BQ12" s="75">
        <f t="shared" si="42"/>
        <v>0.22055907599372368</v>
      </c>
      <c r="BR12" s="27">
        <f t="shared" si="21"/>
        <v>1.1244639999999999</v>
      </c>
      <c r="BS12" s="75">
        <f t="shared" si="22"/>
        <v>0.22367813823811175</v>
      </c>
      <c r="BT12" s="27">
        <f t="shared" si="43"/>
        <v>1.2043360000000001</v>
      </c>
      <c r="BU12" s="75">
        <f t="shared" si="23"/>
        <v>0.23956625938503551</v>
      </c>
      <c r="BV12" s="76">
        <f t="shared" si="44"/>
        <v>1.3162560000000001</v>
      </c>
      <c r="BW12" s="77">
        <f t="shared" si="24"/>
        <v>0.26182936183349936</v>
      </c>
      <c r="BX12" s="6"/>
      <c r="BY12" s="6"/>
      <c r="BZ12" s="57" t="str">
        <f t="shared" si="2"/>
        <v/>
      </c>
      <c r="CA12" s="57" t="str">
        <f t="shared" si="3"/>
        <v>Golden TSA</v>
      </c>
      <c r="CB12" s="74">
        <f t="shared" si="45"/>
        <v>0</v>
      </c>
      <c r="CC12" s="74">
        <f t="shared" si="25"/>
        <v>0</v>
      </c>
      <c r="CD12" s="74">
        <f t="shared" si="26"/>
        <v>0.01</v>
      </c>
      <c r="CE12" s="74">
        <f t="shared" si="27"/>
        <v>0.01</v>
      </c>
      <c r="CF12" s="74">
        <f t="shared" si="28"/>
        <v>0.01</v>
      </c>
      <c r="CG12" s="74">
        <f t="shared" si="29"/>
        <v>0.01</v>
      </c>
      <c r="CH12" s="74">
        <f t="shared" si="30"/>
        <v>0.01</v>
      </c>
      <c r="CI12" s="74">
        <f t="shared" si="31"/>
        <v>0.02</v>
      </c>
      <c r="CJ12" s="74">
        <f t="shared" si="32"/>
        <v>0.02</v>
      </c>
      <c r="CK12" s="74">
        <f t="shared" si="33"/>
        <v>0.03</v>
      </c>
      <c r="CL12" s="74">
        <f t="shared" si="34"/>
        <v>0.03</v>
      </c>
      <c r="CM12" s="74">
        <f t="shared" si="35"/>
        <v>0.03</v>
      </c>
      <c r="CN12" s="74">
        <f t="shared" si="36"/>
        <v>0.03</v>
      </c>
      <c r="CO12" s="74">
        <f t="shared" si="37"/>
        <v>0.03</v>
      </c>
      <c r="CP12" s="74">
        <f t="shared" si="38"/>
        <v>0.03</v>
      </c>
      <c r="CQ12" s="74">
        <f t="shared" si="39"/>
        <v>0.03</v>
      </c>
      <c r="CR12" s="74">
        <f t="shared" si="39"/>
        <v>0.03</v>
      </c>
      <c r="CS12" s="74">
        <f>IF($C12&gt;0,ROUND(Z12/$C12,2),"")</f>
        <v>0.03</v>
      </c>
      <c r="CT12" s="74">
        <f>IF($C12&gt;0,ROUND(AA12/$C12,2),"")</f>
        <v>0.03</v>
      </c>
      <c r="CU12" s="74">
        <f>IF($C12&gt;0,ROUND(AB12/$C12,2),"")</f>
        <v>0.03</v>
      </c>
      <c r="CV12" s="74">
        <f>IF($C12&gt;0,ROUND(AC12/$C12,2),"")</f>
        <v>0.03</v>
      </c>
      <c r="CW12" s="74">
        <f>IF($C12&gt;0,ROUND(AD12/$C12,2),"")</f>
        <v>0.03</v>
      </c>
      <c r="CX12" s="74">
        <f>IF($C12&gt;0,ROUND(AE12/$C12,2),"")</f>
        <v>0.03</v>
      </c>
      <c r="CY12" s="74">
        <f>IF($C12&gt;0,ROUND(AF12/$C12,2),"")</f>
        <v>0.03</v>
      </c>
      <c r="CZ12" s="74">
        <f>IF($C12&gt;0,ROUND(AG12/$C12,2),"")</f>
        <v>0.04</v>
      </c>
      <c r="DA12" s="74">
        <f>IF($C12&gt;0,ROUND(AH12/$C12,2),"")</f>
        <v>0.04</v>
      </c>
    </row>
    <row r="13" spans="1:105" x14ac:dyDescent="0.2">
      <c r="A13" s="225"/>
      <c r="B13" s="224" t="s">
        <v>123</v>
      </c>
      <c r="C13" s="54">
        <v>31709760</v>
      </c>
      <c r="D13" s="55">
        <v>11740752</v>
      </c>
      <c r="E13" s="225"/>
      <c r="F13" s="224" t="s">
        <v>123</v>
      </c>
      <c r="G13" s="113">
        <v>37808</v>
      </c>
      <c r="H13" s="114">
        <v>75392</v>
      </c>
      <c r="I13" s="114">
        <v>98960</v>
      </c>
      <c r="J13" s="114">
        <v>142080</v>
      </c>
      <c r="K13" s="114">
        <v>213264</v>
      </c>
      <c r="L13" s="114">
        <v>369392</v>
      </c>
      <c r="M13" s="114">
        <v>585584</v>
      </c>
      <c r="N13" s="114">
        <v>885920</v>
      </c>
      <c r="O13" s="114">
        <v>1100704</v>
      </c>
      <c r="P13" s="114">
        <v>1392400</v>
      </c>
      <c r="Q13" s="114">
        <v>1603680</v>
      </c>
      <c r="R13" s="114">
        <v>1811888</v>
      </c>
      <c r="S13" s="114">
        <v>1916368</v>
      </c>
      <c r="T13" s="114">
        <v>1971792</v>
      </c>
      <c r="U13" s="114">
        <v>2003408</v>
      </c>
      <c r="V13" s="114">
        <v>2020736</v>
      </c>
      <c r="W13" s="115">
        <v>2039744</v>
      </c>
      <c r="X13" s="225"/>
      <c r="Y13" s="224" t="s">
        <v>123</v>
      </c>
      <c r="Z13" s="113">
        <v>2058256</v>
      </c>
      <c r="AA13" s="114">
        <v>2079456</v>
      </c>
      <c r="AB13" s="114">
        <v>2103888</v>
      </c>
      <c r="AC13" s="114">
        <v>2127600</v>
      </c>
      <c r="AD13" s="114">
        <v>2159376</v>
      </c>
      <c r="AE13" s="114">
        <v>2203264</v>
      </c>
      <c r="AF13" s="114">
        <v>2258928</v>
      </c>
      <c r="AG13" s="114">
        <v>2318000</v>
      </c>
      <c r="AH13" s="115">
        <v>2379296</v>
      </c>
      <c r="AJ13" s="62"/>
      <c r="AK13" t="str">
        <f t="shared" si="0"/>
        <v/>
      </c>
      <c r="AL13" t="str">
        <f t="shared" si="1"/>
        <v>Invermere TSA</v>
      </c>
      <c r="AM13" s="74">
        <f t="shared" si="40"/>
        <v>0</v>
      </c>
      <c r="AN13" s="74">
        <f t="shared" si="4"/>
        <v>0.01</v>
      </c>
      <c r="AO13" s="74">
        <f t="shared" si="5"/>
        <v>0.01</v>
      </c>
      <c r="AP13" s="74">
        <f t="shared" si="6"/>
        <v>0.01</v>
      </c>
      <c r="AQ13" s="74">
        <f t="shared" si="7"/>
        <v>0.02</v>
      </c>
      <c r="AR13" s="74">
        <f t="shared" si="8"/>
        <v>0.03</v>
      </c>
      <c r="AS13" s="74">
        <f t="shared" si="9"/>
        <v>0.05</v>
      </c>
      <c r="AT13" s="74">
        <f t="shared" si="10"/>
        <v>0.08</v>
      </c>
      <c r="AU13" s="74">
        <f t="shared" si="11"/>
        <v>0.09</v>
      </c>
      <c r="AV13" s="74">
        <f t="shared" si="12"/>
        <v>0.12</v>
      </c>
      <c r="AW13" s="74">
        <f t="shared" si="13"/>
        <v>0.14000000000000001</v>
      </c>
      <c r="AX13" s="74">
        <f t="shared" si="14"/>
        <v>0.15</v>
      </c>
      <c r="AY13" s="74">
        <f t="shared" si="15"/>
        <v>0.16</v>
      </c>
      <c r="AZ13" s="74">
        <f t="shared" si="16"/>
        <v>0.17</v>
      </c>
      <c r="BA13" s="74">
        <f t="shared" si="17"/>
        <v>0.17</v>
      </c>
      <c r="BB13" s="74">
        <f t="shared" si="18"/>
        <v>0.17</v>
      </c>
      <c r="BC13" s="74">
        <f t="shared" si="18"/>
        <v>0.17</v>
      </c>
      <c r="BD13" s="74">
        <f>IF($D13&gt;0,ROUND(Z13/$D13,2),"")</f>
        <v>0.18</v>
      </c>
      <c r="BE13" s="74">
        <f>IF($D13&gt;0,ROUND(AA13/$D13,2),"")</f>
        <v>0.18</v>
      </c>
      <c r="BF13" s="74">
        <f>IF($D13&gt;0,ROUND(AB13/$D13,2),"")</f>
        <v>0.18</v>
      </c>
      <c r="BG13" s="74">
        <f>IF($D13&gt;0,ROUND(AC13/$D13,2),"")</f>
        <v>0.18</v>
      </c>
      <c r="BH13" s="74">
        <f>IF($D13&gt;0,ROUND(AD13/$D13,2),"")</f>
        <v>0.18</v>
      </c>
      <c r="BI13" s="74">
        <f>IF($D13&gt;0,ROUND(AE13/$D13,2),"")</f>
        <v>0.19</v>
      </c>
      <c r="BJ13" s="74">
        <f>IF($D13&gt;0,ROUND(AF13/$D13,2),"")</f>
        <v>0.19</v>
      </c>
      <c r="BK13" s="74">
        <f>IF($D13&gt;0,ROUND(AG13/$D13,2),"")</f>
        <v>0.2</v>
      </c>
      <c r="BL13" s="74">
        <f>IF($D13&gt;0,ROUND(AH13/$D13,2),"")</f>
        <v>0.2</v>
      </c>
      <c r="BM13" s="6"/>
      <c r="BN13" t="str">
        <f t="shared" si="19"/>
        <v/>
      </c>
      <c r="BO13" t="str">
        <f t="shared" si="20"/>
        <v>Invermere TSA</v>
      </c>
      <c r="BP13" s="27">
        <f t="shared" si="41"/>
        <v>2.0397439999999998</v>
      </c>
      <c r="BQ13" s="75">
        <f t="shared" si="42"/>
        <v>0.17373197219394462</v>
      </c>
      <c r="BR13" s="27">
        <f t="shared" si="21"/>
        <v>2.0582560000000001</v>
      </c>
      <c r="BS13" s="75">
        <f t="shared" si="22"/>
        <v>0.1753087025430739</v>
      </c>
      <c r="BT13" s="27">
        <f t="shared" si="43"/>
        <v>2.159376</v>
      </c>
      <c r="BU13" s="75">
        <f t="shared" si="23"/>
        <v>0.18392143876303665</v>
      </c>
      <c r="BV13" s="76">
        <f t="shared" si="44"/>
        <v>2.3792960000000001</v>
      </c>
      <c r="BW13" s="77">
        <f t="shared" si="24"/>
        <v>0.20265277726673725</v>
      </c>
      <c r="BX13" s="6"/>
      <c r="BY13" s="6"/>
      <c r="BZ13" s="57" t="str">
        <f t="shared" si="2"/>
        <v/>
      </c>
      <c r="CA13" s="57" t="str">
        <f t="shared" si="3"/>
        <v>Invermere TSA</v>
      </c>
      <c r="CB13" s="74">
        <f t="shared" si="45"/>
        <v>0</v>
      </c>
      <c r="CC13" s="74">
        <f t="shared" si="25"/>
        <v>0</v>
      </c>
      <c r="CD13" s="74">
        <f t="shared" si="26"/>
        <v>0</v>
      </c>
      <c r="CE13" s="74">
        <f t="shared" si="27"/>
        <v>0</v>
      </c>
      <c r="CF13" s="74">
        <f t="shared" si="28"/>
        <v>0.01</v>
      </c>
      <c r="CG13" s="74">
        <f t="shared" si="29"/>
        <v>0.01</v>
      </c>
      <c r="CH13" s="74">
        <f t="shared" si="30"/>
        <v>0.02</v>
      </c>
      <c r="CI13" s="74">
        <f t="shared" si="31"/>
        <v>0.03</v>
      </c>
      <c r="CJ13" s="74">
        <f t="shared" si="32"/>
        <v>0.03</v>
      </c>
      <c r="CK13" s="74">
        <f t="shared" si="33"/>
        <v>0.04</v>
      </c>
      <c r="CL13" s="74">
        <f t="shared" si="34"/>
        <v>0.05</v>
      </c>
      <c r="CM13" s="74">
        <f t="shared" si="35"/>
        <v>0.06</v>
      </c>
      <c r="CN13" s="74">
        <f t="shared" si="36"/>
        <v>0.06</v>
      </c>
      <c r="CO13" s="74">
        <f t="shared" si="37"/>
        <v>0.06</v>
      </c>
      <c r="CP13" s="74">
        <f t="shared" si="38"/>
        <v>0.06</v>
      </c>
      <c r="CQ13" s="74">
        <f t="shared" si="39"/>
        <v>0.06</v>
      </c>
      <c r="CR13" s="74">
        <f t="shared" si="39"/>
        <v>0.06</v>
      </c>
      <c r="CS13" s="74">
        <f>IF($C13&gt;0,ROUND(Z13/$C13,2),"")</f>
        <v>0.06</v>
      </c>
      <c r="CT13" s="74">
        <f>IF($C13&gt;0,ROUND(AA13/$C13,2),"")</f>
        <v>7.0000000000000007E-2</v>
      </c>
      <c r="CU13" s="74">
        <f>IF($C13&gt;0,ROUND(AB13/$C13,2),"")</f>
        <v>7.0000000000000007E-2</v>
      </c>
      <c r="CV13" s="74">
        <f>IF($C13&gt;0,ROUND(AC13/$C13,2),"")</f>
        <v>7.0000000000000007E-2</v>
      </c>
      <c r="CW13" s="74">
        <f>IF($C13&gt;0,ROUND(AD13/$C13,2),"")</f>
        <v>7.0000000000000007E-2</v>
      </c>
      <c r="CX13" s="74">
        <f>IF($C13&gt;0,ROUND(AE13/$C13,2),"")</f>
        <v>7.0000000000000007E-2</v>
      </c>
      <c r="CY13" s="74">
        <f>IF($C13&gt;0,ROUND(AF13/$C13,2),"")</f>
        <v>7.0000000000000007E-2</v>
      </c>
      <c r="CZ13" s="74">
        <f>IF($C13&gt;0,ROUND(AG13/$C13,2),"")</f>
        <v>7.0000000000000007E-2</v>
      </c>
      <c r="DA13" s="74">
        <f>IF($C13&gt;0,ROUND(AH13/$C13,2),"")</f>
        <v>0.08</v>
      </c>
    </row>
    <row r="14" spans="1:105" x14ac:dyDescent="0.2">
      <c r="A14" s="225"/>
      <c r="B14" s="224" t="s">
        <v>124</v>
      </c>
      <c r="C14" s="54">
        <v>208026928</v>
      </c>
      <c r="D14" s="55">
        <v>58842848</v>
      </c>
      <c r="E14" s="225"/>
      <c r="F14" s="224" t="s">
        <v>124</v>
      </c>
      <c r="G14" s="113">
        <v>205904</v>
      </c>
      <c r="H14" s="114">
        <v>320208</v>
      </c>
      <c r="I14" s="114">
        <v>599632</v>
      </c>
      <c r="J14" s="114">
        <v>1062416</v>
      </c>
      <c r="K14" s="114">
        <v>1887120</v>
      </c>
      <c r="L14" s="114">
        <v>4622288</v>
      </c>
      <c r="M14" s="114">
        <v>10793664</v>
      </c>
      <c r="N14" s="114">
        <v>19597296</v>
      </c>
      <c r="O14" s="114">
        <v>26441664</v>
      </c>
      <c r="P14" s="114">
        <v>28462864</v>
      </c>
      <c r="Q14" s="114">
        <v>28851312</v>
      </c>
      <c r="R14" s="114">
        <v>28917248</v>
      </c>
      <c r="S14" s="114">
        <v>28921920</v>
      </c>
      <c r="T14" s="114">
        <v>28924272</v>
      </c>
      <c r="U14" s="114">
        <v>28925472</v>
      </c>
      <c r="V14" s="114">
        <v>28925488</v>
      </c>
      <c r="W14" s="115">
        <v>28925488</v>
      </c>
      <c r="X14" s="225"/>
      <c r="Y14" s="224" t="s">
        <v>124</v>
      </c>
      <c r="Z14" s="113">
        <v>28927664</v>
      </c>
      <c r="AA14" s="114">
        <v>28934384</v>
      </c>
      <c r="AB14" s="114">
        <v>28943936</v>
      </c>
      <c r="AC14" s="114">
        <v>28957472</v>
      </c>
      <c r="AD14" s="114">
        <v>28973792</v>
      </c>
      <c r="AE14" s="114">
        <v>29001456</v>
      </c>
      <c r="AF14" s="114">
        <v>29026448</v>
      </c>
      <c r="AG14" s="114">
        <v>29062192</v>
      </c>
      <c r="AH14" s="115">
        <v>29106688</v>
      </c>
      <c r="AJ14" s="62"/>
      <c r="AK14" t="str">
        <f t="shared" si="0"/>
        <v/>
      </c>
      <c r="AL14" t="str">
        <f t="shared" si="1"/>
        <v>Kamloops TSA</v>
      </c>
      <c r="AM14" s="74">
        <f t="shared" si="40"/>
        <v>0</v>
      </c>
      <c r="AN14" s="74">
        <f t="shared" si="4"/>
        <v>0.01</v>
      </c>
      <c r="AO14" s="74">
        <f t="shared" si="5"/>
        <v>0.01</v>
      </c>
      <c r="AP14" s="74">
        <f t="shared" si="6"/>
        <v>0.02</v>
      </c>
      <c r="AQ14" s="74">
        <f t="shared" si="7"/>
        <v>0.03</v>
      </c>
      <c r="AR14" s="74">
        <f t="shared" si="8"/>
        <v>0.08</v>
      </c>
      <c r="AS14" s="74">
        <f t="shared" si="9"/>
        <v>0.18</v>
      </c>
      <c r="AT14" s="74">
        <f t="shared" si="10"/>
        <v>0.33</v>
      </c>
      <c r="AU14" s="74">
        <f t="shared" si="11"/>
        <v>0.45</v>
      </c>
      <c r="AV14" s="74">
        <f t="shared" si="12"/>
        <v>0.48</v>
      </c>
      <c r="AW14" s="74">
        <f t="shared" si="13"/>
        <v>0.49</v>
      </c>
      <c r="AX14" s="74">
        <f t="shared" si="14"/>
        <v>0.49</v>
      </c>
      <c r="AY14" s="74">
        <f t="shared" si="15"/>
        <v>0.49</v>
      </c>
      <c r="AZ14" s="74">
        <f t="shared" si="16"/>
        <v>0.49</v>
      </c>
      <c r="BA14" s="74">
        <f t="shared" si="17"/>
        <v>0.49</v>
      </c>
      <c r="BB14" s="74">
        <f t="shared" si="18"/>
        <v>0.49</v>
      </c>
      <c r="BC14" s="74">
        <f t="shared" si="18"/>
        <v>0.49</v>
      </c>
      <c r="BD14" s="74">
        <f>IF($D14&gt;0,ROUND(Z14/$D14,2),"")</f>
        <v>0.49</v>
      </c>
      <c r="BE14" s="74">
        <f>IF($D14&gt;0,ROUND(AA14/$D14,2),"")</f>
        <v>0.49</v>
      </c>
      <c r="BF14" s="74">
        <f>IF($D14&gt;0,ROUND(AB14/$D14,2),"")</f>
        <v>0.49</v>
      </c>
      <c r="BG14" s="74">
        <f>IF($D14&gt;0,ROUND(AC14/$D14,2),"")</f>
        <v>0.49</v>
      </c>
      <c r="BH14" s="74">
        <f>IF($D14&gt;0,ROUND(AD14/$D14,2),"")</f>
        <v>0.49</v>
      </c>
      <c r="BI14" s="74">
        <f>IF($D14&gt;0,ROUND(AE14/$D14,2),"")</f>
        <v>0.49</v>
      </c>
      <c r="BJ14" s="74">
        <f>IF($D14&gt;0,ROUND(AF14/$D14,2),"")</f>
        <v>0.49</v>
      </c>
      <c r="BK14" s="74">
        <f>IF($D14&gt;0,ROUND(AG14/$D14,2),"")</f>
        <v>0.49</v>
      </c>
      <c r="BL14" s="74">
        <f>IF($D14&gt;0,ROUND(AH14/$D14,2),"")</f>
        <v>0.49</v>
      </c>
      <c r="BM14" s="6"/>
      <c r="BN14" t="str">
        <f t="shared" si="19"/>
        <v/>
      </c>
      <c r="BO14" t="str">
        <f t="shared" si="20"/>
        <v>Kamloops TSA</v>
      </c>
      <c r="BP14" s="27">
        <f t="shared" si="41"/>
        <v>28.925488000000001</v>
      </c>
      <c r="BQ14" s="75">
        <f t="shared" si="42"/>
        <v>0.49157185593736047</v>
      </c>
      <c r="BR14" s="27">
        <f t="shared" si="21"/>
        <v>28.927664</v>
      </c>
      <c r="BS14" s="75">
        <f t="shared" si="22"/>
        <v>0.49160883579258435</v>
      </c>
      <c r="BT14" s="27">
        <f t="shared" si="43"/>
        <v>28.973792</v>
      </c>
      <c r="BU14" s="75">
        <f t="shared" si="23"/>
        <v>0.49239275434119029</v>
      </c>
      <c r="BV14" s="76">
        <f t="shared" si="44"/>
        <v>29.106687999999998</v>
      </c>
      <c r="BW14" s="77">
        <f t="shared" si="24"/>
        <v>0.4946512446168479</v>
      </c>
      <c r="BX14" s="6"/>
      <c r="BY14" s="6"/>
      <c r="BZ14" s="57" t="str">
        <f t="shared" si="2"/>
        <v/>
      </c>
      <c r="CA14" s="57" t="str">
        <f t="shared" si="3"/>
        <v>Kamloops TSA</v>
      </c>
      <c r="CB14" s="74">
        <f t="shared" si="45"/>
        <v>0</v>
      </c>
      <c r="CC14" s="74">
        <f t="shared" si="25"/>
        <v>0</v>
      </c>
      <c r="CD14" s="74">
        <f t="shared" si="26"/>
        <v>0</v>
      </c>
      <c r="CE14" s="74">
        <f t="shared" si="27"/>
        <v>0.01</v>
      </c>
      <c r="CF14" s="74">
        <f t="shared" si="28"/>
        <v>0.01</v>
      </c>
      <c r="CG14" s="74">
        <f t="shared" si="29"/>
        <v>0.02</v>
      </c>
      <c r="CH14" s="74">
        <f t="shared" si="30"/>
        <v>0.05</v>
      </c>
      <c r="CI14" s="74">
        <f t="shared" si="31"/>
        <v>0.09</v>
      </c>
      <c r="CJ14" s="74">
        <f t="shared" si="32"/>
        <v>0.13</v>
      </c>
      <c r="CK14" s="74">
        <f t="shared" si="33"/>
        <v>0.14000000000000001</v>
      </c>
      <c r="CL14" s="74">
        <f t="shared" si="34"/>
        <v>0.14000000000000001</v>
      </c>
      <c r="CM14" s="74">
        <f t="shared" si="35"/>
        <v>0.14000000000000001</v>
      </c>
      <c r="CN14" s="74">
        <f t="shared" si="36"/>
        <v>0.14000000000000001</v>
      </c>
      <c r="CO14" s="74">
        <f t="shared" si="37"/>
        <v>0.14000000000000001</v>
      </c>
      <c r="CP14" s="74">
        <f t="shared" si="38"/>
        <v>0.14000000000000001</v>
      </c>
      <c r="CQ14" s="74">
        <f t="shared" si="39"/>
        <v>0.14000000000000001</v>
      </c>
      <c r="CR14" s="74">
        <f t="shared" si="39"/>
        <v>0.14000000000000001</v>
      </c>
      <c r="CS14" s="74">
        <f>IF($C14&gt;0,ROUND(Z14/$C14,2),"")</f>
        <v>0.14000000000000001</v>
      </c>
      <c r="CT14" s="74">
        <f>IF($C14&gt;0,ROUND(AA14/$C14,2),"")</f>
        <v>0.14000000000000001</v>
      </c>
      <c r="CU14" s="74">
        <f>IF($C14&gt;0,ROUND(AB14/$C14,2),"")</f>
        <v>0.14000000000000001</v>
      </c>
      <c r="CV14" s="74">
        <f>IF($C14&gt;0,ROUND(AC14/$C14,2),"")</f>
        <v>0.14000000000000001</v>
      </c>
      <c r="CW14" s="74">
        <f>IF($C14&gt;0,ROUND(AD14/$C14,2),"")</f>
        <v>0.14000000000000001</v>
      </c>
      <c r="CX14" s="74">
        <f>IF($C14&gt;0,ROUND(AE14/$C14,2),"")</f>
        <v>0.14000000000000001</v>
      </c>
      <c r="CY14" s="74">
        <f>IF($C14&gt;0,ROUND(AF14/$C14,2),"")</f>
        <v>0.14000000000000001</v>
      </c>
      <c r="CZ14" s="74">
        <f>IF($C14&gt;0,ROUND(AG14/$C14,2),"")</f>
        <v>0.14000000000000001</v>
      </c>
      <c r="DA14" s="74">
        <f>IF($C14&gt;0,ROUND(AH14/$C14,2),"")</f>
        <v>0.14000000000000001</v>
      </c>
    </row>
    <row r="15" spans="1:105" x14ac:dyDescent="0.2">
      <c r="A15" s="225"/>
      <c r="B15" s="224" t="s">
        <v>125</v>
      </c>
      <c r="C15" s="54">
        <v>58975120</v>
      </c>
      <c r="D15" s="55">
        <v>12981616</v>
      </c>
      <c r="E15" s="225"/>
      <c r="F15" s="224" t="s">
        <v>125</v>
      </c>
      <c r="G15" s="113">
        <v>13392</v>
      </c>
      <c r="H15" s="114">
        <v>30224</v>
      </c>
      <c r="I15" s="114">
        <v>61744</v>
      </c>
      <c r="J15" s="114">
        <v>112752</v>
      </c>
      <c r="K15" s="114">
        <v>186480</v>
      </c>
      <c r="L15" s="114">
        <v>350352</v>
      </c>
      <c r="M15" s="114">
        <v>643568</v>
      </c>
      <c r="N15" s="114">
        <v>1063440</v>
      </c>
      <c r="O15" s="114">
        <v>1356272</v>
      </c>
      <c r="P15" s="114">
        <v>1837536</v>
      </c>
      <c r="Q15" s="114">
        <v>2079744</v>
      </c>
      <c r="R15" s="114">
        <v>2237152</v>
      </c>
      <c r="S15" s="114">
        <v>2292560</v>
      </c>
      <c r="T15" s="114">
        <v>2333504</v>
      </c>
      <c r="U15" s="114">
        <v>2357056</v>
      </c>
      <c r="V15" s="114">
        <v>2375088</v>
      </c>
      <c r="W15" s="115">
        <v>2386896</v>
      </c>
      <c r="X15" s="225"/>
      <c r="Y15" s="224" t="s">
        <v>125</v>
      </c>
      <c r="Z15" s="113">
        <v>2404112</v>
      </c>
      <c r="AA15" s="114">
        <v>2426048</v>
      </c>
      <c r="AB15" s="114">
        <v>2444416</v>
      </c>
      <c r="AC15" s="114">
        <v>2465968</v>
      </c>
      <c r="AD15" s="114">
        <v>2487440</v>
      </c>
      <c r="AE15" s="114">
        <v>2513712</v>
      </c>
      <c r="AF15" s="114">
        <v>2548528</v>
      </c>
      <c r="AG15" s="114">
        <v>2581552</v>
      </c>
      <c r="AH15" s="115">
        <v>2623296</v>
      </c>
      <c r="AJ15" s="62"/>
      <c r="AK15" t="str">
        <f t="shared" si="0"/>
        <v/>
      </c>
      <c r="AL15" t="str">
        <f t="shared" si="1"/>
        <v>Kootenay Lake TSA</v>
      </c>
      <c r="AM15" s="74">
        <f t="shared" si="40"/>
        <v>0</v>
      </c>
      <c r="AN15" s="74">
        <f t="shared" si="4"/>
        <v>0</v>
      </c>
      <c r="AO15" s="74">
        <f t="shared" si="5"/>
        <v>0</v>
      </c>
      <c r="AP15" s="74">
        <f t="shared" si="6"/>
        <v>0.01</v>
      </c>
      <c r="AQ15" s="74">
        <f t="shared" si="7"/>
        <v>0.01</v>
      </c>
      <c r="AR15" s="74">
        <f t="shared" si="8"/>
        <v>0.03</v>
      </c>
      <c r="AS15" s="74">
        <f t="shared" si="9"/>
        <v>0.05</v>
      </c>
      <c r="AT15" s="74">
        <f t="shared" si="10"/>
        <v>0.08</v>
      </c>
      <c r="AU15" s="74">
        <f t="shared" si="11"/>
        <v>0.1</v>
      </c>
      <c r="AV15" s="74">
        <f t="shared" si="12"/>
        <v>0.14000000000000001</v>
      </c>
      <c r="AW15" s="74">
        <f t="shared" si="13"/>
        <v>0.16</v>
      </c>
      <c r="AX15" s="74">
        <f t="shared" si="14"/>
        <v>0.17</v>
      </c>
      <c r="AY15" s="74">
        <f t="shared" si="15"/>
        <v>0.18</v>
      </c>
      <c r="AZ15" s="74">
        <f t="shared" si="16"/>
        <v>0.18</v>
      </c>
      <c r="BA15" s="74">
        <f t="shared" si="17"/>
        <v>0.18</v>
      </c>
      <c r="BB15" s="74">
        <f t="shared" si="18"/>
        <v>0.18</v>
      </c>
      <c r="BC15" s="74">
        <f t="shared" si="18"/>
        <v>0.18</v>
      </c>
      <c r="BD15" s="74">
        <f>IF($D15&gt;0,ROUND(Z15/$D15,2),"")</f>
        <v>0.19</v>
      </c>
      <c r="BE15" s="74">
        <f>IF($D15&gt;0,ROUND(AA15/$D15,2),"")</f>
        <v>0.19</v>
      </c>
      <c r="BF15" s="74">
        <f>IF($D15&gt;0,ROUND(AB15/$D15,2),"")</f>
        <v>0.19</v>
      </c>
      <c r="BG15" s="74">
        <f>IF($D15&gt;0,ROUND(AC15/$D15,2),"")</f>
        <v>0.19</v>
      </c>
      <c r="BH15" s="74">
        <f>IF($D15&gt;0,ROUND(AD15/$D15,2),"")</f>
        <v>0.19</v>
      </c>
      <c r="BI15" s="74">
        <f>IF($D15&gt;0,ROUND(AE15/$D15,2),"")</f>
        <v>0.19</v>
      </c>
      <c r="BJ15" s="74">
        <f>IF($D15&gt;0,ROUND(AF15/$D15,2),"")</f>
        <v>0.2</v>
      </c>
      <c r="BK15" s="74">
        <f>IF($D15&gt;0,ROUND(AG15/$D15,2),"")</f>
        <v>0.2</v>
      </c>
      <c r="BL15" s="74">
        <f>IF($D15&gt;0,ROUND(AH15/$D15,2),"")</f>
        <v>0.2</v>
      </c>
      <c r="BM15" s="6"/>
      <c r="BN15" t="str">
        <f t="shared" si="19"/>
        <v/>
      </c>
      <c r="BO15" t="str">
        <f t="shared" si="20"/>
        <v>Kootenay Lake TSA</v>
      </c>
      <c r="BP15" s="27">
        <f t="shared" si="41"/>
        <v>2.3868960000000001</v>
      </c>
      <c r="BQ15" s="75">
        <f t="shared" si="42"/>
        <v>0.18386740140826843</v>
      </c>
      <c r="BR15" s="27">
        <f t="shared" si="21"/>
        <v>2.404112</v>
      </c>
      <c r="BS15" s="75">
        <f t="shared" si="22"/>
        <v>0.18519358452753493</v>
      </c>
      <c r="BT15" s="27">
        <f t="shared" si="43"/>
        <v>2.4874399999999999</v>
      </c>
      <c r="BU15" s="75">
        <f t="shared" si="23"/>
        <v>0.19161250802673566</v>
      </c>
      <c r="BV15" s="76">
        <f t="shared" si="44"/>
        <v>2.6232959999999999</v>
      </c>
      <c r="BW15" s="77">
        <f t="shared" si="24"/>
        <v>0.20207776905433036</v>
      </c>
      <c r="BX15" s="6"/>
      <c r="BY15" s="6"/>
      <c r="BZ15" s="57" t="str">
        <f t="shared" si="2"/>
        <v/>
      </c>
      <c r="CA15" s="57" t="str">
        <f t="shared" si="3"/>
        <v>Kootenay Lake TSA</v>
      </c>
      <c r="CB15" s="74">
        <f t="shared" si="45"/>
        <v>0</v>
      </c>
      <c r="CC15" s="74">
        <f t="shared" si="25"/>
        <v>0</v>
      </c>
      <c r="CD15" s="74">
        <f t="shared" si="26"/>
        <v>0</v>
      </c>
      <c r="CE15" s="74">
        <f t="shared" si="27"/>
        <v>0</v>
      </c>
      <c r="CF15" s="74">
        <f t="shared" si="28"/>
        <v>0</v>
      </c>
      <c r="CG15" s="74">
        <f t="shared" si="29"/>
        <v>0.01</v>
      </c>
      <c r="CH15" s="74">
        <f t="shared" si="30"/>
        <v>0.01</v>
      </c>
      <c r="CI15" s="74">
        <f t="shared" si="31"/>
        <v>0.02</v>
      </c>
      <c r="CJ15" s="74">
        <f t="shared" si="32"/>
        <v>0.02</v>
      </c>
      <c r="CK15" s="74">
        <f t="shared" si="33"/>
        <v>0.03</v>
      </c>
      <c r="CL15" s="74">
        <f t="shared" si="34"/>
        <v>0.04</v>
      </c>
      <c r="CM15" s="74">
        <f t="shared" si="35"/>
        <v>0.04</v>
      </c>
      <c r="CN15" s="74">
        <f t="shared" si="36"/>
        <v>0.04</v>
      </c>
      <c r="CO15" s="74">
        <f t="shared" si="37"/>
        <v>0.04</v>
      </c>
      <c r="CP15" s="74">
        <f t="shared" si="38"/>
        <v>0.04</v>
      </c>
      <c r="CQ15" s="74">
        <f t="shared" si="39"/>
        <v>0.04</v>
      </c>
      <c r="CR15" s="74">
        <f t="shared" si="39"/>
        <v>0.04</v>
      </c>
      <c r="CS15" s="74">
        <f>IF($C15&gt;0,ROUND(Z15/$C15,2),"")</f>
        <v>0.04</v>
      </c>
      <c r="CT15" s="74">
        <f>IF($C15&gt;0,ROUND(AA15/$C15,2),"")</f>
        <v>0.04</v>
      </c>
      <c r="CU15" s="74">
        <f>IF($C15&gt;0,ROUND(AB15/$C15,2),"")</f>
        <v>0.04</v>
      </c>
      <c r="CV15" s="74">
        <f>IF($C15&gt;0,ROUND(AC15/$C15,2),"")</f>
        <v>0.04</v>
      </c>
      <c r="CW15" s="74">
        <f>IF($C15&gt;0,ROUND(AD15/$C15,2),"")</f>
        <v>0.04</v>
      </c>
      <c r="CX15" s="74">
        <f>IF($C15&gt;0,ROUND(AE15/$C15,2),"")</f>
        <v>0.04</v>
      </c>
      <c r="CY15" s="74">
        <f>IF($C15&gt;0,ROUND(AF15/$C15,2),"")</f>
        <v>0.04</v>
      </c>
      <c r="CZ15" s="74">
        <f>IF($C15&gt;0,ROUND(AG15/$C15,2),"")</f>
        <v>0.04</v>
      </c>
      <c r="DA15" s="74">
        <f>IF($C15&gt;0,ROUND(AH15/$C15,2),"")</f>
        <v>0.04</v>
      </c>
    </row>
    <row r="16" spans="1:105" x14ac:dyDescent="0.2">
      <c r="A16" s="225"/>
      <c r="B16" s="224" t="s">
        <v>126</v>
      </c>
      <c r="C16" s="54">
        <v>110554240</v>
      </c>
      <c r="D16" s="55">
        <v>71046736</v>
      </c>
      <c r="E16" s="225"/>
      <c r="F16" s="224" t="s">
        <v>126</v>
      </c>
      <c r="G16" s="113">
        <v>85344</v>
      </c>
      <c r="H16" s="114">
        <v>473760</v>
      </c>
      <c r="I16" s="114">
        <v>2955792</v>
      </c>
      <c r="J16" s="114">
        <v>8756960</v>
      </c>
      <c r="K16" s="114">
        <v>14826560</v>
      </c>
      <c r="L16" s="114">
        <v>19178192</v>
      </c>
      <c r="M16" s="114">
        <v>34154432</v>
      </c>
      <c r="N16" s="114">
        <v>43865840</v>
      </c>
      <c r="O16" s="114">
        <v>50272864</v>
      </c>
      <c r="P16" s="114">
        <v>53003904</v>
      </c>
      <c r="Q16" s="114">
        <v>53630080</v>
      </c>
      <c r="R16" s="114">
        <v>53748304</v>
      </c>
      <c r="S16" s="114">
        <v>53793088</v>
      </c>
      <c r="T16" s="114">
        <v>53800512</v>
      </c>
      <c r="U16" s="114">
        <v>53802256</v>
      </c>
      <c r="V16" s="114">
        <v>53807104</v>
      </c>
      <c r="W16" s="115">
        <v>53808912</v>
      </c>
      <c r="X16" s="225"/>
      <c r="Y16" s="224" t="s">
        <v>126</v>
      </c>
      <c r="Z16" s="113">
        <v>53811360</v>
      </c>
      <c r="AA16" s="114">
        <v>53814784</v>
      </c>
      <c r="AB16" s="114">
        <v>53820208</v>
      </c>
      <c r="AC16" s="114">
        <v>53824144</v>
      </c>
      <c r="AD16" s="114">
        <v>53829968</v>
      </c>
      <c r="AE16" s="114">
        <v>53834224</v>
      </c>
      <c r="AF16" s="114">
        <v>53838064</v>
      </c>
      <c r="AG16" s="114">
        <v>53842320</v>
      </c>
      <c r="AH16" s="115">
        <v>53846096</v>
      </c>
      <c r="AJ16" s="62"/>
      <c r="AK16" t="str">
        <f t="shared" si="0"/>
        <v/>
      </c>
      <c r="AL16" t="str">
        <f t="shared" si="1"/>
        <v>Lakes TSA</v>
      </c>
      <c r="AM16" s="74">
        <f t="shared" si="40"/>
        <v>0</v>
      </c>
      <c r="AN16" s="74">
        <f t="shared" si="4"/>
        <v>0.01</v>
      </c>
      <c r="AO16" s="74">
        <f t="shared" si="5"/>
        <v>0.04</v>
      </c>
      <c r="AP16" s="74">
        <f t="shared" si="6"/>
        <v>0.12</v>
      </c>
      <c r="AQ16" s="74">
        <f t="shared" si="7"/>
        <v>0.21</v>
      </c>
      <c r="AR16" s="74">
        <f t="shared" si="8"/>
        <v>0.27</v>
      </c>
      <c r="AS16" s="74">
        <f t="shared" si="9"/>
        <v>0.48</v>
      </c>
      <c r="AT16" s="74">
        <f t="shared" si="10"/>
        <v>0.62</v>
      </c>
      <c r="AU16" s="74">
        <f t="shared" si="11"/>
        <v>0.71</v>
      </c>
      <c r="AV16" s="74">
        <f t="shared" si="12"/>
        <v>0.75</v>
      </c>
      <c r="AW16" s="74">
        <f t="shared" si="13"/>
        <v>0.75</v>
      </c>
      <c r="AX16" s="74">
        <f t="shared" si="14"/>
        <v>0.76</v>
      </c>
      <c r="AY16" s="74">
        <f t="shared" si="15"/>
        <v>0.76</v>
      </c>
      <c r="AZ16" s="74">
        <f t="shared" si="16"/>
        <v>0.76</v>
      </c>
      <c r="BA16" s="74">
        <f t="shared" si="17"/>
        <v>0.76</v>
      </c>
      <c r="BB16" s="74">
        <f t="shared" si="18"/>
        <v>0.76</v>
      </c>
      <c r="BC16" s="74">
        <f t="shared" si="18"/>
        <v>0.76</v>
      </c>
      <c r="BD16" s="74">
        <f>IF($D16&gt;0,ROUND(Z16/$D16,2),"")</f>
        <v>0.76</v>
      </c>
      <c r="BE16" s="74">
        <f>IF($D16&gt;0,ROUND(AA16/$D16,2),"")</f>
        <v>0.76</v>
      </c>
      <c r="BF16" s="74">
        <f>IF($D16&gt;0,ROUND(AB16/$D16,2),"")</f>
        <v>0.76</v>
      </c>
      <c r="BG16" s="74">
        <f>IF($D16&gt;0,ROUND(AC16/$D16,2),"")</f>
        <v>0.76</v>
      </c>
      <c r="BH16" s="74">
        <f>IF($D16&gt;0,ROUND(AD16/$D16,2),"")</f>
        <v>0.76</v>
      </c>
      <c r="BI16" s="74">
        <f>IF($D16&gt;0,ROUND(AE16/$D16,2),"")</f>
        <v>0.76</v>
      </c>
      <c r="BJ16" s="74">
        <f>IF($D16&gt;0,ROUND(AF16/$D16,2),"")</f>
        <v>0.76</v>
      </c>
      <c r="BK16" s="74">
        <f>IF($D16&gt;0,ROUND(AG16/$D16,2),"")</f>
        <v>0.76</v>
      </c>
      <c r="BL16" s="74">
        <f>IF($D16&gt;0,ROUND(AH16/$D16,2),"")</f>
        <v>0.76</v>
      </c>
      <c r="BM16" s="6"/>
      <c r="BN16" t="str">
        <f t="shared" si="19"/>
        <v/>
      </c>
      <c r="BO16" t="str">
        <f t="shared" si="20"/>
        <v>Lakes TSA</v>
      </c>
      <c r="BP16" s="27">
        <f t="shared" si="41"/>
        <v>53.808911999999999</v>
      </c>
      <c r="BQ16" s="75">
        <f t="shared" si="42"/>
        <v>0.75737345625561181</v>
      </c>
      <c r="BR16" s="27">
        <f t="shared" si="21"/>
        <v>53.811360000000001</v>
      </c>
      <c r="BS16" s="75">
        <f t="shared" si="22"/>
        <v>0.75740791244794126</v>
      </c>
      <c r="BT16" s="27">
        <f t="shared" si="43"/>
        <v>53.829968000000001</v>
      </c>
      <c r="BU16" s="75">
        <f t="shared" si="23"/>
        <v>0.75766982455041987</v>
      </c>
      <c r="BV16" s="76">
        <f t="shared" si="44"/>
        <v>53.846096000000003</v>
      </c>
      <c r="BW16" s="77">
        <f t="shared" si="24"/>
        <v>0.75789683005282604</v>
      </c>
      <c r="BX16" s="6"/>
      <c r="BY16" s="6"/>
      <c r="BZ16" s="57" t="str">
        <f t="shared" si="2"/>
        <v/>
      </c>
      <c r="CA16" s="57" t="str">
        <f t="shared" si="3"/>
        <v>Lakes TSA</v>
      </c>
      <c r="CB16" s="74">
        <f t="shared" si="45"/>
        <v>0</v>
      </c>
      <c r="CC16" s="74">
        <f t="shared" si="25"/>
        <v>0</v>
      </c>
      <c r="CD16" s="74">
        <f t="shared" si="26"/>
        <v>0.03</v>
      </c>
      <c r="CE16" s="74">
        <f t="shared" si="27"/>
        <v>0.08</v>
      </c>
      <c r="CF16" s="74">
        <f t="shared" si="28"/>
        <v>0.13</v>
      </c>
      <c r="CG16" s="74">
        <f t="shared" si="29"/>
        <v>0.17</v>
      </c>
      <c r="CH16" s="74">
        <f t="shared" si="30"/>
        <v>0.31</v>
      </c>
      <c r="CI16" s="74">
        <f t="shared" si="31"/>
        <v>0.4</v>
      </c>
      <c r="CJ16" s="74">
        <f t="shared" si="32"/>
        <v>0.45</v>
      </c>
      <c r="CK16" s="74">
        <f t="shared" si="33"/>
        <v>0.48</v>
      </c>
      <c r="CL16" s="74">
        <f t="shared" si="34"/>
        <v>0.49</v>
      </c>
      <c r="CM16" s="74">
        <f t="shared" si="35"/>
        <v>0.49</v>
      </c>
      <c r="CN16" s="74">
        <f t="shared" si="36"/>
        <v>0.49</v>
      </c>
      <c r="CO16" s="74">
        <f t="shared" si="37"/>
        <v>0.49</v>
      </c>
      <c r="CP16" s="74">
        <f t="shared" si="38"/>
        <v>0.49</v>
      </c>
      <c r="CQ16" s="74">
        <f t="shared" si="39"/>
        <v>0.49</v>
      </c>
      <c r="CR16" s="74">
        <f t="shared" si="39"/>
        <v>0.49</v>
      </c>
      <c r="CS16" s="74">
        <f>IF($C16&gt;0,ROUND(Z16/$C16,2),"")</f>
        <v>0.49</v>
      </c>
      <c r="CT16" s="74">
        <f>IF($C16&gt;0,ROUND(AA16/$C16,2),"")</f>
        <v>0.49</v>
      </c>
      <c r="CU16" s="74">
        <f>IF($C16&gt;0,ROUND(AB16/$C16,2),"")</f>
        <v>0.49</v>
      </c>
      <c r="CV16" s="74">
        <f>IF($C16&gt;0,ROUND(AC16/$C16,2),"")</f>
        <v>0.49</v>
      </c>
      <c r="CW16" s="74">
        <f>IF($C16&gt;0,ROUND(AD16/$C16,2),"")</f>
        <v>0.49</v>
      </c>
      <c r="CX16" s="74">
        <f>IF($C16&gt;0,ROUND(AE16/$C16,2),"")</f>
        <v>0.49</v>
      </c>
      <c r="CY16" s="74">
        <f>IF($C16&gt;0,ROUND(AF16/$C16,2),"")</f>
        <v>0.49</v>
      </c>
      <c r="CZ16" s="74">
        <f>IF($C16&gt;0,ROUND(AG16/$C16,2),"")</f>
        <v>0.49</v>
      </c>
      <c r="DA16" s="74">
        <f>IF($C16&gt;0,ROUND(AH16/$C16,2),"")</f>
        <v>0.49</v>
      </c>
    </row>
    <row r="17" spans="1:105" x14ac:dyDescent="0.2">
      <c r="A17" s="225"/>
      <c r="B17" s="224" t="s">
        <v>127</v>
      </c>
      <c r="C17" s="54">
        <v>49789440</v>
      </c>
      <c r="D17" s="55">
        <v>19483744</v>
      </c>
      <c r="E17" s="225"/>
      <c r="F17" s="224" t="s">
        <v>127</v>
      </c>
      <c r="G17" s="113">
        <v>18848</v>
      </c>
      <c r="H17" s="114">
        <v>37888</v>
      </c>
      <c r="I17" s="114">
        <v>70400</v>
      </c>
      <c r="J17" s="114">
        <v>120016</v>
      </c>
      <c r="K17" s="114">
        <v>167120</v>
      </c>
      <c r="L17" s="114">
        <v>259424</v>
      </c>
      <c r="M17" s="114">
        <v>666512</v>
      </c>
      <c r="N17" s="114">
        <v>1519008</v>
      </c>
      <c r="O17" s="114">
        <v>2768432</v>
      </c>
      <c r="P17" s="114">
        <v>3848240</v>
      </c>
      <c r="Q17" s="114">
        <v>4624512</v>
      </c>
      <c r="R17" s="114">
        <v>4917536</v>
      </c>
      <c r="S17" s="114">
        <v>5033264</v>
      </c>
      <c r="T17" s="114">
        <v>5096432</v>
      </c>
      <c r="U17" s="114">
        <v>5139520</v>
      </c>
      <c r="V17" s="114">
        <v>5186224</v>
      </c>
      <c r="W17" s="115">
        <v>5244944</v>
      </c>
      <c r="X17" s="225"/>
      <c r="Y17" s="224" t="s">
        <v>127</v>
      </c>
      <c r="Z17" s="113">
        <v>5279856</v>
      </c>
      <c r="AA17" s="114">
        <v>5307792</v>
      </c>
      <c r="AB17" s="114">
        <v>5325904</v>
      </c>
      <c r="AC17" s="114">
        <v>5339712</v>
      </c>
      <c r="AD17" s="114">
        <v>5356016</v>
      </c>
      <c r="AE17" s="114">
        <v>5369568</v>
      </c>
      <c r="AF17" s="114">
        <v>5383344</v>
      </c>
      <c r="AG17" s="114">
        <v>5392752</v>
      </c>
      <c r="AH17" s="115">
        <v>5400688</v>
      </c>
      <c r="AJ17" s="62"/>
      <c r="AK17" t="str">
        <f t="shared" si="0"/>
        <v/>
      </c>
      <c r="AL17" t="str">
        <f t="shared" si="1"/>
        <v>Lillooet TSA</v>
      </c>
      <c r="AM17" s="74">
        <f t="shared" si="40"/>
        <v>0</v>
      </c>
      <c r="AN17" s="74">
        <f t="shared" si="4"/>
        <v>0</v>
      </c>
      <c r="AO17" s="74">
        <f t="shared" si="5"/>
        <v>0</v>
      </c>
      <c r="AP17" s="74">
        <f t="shared" si="6"/>
        <v>0.01</v>
      </c>
      <c r="AQ17" s="74">
        <f t="shared" si="7"/>
        <v>0.01</v>
      </c>
      <c r="AR17" s="74">
        <f t="shared" si="8"/>
        <v>0.01</v>
      </c>
      <c r="AS17" s="74">
        <f t="shared" si="9"/>
        <v>0.03</v>
      </c>
      <c r="AT17" s="74">
        <f t="shared" si="10"/>
        <v>0.08</v>
      </c>
      <c r="AU17" s="74">
        <f t="shared" si="11"/>
        <v>0.14000000000000001</v>
      </c>
      <c r="AV17" s="74">
        <f t="shared" si="12"/>
        <v>0.2</v>
      </c>
      <c r="AW17" s="74">
        <f t="shared" si="13"/>
        <v>0.24</v>
      </c>
      <c r="AX17" s="74">
        <f t="shared" si="14"/>
        <v>0.25</v>
      </c>
      <c r="AY17" s="74">
        <f t="shared" si="15"/>
        <v>0.26</v>
      </c>
      <c r="AZ17" s="74">
        <f t="shared" si="16"/>
        <v>0.26</v>
      </c>
      <c r="BA17" s="74">
        <f t="shared" si="17"/>
        <v>0.26</v>
      </c>
      <c r="BB17" s="74">
        <f t="shared" si="18"/>
        <v>0.27</v>
      </c>
      <c r="BC17" s="74">
        <f t="shared" si="18"/>
        <v>0.27</v>
      </c>
      <c r="BD17" s="74">
        <f>IF($D17&gt;0,ROUND(Z17/$D17,2),"")</f>
        <v>0.27</v>
      </c>
      <c r="BE17" s="74">
        <f>IF($D17&gt;0,ROUND(AA17/$D17,2),"")</f>
        <v>0.27</v>
      </c>
      <c r="BF17" s="74">
        <f>IF($D17&gt;0,ROUND(AB17/$D17,2),"")</f>
        <v>0.27</v>
      </c>
      <c r="BG17" s="74">
        <f>IF($D17&gt;0,ROUND(AC17/$D17,2),"")</f>
        <v>0.27</v>
      </c>
      <c r="BH17" s="74">
        <f>IF($D17&gt;0,ROUND(AD17/$D17,2),"")</f>
        <v>0.27</v>
      </c>
      <c r="BI17" s="74">
        <f>IF($D17&gt;0,ROUND(AE17/$D17,2),"")</f>
        <v>0.28000000000000003</v>
      </c>
      <c r="BJ17" s="74">
        <f>IF($D17&gt;0,ROUND(AF17/$D17,2),"")</f>
        <v>0.28000000000000003</v>
      </c>
      <c r="BK17" s="74">
        <f>IF($D17&gt;0,ROUND(AG17/$D17,2),"")</f>
        <v>0.28000000000000003</v>
      </c>
      <c r="BL17" s="74">
        <f>IF($D17&gt;0,ROUND(AH17/$D17,2),"")</f>
        <v>0.28000000000000003</v>
      </c>
      <c r="BM17" s="6"/>
      <c r="BN17" t="str">
        <f t="shared" si="19"/>
        <v/>
      </c>
      <c r="BO17" t="str">
        <f t="shared" si="20"/>
        <v>Lillooet TSA</v>
      </c>
      <c r="BP17" s="27">
        <f t="shared" si="41"/>
        <v>5.2449440000000003</v>
      </c>
      <c r="BQ17" s="75">
        <f t="shared" si="42"/>
        <v>0.2691958999255995</v>
      </c>
      <c r="BR17" s="27">
        <f t="shared" si="21"/>
        <v>5.2798559999999997</v>
      </c>
      <c r="BS17" s="75">
        <f t="shared" si="22"/>
        <v>0.27098775266191139</v>
      </c>
      <c r="BT17" s="27">
        <f t="shared" si="43"/>
        <v>5.3560160000000003</v>
      </c>
      <c r="BU17" s="75">
        <f t="shared" si="23"/>
        <v>0.27489665230666138</v>
      </c>
      <c r="BV17" s="76">
        <f t="shared" si="44"/>
        <v>5.4006879999999997</v>
      </c>
      <c r="BW17" s="77">
        <f t="shared" si="24"/>
        <v>0.27718943545963237</v>
      </c>
      <c r="BX17" s="6"/>
      <c r="BY17" s="6"/>
      <c r="BZ17" s="57" t="str">
        <f t="shared" si="2"/>
        <v/>
      </c>
      <c r="CA17" s="57" t="str">
        <f t="shared" si="3"/>
        <v>Lillooet TSA</v>
      </c>
      <c r="CB17" s="74">
        <f t="shared" si="45"/>
        <v>0</v>
      </c>
      <c r="CC17" s="74">
        <f t="shared" si="25"/>
        <v>0</v>
      </c>
      <c r="CD17" s="74">
        <f t="shared" si="26"/>
        <v>0</v>
      </c>
      <c r="CE17" s="74">
        <f t="shared" si="27"/>
        <v>0</v>
      </c>
      <c r="CF17" s="74">
        <f t="shared" si="28"/>
        <v>0</v>
      </c>
      <c r="CG17" s="74">
        <f t="shared" si="29"/>
        <v>0.01</v>
      </c>
      <c r="CH17" s="74">
        <f t="shared" si="30"/>
        <v>0.01</v>
      </c>
      <c r="CI17" s="74">
        <f t="shared" si="31"/>
        <v>0.03</v>
      </c>
      <c r="CJ17" s="74">
        <f t="shared" si="32"/>
        <v>0.06</v>
      </c>
      <c r="CK17" s="74">
        <f t="shared" si="33"/>
        <v>0.08</v>
      </c>
      <c r="CL17" s="74">
        <f t="shared" si="34"/>
        <v>0.09</v>
      </c>
      <c r="CM17" s="74">
        <f t="shared" si="35"/>
        <v>0.1</v>
      </c>
      <c r="CN17" s="74">
        <f t="shared" si="36"/>
        <v>0.1</v>
      </c>
      <c r="CO17" s="74">
        <f t="shared" si="37"/>
        <v>0.1</v>
      </c>
      <c r="CP17" s="74">
        <f t="shared" si="38"/>
        <v>0.1</v>
      </c>
      <c r="CQ17" s="74">
        <f t="shared" si="39"/>
        <v>0.1</v>
      </c>
      <c r="CR17" s="74">
        <f t="shared" si="39"/>
        <v>0.11</v>
      </c>
      <c r="CS17" s="74">
        <f>IF($C17&gt;0,ROUND(Z17/$C17,2),"")</f>
        <v>0.11</v>
      </c>
      <c r="CT17" s="74">
        <f>IF($C17&gt;0,ROUND(AA17/$C17,2),"")</f>
        <v>0.11</v>
      </c>
      <c r="CU17" s="74">
        <f>IF($C17&gt;0,ROUND(AB17/$C17,2),"")</f>
        <v>0.11</v>
      </c>
      <c r="CV17" s="74">
        <f>IF($C17&gt;0,ROUND(AC17/$C17,2),"")</f>
        <v>0.11</v>
      </c>
      <c r="CW17" s="74">
        <f>IF($C17&gt;0,ROUND(AD17/$C17,2),"")</f>
        <v>0.11</v>
      </c>
      <c r="CX17" s="74">
        <f>IF($C17&gt;0,ROUND(AE17/$C17,2),"")</f>
        <v>0.11</v>
      </c>
      <c r="CY17" s="74">
        <f>IF($C17&gt;0,ROUND(AF17/$C17,2),"")</f>
        <v>0.11</v>
      </c>
      <c r="CZ17" s="74">
        <f>IF($C17&gt;0,ROUND(AG17/$C17,2),"")</f>
        <v>0.11</v>
      </c>
      <c r="DA17" s="74">
        <f>IF($C17&gt;0,ROUND(AH17/$C17,2),"")</f>
        <v>0.11</v>
      </c>
    </row>
    <row r="18" spans="1:105" x14ac:dyDescent="0.2">
      <c r="A18" s="225"/>
      <c r="B18" s="224" t="s">
        <v>128</v>
      </c>
      <c r="C18" s="54">
        <v>287531712</v>
      </c>
      <c r="D18" s="55">
        <v>116827456</v>
      </c>
      <c r="E18" s="225"/>
      <c r="F18" s="224" t="s">
        <v>128</v>
      </c>
      <c r="G18" s="113">
        <v>74944</v>
      </c>
      <c r="H18" s="114">
        <v>218384</v>
      </c>
      <c r="I18" s="114">
        <v>246384</v>
      </c>
      <c r="J18" s="114">
        <v>315024</v>
      </c>
      <c r="K18" s="114">
        <v>531744</v>
      </c>
      <c r="L18" s="114">
        <v>672544</v>
      </c>
      <c r="M18" s="114">
        <v>1282512</v>
      </c>
      <c r="N18" s="114">
        <v>3399552</v>
      </c>
      <c r="O18" s="114">
        <v>9860720</v>
      </c>
      <c r="P18" s="114">
        <v>18959104</v>
      </c>
      <c r="Q18" s="114">
        <v>40192832</v>
      </c>
      <c r="R18" s="114">
        <v>58058192</v>
      </c>
      <c r="S18" s="114">
        <v>65819712</v>
      </c>
      <c r="T18" s="114">
        <v>69450336</v>
      </c>
      <c r="U18" s="114">
        <v>70720752</v>
      </c>
      <c r="V18" s="114">
        <v>71214208</v>
      </c>
      <c r="W18" s="115">
        <v>71314112</v>
      </c>
      <c r="X18" s="225"/>
      <c r="Y18" s="224" t="s">
        <v>128</v>
      </c>
      <c r="Z18" s="113">
        <v>71475520</v>
      </c>
      <c r="AA18" s="114">
        <v>71658096</v>
      </c>
      <c r="AB18" s="114">
        <v>71827680</v>
      </c>
      <c r="AC18" s="114">
        <v>71993040</v>
      </c>
      <c r="AD18" s="114">
        <v>72161792</v>
      </c>
      <c r="AE18" s="114">
        <v>72320288</v>
      </c>
      <c r="AF18" s="114">
        <v>72501040</v>
      </c>
      <c r="AG18" s="114">
        <v>72668480</v>
      </c>
      <c r="AH18" s="115">
        <v>72846848</v>
      </c>
      <c r="AJ18" s="62"/>
      <c r="AK18" t="str">
        <f t="shared" si="0"/>
        <v/>
      </c>
      <c r="AL18" t="str">
        <f t="shared" si="1"/>
        <v>Mackenzie TSA</v>
      </c>
      <c r="AM18" s="74">
        <f t="shared" si="40"/>
        <v>0</v>
      </c>
      <c r="AN18" s="74">
        <f t="shared" si="4"/>
        <v>0</v>
      </c>
      <c r="AO18" s="74">
        <f t="shared" si="5"/>
        <v>0</v>
      </c>
      <c r="AP18" s="74">
        <f t="shared" si="6"/>
        <v>0</v>
      </c>
      <c r="AQ18" s="74">
        <f t="shared" si="7"/>
        <v>0</v>
      </c>
      <c r="AR18" s="74">
        <f t="shared" si="8"/>
        <v>0.01</v>
      </c>
      <c r="AS18" s="74">
        <f t="shared" si="9"/>
        <v>0.01</v>
      </c>
      <c r="AT18" s="74">
        <f t="shared" si="10"/>
        <v>0.03</v>
      </c>
      <c r="AU18" s="74">
        <f t="shared" si="11"/>
        <v>0.08</v>
      </c>
      <c r="AV18" s="74">
        <f t="shared" si="12"/>
        <v>0.16</v>
      </c>
      <c r="AW18" s="74">
        <f t="shared" si="13"/>
        <v>0.34</v>
      </c>
      <c r="AX18" s="74">
        <f t="shared" si="14"/>
        <v>0.5</v>
      </c>
      <c r="AY18" s="74">
        <f t="shared" si="15"/>
        <v>0.56000000000000005</v>
      </c>
      <c r="AZ18" s="74">
        <f t="shared" si="16"/>
        <v>0.59</v>
      </c>
      <c r="BA18" s="74">
        <f t="shared" si="17"/>
        <v>0.61</v>
      </c>
      <c r="BB18" s="74">
        <f t="shared" si="18"/>
        <v>0.61</v>
      </c>
      <c r="BC18" s="74">
        <f t="shared" si="18"/>
        <v>0.61</v>
      </c>
      <c r="BD18" s="74">
        <f>IF($D18&gt;0,ROUND(Z18/$D18,2),"")</f>
        <v>0.61</v>
      </c>
      <c r="BE18" s="74">
        <f>IF($D18&gt;0,ROUND(AA18/$D18,2),"")</f>
        <v>0.61</v>
      </c>
      <c r="BF18" s="74">
        <f>IF($D18&gt;0,ROUND(AB18/$D18,2),"")</f>
        <v>0.61</v>
      </c>
      <c r="BG18" s="74">
        <f>IF($D18&gt;0,ROUND(AC18/$D18,2),"")</f>
        <v>0.62</v>
      </c>
      <c r="BH18" s="74">
        <f>IF($D18&gt;0,ROUND(AD18/$D18,2),"")</f>
        <v>0.62</v>
      </c>
      <c r="BI18" s="74">
        <f>IF($D18&gt;0,ROUND(AE18/$D18,2),"")</f>
        <v>0.62</v>
      </c>
      <c r="BJ18" s="74">
        <f>IF($D18&gt;0,ROUND(AF18/$D18,2),"")</f>
        <v>0.62</v>
      </c>
      <c r="BK18" s="74">
        <f>IF($D18&gt;0,ROUND(AG18/$D18,2),"")</f>
        <v>0.62</v>
      </c>
      <c r="BL18" s="74">
        <f>IF($D18&gt;0,ROUND(AH18/$D18,2),"")</f>
        <v>0.62</v>
      </c>
      <c r="BM18" s="6"/>
      <c r="BN18" t="str">
        <f t="shared" si="19"/>
        <v/>
      </c>
      <c r="BO18" t="str">
        <f t="shared" si="20"/>
        <v>Mackenzie TSA</v>
      </c>
      <c r="BP18" s="27">
        <f t="shared" si="41"/>
        <v>71.314111999999994</v>
      </c>
      <c r="BQ18" s="75">
        <f t="shared" si="42"/>
        <v>0.61042253629146903</v>
      </c>
      <c r="BR18" s="27">
        <f t="shared" si="21"/>
        <v>71.475520000000003</v>
      </c>
      <c r="BS18" s="75">
        <f t="shared" si="22"/>
        <v>0.61180412933069428</v>
      </c>
      <c r="BT18" s="27">
        <f t="shared" si="43"/>
        <v>72.161792000000005</v>
      </c>
      <c r="BU18" s="75">
        <f t="shared" si="23"/>
        <v>0.61767836492134176</v>
      </c>
      <c r="BV18" s="76">
        <f t="shared" si="44"/>
        <v>72.846847999999994</v>
      </c>
      <c r="BW18" s="77">
        <f t="shared" si="24"/>
        <v>0.62354219199979843</v>
      </c>
      <c r="BX18" s="6"/>
      <c r="BY18" s="6"/>
      <c r="BZ18" s="57" t="str">
        <f t="shared" si="2"/>
        <v/>
      </c>
      <c r="CA18" s="57" t="str">
        <f t="shared" si="3"/>
        <v>Mackenzie TSA</v>
      </c>
      <c r="CB18" s="74">
        <f t="shared" si="45"/>
        <v>0</v>
      </c>
      <c r="CC18" s="74">
        <f t="shared" si="25"/>
        <v>0</v>
      </c>
      <c r="CD18" s="74">
        <f t="shared" si="26"/>
        <v>0</v>
      </c>
      <c r="CE18" s="74">
        <f t="shared" si="27"/>
        <v>0</v>
      </c>
      <c r="CF18" s="74">
        <f t="shared" si="28"/>
        <v>0</v>
      </c>
      <c r="CG18" s="74">
        <f t="shared" si="29"/>
        <v>0</v>
      </c>
      <c r="CH18" s="74">
        <f t="shared" si="30"/>
        <v>0</v>
      </c>
      <c r="CI18" s="74">
        <f t="shared" si="31"/>
        <v>0.01</v>
      </c>
      <c r="CJ18" s="74">
        <f t="shared" si="32"/>
        <v>0.03</v>
      </c>
      <c r="CK18" s="74">
        <f t="shared" si="33"/>
        <v>7.0000000000000007E-2</v>
      </c>
      <c r="CL18" s="74">
        <f t="shared" si="34"/>
        <v>0.14000000000000001</v>
      </c>
      <c r="CM18" s="74">
        <f t="shared" si="35"/>
        <v>0.2</v>
      </c>
      <c r="CN18" s="74">
        <f t="shared" si="36"/>
        <v>0.23</v>
      </c>
      <c r="CO18" s="74">
        <f t="shared" si="37"/>
        <v>0.24</v>
      </c>
      <c r="CP18" s="74">
        <f t="shared" si="38"/>
        <v>0.25</v>
      </c>
      <c r="CQ18" s="74">
        <f t="shared" si="39"/>
        <v>0.25</v>
      </c>
      <c r="CR18" s="74">
        <f t="shared" si="39"/>
        <v>0.25</v>
      </c>
      <c r="CS18" s="74">
        <f>IF($C18&gt;0,ROUND(Z18/$C18,2),"")</f>
        <v>0.25</v>
      </c>
      <c r="CT18" s="74">
        <f>IF($C18&gt;0,ROUND(AA18/$C18,2),"")</f>
        <v>0.25</v>
      </c>
      <c r="CU18" s="74">
        <f>IF($C18&gt;0,ROUND(AB18/$C18,2),"")</f>
        <v>0.25</v>
      </c>
      <c r="CV18" s="74">
        <f>IF($C18&gt;0,ROUND(AC18/$C18,2),"")</f>
        <v>0.25</v>
      </c>
      <c r="CW18" s="74">
        <f>IF($C18&gt;0,ROUND(AD18/$C18,2),"")</f>
        <v>0.25</v>
      </c>
      <c r="CX18" s="74">
        <f>IF($C18&gt;0,ROUND(AE18/$C18,2),"")</f>
        <v>0.25</v>
      </c>
      <c r="CY18" s="74">
        <f>IF($C18&gt;0,ROUND(AF18/$C18,2),"")</f>
        <v>0.25</v>
      </c>
      <c r="CZ18" s="74">
        <f>IF($C18&gt;0,ROUND(AG18/$C18,2),"")</f>
        <v>0.25</v>
      </c>
      <c r="DA18" s="74">
        <f>IF($C18&gt;0,ROUND(AH18/$C18,2),"")</f>
        <v>0.25</v>
      </c>
    </row>
    <row r="19" spans="1:105" x14ac:dyDescent="0.2">
      <c r="A19" s="225"/>
      <c r="B19" s="224" t="s">
        <v>129</v>
      </c>
      <c r="C19" s="54">
        <v>130833856</v>
      </c>
      <c r="D19" s="55">
        <v>66165184</v>
      </c>
      <c r="E19" s="225"/>
      <c r="F19" s="224" t="s">
        <v>129</v>
      </c>
      <c r="G19" s="113">
        <v>264704</v>
      </c>
      <c r="H19" s="114">
        <v>523408</v>
      </c>
      <c r="I19" s="114">
        <v>898704</v>
      </c>
      <c r="J19" s="114">
        <v>1209856</v>
      </c>
      <c r="K19" s="114">
        <v>1433296</v>
      </c>
      <c r="L19" s="114">
        <v>2074688</v>
      </c>
      <c r="M19" s="114">
        <v>3322944</v>
      </c>
      <c r="N19" s="114">
        <v>5763408</v>
      </c>
      <c r="O19" s="114">
        <v>9519312</v>
      </c>
      <c r="P19" s="114">
        <v>13176544</v>
      </c>
      <c r="Q19" s="114">
        <v>16602992</v>
      </c>
      <c r="R19" s="114">
        <v>17487504</v>
      </c>
      <c r="S19" s="114">
        <v>17710544</v>
      </c>
      <c r="T19" s="114">
        <v>17789712</v>
      </c>
      <c r="U19" s="114">
        <v>17826176</v>
      </c>
      <c r="V19" s="114">
        <v>17853152</v>
      </c>
      <c r="W19" s="115">
        <v>17865168</v>
      </c>
      <c r="X19" s="225"/>
      <c r="Y19" s="224" t="s">
        <v>129</v>
      </c>
      <c r="Z19" s="113">
        <v>17870448</v>
      </c>
      <c r="AA19" s="114">
        <v>17873952</v>
      </c>
      <c r="AB19" s="114">
        <v>17877744</v>
      </c>
      <c r="AC19" s="114">
        <v>17880112</v>
      </c>
      <c r="AD19" s="114">
        <v>17882944</v>
      </c>
      <c r="AE19" s="114">
        <v>17886048</v>
      </c>
      <c r="AF19" s="114">
        <v>17888032</v>
      </c>
      <c r="AG19" s="114">
        <v>17891872</v>
      </c>
      <c r="AH19" s="115">
        <v>17895152</v>
      </c>
      <c r="AJ19" s="62"/>
      <c r="AK19" t="str">
        <f t="shared" si="0"/>
        <v/>
      </c>
      <c r="AL19" t="str">
        <f t="shared" si="1"/>
        <v>Merritt TSA</v>
      </c>
      <c r="AM19" s="74">
        <f t="shared" si="40"/>
        <v>0</v>
      </c>
      <c r="AN19" s="74">
        <f t="shared" si="4"/>
        <v>0.01</v>
      </c>
      <c r="AO19" s="74">
        <f t="shared" si="5"/>
        <v>0.01</v>
      </c>
      <c r="AP19" s="74">
        <f t="shared" si="6"/>
        <v>0.02</v>
      </c>
      <c r="AQ19" s="74">
        <f t="shared" si="7"/>
        <v>0.02</v>
      </c>
      <c r="AR19" s="74">
        <f t="shared" si="8"/>
        <v>0.03</v>
      </c>
      <c r="AS19" s="74">
        <f t="shared" si="9"/>
        <v>0.05</v>
      </c>
      <c r="AT19" s="74">
        <f t="shared" si="10"/>
        <v>0.09</v>
      </c>
      <c r="AU19" s="74">
        <f t="shared" si="11"/>
        <v>0.14000000000000001</v>
      </c>
      <c r="AV19" s="74">
        <f t="shared" si="12"/>
        <v>0.2</v>
      </c>
      <c r="AW19" s="74">
        <f t="shared" si="13"/>
        <v>0.25</v>
      </c>
      <c r="AX19" s="74">
        <f t="shared" si="14"/>
        <v>0.26</v>
      </c>
      <c r="AY19" s="74">
        <f t="shared" si="15"/>
        <v>0.27</v>
      </c>
      <c r="AZ19" s="74">
        <f t="shared" si="16"/>
        <v>0.27</v>
      </c>
      <c r="BA19" s="74">
        <f t="shared" si="17"/>
        <v>0.27</v>
      </c>
      <c r="BB19" s="74">
        <f t="shared" si="18"/>
        <v>0.27</v>
      </c>
      <c r="BC19" s="74">
        <f t="shared" si="18"/>
        <v>0.27</v>
      </c>
      <c r="BD19" s="74">
        <f>IF($D19&gt;0,ROUND(Z19/$D19,2),"")</f>
        <v>0.27</v>
      </c>
      <c r="BE19" s="74">
        <f>IF($D19&gt;0,ROUND(AA19/$D19,2),"")</f>
        <v>0.27</v>
      </c>
      <c r="BF19" s="74">
        <f>IF($D19&gt;0,ROUND(AB19/$D19,2),"")</f>
        <v>0.27</v>
      </c>
      <c r="BG19" s="74">
        <f>IF($D19&gt;0,ROUND(AC19/$D19,2),"")</f>
        <v>0.27</v>
      </c>
      <c r="BH19" s="74">
        <f>IF($D19&gt;0,ROUND(AD19/$D19,2),"")</f>
        <v>0.27</v>
      </c>
      <c r="BI19" s="74">
        <f>IF($D19&gt;0,ROUND(AE19/$D19,2),"")</f>
        <v>0.27</v>
      </c>
      <c r="BJ19" s="74">
        <f>IF($D19&gt;0,ROUND(AF19/$D19,2),"")</f>
        <v>0.27</v>
      </c>
      <c r="BK19" s="74">
        <f>IF($D19&gt;0,ROUND(AG19/$D19,2),"")</f>
        <v>0.27</v>
      </c>
      <c r="BL19" s="74">
        <f>IF($D19&gt;0,ROUND(AH19/$D19,2),"")</f>
        <v>0.27</v>
      </c>
      <c r="BM19" s="6"/>
      <c r="BN19" t="str">
        <f t="shared" si="19"/>
        <v/>
      </c>
      <c r="BO19" t="str">
        <f t="shared" si="20"/>
        <v>Merritt TSA</v>
      </c>
      <c r="BP19" s="27">
        <f t="shared" si="41"/>
        <v>17.865168000000001</v>
      </c>
      <c r="BQ19" s="75">
        <f t="shared" si="42"/>
        <v>0.27000858941161565</v>
      </c>
      <c r="BR19" s="27">
        <f t="shared" si="21"/>
        <v>17.870448</v>
      </c>
      <c r="BS19" s="75">
        <f t="shared" si="22"/>
        <v>0.27008838968845006</v>
      </c>
      <c r="BT19" s="27">
        <f t="shared" si="43"/>
        <v>17.882943999999998</v>
      </c>
      <c r="BU19" s="75">
        <f t="shared" si="23"/>
        <v>0.27027725034362482</v>
      </c>
      <c r="BV19" s="76">
        <f t="shared" si="44"/>
        <v>17.895152</v>
      </c>
      <c r="BW19" s="77">
        <f t="shared" si="24"/>
        <v>0.27046175825642682</v>
      </c>
      <c r="BX19" s="6"/>
      <c r="BY19" s="6"/>
      <c r="BZ19" s="57" t="str">
        <f t="shared" si="2"/>
        <v/>
      </c>
      <c r="CA19" s="57" t="str">
        <f t="shared" si="3"/>
        <v>Merritt TSA</v>
      </c>
      <c r="CB19" s="74">
        <f t="shared" si="45"/>
        <v>0</v>
      </c>
      <c r="CC19" s="74">
        <f t="shared" si="25"/>
        <v>0</v>
      </c>
      <c r="CD19" s="74">
        <f t="shared" si="26"/>
        <v>0.01</v>
      </c>
      <c r="CE19" s="74">
        <f t="shared" si="27"/>
        <v>0.01</v>
      </c>
      <c r="CF19" s="74">
        <f t="shared" si="28"/>
        <v>0.01</v>
      </c>
      <c r="CG19" s="74">
        <f t="shared" si="29"/>
        <v>0.02</v>
      </c>
      <c r="CH19" s="74">
        <f t="shared" si="30"/>
        <v>0.03</v>
      </c>
      <c r="CI19" s="74">
        <f t="shared" si="31"/>
        <v>0.04</v>
      </c>
      <c r="CJ19" s="74">
        <f t="shared" si="32"/>
        <v>7.0000000000000007E-2</v>
      </c>
      <c r="CK19" s="74">
        <f t="shared" si="33"/>
        <v>0.1</v>
      </c>
      <c r="CL19" s="74">
        <f t="shared" si="34"/>
        <v>0.13</v>
      </c>
      <c r="CM19" s="74">
        <f t="shared" si="35"/>
        <v>0.13</v>
      </c>
      <c r="CN19" s="74">
        <f t="shared" si="36"/>
        <v>0.14000000000000001</v>
      </c>
      <c r="CO19" s="74">
        <f t="shared" si="37"/>
        <v>0.14000000000000001</v>
      </c>
      <c r="CP19" s="74">
        <f t="shared" si="38"/>
        <v>0.14000000000000001</v>
      </c>
      <c r="CQ19" s="74">
        <f t="shared" si="39"/>
        <v>0.14000000000000001</v>
      </c>
      <c r="CR19" s="74">
        <f t="shared" si="39"/>
        <v>0.14000000000000001</v>
      </c>
      <c r="CS19" s="74">
        <f>IF($C19&gt;0,ROUND(Z19/$C19,2),"")</f>
        <v>0.14000000000000001</v>
      </c>
      <c r="CT19" s="74">
        <f>IF($C19&gt;0,ROUND(AA19/$C19,2),"")</f>
        <v>0.14000000000000001</v>
      </c>
      <c r="CU19" s="74">
        <f>IF($C19&gt;0,ROUND(AB19/$C19,2),"")</f>
        <v>0.14000000000000001</v>
      </c>
      <c r="CV19" s="74">
        <f>IF($C19&gt;0,ROUND(AC19/$C19,2),"")</f>
        <v>0.14000000000000001</v>
      </c>
      <c r="CW19" s="74">
        <f>IF($C19&gt;0,ROUND(AD19/$C19,2),"")</f>
        <v>0.14000000000000001</v>
      </c>
      <c r="CX19" s="74">
        <f>IF($C19&gt;0,ROUND(AE19/$C19,2),"")</f>
        <v>0.14000000000000001</v>
      </c>
      <c r="CY19" s="74">
        <f>IF($C19&gt;0,ROUND(AF19/$C19,2),"")</f>
        <v>0.14000000000000001</v>
      </c>
      <c r="CZ19" s="74">
        <f>IF($C19&gt;0,ROUND(AG19/$C19,2),"")</f>
        <v>0.14000000000000001</v>
      </c>
      <c r="DA19" s="74">
        <f>IF($C19&gt;0,ROUND(AH19/$C19,2),"")</f>
        <v>0.14000000000000001</v>
      </c>
    </row>
    <row r="20" spans="1:105" x14ac:dyDescent="0.2">
      <c r="A20" s="225"/>
      <c r="B20" s="224" t="s">
        <v>130</v>
      </c>
      <c r="C20" s="54">
        <v>132865936</v>
      </c>
      <c r="D20" s="55">
        <v>57078896</v>
      </c>
      <c r="E20" s="225"/>
      <c r="F20" s="224" t="s">
        <v>130</v>
      </c>
      <c r="G20" s="113">
        <v>405904</v>
      </c>
      <c r="H20" s="114">
        <v>899120</v>
      </c>
      <c r="I20" s="114">
        <v>1835232</v>
      </c>
      <c r="J20" s="114">
        <v>2149888</v>
      </c>
      <c r="K20" s="114">
        <v>2378720</v>
      </c>
      <c r="L20" s="114">
        <v>2826416</v>
      </c>
      <c r="M20" s="114">
        <v>6584560</v>
      </c>
      <c r="N20" s="114">
        <v>12848432</v>
      </c>
      <c r="O20" s="114">
        <v>19885728</v>
      </c>
      <c r="P20" s="114">
        <v>26748528</v>
      </c>
      <c r="Q20" s="114">
        <v>28961088</v>
      </c>
      <c r="R20" s="114">
        <v>30342960</v>
      </c>
      <c r="S20" s="114">
        <v>31429216</v>
      </c>
      <c r="T20" s="114">
        <v>31970288</v>
      </c>
      <c r="U20" s="114">
        <v>32112448</v>
      </c>
      <c r="V20" s="114">
        <v>32152704</v>
      </c>
      <c r="W20" s="115">
        <v>32160192</v>
      </c>
      <c r="X20" s="225"/>
      <c r="Y20" s="224" t="s">
        <v>130</v>
      </c>
      <c r="Z20" s="113">
        <v>32172064</v>
      </c>
      <c r="AA20" s="114">
        <v>32188192</v>
      </c>
      <c r="AB20" s="114">
        <v>32210512</v>
      </c>
      <c r="AC20" s="114">
        <v>32232896</v>
      </c>
      <c r="AD20" s="114">
        <v>32251360</v>
      </c>
      <c r="AE20" s="114">
        <v>32270384</v>
      </c>
      <c r="AF20" s="114">
        <v>32293376</v>
      </c>
      <c r="AG20" s="114">
        <v>32314080</v>
      </c>
      <c r="AH20" s="115">
        <v>32334144</v>
      </c>
      <c r="AJ20" s="62"/>
      <c r="AK20" t="str">
        <f t="shared" si="0"/>
        <v/>
      </c>
      <c r="AL20" t="str">
        <f t="shared" si="1"/>
        <v>Morice TSA</v>
      </c>
      <c r="AM20" s="74">
        <f t="shared" si="40"/>
        <v>0.01</v>
      </c>
      <c r="AN20" s="74">
        <f t="shared" si="4"/>
        <v>0.02</v>
      </c>
      <c r="AO20" s="74">
        <f t="shared" si="5"/>
        <v>0.03</v>
      </c>
      <c r="AP20" s="74">
        <f t="shared" si="6"/>
        <v>0.04</v>
      </c>
      <c r="AQ20" s="74">
        <f t="shared" si="7"/>
        <v>0.04</v>
      </c>
      <c r="AR20" s="74">
        <f t="shared" si="8"/>
        <v>0.05</v>
      </c>
      <c r="AS20" s="74">
        <f t="shared" si="9"/>
        <v>0.12</v>
      </c>
      <c r="AT20" s="74">
        <f t="shared" si="10"/>
        <v>0.23</v>
      </c>
      <c r="AU20" s="74">
        <f t="shared" si="11"/>
        <v>0.35</v>
      </c>
      <c r="AV20" s="74">
        <f t="shared" si="12"/>
        <v>0.47</v>
      </c>
      <c r="AW20" s="74">
        <f t="shared" si="13"/>
        <v>0.51</v>
      </c>
      <c r="AX20" s="74">
        <f t="shared" si="14"/>
        <v>0.53</v>
      </c>
      <c r="AY20" s="74">
        <f t="shared" si="15"/>
        <v>0.55000000000000004</v>
      </c>
      <c r="AZ20" s="74">
        <f t="shared" si="16"/>
        <v>0.56000000000000005</v>
      </c>
      <c r="BA20" s="74">
        <f t="shared" si="17"/>
        <v>0.56000000000000005</v>
      </c>
      <c r="BB20" s="74">
        <f t="shared" si="18"/>
        <v>0.56000000000000005</v>
      </c>
      <c r="BC20" s="74">
        <f t="shared" si="18"/>
        <v>0.56000000000000005</v>
      </c>
      <c r="BD20" s="74">
        <f>IF($D20&gt;0,ROUND(Z20/$D20,2),"")</f>
        <v>0.56000000000000005</v>
      </c>
      <c r="BE20" s="74">
        <f>IF($D20&gt;0,ROUND(AA20/$D20,2),"")</f>
        <v>0.56000000000000005</v>
      </c>
      <c r="BF20" s="74">
        <f>IF($D20&gt;0,ROUND(AB20/$D20,2),"")</f>
        <v>0.56000000000000005</v>
      </c>
      <c r="BG20" s="74">
        <f>IF($D20&gt;0,ROUND(AC20/$D20,2),"")</f>
        <v>0.56000000000000005</v>
      </c>
      <c r="BH20" s="74">
        <f>IF($D20&gt;0,ROUND(AD20/$D20,2),"")</f>
        <v>0.56999999999999995</v>
      </c>
      <c r="BI20" s="74">
        <f>IF($D20&gt;0,ROUND(AE20/$D20,2),"")</f>
        <v>0.56999999999999995</v>
      </c>
      <c r="BJ20" s="74">
        <f>IF($D20&gt;0,ROUND(AF20/$D20,2),"")</f>
        <v>0.56999999999999995</v>
      </c>
      <c r="BK20" s="74">
        <f>IF($D20&gt;0,ROUND(AG20/$D20,2),"")</f>
        <v>0.56999999999999995</v>
      </c>
      <c r="BL20" s="74">
        <f>IF($D20&gt;0,ROUND(AH20/$D20,2),"")</f>
        <v>0.56999999999999995</v>
      </c>
      <c r="BM20" s="6"/>
      <c r="BN20" t="str">
        <f t="shared" si="19"/>
        <v/>
      </c>
      <c r="BO20" t="str">
        <f t="shared" si="20"/>
        <v>Morice TSA</v>
      </c>
      <c r="BP20" s="27">
        <f t="shared" si="41"/>
        <v>32.160192000000002</v>
      </c>
      <c r="BQ20" s="75">
        <f t="shared" si="42"/>
        <v>0.56343402297059153</v>
      </c>
      <c r="BR20" s="27">
        <f t="shared" si="21"/>
        <v>32.172063999999999</v>
      </c>
      <c r="BS20" s="75">
        <f t="shared" si="22"/>
        <v>0.56364201578110407</v>
      </c>
      <c r="BT20" s="27">
        <f t="shared" si="43"/>
        <v>32.251359999999998</v>
      </c>
      <c r="BU20" s="75">
        <f t="shared" si="23"/>
        <v>0.56503125077962268</v>
      </c>
      <c r="BV20" s="76">
        <f t="shared" si="44"/>
        <v>32.334144000000002</v>
      </c>
      <c r="BW20" s="77">
        <f t="shared" si="24"/>
        <v>0.56648159417799537</v>
      </c>
      <c r="BX20" s="6"/>
      <c r="BY20" s="6"/>
      <c r="BZ20" s="57" t="str">
        <f t="shared" si="2"/>
        <v/>
      </c>
      <c r="CA20" s="57" t="str">
        <f t="shared" si="3"/>
        <v>Morice TSA</v>
      </c>
      <c r="CB20" s="74">
        <f t="shared" si="45"/>
        <v>0</v>
      </c>
      <c r="CC20" s="74">
        <f t="shared" si="25"/>
        <v>0.01</v>
      </c>
      <c r="CD20" s="74">
        <f t="shared" si="26"/>
        <v>0.01</v>
      </c>
      <c r="CE20" s="74">
        <f t="shared" si="27"/>
        <v>0.02</v>
      </c>
      <c r="CF20" s="74">
        <f t="shared" si="28"/>
        <v>0.02</v>
      </c>
      <c r="CG20" s="74">
        <f t="shared" si="29"/>
        <v>0.02</v>
      </c>
      <c r="CH20" s="74">
        <f t="shared" si="30"/>
        <v>0.05</v>
      </c>
      <c r="CI20" s="74">
        <f t="shared" si="31"/>
        <v>0.1</v>
      </c>
      <c r="CJ20" s="74">
        <f t="shared" si="32"/>
        <v>0.15</v>
      </c>
      <c r="CK20" s="74">
        <f t="shared" si="33"/>
        <v>0.2</v>
      </c>
      <c r="CL20" s="74">
        <f t="shared" si="34"/>
        <v>0.22</v>
      </c>
      <c r="CM20" s="74">
        <f t="shared" si="35"/>
        <v>0.23</v>
      </c>
      <c r="CN20" s="74">
        <f t="shared" si="36"/>
        <v>0.24</v>
      </c>
      <c r="CO20" s="74">
        <f t="shared" si="37"/>
        <v>0.24</v>
      </c>
      <c r="CP20" s="74">
        <f t="shared" si="38"/>
        <v>0.24</v>
      </c>
      <c r="CQ20" s="74">
        <f t="shared" si="39"/>
        <v>0.24</v>
      </c>
      <c r="CR20" s="74">
        <f t="shared" si="39"/>
        <v>0.24</v>
      </c>
      <c r="CS20" s="74">
        <f>IF($C20&gt;0,ROUND(Z20/$C20,2),"")</f>
        <v>0.24</v>
      </c>
      <c r="CT20" s="74">
        <f>IF($C20&gt;0,ROUND(AA20/$C20,2),"")</f>
        <v>0.24</v>
      </c>
      <c r="CU20" s="74">
        <f>IF($C20&gt;0,ROUND(AB20/$C20,2),"")</f>
        <v>0.24</v>
      </c>
      <c r="CV20" s="74">
        <f>IF($C20&gt;0,ROUND(AC20/$C20,2),"")</f>
        <v>0.24</v>
      </c>
      <c r="CW20" s="74">
        <f>IF($C20&gt;0,ROUND(AD20/$C20,2),"")</f>
        <v>0.24</v>
      </c>
      <c r="CX20" s="74">
        <f>IF($C20&gt;0,ROUND(AE20/$C20,2),"")</f>
        <v>0.24</v>
      </c>
      <c r="CY20" s="74">
        <f>IF($C20&gt;0,ROUND(AF20/$C20,2),"")</f>
        <v>0.24</v>
      </c>
      <c r="CZ20" s="74">
        <f>IF($C20&gt;0,ROUND(AG20/$C20,2),"")</f>
        <v>0.24</v>
      </c>
      <c r="DA20" s="74">
        <f>IF($C20&gt;0,ROUND(AH20/$C20,2),"")</f>
        <v>0.24</v>
      </c>
    </row>
    <row r="21" spans="1:105" x14ac:dyDescent="0.2">
      <c r="A21" s="225"/>
      <c r="B21" s="224" t="s">
        <v>131</v>
      </c>
      <c r="C21" s="54">
        <v>211370096</v>
      </c>
      <c r="D21" s="55">
        <v>57336608</v>
      </c>
      <c r="E21" s="225"/>
      <c r="F21" s="224" t="s">
        <v>131</v>
      </c>
      <c r="G21" s="113">
        <v>73296</v>
      </c>
      <c r="H21" s="114">
        <v>139024</v>
      </c>
      <c r="I21" s="114">
        <v>295920</v>
      </c>
      <c r="J21" s="114">
        <v>478336</v>
      </c>
      <c r="K21" s="114">
        <v>696912</v>
      </c>
      <c r="L21" s="114">
        <v>1344288</v>
      </c>
      <c r="M21" s="114">
        <v>2353648</v>
      </c>
      <c r="N21" s="114">
        <v>3676048</v>
      </c>
      <c r="O21" s="114">
        <v>5281024</v>
      </c>
      <c r="P21" s="114">
        <v>6868032</v>
      </c>
      <c r="Q21" s="114">
        <v>8117664</v>
      </c>
      <c r="R21" s="114">
        <v>8936176</v>
      </c>
      <c r="S21" s="114">
        <v>9448880</v>
      </c>
      <c r="T21" s="114">
        <v>9781056</v>
      </c>
      <c r="U21" s="114">
        <v>9919600</v>
      </c>
      <c r="V21" s="114">
        <v>9973536</v>
      </c>
      <c r="W21" s="115">
        <v>9995456</v>
      </c>
      <c r="X21" s="225"/>
      <c r="Y21" s="224" t="s">
        <v>131</v>
      </c>
      <c r="Z21" s="113">
        <v>10027344</v>
      </c>
      <c r="AA21" s="114">
        <v>10056800</v>
      </c>
      <c r="AB21" s="114">
        <v>10096208</v>
      </c>
      <c r="AC21" s="114">
        <v>10142960</v>
      </c>
      <c r="AD21" s="114">
        <v>10204720</v>
      </c>
      <c r="AE21" s="114">
        <v>10271392</v>
      </c>
      <c r="AF21" s="114">
        <v>10362064</v>
      </c>
      <c r="AG21" s="114">
        <v>10455888</v>
      </c>
      <c r="AH21" s="115">
        <v>10554752</v>
      </c>
      <c r="AJ21" s="62"/>
      <c r="AK21" t="str">
        <f t="shared" si="0"/>
        <v/>
      </c>
      <c r="AL21" t="str">
        <f t="shared" si="1"/>
        <v>Okanagan TSA</v>
      </c>
      <c r="AM21" s="74">
        <f t="shared" si="40"/>
        <v>0</v>
      </c>
      <c r="AN21" s="74">
        <f t="shared" si="4"/>
        <v>0</v>
      </c>
      <c r="AO21" s="74">
        <f t="shared" si="5"/>
        <v>0.01</v>
      </c>
      <c r="AP21" s="74">
        <f t="shared" si="6"/>
        <v>0.01</v>
      </c>
      <c r="AQ21" s="74">
        <f t="shared" si="7"/>
        <v>0.01</v>
      </c>
      <c r="AR21" s="74">
        <f t="shared" si="8"/>
        <v>0.02</v>
      </c>
      <c r="AS21" s="74">
        <f t="shared" si="9"/>
        <v>0.04</v>
      </c>
      <c r="AT21" s="74">
        <f t="shared" si="10"/>
        <v>0.06</v>
      </c>
      <c r="AU21" s="74">
        <f t="shared" si="11"/>
        <v>0.09</v>
      </c>
      <c r="AV21" s="74">
        <f t="shared" si="12"/>
        <v>0.12</v>
      </c>
      <c r="AW21" s="74">
        <f t="shared" si="13"/>
        <v>0.14000000000000001</v>
      </c>
      <c r="AX21" s="74">
        <f t="shared" si="14"/>
        <v>0.16</v>
      </c>
      <c r="AY21" s="74">
        <f t="shared" si="15"/>
        <v>0.16</v>
      </c>
      <c r="AZ21" s="74">
        <f t="shared" si="16"/>
        <v>0.17</v>
      </c>
      <c r="BA21" s="74">
        <f t="shared" si="17"/>
        <v>0.17</v>
      </c>
      <c r="BB21" s="74">
        <f t="shared" si="18"/>
        <v>0.17</v>
      </c>
      <c r="BC21" s="74">
        <f t="shared" si="18"/>
        <v>0.17</v>
      </c>
      <c r="BD21" s="74">
        <f>IF($D21&gt;0,ROUND(Z21/$D21,2),"")</f>
        <v>0.17</v>
      </c>
      <c r="BE21" s="74">
        <f>IF($D21&gt;0,ROUND(AA21/$D21,2),"")</f>
        <v>0.18</v>
      </c>
      <c r="BF21" s="74">
        <f>IF($D21&gt;0,ROUND(AB21/$D21,2),"")</f>
        <v>0.18</v>
      </c>
      <c r="BG21" s="74">
        <f>IF($D21&gt;0,ROUND(AC21/$D21,2),"")</f>
        <v>0.18</v>
      </c>
      <c r="BH21" s="74">
        <f>IF($D21&gt;0,ROUND(AD21/$D21,2),"")</f>
        <v>0.18</v>
      </c>
      <c r="BI21" s="74">
        <f>IF($D21&gt;0,ROUND(AE21/$D21,2),"")</f>
        <v>0.18</v>
      </c>
      <c r="BJ21" s="74">
        <f>IF($D21&gt;0,ROUND(AF21/$D21,2),"")</f>
        <v>0.18</v>
      </c>
      <c r="BK21" s="74">
        <f>IF($D21&gt;0,ROUND(AG21/$D21,2),"")</f>
        <v>0.18</v>
      </c>
      <c r="BL21" s="74">
        <f>IF($D21&gt;0,ROUND(AH21/$D21,2),"")</f>
        <v>0.18</v>
      </c>
      <c r="BM21" s="6"/>
      <c r="BN21" t="str">
        <f t="shared" si="19"/>
        <v/>
      </c>
      <c r="BO21" t="str">
        <f t="shared" si="20"/>
        <v>Okanagan TSA</v>
      </c>
      <c r="BP21" s="27">
        <f t="shared" si="41"/>
        <v>9.9954560000000008</v>
      </c>
      <c r="BQ21" s="75">
        <f t="shared" si="42"/>
        <v>0.1743293917910177</v>
      </c>
      <c r="BR21" s="27">
        <f t="shared" si="21"/>
        <v>10.027343999999999</v>
      </c>
      <c r="BS21" s="75">
        <f t="shared" si="22"/>
        <v>0.17488554607206622</v>
      </c>
      <c r="BT21" s="27">
        <f t="shared" si="43"/>
        <v>10.20472</v>
      </c>
      <c r="BU21" s="75">
        <f t="shared" si="23"/>
        <v>0.17797913681953423</v>
      </c>
      <c r="BV21" s="76">
        <f t="shared" si="44"/>
        <v>10.554752000000001</v>
      </c>
      <c r="BW21" s="77">
        <f t="shared" si="24"/>
        <v>0.1840839974349372</v>
      </c>
      <c r="BX21" s="6"/>
      <c r="BY21" s="6"/>
      <c r="BZ21" s="57" t="str">
        <f t="shared" si="2"/>
        <v/>
      </c>
      <c r="CA21" s="57" t="str">
        <f t="shared" si="3"/>
        <v>Okanagan TSA</v>
      </c>
      <c r="CB21" s="74">
        <f t="shared" si="45"/>
        <v>0</v>
      </c>
      <c r="CC21" s="74">
        <f t="shared" si="25"/>
        <v>0</v>
      </c>
      <c r="CD21" s="74">
        <f t="shared" si="26"/>
        <v>0</v>
      </c>
      <c r="CE21" s="74">
        <f t="shared" si="27"/>
        <v>0</v>
      </c>
      <c r="CF21" s="74">
        <f t="shared" si="28"/>
        <v>0</v>
      </c>
      <c r="CG21" s="74">
        <f t="shared" si="29"/>
        <v>0.01</v>
      </c>
      <c r="CH21" s="74">
        <f t="shared" si="30"/>
        <v>0.01</v>
      </c>
      <c r="CI21" s="74">
        <f t="shared" si="31"/>
        <v>0.02</v>
      </c>
      <c r="CJ21" s="74">
        <f t="shared" si="32"/>
        <v>0.02</v>
      </c>
      <c r="CK21" s="74">
        <f t="shared" si="33"/>
        <v>0.03</v>
      </c>
      <c r="CL21" s="74">
        <f t="shared" si="34"/>
        <v>0.04</v>
      </c>
      <c r="CM21" s="74">
        <f t="shared" si="35"/>
        <v>0.04</v>
      </c>
      <c r="CN21" s="74">
        <f t="shared" si="36"/>
        <v>0.04</v>
      </c>
      <c r="CO21" s="74">
        <f t="shared" si="37"/>
        <v>0.05</v>
      </c>
      <c r="CP21" s="74">
        <f t="shared" si="38"/>
        <v>0.05</v>
      </c>
      <c r="CQ21" s="74">
        <f t="shared" si="39"/>
        <v>0.05</v>
      </c>
      <c r="CR21" s="74">
        <f t="shared" si="39"/>
        <v>0.05</v>
      </c>
      <c r="CS21" s="74">
        <f>IF($C21&gt;0,ROUND(Z21/$C21,2),"")</f>
        <v>0.05</v>
      </c>
      <c r="CT21" s="74">
        <f>IF($C21&gt;0,ROUND(AA21/$C21,2),"")</f>
        <v>0.05</v>
      </c>
      <c r="CU21" s="74">
        <f>IF($C21&gt;0,ROUND(AB21/$C21,2),"")</f>
        <v>0.05</v>
      </c>
      <c r="CV21" s="74">
        <f>IF($C21&gt;0,ROUND(AC21/$C21,2),"")</f>
        <v>0.05</v>
      </c>
      <c r="CW21" s="74">
        <f>IF($C21&gt;0,ROUND(AD21/$C21,2),"")</f>
        <v>0.05</v>
      </c>
      <c r="CX21" s="74">
        <f>IF($C21&gt;0,ROUND(AE21/$C21,2),"")</f>
        <v>0.05</v>
      </c>
      <c r="CY21" s="74">
        <f>IF($C21&gt;0,ROUND(AF21/$C21,2),"")</f>
        <v>0.05</v>
      </c>
      <c r="CZ21" s="74">
        <f>IF($C21&gt;0,ROUND(AG21/$C21,2),"")</f>
        <v>0.05</v>
      </c>
      <c r="DA21" s="74">
        <f>IF($C21&gt;0,ROUND(AH21/$C21,2),"")</f>
        <v>0.05</v>
      </c>
    </row>
    <row r="22" spans="1:105" x14ac:dyDescent="0.2">
      <c r="A22" s="225"/>
      <c r="B22" s="224" t="s">
        <v>136</v>
      </c>
      <c r="C22" s="54">
        <v>248976896</v>
      </c>
      <c r="D22" s="55">
        <v>78034352</v>
      </c>
      <c r="E22" s="225"/>
      <c r="F22" s="224" t="s">
        <v>136</v>
      </c>
      <c r="G22" s="113">
        <v>419120</v>
      </c>
      <c r="H22" s="114">
        <v>990128</v>
      </c>
      <c r="I22" s="114">
        <v>1666832</v>
      </c>
      <c r="J22" s="114">
        <v>4458992</v>
      </c>
      <c r="K22" s="114">
        <v>10229408</v>
      </c>
      <c r="L22" s="114">
        <v>17471312</v>
      </c>
      <c r="M22" s="114">
        <v>30277904</v>
      </c>
      <c r="N22" s="114">
        <v>38440320</v>
      </c>
      <c r="O22" s="114">
        <v>46531888</v>
      </c>
      <c r="P22" s="114">
        <v>48975120</v>
      </c>
      <c r="Q22" s="114">
        <v>49152432</v>
      </c>
      <c r="R22" s="114">
        <v>49256016</v>
      </c>
      <c r="S22" s="114">
        <v>49272272</v>
      </c>
      <c r="T22" s="114">
        <v>49282304</v>
      </c>
      <c r="U22" s="114">
        <v>49282368</v>
      </c>
      <c r="V22" s="114">
        <v>49285536</v>
      </c>
      <c r="W22" s="115">
        <v>49285536</v>
      </c>
      <c r="X22" s="225"/>
      <c r="Y22" s="224" t="s">
        <v>136</v>
      </c>
      <c r="Z22" s="113">
        <v>49287152</v>
      </c>
      <c r="AA22" s="114">
        <v>49292368</v>
      </c>
      <c r="AB22" s="114">
        <v>49297712</v>
      </c>
      <c r="AC22" s="114">
        <v>49305040</v>
      </c>
      <c r="AD22" s="114">
        <v>49312576</v>
      </c>
      <c r="AE22" s="114">
        <v>49319376</v>
      </c>
      <c r="AF22" s="114">
        <v>49326608</v>
      </c>
      <c r="AG22" s="114">
        <v>49334912</v>
      </c>
      <c r="AH22" s="115">
        <v>49343840</v>
      </c>
      <c r="AJ22" s="62"/>
      <c r="AK22" t="str">
        <f t="shared" si="0"/>
        <v/>
      </c>
      <c r="AL22" t="str">
        <f t="shared" si="1"/>
        <v>Prince George Forest District</v>
      </c>
      <c r="AM22" s="74">
        <f t="shared" si="40"/>
        <v>0.01</v>
      </c>
      <c r="AN22" s="74">
        <f t="shared" si="4"/>
        <v>0.01</v>
      </c>
      <c r="AO22" s="74">
        <f t="shared" si="5"/>
        <v>0.02</v>
      </c>
      <c r="AP22" s="74">
        <f t="shared" si="6"/>
        <v>0.06</v>
      </c>
      <c r="AQ22" s="74">
        <f t="shared" si="7"/>
        <v>0.13</v>
      </c>
      <c r="AR22" s="74">
        <f t="shared" si="8"/>
        <v>0.22</v>
      </c>
      <c r="AS22" s="74">
        <f t="shared" si="9"/>
        <v>0.39</v>
      </c>
      <c r="AT22" s="74">
        <f t="shared" si="10"/>
        <v>0.49</v>
      </c>
      <c r="AU22" s="74">
        <f t="shared" si="11"/>
        <v>0.6</v>
      </c>
      <c r="AV22" s="74">
        <f t="shared" si="12"/>
        <v>0.63</v>
      </c>
      <c r="AW22" s="74">
        <f t="shared" si="13"/>
        <v>0.63</v>
      </c>
      <c r="AX22" s="74">
        <f t="shared" si="14"/>
        <v>0.63</v>
      </c>
      <c r="AY22" s="74">
        <f t="shared" si="15"/>
        <v>0.63</v>
      </c>
      <c r="AZ22" s="74">
        <f t="shared" si="16"/>
        <v>0.63</v>
      </c>
      <c r="BA22" s="74">
        <f t="shared" si="17"/>
        <v>0.63</v>
      </c>
      <c r="BB22" s="74">
        <f t="shared" si="18"/>
        <v>0.63</v>
      </c>
      <c r="BC22" s="74">
        <f t="shared" si="18"/>
        <v>0.63</v>
      </c>
      <c r="BD22" s="74">
        <f>IF($D22&gt;0,ROUND(Z22/$D22,2),"")</f>
        <v>0.63</v>
      </c>
      <c r="BE22" s="74">
        <f>IF($D22&gt;0,ROUND(AA22/$D22,2),"")</f>
        <v>0.63</v>
      </c>
      <c r="BF22" s="74">
        <f>IF($D22&gt;0,ROUND(AB22/$D22,2),"")</f>
        <v>0.63</v>
      </c>
      <c r="BG22" s="74">
        <f>IF($D22&gt;0,ROUND(AC22/$D22,2),"")</f>
        <v>0.63</v>
      </c>
      <c r="BH22" s="74">
        <f>IF($D22&gt;0,ROUND(AD22/$D22,2),"")</f>
        <v>0.63</v>
      </c>
      <c r="BI22" s="74">
        <f>IF($D22&gt;0,ROUND(AE22/$D22,2),"")</f>
        <v>0.63</v>
      </c>
      <c r="BJ22" s="74">
        <f>IF($D22&gt;0,ROUND(AF22/$D22,2),"")</f>
        <v>0.63</v>
      </c>
      <c r="BK22" s="74">
        <f>IF($D22&gt;0,ROUND(AG22/$D22,2),"")</f>
        <v>0.63</v>
      </c>
      <c r="BL22" s="74">
        <f>IF($D22&gt;0,ROUND(AH22/$D22,2),"")</f>
        <v>0.63</v>
      </c>
      <c r="BM22" s="6"/>
      <c r="BN22" t="str">
        <f t="shared" si="19"/>
        <v/>
      </c>
      <c r="BO22" t="str">
        <f t="shared" si="20"/>
        <v>Prince George Forest District</v>
      </c>
      <c r="BP22" s="27">
        <f t="shared" si="41"/>
        <v>49.285536</v>
      </c>
      <c r="BQ22" s="75">
        <f t="shared" si="42"/>
        <v>0.63158768845802682</v>
      </c>
      <c r="BR22" s="27">
        <f t="shared" si="21"/>
        <v>49.287151999999999</v>
      </c>
      <c r="BS22" s="75">
        <f t="shared" si="22"/>
        <v>0.63160839728636431</v>
      </c>
      <c r="BT22" s="27">
        <f t="shared" si="43"/>
        <v>49.312576</v>
      </c>
      <c r="BU22" s="75">
        <f t="shared" si="23"/>
        <v>0.63193420251634813</v>
      </c>
      <c r="BV22" s="76">
        <f t="shared" si="44"/>
        <v>49.34384</v>
      </c>
      <c r="BW22" s="77">
        <f t="shared" si="24"/>
        <v>0.63233484658141326</v>
      </c>
      <c r="BX22" s="6"/>
      <c r="BY22" s="6"/>
      <c r="BZ22" s="57" t="str">
        <f t="shared" si="2"/>
        <v/>
      </c>
      <c r="CA22" s="57" t="str">
        <f t="shared" si="3"/>
        <v>Prince George Forest District</v>
      </c>
      <c r="CB22" s="74">
        <f t="shared" si="45"/>
        <v>0</v>
      </c>
      <c r="CC22" s="74">
        <f t="shared" si="25"/>
        <v>0</v>
      </c>
      <c r="CD22" s="74">
        <f t="shared" si="26"/>
        <v>0.01</v>
      </c>
      <c r="CE22" s="74">
        <f t="shared" si="27"/>
        <v>0.02</v>
      </c>
      <c r="CF22" s="74">
        <f t="shared" si="28"/>
        <v>0.04</v>
      </c>
      <c r="CG22" s="74">
        <f t="shared" si="29"/>
        <v>7.0000000000000007E-2</v>
      </c>
      <c r="CH22" s="74">
        <f t="shared" si="30"/>
        <v>0.12</v>
      </c>
      <c r="CI22" s="74">
        <f t="shared" si="31"/>
        <v>0.15</v>
      </c>
      <c r="CJ22" s="74">
        <f t="shared" si="32"/>
        <v>0.19</v>
      </c>
      <c r="CK22" s="74">
        <f t="shared" si="33"/>
        <v>0.2</v>
      </c>
      <c r="CL22" s="74">
        <f t="shared" si="34"/>
        <v>0.2</v>
      </c>
      <c r="CM22" s="74">
        <f t="shared" si="35"/>
        <v>0.2</v>
      </c>
      <c r="CN22" s="74">
        <f t="shared" si="36"/>
        <v>0.2</v>
      </c>
      <c r="CO22" s="74">
        <f t="shared" si="37"/>
        <v>0.2</v>
      </c>
      <c r="CP22" s="74">
        <f t="shared" si="38"/>
        <v>0.2</v>
      </c>
      <c r="CQ22" s="74">
        <f t="shared" si="39"/>
        <v>0.2</v>
      </c>
      <c r="CR22" s="74">
        <f t="shared" si="39"/>
        <v>0.2</v>
      </c>
      <c r="CS22" s="74">
        <f>IF($C22&gt;0,ROUND(Z22/$C22,2),"")</f>
        <v>0.2</v>
      </c>
      <c r="CT22" s="74">
        <f>IF($C22&gt;0,ROUND(AA22/$C22,2),"")</f>
        <v>0.2</v>
      </c>
      <c r="CU22" s="74">
        <f>IF($C22&gt;0,ROUND(AB22/$C22,2),"")</f>
        <v>0.2</v>
      </c>
      <c r="CV22" s="74">
        <f>IF($C22&gt;0,ROUND(AC22/$C22,2),"")</f>
        <v>0.2</v>
      </c>
      <c r="CW22" s="74">
        <f>IF($C22&gt;0,ROUND(AD22/$C22,2),"")</f>
        <v>0.2</v>
      </c>
      <c r="CX22" s="74">
        <f>IF($C22&gt;0,ROUND(AE22/$C22,2),"")</f>
        <v>0.2</v>
      </c>
      <c r="CY22" s="74">
        <f>IF($C22&gt;0,ROUND(AF22/$C22,2),"")</f>
        <v>0.2</v>
      </c>
      <c r="CZ22" s="74">
        <f>IF($C22&gt;0,ROUND(AG22/$C22,2),"")</f>
        <v>0.2</v>
      </c>
      <c r="DA22" s="74">
        <f>IF($C22&gt;0,ROUND(AH22/$C22,2),"")</f>
        <v>0.2</v>
      </c>
    </row>
    <row r="23" spans="1:105" x14ac:dyDescent="0.2">
      <c r="A23" s="225"/>
      <c r="B23" s="224" t="s">
        <v>132</v>
      </c>
      <c r="C23" s="54">
        <v>164736944</v>
      </c>
      <c r="D23" s="55">
        <v>110969680</v>
      </c>
      <c r="E23" s="225"/>
      <c r="F23" s="224" t="s">
        <v>132</v>
      </c>
      <c r="G23" s="113">
        <v>1047584</v>
      </c>
      <c r="H23" s="114">
        <v>2491808</v>
      </c>
      <c r="I23" s="114">
        <v>5332336</v>
      </c>
      <c r="J23" s="114">
        <v>11623600</v>
      </c>
      <c r="K23" s="114">
        <v>26171168</v>
      </c>
      <c r="L23" s="114">
        <v>47972720</v>
      </c>
      <c r="M23" s="114">
        <v>71842576</v>
      </c>
      <c r="N23" s="114">
        <v>83716816</v>
      </c>
      <c r="O23" s="114">
        <v>88767600</v>
      </c>
      <c r="P23" s="114">
        <v>89664480</v>
      </c>
      <c r="Q23" s="114">
        <v>89788640</v>
      </c>
      <c r="R23" s="114">
        <v>89791056</v>
      </c>
      <c r="S23" s="114">
        <v>89791776</v>
      </c>
      <c r="T23" s="114">
        <v>89791824</v>
      </c>
      <c r="U23" s="114">
        <v>89791824</v>
      </c>
      <c r="V23" s="114">
        <v>89791824</v>
      </c>
      <c r="W23" s="115">
        <v>89791824</v>
      </c>
      <c r="X23" s="225"/>
      <c r="Y23" s="224" t="s">
        <v>132</v>
      </c>
      <c r="Z23" s="113">
        <v>89792016</v>
      </c>
      <c r="AA23" s="114">
        <v>89792320</v>
      </c>
      <c r="AB23" s="114">
        <v>89792560</v>
      </c>
      <c r="AC23" s="114">
        <v>89793632</v>
      </c>
      <c r="AD23" s="114">
        <v>89794304</v>
      </c>
      <c r="AE23" s="114">
        <v>89795008</v>
      </c>
      <c r="AF23" s="114">
        <v>89796288</v>
      </c>
      <c r="AG23" s="114">
        <v>89797472</v>
      </c>
      <c r="AH23" s="115">
        <v>89798784</v>
      </c>
      <c r="AJ23" s="62"/>
      <c r="AK23" t="str">
        <f t="shared" si="0"/>
        <v/>
      </c>
      <c r="AL23" t="str">
        <f t="shared" si="1"/>
        <v>Quesnel TSA</v>
      </c>
      <c r="AM23" s="74">
        <f t="shared" si="40"/>
        <v>0.01</v>
      </c>
      <c r="AN23" s="74">
        <f t="shared" si="4"/>
        <v>0.02</v>
      </c>
      <c r="AO23" s="74">
        <f t="shared" si="5"/>
        <v>0.05</v>
      </c>
      <c r="AP23" s="74">
        <f t="shared" si="6"/>
        <v>0.1</v>
      </c>
      <c r="AQ23" s="74">
        <f t="shared" si="7"/>
        <v>0.24</v>
      </c>
      <c r="AR23" s="74">
        <f t="shared" si="8"/>
        <v>0.43</v>
      </c>
      <c r="AS23" s="74">
        <f t="shared" si="9"/>
        <v>0.65</v>
      </c>
      <c r="AT23" s="74">
        <f t="shared" si="10"/>
        <v>0.75</v>
      </c>
      <c r="AU23" s="74">
        <f t="shared" si="11"/>
        <v>0.8</v>
      </c>
      <c r="AV23" s="74">
        <f t="shared" si="12"/>
        <v>0.81</v>
      </c>
      <c r="AW23" s="74">
        <f t="shared" si="13"/>
        <v>0.81</v>
      </c>
      <c r="AX23" s="74">
        <f t="shared" si="14"/>
        <v>0.81</v>
      </c>
      <c r="AY23" s="74">
        <f t="shared" si="15"/>
        <v>0.81</v>
      </c>
      <c r="AZ23" s="74">
        <f t="shared" si="16"/>
        <v>0.81</v>
      </c>
      <c r="BA23" s="74">
        <f t="shared" si="17"/>
        <v>0.81</v>
      </c>
      <c r="BB23" s="74">
        <f t="shared" si="18"/>
        <v>0.81</v>
      </c>
      <c r="BC23" s="74">
        <f t="shared" si="18"/>
        <v>0.81</v>
      </c>
      <c r="BD23" s="74">
        <f>IF($D23&gt;0,ROUND(Z23/$D23,2),"")</f>
        <v>0.81</v>
      </c>
      <c r="BE23" s="74">
        <f>IF($D23&gt;0,ROUND(AA23/$D23,2),"")</f>
        <v>0.81</v>
      </c>
      <c r="BF23" s="74">
        <f>IF($D23&gt;0,ROUND(AB23/$D23,2),"")</f>
        <v>0.81</v>
      </c>
      <c r="BG23" s="74">
        <f>IF($D23&gt;0,ROUND(AC23/$D23,2),"")</f>
        <v>0.81</v>
      </c>
      <c r="BH23" s="74">
        <f>IF($D23&gt;0,ROUND(AD23/$D23,2),"")</f>
        <v>0.81</v>
      </c>
      <c r="BI23" s="74">
        <f>IF($D23&gt;0,ROUND(AE23/$D23,2),"")</f>
        <v>0.81</v>
      </c>
      <c r="BJ23" s="74">
        <f>IF($D23&gt;0,ROUND(AF23/$D23,2),"")</f>
        <v>0.81</v>
      </c>
      <c r="BK23" s="74">
        <f>IF($D23&gt;0,ROUND(AG23/$D23,2),"")</f>
        <v>0.81</v>
      </c>
      <c r="BL23" s="74">
        <f>IF($D23&gt;0,ROUND(AH23/$D23,2),"")</f>
        <v>0.81</v>
      </c>
      <c r="BM23" s="6"/>
      <c r="BN23" t="str">
        <f t="shared" si="19"/>
        <v/>
      </c>
      <c r="BO23" t="str">
        <f t="shared" si="20"/>
        <v>Quesnel TSA</v>
      </c>
      <c r="BP23" s="27">
        <f t="shared" si="41"/>
        <v>89.791824000000005</v>
      </c>
      <c r="BQ23" s="75">
        <f t="shared" si="42"/>
        <v>0.80915637496656745</v>
      </c>
      <c r="BR23" s="27">
        <f t="shared" si="21"/>
        <v>89.792016000000004</v>
      </c>
      <c r="BS23" s="75">
        <f t="shared" si="22"/>
        <v>0.8091581051689074</v>
      </c>
      <c r="BT23" s="27">
        <f t="shared" si="43"/>
        <v>89.794303999999997</v>
      </c>
      <c r="BU23" s="75">
        <f t="shared" si="23"/>
        <v>0.80917872341345853</v>
      </c>
      <c r="BV23" s="76">
        <f t="shared" si="44"/>
        <v>89.798783999999998</v>
      </c>
      <c r="BW23" s="77">
        <f t="shared" si="24"/>
        <v>0.80921909480139076</v>
      </c>
      <c r="BX23" s="6"/>
      <c r="BY23" s="6"/>
      <c r="BZ23" s="57" t="str">
        <f t="shared" si="2"/>
        <v/>
      </c>
      <c r="CA23" s="57" t="str">
        <f t="shared" si="3"/>
        <v>Quesnel TSA</v>
      </c>
      <c r="CB23" s="74">
        <f t="shared" si="45"/>
        <v>0.01</v>
      </c>
      <c r="CC23" s="74">
        <f t="shared" si="25"/>
        <v>0.02</v>
      </c>
      <c r="CD23" s="74">
        <f t="shared" si="26"/>
        <v>0.03</v>
      </c>
      <c r="CE23" s="74">
        <f t="shared" si="27"/>
        <v>7.0000000000000007E-2</v>
      </c>
      <c r="CF23" s="74">
        <f t="shared" si="28"/>
        <v>0.16</v>
      </c>
      <c r="CG23" s="74">
        <f t="shared" si="29"/>
        <v>0.28999999999999998</v>
      </c>
      <c r="CH23" s="74">
        <f t="shared" si="30"/>
        <v>0.44</v>
      </c>
      <c r="CI23" s="74">
        <f t="shared" si="31"/>
        <v>0.51</v>
      </c>
      <c r="CJ23" s="74">
        <f t="shared" si="32"/>
        <v>0.54</v>
      </c>
      <c r="CK23" s="74">
        <f t="shared" si="33"/>
        <v>0.54</v>
      </c>
      <c r="CL23" s="74">
        <f t="shared" si="34"/>
        <v>0.55000000000000004</v>
      </c>
      <c r="CM23" s="74">
        <f t="shared" si="35"/>
        <v>0.55000000000000004</v>
      </c>
      <c r="CN23" s="74">
        <f t="shared" si="36"/>
        <v>0.55000000000000004</v>
      </c>
      <c r="CO23" s="74">
        <f t="shared" si="37"/>
        <v>0.55000000000000004</v>
      </c>
      <c r="CP23" s="74">
        <f t="shared" si="38"/>
        <v>0.55000000000000004</v>
      </c>
      <c r="CQ23" s="74">
        <f t="shared" si="39"/>
        <v>0.55000000000000004</v>
      </c>
      <c r="CR23" s="74">
        <f t="shared" si="39"/>
        <v>0.55000000000000004</v>
      </c>
      <c r="CS23" s="74">
        <f>IF($C23&gt;0,ROUND(Z23/$C23,2),"")</f>
        <v>0.55000000000000004</v>
      </c>
      <c r="CT23" s="74">
        <f>IF($C23&gt;0,ROUND(AA23/$C23,2),"")</f>
        <v>0.55000000000000004</v>
      </c>
      <c r="CU23" s="74">
        <f>IF($C23&gt;0,ROUND(AB23/$C23,2),"")</f>
        <v>0.55000000000000004</v>
      </c>
      <c r="CV23" s="74">
        <f>IF($C23&gt;0,ROUND(AC23/$C23,2),"")</f>
        <v>0.55000000000000004</v>
      </c>
      <c r="CW23" s="74">
        <f>IF($C23&gt;0,ROUND(AD23/$C23,2),"")</f>
        <v>0.55000000000000004</v>
      </c>
      <c r="CX23" s="74">
        <f>IF($C23&gt;0,ROUND(AE23/$C23,2),"")</f>
        <v>0.55000000000000004</v>
      </c>
      <c r="CY23" s="74">
        <f>IF($C23&gt;0,ROUND(AF23/$C23,2),"")</f>
        <v>0.55000000000000004</v>
      </c>
      <c r="CZ23" s="74">
        <f>IF($C23&gt;0,ROUND(AG23/$C23,2),"")</f>
        <v>0.55000000000000004</v>
      </c>
      <c r="DA23" s="74">
        <f>IF($C23&gt;0,ROUND(AH23/$C23,2),"")</f>
        <v>0.55000000000000004</v>
      </c>
    </row>
    <row r="24" spans="1:105" x14ac:dyDescent="0.2">
      <c r="A24" s="225"/>
      <c r="B24" s="224" t="s">
        <v>133</v>
      </c>
      <c r="C24" s="54">
        <v>49000096</v>
      </c>
      <c r="D24" s="55">
        <v>6218144</v>
      </c>
      <c r="E24" s="225"/>
      <c r="F24" s="224" t="s">
        <v>133</v>
      </c>
      <c r="G24" s="113">
        <v>26528</v>
      </c>
      <c r="H24" s="114">
        <v>74880</v>
      </c>
      <c r="I24" s="114">
        <v>134080</v>
      </c>
      <c r="J24" s="114">
        <v>199248</v>
      </c>
      <c r="K24" s="114">
        <v>224256</v>
      </c>
      <c r="L24" s="114">
        <v>284112</v>
      </c>
      <c r="M24" s="114">
        <v>428080</v>
      </c>
      <c r="N24" s="114">
        <v>628800</v>
      </c>
      <c r="O24" s="114">
        <v>953200</v>
      </c>
      <c r="P24" s="114">
        <v>1357872</v>
      </c>
      <c r="Q24" s="114">
        <v>1701056</v>
      </c>
      <c r="R24" s="114">
        <v>2140352</v>
      </c>
      <c r="S24" s="114">
        <v>2589008</v>
      </c>
      <c r="T24" s="114">
        <v>2777744</v>
      </c>
      <c r="U24" s="114">
        <v>2855392</v>
      </c>
      <c r="V24" s="114">
        <v>2923840</v>
      </c>
      <c r="W24" s="115">
        <v>2973056</v>
      </c>
      <c r="X24" s="225"/>
      <c r="Y24" s="224" t="s">
        <v>133</v>
      </c>
      <c r="Z24" s="113">
        <v>3002000</v>
      </c>
      <c r="AA24" s="114">
        <v>3023728</v>
      </c>
      <c r="AB24" s="114">
        <v>3034656</v>
      </c>
      <c r="AC24" s="114">
        <v>3042608</v>
      </c>
      <c r="AD24" s="114">
        <v>3049552</v>
      </c>
      <c r="AE24" s="114">
        <v>3054704</v>
      </c>
      <c r="AF24" s="114">
        <v>3059984</v>
      </c>
      <c r="AG24" s="114">
        <v>3064704</v>
      </c>
      <c r="AH24" s="115">
        <v>3067664</v>
      </c>
      <c r="AJ24" s="62"/>
      <c r="AK24" t="str">
        <f t="shared" si="0"/>
        <v/>
      </c>
      <c r="AL24" t="str">
        <f t="shared" si="1"/>
        <v>Robson Valley TSA</v>
      </c>
      <c r="AM24" s="74">
        <f t="shared" si="40"/>
        <v>0</v>
      </c>
      <c r="AN24" s="74">
        <f t="shared" si="4"/>
        <v>0.01</v>
      </c>
      <c r="AO24" s="74">
        <f t="shared" si="5"/>
        <v>0.02</v>
      </c>
      <c r="AP24" s="74">
        <f t="shared" si="6"/>
        <v>0.03</v>
      </c>
      <c r="AQ24" s="74">
        <f t="shared" si="7"/>
        <v>0.04</v>
      </c>
      <c r="AR24" s="74">
        <f t="shared" si="8"/>
        <v>0.05</v>
      </c>
      <c r="AS24" s="74">
        <f t="shared" si="9"/>
        <v>7.0000000000000007E-2</v>
      </c>
      <c r="AT24" s="74">
        <f t="shared" si="10"/>
        <v>0.1</v>
      </c>
      <c r="AU24" s="74">
        <f t="shared" si="11"/>
        <v>0.15</v>
      </c>
      <c r="AV24" s="74">
        <f t="shared" si="12"/>
        <v>0.22</v>
      </c>
      <c r="AW24" s="74">
        <f t="shared" si="13"/>
        <v>0.27</v>
      </c>
      <c r="AX24" s="74">
        <f t="shared" si="14"/>
        <v>0.34</v>
      </c>
      <c r="AY24" s="74">
        <f t="shared" si="15"/>
        <v>0.42</v>
      </c>
      <c r="AZ24" s="74">
        <f t="shared" si="16"/>
        <v>0.45</v>
      </c>
      <c r="BA24" s="74">
        <f t="shared" si="17"/>
        <v>0.46</v>
      </c>
      <c r="BB24" s="74">
        <f t="shared" si="18"/>
        <v>0.47</v>
      </c>
      <c r="BC24" s="74">
        <f t="shared" si="18"/>
        <v>0.48</v>
      </c>
      <c r="BD24" s="74">
        <f>IF($D24&gt;0,ROUND(Z24/$D24,2),"")</f>
        <v>0.48</v>
      </c>
      <c r="BE24" s="74">
        <f>IF($D24&gt;0,ROUND(AA24/$D24,2),"")</f>
        <v>0.49</v>
      </c>
      <c r="BF24" s="74">
        <f>IF($D24&gt;0,ROUND(AB24/$D24,2),"")</f>
        <v>0.49</v>
      </c>
      <c r="BG24" s="74">
        <f>IF($D24&gt;0,ROUND(AC24/$D24,2),"")</f>
        <v>0.49</v>
      </c>
      <c r="BH24" s="74">
        <f>IF($D24&gt;0,ROUND(AD24/$D24,2),"")</f>
        <v>0.49</v>
      </c>
      <c r="BI24" s="74">
        <f>IF($D24&gt;0,ROUND(AE24/$D24,2),"")</f>
        <v>0.49</v>
      </c>
      <c r="BJ24" s="74">
        <f>IF($D24&gt;0,ROUND(AF24/$D24,2),"")</f>
        <v>0.49</v>
      </c>
      <c r="BK24" s="74">
        <f>IF($D24&gt;0,ROUND(AG24/$D24,2),"")</f>
        <v>0.49</v>
      </c>
      <c r="BL24" s="74">
        <f>IF($D24&gt;0,ROUND(AH24/$D24,2),"")</f>
        <v>0.49</v>
      </c>
      <c r="BM24" s="6"/>
      <c r="BN24" t="str">
        <f t="shared" si="19"/>
        <v/>
      </c>
      <c r="BO24" t="str">
        <f t="shared" si="20"/>
        <v>Robson Valley TSA</v>
      </c>
      <c r="BP24" s="27">
        <f t="shared" si="41"/>
        <v>2.9730560000000001</v>
      </c>
      <c r="BQ24" s="75">
        <f t="shared" si="42"/>
        <v>0.47812594883618004</v>
      </c>
      <c r="BR24" s="27">
        <f t="shared" si="21"/>
        <v>3.0019999999999998</v>
      </c>
      <c r="BS24" s="75">
        <f t="shared" si="22"/>
        <v>0.48278071398796812</v>
      </c>
      <c r="BT24" s="27">
        <f t="shared" si="43"/>
        <v>3.0495519999999998</v>
      </c>
      <c r="BU24" s="75">
        <f t="shared" si="23"/>
        <v>0.49042801195983882</v>
      </c>
      <c r="BV24" s="76">
        <f t="shared" si="44"/>
        <v>3.0676640000000002</v>
      </c>
      <c r="BW24" s="77">
        <f t="shared" si="24"/>
        <v>0.49334077821292011</v>
      </c>
      <c r="BX24" s="6"/>
      <c r="BY24" s="6"/>
      <c r="BZ24" s="57" t="str">
        <f t="shared" si="2"/>
        <v/>
      </c>
      <c r="CA24" s="57" t="str">
        <f t="shared" si="3"/>
        <v>Robson Valley TSA</v>
      </c>
      <c r="CB24" s="74">
        <f t="shared" si="45"/>
        <v>0</v>
      </c>
      <c r="CC24" s="74">
        <f t="shared" si="25"/>
        <v>0</v>
      </c>
      <c r="CD24" s="74">
        <f t="shared" si="26"/>
        <v>0</v>
      </c>
      <c r="CE24" s="74">
        <f t="shared" si="27"/>
        <v>0</v>
      </c>
      <c r="CF24" s="74">
        <f t="shared" si="28"/>
        <v>0</v>
      </c>
      <c r="CG24" s="74">
        <f t="shared" si="29"/>
        <v>0.01</v>
      </c>
      <c r="CH24" s="74">
        <f t="shared" si="30"/>
        <v>0.01</v>
      </c>
      <c r="CI24" s="74">
        <f t="shared" si="31"/>
        <v>0.01</v>
      </c>
      <c r="CJ24" s="74">
        <f t="shared" si="32"/>
        <v>0.02</v>
      </c>
      <c r="CK24" s="74">
        <f t="shared" si="33"/>
        <v>0.03</v>
      </c>
      <c r="CL24" s="74">
        <f t="shared" si="34"/>
        <v>0.03</v>
      </c>
      <c r="CM24" s="74">
        <f t="shared" si="35"/>
        <v>0.04</v>
      </c>
      <c r="CN24" s="74">
        <f t="shared" si="36"/>
        <v>0.05</v>
      </c>
      <c r="CO24" s="74">
        <f t="shared" si="37"/>
        <v>0.06</v>
      </c>
      <c r="CP24" s="74">
        <f t="shared" si="38"/>
        <v>0.06</v>
      </c>
      <c r="CQ24" s="74">
        <f t="shared" si="39"/>
        <v>0.06</v>
      </c>
      <c r="CR24" s="74">
        <f t="shared" si="39"/>
        <v>0.06</v>
      </c>
      <c r="CS24" s="74">
        <f>IF($C24&gt;0,ROUND(Z24/$C24,2),"")</f>
        <v>0.06</v>
      </c>
      <c r="CT24" s="74">
        <f>IF($C24&gt;0,ROUND(AA24/$C24,2),"")</f>
        <v>0.06</v>
      </c>
      <c r="CU24" s="74">
        <f>IF($C24&gt;0,ROUND(AB24/$C24,2),"")</f>
        <v>0.06</v>
      </c>
      <c r="CV24" s="74">
        <f>IF($C24&gt;0,ROUND(AC24/$C24,2),"")</f>
        <v>0.06</v>
      </c>
      <c r="CW24" s="74">
        <f>IF($C24&gt;0,ROUND(AD24/$C24,2),"")</f>
        <v>0.06</v>
      </c>
      <c r="CX24" s="74">
        <f>IF($C24&gt;0,ROUND(AE24/$C24,2),"")</f>
        <v>0.06</v>
      </c>
      <c r="CY24" s="74">
        <f>IF($C24&gt;0,ROUND(AF24/$C24,2),"")</f>
        <v>0.06</v>
      </c>
      <c r="CZ24" s="74">
        <f>IF($C24&gt;0,ROUND(AG24/$C24,2),"")</f>
        <v>0.06</v>
      </c>
      <c r="DA24" s="74">
        <f>IF($C24&gt;0,ROUND(AH24/$C24,2),"")</f>
        <v>0.06</v>
      </c>
    </row>
    <row r="25" spans="1:105" x14ac:dyDescent="0.2">
      <c r="A25" s="225"/>
      <c r="B25" s="224" t="s">
        <v>135</v>
      </c>
      <c r="C25" s="54">
        <v>133279904</v>
      </c>
      <c r="D25" s="55">
        <v>97637744</v>
      </c>
      <c r="E25" s="225"/>
      <c r="F25" s="224" t="s">
        <v>135</v>
      </c>
      <c r="G25" s="113">
        <v>404288</v>
      </c>
      <c r="H25" s="114">
        <v>1033040</v>
      </c>
      <c r="I25" s="114">
        <v>2048560</v>
      </c>
      <c r="J25" s="114">
        <v>8285456</v>
      </c>
      <c r="K25" s="114">
        <v>21551072</v>
      </c>
      <c r="L25" s="114">
        <v>34434944</v>
      </c>
      <c r="M25" s="114">
        <v>58955408</v>
      </c>
      <c r="N25" s="114">
        <v>65969328</v>
      </c>
      <c r="O25" s="114">
        <v>69887392</v>
      </c>
      <c r="P25" s="114">
        <v>71030752</v>
      </c>
      <c r="Q25" s="114">
        <v>71206416</v>
      </c>
      <c r="R25" s="114">
        <v>71234272</v>
      </c>
      <c r="S25" s="114">
        <v>71235808</v>
      </c>
      <c r="T25" s="114">
        <v>71238128</v>
      </c>
      <c r="U25" s="114">
        <v>71248720</v>
      </c>
      <c r="V25" s="114">
        <v>71251040</v>
      </c>
      <c r="W25" s="115">
        <v>71251040</v>
      </c>
      <c r="X25" s="225"/>
      <c r="Y25" s="224" t="s">
        <v>135</v>
      </c>
      <c r="Z25" s="113">
        <v>71252432</v>
      </c>
      <c r="AA25" s="114">
        <v>71254608</v>
      </c>
      <c r="AB25" s="114">
        <v>71257792</v>
      </c>
      <c r="AC25" s="114">
        <v>71260496</v>
      </c>
      <c r="AD25" s="114">
        <v>71261840</v>
      </c>
      <c r="AE25" s="114">
        <v>71264384</v>
      </c>
      <c r="AF25" s="114">
        <v>71265984</v>
      </c>
      <c r="AG25" s="114">
        <v>71270384</v>
      </c>
      <c r="AH25" s="115">
        <v>71272960</v>
      </c>
      <c r="AJ25" s="62"/>
      <c r="AK25" t="str">
        <f t="shared" si="0"/>
        <v/>
      </c>
      <c r="AL25" t="str">
        <f t="shared" si="1"/>
        <v>Vanderhoof Forest District</v>
      </c>
      <c r="AM25" s="74">
        <f t="shared" si="40"/>
        <v>0</v>
      </c>
      <c r="AN25" s="74">
        <f t="shared" si="4"/>
        <v>0.01</v>
      </c>
      <c r="AO25" s="74">
        <f t="shared" si="5"/>
        <v>0.02</v>
      </c>
      <c r="AP25" s="74">
        <f t="shared" si="6"/>
        <v>0.08</v>
      </c>
      <c r="AQ25" s="74">
        <f t="shared" si="7"/>
        <v>0.22</v>
      </c>
      <c r="AR25" s="74">
        <f t="shared" si="8"/>
        <v>0.35</v>
      </c>
      <c r="AS25" s="74">
        <f t="shared" si="9"/>
        <v>0.6</v>
      </c>
      <c r="AT25" s="74">
        <f t="shared" si="10"/>
        <v>0.68</v>
      </c>
      <c r="AU25" s="74">
        <f t="shared" si="11"/>
        <v>0.72</v>
      </c>
      <c r="AV25" s="74">
        <f t="shared" si="12"/>
        <v>0.73</v>
      </c>
      <c r="AW25" s="74">
        <f t="shared" si="13"/>
        <v>0.73</v>
      </c>
      <c r="AX25" s="74">
        <f t="shared" si="14"/>
        <v>0.73</v>
      </c>
      <c r="AY25" s="74">
        <f t="shared" si="15"/>
        <v>0.73</v>
      </c>
      <c r="AZ25" s="74">
        <f t="shared" si="16"/>
        <v>0.73</v>
      </c>
      <c r="BA25" s="74">
        <f t="shared" si="17"/>
        <v>0.73</v>
      </c>
      <c r="BB25" s="74">
        <f t="shared" si="18"/>
        <v>0.73</v>
      </c>
      <c r="BC25" s="74">
        <f t="shared" si="18"/>
        <v>0.73</v>
      </c>
      <c r="BD25" s="74">
        <f>IF($D25&gt;0,ROUND(Z25/$D25,2),"")</f>
        <v>0.73</v>
      </c>
      <c r="BE25" s="74">
        <f>IF($D25&gt;0,ROUND(AA25/$D25,2),"")</f>
        <v>0.73</v>
      </c>
      <c r="BF25" s="74">
        <f>IF($D25&gt;0,ROUND(AB25/$D25,2),"")</f>
        <v>0.73</v>
      </c>
      <c r="BG25" s="74">
        <f>IF($D25&gt;0,ROUND(AC25/$D25,2),"")</f>
        <v>0.73</v>
      </c>
      <c r="BH25" s="74">
        <f>IF($D25&gt;0,ROUND(AD25/$D25,2),"")</f>
        <v>0.73</v>
      </c>
      <c r="BI25" s="74">
        <f>IF($D25&gt;0,ROUND(AE25/$D25,2),"")</f>
        <v>0.73</v>
      </c>
      <c r="BJ25" s="74">
        <f>IF($D25&gt;0,ROUND(AF25/$D25,2),"")</f>
        <v>0.73</v>
      </c>
      <c r="BK25" s="74">
        <f>IF($D25&gt;0,ROUND(AG25/$D25,2),"")</f>
        <v>0.73</v>
      </c>
      <c r="BL25" s="74">
        <f>IF($D25&gt;0,ROUND(AH25/$D25,2),"")</f>
        <v>0.73</v>
      </c>
      <c r="BM25" s="6"/>
      <c r="BN25" t="str">
        <f t="shared" si="19"/>
        <v/>
      </c>
      <c r="BO25" t="str">
        <f t="shared" si="20"/>
        <v>Vanderhoof Forest District</v>
      </c>
      <c r="BP25" s="27">
        <f t="shared" si="41"/>
        <v>71.251040000000003</v>
      </c>
      <c r="BQ25" s="75">
        <f t="shared" si="42"/>
        <v>0.72974893807460361</v>
      </c>
      <c r="BR25" s="27">
        <f t="shared" si="21"/>
        <v>71.252431999999999</v>
      </c>
      <c r="BS25" s="75">
        <f t="shared" si="22"/>
        <v>0.72976319485628427</v>
      </c>
      <c r="BT25" s="27">
        <f t="shared" si="43"/>
        <v>71.261840000000007</v>
      </c>
      <c r="BU25" s="75">
        <f t="shared" si="23"/>
        <v>0.72985955103591904</v>
      </c>
      <c r="BV25" s="76">
        <f t="shared" si="44"/>
        <v>71.272959999999998</v>
      </c>
      <c r="BW25" s="77">
        <f t="shared" si="24"/>
        <v>0.72997344141831055</v>
      </c>
      <c r="BX25" s="6"/>
      <c r="BY25" s="6"/>
      <c r="BZ25" s="57" t="str">
        <f t="shared" si="2"/>
        <v/>
      </c>
      <c r="CA25" s="57" t="str">
        <f t="shared" si="3"/>
        <v>Vanderhoof Forest District</v>
      </c>
      <c r="CB25" s="74">
        <f t="shared" si="45"/>
        <v>0</v>
      </c>
      <c r="CC25" s="74">
        <f t="shared" si="25"/>
        <v>0.01</v>
      </c>
      <c r="CD25" s="74">
        <f t="shared" si="26"/>
        <v>0.02</v>
      </c>
      <c r="CE25" s="74">
        <f t="shared" si="27"/>
        <v>0.06</v>
      </c>
      <c r="CF25" s="74">
        <f t="shared" si="28"/>
        <v>0.16</v>
      </c>
      <c r="CG25" s="74">
        <f t="shared" si="29"/>
        <v>0.26</v>
      </c>
      <c r="CH25" s="74">
        <f t="shared" si="30"/>
        <v>0.44</v>
      </c>
      <c r="CI25" s="74">
        <f t="shared" si="31"/>
        <v>0.49</v>
      </c>
      <c r="CJ25" s="74">
        <f t="shared" si="32"/>
        <v>0.52</v>
      </c>
      <c r="CK25" s="74">
        <f t="shared" si="33"/>
        <v>0.53</v>
      </c>
      <c r="CL25" s="74">
        <f t="shared" si="34"/>
        <v>0.53</v>
      </c>
      <c r="CM25" s="74">
        <f t="shared" si="35"/>
        <v>0.53</v>
      </c>
      <c r="CN25" s="74">
        <f t="shared" si="36"/>
        <v>0.53</v>
      </c>
      <c r="CO25" s="74">
        <f t="shared" si="37"/>
        <v>0.53</v>
      </c>
      <c r="CP25" s="74">
        <f t="shared" si="38"/>
        <v>0.53</v>
      </c>
      <c r="CQ25" s="74">
        <f t="shared" si="39"/>
        <v>0.53</v>
      </c>
      <c r="CR25" s="74">
        <f t="shared" si="39"/>
        <v>0.53</v>
      </c>
      <c r="CS25" s="74">
        <f>IF($C25&gt;0,ROUND(Z25/$C25,2),"")</f>
        <v>0.53</v>
      </c>
      <c r="CT25" s="74">
        <f>IF($C25&gt;0,ROUND(AA25/$C25,2),"")</f>
        <v>0.53</v>
      </c>
      <c r="CU25" s="74">
        <f>IF($C25&gt;0,ROUND(AB25/$C25,2),"")</f>
        <v>0.53</v>
      </c>
      <c r="CV25" s="74">
        <f>IF($C25&gt;0,ROUND(AC25/$C25,2),"")</f>
        <v>0.53</v>
      </c>
      <c r="CW25" s="74">
        <f>IF($C25&gt;0,ROUND(AD25/$C25,2),"")</f>
        <v>0.53</v>
      </c>
      <c r="CX25" s="74">
        <f>IF($C25&gt;0,ROUND(AE25/$C25,2),"")</f>
        <v>0.53</v>
      </c>
      <c r="CY25" s="74">
        <f>IF($C25&gt;0,ROUND(AF25/$C25,2),"")</f>
        <v>0.53</v>
      </c>
      <c r="CZ25" s="74">
        <f>IF($C25&gt;0,ROUND(AG25/$C25,2),"")</f>
        <v>0.53</v>
      </c>
      <c r="DA25" s="74">
        <f>IF($C25&gt;0,ROUND(AH25/$C25,2),"")</f>
        <v>0.53</v>
      </c>
    </row>
    <row r="26" spans="1:105" x14ac:dyDescent="0.2">
      <c r="A26" s="225"/>
      <c r="B26" s="224" t="s">
        <v>134</v>
      </c>
      <c r="C26" s="54">
        <v>264548400</v>
      </c>
      <c r="D26" s="55">
        <v>143621136</v>
      </c>
      <c r="E26" s="225"/>
      <c r="F26" s="224" t="s">
        <v>134</v>
      </c>
      <c r="G26" s="113">
        <v>447072</v>
      </c>
      <c r="H26" s="114">
        <v>879888</v>
      </c>
      <c r="I26" s="114">
        <v>1937584</v>
      </c>
      <c r="J26" s="114">
        <v>4026624</v>
      </c>
      <c r="K26" s="114">
        <v>9826320</v>
      </c>
      <c r="L26" s="114">
        <v>22005536</v>
      </c>
      <c r="M26" s="114">
        <v>41332848</v>
      </c>
      <c r="N26" s="114">
        <v>61659632</v>
      </c>
      <c r="O26" s="114">
        <v>79183760</v>
      </c>
      <c r="P26" s="114">
        <v>83923248</v>
      </c>
      <c r="Q26" s="114">
        <v>85915408</v>
      </c>
      <c r="R26" s="114">
        <v>86087632</v>
      </c>
      <c r="S26" s="114">
        <v>86131872</v>
      </c>
      <c r="T26" s="114">
        <v>86167120</v>
      </c>
      <c r="U26" s="114">
        <v>86178752</v>
      </c>
      <c r="V26" s="114">
        <v>86187056</v>
      </c>
      <c r="W26" s="115">
        <v>86193472</v>
      </c>
      <c r="X26" s="225"/>
      <c r="Y26" s="224" t="s">
        <v>134</v>
      </c>
      <c r="Z26" s="113">
        <v>86202608</v>
      </c>
      <c r="AA26" s="114">
        <v>86215088</v>
      </c>
      <c r="AB26" s="114">
        <v>86225808</v>
      </c>
      <c r="AC26" s="114">
        <v>86239104</v>
      </c>
      <c r="AD26" s="114">
        <v>86254912</v>
      </c>
      <c r="AE26" s="114">
        <v>86276352</v>
      </c>
      <c r="AF26" s="114">
        <v>86303600</v>
      </c>
      <c r="AG26" s="114">
        <v>86344736</v>
      </c>
      <c r="AH26" s="115">
        <v>86398976</v>
      </c>
      <c r="AJ26" s="62"/>
      <c r="AK26" t="str">
        <f t="shared" si="0"/>
        <v/>
      </c>
      <c r="AL26" t="str">
        <f t="shared" si="1"/>
        <v>Williams Lake TSA</v>
      </c>
      <c r="AM26" s="74">
        <f t="shared" si="40"/>
        <v>0</v>
      </c>
      <c r="AN26" s="74">
        <f t="shared" si="4"/>
        <v>0.01</v>
      </c>
      <c r="AO26" s="74">
        <f t="shared" si="5"/>
        <v>0.01</v>
      </c>
      <c r="AP26" s="74">
        <f t="shared" si="6"/>
        <v>0.03</v>
      </c>
      <c r="AQ26" s="74">
        <f t="shared" si="7"/>
        <v>7.0000000000000007E-2</v>
      </c>
      <c r="AR26" s="74">
        <f t="shared" si="8"/>
        <v>0.15</v>
      </c>
      <c r="AS26" s="74">
        <f t="shared" si="9"/>
        <v>0.28999999999999998</v>
      </c>
      <c r="AT26" s="74">
        <f t="shared" si="10"/>
        <v>0.43</v>
      </c>
      <c r="AU26" s="74">
        <f t="shared" si="11"/>
        <v>0.55000000000000004</v>
      </c>
      <c r="AV26" s="74">
        <f t="shared" si="12"/>
        <v>0.57999999999999996</v>
      </c>
      <c r="AW26" s="74">
        <f t="shared" si="13"/>
        <v>0.6</v>
      </c>
      <c r="AX26" s="74">
        <f t="shared" si="14"/>
        <v>0.6</v>
      </c>
      <c r="AY26" s="74">
        <f t="shared" si="15"/>
        <v>0.6</v>
      </c>
      <c r="AZ26" s="74">
        <f t="shared" si="16"/>
        <v>0.6</v>
      </c>
      <c r="BA26" s="74">
        <f t="shared" si="17"/>
        <v>0.6</v>
      </c>
      <c r="BB26" s="74">
        <f t="shared" si="18"/>
        <v>0.6</v>
      </c>
      <c r="BC26" s="74">
        <f t="shared" si="18"/>
        <v>0.6</v>
      </c>
      <c r="BD26" s="74">
        <f>IF($D26&gt;0,ROUND(Z26/$D26,2),"")</f>
        <v>0.6</v>
      </c>
      <c r="BE26" s="74">
        <f>IF($D26&gt;0,ROUND(AA26/$D26,2),"")</f>
        <v>0.6</v>
      </c>
      <c r="BF26" s="74">
        <f>IF($D26&gt;0,ROUND(AB26/$D26,2),"")</f>
        <v>0.6</v>
      </c>
      <c r="BG26" s="74">
        <f>IF($D26&gt;0,ROUND(AC26/$D26,2),"")</f>
        <v>0.6</v>
      </c>
      <c r="BH26" s="74">
        <f>IF($D26&gt;0,ROUND(AD26/$D26,2),"")</f>
        <v>0.6</v>
      </c>
      <c r="BI26" s="74">
        <f>IF($D26&gt;0,ROUND(AE26/$D26,2),"")</f>
        <v>0.6</v>
      </c>
      <c r="BJ26" s="74">
        <f>IF($D26&gt;0,ROUND(AF26/$D26,2),"")</f>
        <v>0.6</v>
      </c>
      <c r="BK26" s="74">
        <f>IF($D26&gt;0,ROUND(AG26/$D26,2),"")</f>
        <v>0.6</v>
      </c>
      <c r="BL26" s="74">
        <f>IF($D26&gt;0,ROUND(AH26/$D26,2),"")</f>
        <v>0.6</v>
      </c>
      <c r="BM26" s="6"/>
      <c r="BN26" t="str">
        <f t="shared" si="19"/>
        <v/>
      </c>
      <c r="BO26" t="str">
        <f t="shared" si="20"/>
        <v>Williams Lake TSA</v>
      </c>
      <c r="BP26" s="27">
        <f t="shared" si="41"/>
        <v>86.193472</v>
      </c>
      <c r="BQ26" s="75">
        <f t="shared" si="42"/>
        <v>0.60014475863775374</v>
      </c>
      <c r="BR26" s="27">
        <f t="shared" si="21"/>
        <v>86.202607999999998</v>
      </c>
      <c r="BS26" s="75">
        <f t="shared" si="22"/>
        <v>0.60020837044486264</v>
      </c>
      <c r="BT26" s="27">
        <f t="shared" si="43"/>
        <v>86.254912000000004</v>
      </c>
      <c r="BU26" s="75">
        <f t="shared" si="23"/>
        <v>0.60057255082566674</v>
      </c>
      <c r="BV26" s="76">
        <f t="shared" si="44"/>
        <v>86.398976000000005</v>
      </c>
      <c r="BW26" s="77">
        <f t="shared" si="24"/>
        <v>0.60157563438295047</v>
      </c>
      <c r="BX26" s="6"/>
      <c r="BY26" s="6"/>
      <c r="BZ26" s="57" t="str">
        <f t="shared" si="2"/>
        <v/>
      </c>
      <c r="CA26" s="57" t="str">
        <f t="shared" si="3"/>
        <v>Williams Lake TSA</v>
      </c>
      <c r="CB26" s="74">
        <f t="shared" si="45"/>
        <v>0</v>
      </c>
      <c r="CC26" s="74">
        <f t="shared" si="25"/>
        <v>0</v>
      </c>
      <c r="CD26" s="74">
        <f t="shared" si="26"/>
        <v>0.01</v>
      </c>
      <c r="CE26" s="74">
        <f t="shared" si="27"/>
        <v>0.02</v>
      </c>
      <c r="CF26" s="74">
        <f t="shared" si="28"/>
        <v>0.04</v>
      </c>
      <c r="CG26" s="74">
        <f t="shared" si="29"/>
        <v>0.08</v>
      </c>
      <c r="CH26" s="74">
        <f t="shared" si="30"/>
        <v>0.16</v>
      </c>
      <c r="CI26" s="74">
        <f t="shared" si="31"/>
        <v>0.23</v>
      </c>
      <c r="CJ26" s="74">
        <f t="shared" si="32"/>
        <v>0.3</v>
      </c>
      <c r="CK26" s="74">
        <f t="shared" si="33"/>
        <v>0.32</v>
      </c>
      <c r="CL26" s="74">
        <f t="shared" si="34"/>
        <v>0.32</v>
      </c>
      <c r="CM26" s="74">
        <f t="shared" si="35"/>
        <v>0.33</v>
      </c>
      <c r="CN26" s="74">
        <f t="shared" si="36"/>
        <v>0.33</v>
      </c>
      <c r="CO26" s="74">
        <f t="shared" si="37"/>
        <v>0.33</v>
      </c>
      <c r="CP26" s="74">
        <f t="shared" si="38"/>
        <v>0.33</v>
      </c>
      <c r="CQ26" s="74">
        <f t="shared" si="39"/>
        <v>0.33</v>
      </c>
      <c r="CR26" s="74">
        <f t="shared" si="39"/>
        <v>0.33</v>
      </c>
      <c r="CS26" s="74">
        <f>IF($C26&gt;0,ROUND(Z26/$C26,2),"")</f>
        <v>0.33</v>
      </c>
      <c r="CT26" s="74">
        <f>IF($C26&gt;0,ROUND(AA26/$C26,2),"")</f>
        <v>0.33</v>
      </c>
      <c r="CU26" s="74">
        <f>IF($C26&gt;0,ROUND(AB26/$C26,2),"")</f>
        <v>0.33</v>
      </c>
      <c r="CV26" s="74">
        <f>IF($C26&gt;0,ROUND(AC26/$C26,2),"")</f>
        <v>0.33</v>
      </c>
      <c r="CW26" s="74">
        <f>IF($C26&gt;0,ROUND(AD26/$C26,2),"")</f>
        <v>0.33</v>
      </c>
      <c r="CX26" s="74">
        <f>IF($C26&gt;0,ROUND(AE26/$C26,2),"")</f>
        <v>0.33</v>
      </c>
      <c r="CY26" s="74">
        <f>IF($C26&gt;0,ROUND(AF26/$C26,2),"")</f>
        <v>0.33</v>
      </c>
      <c r="CZ26" s="74">
        <f>IF($C26&gt;0,ROUND(AG26/$C26,2),"")</f>
        <v>0.33</v>
      </c>
      <c r="DA26" s="74">
        <f>IF($C26&gt;0,ROUND(AH26/$C26,2),"")</f>
        <v>0.33</v>
      </c>
    </row>
    <row r="27" spans="1:105" x14ac:dyDescent="0.2">
      <c r="A27" s="140" t="s">
        <v>82</v>
      </c>
      <c r="B27" s="142"/>
      <c r="C27" s="145">
        <v>2851632672</v>
      </c>
      <c r="D27" s="146">
        <v>1177968368</v>
      </c>
      <c r="E27" s="140" t="s">
        <v>82</v>
      </c>
      <c r="F27" s="142"/>
      <c r="G27" s="316">
        <v>5015200</v>
      </c>
      <c r="H27" s="317">
        <v>11365776</v>
      </c>
      <c r="I27" s="317">
        <v>22940832</v>
      </c>
      <c r="J27" s="317">
        <v>49472400</v>
      </c>
      <c r="K27" s="317">
        <v>100532576</v>
      </c>
      <c r="L27" s="317">
        <v>172447424</v>
      </c>
      <c r="M27" s="317">
        <v>302674640</v>
      </c>
      <c r="N27" s="317">
        <v>410797008</v>
      </c>
      <c r="O27" s="317">
        <v>506109072</v>
      </c>
      <c r="P27" s="317">
        <v>559889584</v>
      </c>
      <c r="Q27" s="317">
        <v>602330352</v>
      </c>
      <c r="R27" s="317">
        <v>634604016</v>
      </c>
      <c r="S27" s="317">
        <v>651963456</v>
      </c>
      <c r="T27" s="317">
        <v>660446672</v>
      </c>
      <c r="U27" s="317">
        <v>663220000</v>
      </c>
      <c r="V27" s="317">
        <v>664590176</v>
      </c>
      <c r="W27" s="323">
        <v>665117488</v>
      </c>
      <c r="X27" s="140" t="s">
        <v>82</v>
      </c>
      <c r="Y27" s="142"/>
      <c r="Z27" s="316">
        <v>665755600</v>
      </c>
      <c r="AA27" s="317">
        <v>666467008</v>
      </c>
      <c r="AB27" s="317">
        <v>667220288</v>
      </c>
      <c r="AC27" s="317">
        <v>668017072</v>
      </c>
      <c r="AD27" s="317">
        <v>668898720</v>
      </c>
      <c r="AE27" s="317">
        <v>669864880</v>
      </c>
      <c r="AF27" s="317">
        <v>670943200</v>
      </c>
      <c r="AG27" s="317">
        <v>672084080</v>
      </c>
      <c r="AH27" s="323">
        <v>673270672</v>
      </c>
      <c r="AJ27" s="62"/>
      <c r="AK27" t="str">
        <f t="shared" si="0"/>
        <v>Pine Units Total</v>
      </c>
      <c r="AL27" t="str">
        <f t="shared" si="1"/>
        <v/>
      </c>
      <c r="AM27" s="74">
        <f t="shared" si="40"/>
        <v>0</v>
      </c>
      <c r="AN27" s="74">
        <f t="shared" si="4"/>
        <v>0.01</v>
      </c>
      <c r="AO27" s="74">
        <f t="shared" si="5"/>
        <v>0.02</v>
      </c>
      <c r="AP27" s="74">
        <f t="shared" si="6"/>
        <v>0.04</v>
      </c>
      <c r="AQ27" s="74">
        <f t="shared" si="7"/>
        <v>0.09</v>
      </c>
      <c r="AR27" s="74">
        <f t="shared" si="8"/>
        <v>0.15</v>
      </c>
      <c r="AS27" s="74">
        <f t="shared" si="9"/>
        <v>0.26</v>
      </c>
      <c r="AT27" s="74">
        <f t="shared" si="10"/>
        <v>0.35</v>
      </c>
      <c r="AU27" s="74">
        <f t="shared" si="11"/>
        <v>0.43</v>
      </c>
      <c r="AV27" s="74">
        <f t="shared" si="12"/>
        <v>0.48</v>
      </c>
      <c r="AW27" s="74">
        <f t="shared" si="13"/>
        <v>0.51</v>
      </c>
      <c r="AX27" s="74">
        <f t="shared" si="14"/>
        <v>0.54</v>
      </c>
      <c r="AY27" s="117">
        <f t="shared" si="15"/>
        <v>0.55000000000000004</v>
      </c>
      <c r="AZ27" s="117">
        <f t="shared" si="16"/>
        <v>0.56000000000000005</v>
      </c>
      <c r="BA27" s="117">
        <f t="shared" si="17"/>
        <v>0.56000000000000005</v>
      </c>
      <c r="BB27" s="117">
        <f t="shared" si="18"/>
        <v>0.56000000000000005</v>
      </c>
      <c r="BC27" s="117">
        <f t="shared" si="18"/>
        <v>0.56000000000000005</v>
      </c>
      <c r="BD27" s="74">
        <f>IF($D27&gt;0,ROUND(Z27/$D27,2),"")</f>
        <v>0.56999999999999995</v>
      </c>
      <c r="BE27" s="74">
        <f>IF($D27&gt;0,ROUND(AA27/$D27,2),"")</f>
        <v>0.56999999999999995</v>
      </c>
      <c r="BF27" s="74">
        <f>IF($D27&gt;0,ROUND(AB27/$D27,2),"")</f>
        <v>0.56999999999999995</v>
      </c>
      <c r="BG27" s="74">
        <f>IF($D27&gt;0,ROUND(AC27/$D27,2),"")</f>
        <v>0.56999999999999995</v>
      </c>
      <c r="BH27" s="74">
        <f>IF($D27&gt;0,ROUND(AD27/$D27,2),"")</f>
        <v>0.56999999999999995</v>
      </c>
      <c r="BI27" s="74">
        <f>IF($D27&gt;0,ROUND(AE27/$D27,2),"")</f>
        <v>0.56999999999999995</v>
      </c>
      <c r="BJ27" s="74">
        <f>IF($D27&gt;0,ROUND(AF27/$D27,2),"")</f>
        <v>0.56999999999999995</v>
      </c>
      <c r="BK27" s="74">
        <f>IF($D27&gt;0,ROUND(AG27/$D27,2),"")</f>
        <v>0.56999999999999995</v>
      </c>
      <c r="BL27" s="74">
        <f>IF($D27&gt;0,ROUND(AH27/$D27,2),"")</f>
        <v>0.56999999999999995</v>
      </c>
      <c r="BM27" s="73"/>
      <c r="BN27" t="str">
        <f t="shared" si="19"/>
        <v>Pine Units Total</v>
      </c>
      <c r="BO27" t="str">
        <f t="shared" si="20"/>
        <v/>
      </c>
      <c r="BP27" s="27">
        <f t="shared" si="41"/>
        <v>665.11748799999998</v>
      </c>
      <c r="BQ27" s="75">
        <f t="shared" si="42"/>
        <v>0.56463102581375935</v>
      </c>
      <c r="BR27" s="27">
        <f t="shared" si="21"/>
        <v>665.75559999999996</v>
      </c>
      <c r="BS27" s="75">
        <f t="shared" si="22"/>
        <v>0.56517273136149271</v>
      </c>
      <c r="BT27" s="27">
        <f t="shared" si="43"/>
        <v>668.89872000000003</v>
      </c>
      <c r="BU27" s="75">
        <f t="shared" si="23"/>
        <v>0.56784098637188529</v>
      </c>
      <c r="BV27" s="76">
        <f t="shared" si="44"/>
        <v>673.27067199999999</v>
      </c>
      <c r="BW27" s="77">
        <f t="shared" si="24"/>
        <v>0.57155242049759358</v>
      </c>
      <c r="BX27" s="6"/>
      <c r="BY27" s="6"/>
      <c r="BZ27" s="57" t="str">
        <f t="shared" si="2"/>
        <v>Pine Units Total</v>
      </c>
      <c r="CA27" s="57" t="str">
        <f t="shared" si="3"/>
        <v/>
      </c>
      <c r="CB27" s="74">
        <f t="shared" si="45"/>
        <v>0</v>
      </c>
      <c r="CC27" s="74">
        <f t="shared" si="25"/>
        <v>0</v>
      </c>
      <c r="CD27" s="74">
        <f t="shared" si="26"/>
        <v>0.01</v>
      </c>
      <c r="CE27" s="74">
        <f t="shared" si="27"/>
        <v>0.02</v>
      </c>
      <c r="CF27" s="74">
        <f t="shared" si="28"/>
        <v>0.04</v>
      </c>
      <c r="CG27" s="74">
        <f t="shared" si="29"/>
        <v>0.06</v>
      </c>
      <c r="CH27" s="74">
        <f t="shared" si="30"/>
        <v>0.11</v>
      </c>
      <c r="CI27" s="74">
        <f t="shared" si="31"/>
        <v>0.14000000000000001</v>
      </c>
      <c r="CJ27" s="74">
        <f t="shared" si="32"/>
        <v>0.18</v>
      </c>
      <c r="CK27" s="74">
        <f t="shared" si="33"/>
        <v>0.2</v>
      </c>
      <c r="CL27" s="74">
        <f t="shared" si="34"/>
        <v>0.21</v>
      </c>
      <c r="CM27" s="74">
        <f t="shared" si="35"/>
        <v>0.22</v>
      </c>
      <c r="CN27" s="120">
        <f t="shared" si="36"/>
        <v>0.23</v>
      </c>
      <c r="CO27" s="120">
        <f t="shared" si="37"/>
        <v>0.23</v>
      </c>
      <c r="CP27" s="120">
        <f t="shared" si="38"/>
        <v>0.23</v>
      </c>
      <c r="CQ27" s="120">
        <f t="shared" si="39"/>
        <v>0.23</v>
      </c>
      <c r="CR27" s="120">
        <f t="shared" si="39"/>
        <v>0.23</v>
      </c>
      <c r="CS27" s="74">
        <f>IF($C27&gt;0,ROUND(Z27/$C27,2),"")</f>
        <v>0.23</v>
      </c>
      <c r="CT27" s="74">
        <f>IF($C27&gt;0,ROUND(AA27/$C27,2),"")</f>
        <v>0.23</v>
      </c>
      <c r="CU27" s="74">
        <f>IF($C27&gt;0,ROUND(AB27/$C27,2),"")</f>
        <v>0.23</v>
      </c>
      <c r="CV27" s="74">
        <f>IF($C27&gt;0,ROUND(AC27/$C27,2),"")</f>
        <v>0.23</v>
      </c>
      <c r="CW27" s="74">
        <f>IF($C27&gt;0,ROUND(AD27/$C27,2),"")</f>
        <v>0.23</v>
      </c>
      <c r="CX27" s="74">
        <f>IF($C27&gt;0,ROUND(AE27/$C27,2),"")</f>
        <v>0.23</v>
      </c>
      <c r="CY27" s="74">
        <f>IF($C27&gt;0,ROUND(AF27/$C27,2),"")</f>
        <v>0.24</v>
      </c>
      <c r="CZ27" s="74">
        <f>IF($C27&gt;0,ROUND(AG27/$C27,2),"")</f>
        <v>0.24</v>
      </c>
      <c r="DA27" s="74">
        <f>IF($C27&gt;0,ROUND(AH27/$C27,2),"")</f>
        <v>0.24</v>
      </c>
    </row>
    <row r="28" spans="1:105" x14ac:dyDescent="0.2">
      <c r="A28" s="140" t="s">
        <v>202</v>
      </c>
      <c r="B28" s="140" t="s">
        <v>178</v>
      </c>
      <c r="C28" s="145">
        <v>16180416</v>
      </c>
      <c r="D28" s="146">
        <v>82112</v>
      </c>
      <c r="E28" s="140" t="s">
        <v>202</v>
      </c>
      <c r="F28" s="140" t="s">
        <v>178</v>
      </c>
      <c r="G28" s="316">
        <v>0</v>
      </c>
      <c r="H28" s="317">
        <v>0</v>
      </c>
      <c r="I28" s="317">
        <v>0</v>
      </c>
      <c r="J28" s="317">
        <v>0</v>
      </c>
      <c r="K28" s="317">
        <v>0</v>
      </c>
      <c r="L28" s="317">
        <v>0</v>
      </c>
      <c r="M28" s="317">
        <v>0</v>
      </c>
      <c r="N28" s="317">
        <v>0</v>
      </c>
      <c r="O28" s="317">
        <v>0</v>
      </c>
      <c r="P28" s="317">
        <v>0</v>
      </c>
      <c r="Q28" s="317">
        <v>0</v>
      </c>
      <c r="R28" s="317">
        <v>0</v>
      </c>
      <c r="S28" s="317">
        <v>0</v>
      </c>
      <c r="T28" s="317">
        <v>0</v>
      </c>
      <c r="U28" s="317">
        <v>0</v>
      </c>
      <c r="V28" s="317">
        <v>0</v>
      </c>
      <c r="W28" s="323">
        <v>0</v>
      </c>
      <c r="X28" s="140" t="s">
        <v>202</v>
      </c>
      <c r="Y28" s="140" t="s">
        <v>178</v>
      </c>
      <c r="Z28" s="316">
        <v>0</v>
      </c>
      <c r="AA28" s="317">
        <v>0</v>
      </c>
      <c r="AB28" s="317">
        <v>0</v>
      </c>
      <c r="AC28" s="317">
        <v>0</v>
      </c>
      <c r="AD28" s="317">
        <v>0</v>
      </c>
      <c r="AE28" s="317">
        <v>0</v>
      </c>
      <c r="AF28" s="317">
        <v>0</v>
      </c>
      <c r="AG28" s="317">
        <v>0</v>
      </c>
      <c r="AH28" s="323">
        <v>0</v>
      </c>
      <c r="AJ28" s="62"/>
      <c r="AK28" t="str">
        <f t="shared" si="0"/>
        <v>Non-pine Units</v>
      </c>
      <c r="AL28" t="str">
        <f t="shared" si="1"/>
        <v>Arrowsmith TSA</v>
      </c>
      <c r="AM28" s="74">
        <f t="shared" si="40"/>
        <v>0</v>
      </c>
      <c r="AN28" s="74">
        <f t="shared" si="4"/>
        <v>0</v>
      </c>
      <c r="AO28" s="74">
        <f t="shared" si="5"/>
        <v>0</v>
      </c>
      <c r="AP28" s="74">
        <f t="shared" si="6"/>
        <v>0</v>
      </c>
      <c r="AQ28" s="74">
        <f t="shared" si="7"/>
        <v>0</v>
      </c>
      <c r="AR28" s="74">
        <f t="shared" si="8"/>
        <v>0</v>
      </c>
      <c r="AS28" s="74">
        <f t="shared" si="9"/>
        <v>0</v>
      </c>
      <c r="AT28" s="74">
        <f t="shared" si="10"/>
        <v>0</v>
      </c>
      <c r="AU28" s="74">
        <f t="shared" si="11"/>
        <v>0</v>
      </c>
      <c r="AV28" s="74">
        <f t="shared" si="12"/>
        <v>0</v>
      </c>
      <c r="AW28" s="74">
        <f t="shared" si="13"/>
        <v>0</v>
      </c>
      <c r="AX28" s="74">
        <f t="shared" si="14"/>
        <v>0</v>
      </c>
      <c r="AY28" s="74">
        <f t="shared" si="15"/>
        <v>0</v>
      </c>
      <c r="AZ28" s="74">
        <f t="shared" si="16"/>
        <v>0</v>
      </c>
      <c r="BA28" s="74">
        <f t="shared" si="17"/>
        <v>0</v>
      </c>
      <c r="BB28" s="74">
        <f t="shared" si="18"/>
        <v>0</v>
      </c>
      <c r="BC28" s="74">
        <f t="shared" si="18"/>
        <v>0</v>
      </c>
      <c r="BD28" s="74">
        <f>IF($D28&gt;0,ROUND(Z28/$D28,2),"")</f>
        <v>0</v>
      </c>
      <c r="BE28" s="74">
        <f>IF($D28&gt;0,ROUND(AA28/$D28,2),"")</f>
        <v>0</v>
      </c>
      <c r="BF28" s="74">
        <f>IF($D28&gt;0,ROUND(AB28/$D28,2),"")</f>
        <v>0</v>
      </c>
      <c r="BG28" s="74">
        <f>IF($D28&gt;0,ROUND(AC28/$D28,2),"")</f>
        <v>0</v>
      </c>
      <c r="BH28" s="74">
        <f>IF($D28&gt;0,ROUND(AD28/$D28,2),"")</f>
        <v>0</v>
      </c>
      <c r="BI28" s="74">
        <f>IF($D28&gt;0,ROUND(AE28/$D28,2),"")</f>
        <v>0</v>
      </c>
      <c r="BJ28" s="74">
        <f>IF($D28&gt;0,ROUND(AF28/$D28,2),"")</f>
        <v>0</v>
      </c>
      <c r="BK28" s="74">
        <f>IF($D28&gt;0,ROUND(AG28/$D28,2),"")</f>
        <v>0</v>
      </c>
      <c r="BL28" s="74">
        <f>IF($D28&gt;0,ROUND(AH28/$D28,2),"")</f>
        <v>0</v>
      </c>
      <c r="BM28" s="6"/>
      <c r="BN28" t="str">
        <f t="shared" si="19"/>
        <v>Non-pine Units</v>
      </c>
      <c r="BO28" t="str">
        <f t="shared" si="20"/>
        <v>Arrowsmith TSA</v>
      </c>
      <c r="BP28" s="27" t="str">
        <f t="shared" si="41"/>
        <v/>
      </c>
      <c r="BQ28" s="75" t="str">
        <f t="shared" si="42"/>
        <v/>
      </c>
      <c r="BR28" s="27" t="str">
        <f t="shared" si="21"/>
        <v/>
      </c>
      <c r="BS28" s="75" t="str">
        <f t="shared" si="22"/>
        <v/>
      </c>
      <c r="BT28" s="27" t="str">
        <f t="shared" si="43"/>
        <v/>
      </c>
      <c r="BU28" s="75" t="str">
        <f t="shared" si="23"/>
        <v/>
      </c>
      <c r="BV28" s="76" t="str">
        <f t="shared" si="44"/>
        <v/>
      </c>
      <c r="BW28" s="77" t="str">
        <f t="shared" si="24"/>
        <v/>
      </c>
      <c r="BX28" s="6"/>
      <c r="BY28" s="6"/>
      <c r="BZ28" s="57" t="str">
        <f t="shared" si="2"/>
        <v>Non-pine Units</v>
      </c>
      <c r="CA28" s="57" t="str">
        <f t="shared" si="3"/>
        <v>Arrowsmith TSA</v>
      </c>
      <c r="CB28" s="74">
        <f t="shared" si="45"/>
        <v>0</v>
      </c>
      <c r="CC28" s="74">
        <f t="shared" si="25"/>
        <v>0</v>
      </c>
      <c r="CD28" s="74">
        <f t="shared" si="26"/>
        <v>0</v>
      </c>
      <c r="CE28" s="74">
        <f t="shared" si="27"/>
        <v>0</v>
      </c>
      <c r="CF28" s="74">
        <f t="shared" si="28"/>
        <v>0</v>
      </c>
      <c r="CG28" s="74">
        <f t="shared" si="29"/>
        <v>0</v>
      </c>
      <c r="CH28" s="74">
        <f t="shared" si="30"/>
        <v>0</v>
      </c>
      <c r="CI28" s="74">
        <f t="shared" si="31"/>
        <v>0</v>
      </c>
      <c r="CJ28" s="74">
        <f t="shared" si="32"/>
        <v>0</v>
      </c>
      <c r="CK28" s="74">
        <f t="shared" si="33"/>
        <v>0</v>
      </c>
      <c r="CL28" s="74">
        <f t="shared" si="34"/>
        <v>0</v>
      </c>
      <c r="CM28" s="74">
        <f t="shared" si="35"/>
        <v>0</v>
      </c>
      <c r="CN28" s="74">
        <f t="shared" si="36"/>
        <v>0</v>
      </c>
      <c r="CO28" s="74">
        <f t="shared" si="37"/>
        <v>0</v>
      </c>
      <c r="CP28" s="74">
        <f t="shared" si="38"/>
        <v>0</v>
      </c>
      <c r="CQ28" s="74">
        <f t="shared" si="39"/>
        <v>0</v>
      </c>
      <c r="CR28" s="74">
        <f t="shared" si="39"/>
        <v>0</v>
      </c>
      <c r="CS28" s="74">
        <f>IF($C28&gt;0,ROUND(Z28/$C28,2),"")</f>
        <v>0</v>
      </c>
      <c r="CT28" s="74">
        <f>IF($C28&gt;0,ROUND(AA28/$C28,2),"")</f>
        <v>0</v>
      </c>
      <c r="CU28" s="74">
        <f>IF($C28&gt;0,ROUND(AB28/$C28,2),"")</f>
        <v>0</v>
      </c>
      <c r="CV28" s="74">
        <f>IF($C28&gt;0,ROUND(AC28/$C28,2),"")</f>
        <v>0</v>
      </c>
      <c r="CW28" s="74">
        <f>IF($C28&gt;0,ROUND(AD28/$C28,2),"")</f>
        <v>0</v>
      </c>
      <c r="CX28" s="74">
        <f>IF($C28&gt;0,ROUND(AE28/$C28,2),"")</f>
        <v>0</v>
      </c>
      <c r="CY28" s="74">
        <f>IF($C28&gt;0,ROUND(AF28/$C28,2),"")</f>
        <v>0</v>
      </c>
      <c r="CZ28" s="74">
        <f>IF($C28&gt;0,ROUND(AG28/$C28,2),"")</f>
        <v>0</v>
      </c>
      <c r="DA28" s="74">
        <f>IF($C28&gt;0,ROUND(AH28/$C28,2),"")</f>
        <v>0</v>
      </c>
    </row>
    <row r="29" spans="1:105" x14ac:dyDescent="0.2">
      <c r="A29" s="225"/>
      <c r="B29" s="224" t="s">
        <v>179</v>
      </c>
      <c r="C29" s="54">
        <v>35651056</v>
      </c>
      <c r="D29" s="55">
        <v>15071280</v>
      </c>
      <c r="E29" s="225"/>
      <c r="F29" s="224" t="s">
        <v>179</v>
      </c>
      <c r="G29" s="113">
        <v>0</v>
      </c>
      <c r="H29" s="114">
        <v>0</v>
      </c>
      <c r="I29" s="114">
        <v>352</v>
      </c>
      <c r="J29" s="114">
        <v>352</v>
      </c>
      <c r="K29" s="114">
        <v>352</v>
      </c>
      <c r="L29" s="114">
        <v>352</v>
      </c>
      <c r="M29" s="114">
        <v>352</v>
      </c>
      <c r="N29" s="114">
        <v>352</v>
      </c>
      <c r="O29" s="114">
        <v>352</v>
      </c>
      <c r="P29" s="114">
        <v>352</v>
      </c>
      <c r="Q29" s="114">
        <v>1728</v>
      </c>
      <c r="R29" s="114">
        <v>2560</v>
      </c>
      <c r="S29" s="114">
        <v>2800</v>
      </c>
      <c r="T29" s="114">
        <v>4512</v>
      </c>
      <c r="U29" s="114">
        <v>5632</v>
      </c>
      <c r="V29" s="114">
        <v>5632</v>
      </c>
      <c r="W29" s="115">
        <v>5632</v>
      </c>
      <c r="X29" s="225"/>
      <c r="Y29" s="224" t="s">
        <v>179</v>
      </c>
      <c r="Z29" s="113">
        <v>6560</v>
      </c>
      <c r="AA29" s="114">
        <v>14496</v>
      </c>
      <c r="AB29" s="114">
        <v>38464</v>
      </c>
      <c r="AC29" s="114">
        <v>158656</v>
      </c>
      <c r="AD29" s="114">
        <v>585248</v>
      </c>
      <c r="AE29" s="114">
        <v>1552480</v>
      </c>
      <c r="AF29" s="114">
        <v>2886480</v>
      </c>
      <c r="AG29" s="114">
        <v>4225600</v>
      </c>
      <c r="AH29" s="115">
        <v>5248480</v>
      </c>
      <c r="AJ29" s="62"/>
      <c r="AK29" t="str">
        <f t="shared" si="0"/>
        <v/>
      </c>
      <c r="AL29" t="str">
        <f t="shared" si="1"/>
        <v>Cassiar TSA</v>
      </c>
      <c r="AM29" s="74">
        <f t="shared" si="40"/>
        <v>0</v>
      </c>
      <c r="AN29" s="74">
        <f t="shared" si="4"/>
        <v>0</v>
      </c>
      <c r="AO29" s="74">
        <f t="shared" si="5"/>
        <v>0</v>
      </c>
      <c r="AP29" s="74">
        <f t="shared" si="6"/>
        <v>0</v>
      </c>
      <c r="AQ29" s="74">
        <f t="shared" si="7"/>
        <v>0</v>
      </c>
      <c r="AR29" s="74">
        <f t="shared" si="8"/>
        <v>0</v>
      </c>
      <c r="AS29" s="74">
        <f t="shared" si="9"/>
        <v>0</v>
      </c>
      <c r="AT29" s="74">
        <f t="shared" si="10"/>
        <v>0</v>
      </c>
      <c r="AU29" s="74">
        <f t="shared" si="11"/>
        <v>0</v>
      </c>
      <c r="AV29" s="74">
        <f t="shared" si="12"/>
        <v>0</v>
      </c>
      <c r="AW29" s="74">
        <f t="shared" si="13"/>
        <v>0</v>
      </c>
      <c r="AX29" s="74">
        <f t="shared" si="14"/>
        <v>0</v>
      </c>
      <c r="AY29" s="74">
        <f t="shared" si="15"/>
        <v>0</v>
      </c>
      <c r="AZ29" s="74">
        <f t="shared" si="16"/>
        <v>0</v>
      </c>
      <c r="BA29" s="74">
        <f t="shared" si="17"/>
        <v>0</v>
      </c>
      <c r="BB29" s="74">
        <f t="shared" si="18"/>
        <v>0</v>
      </c>
      <c r="BC29" s="74">
        <f t="shared" si="18"/>
        <v>0</v>
      </c>
      <c r="BD29" s="74">
        <f>IF($D29&gt;0,ROUND(Z29/$D29,2),"")</f>
        <v>0</v>
      </c>
      <c r="BE29" s="74">
        <f>IF($D29&gt;0,ROUND(AA29/$D29,2),"")</f>
        <v>0</v>
      </c>
      <c r="BF29" s="74">
        <f>IF($D29&gt;0,ROUND(AB29/$D29,2),"")</f>
        <v>0</v>
      </c>
      <c r="BG29" s="74">
        <f>IF($D29&gt;0,ROUND(AC29/$D29,2),"")</f>
        <v>0.01</v>
      </c>
      <c r="BH29" s="74">
        <f>IF($D29&gt;0,ROUND(AD29/$D29,2),"")</f>
        <v>0.04</v>
      </c>
      <c r="BI29" s="74">
        <f>IF($D29&gt;0,ROUND(AE29/$D29,2),"")</f>
        <v>0.1</v>
      </c>
      <c r="BJ29" s="74">
        <f>IF($D29&gt;0,ROUND(AF29/$D29,2),"")</f>
        <v>0.19</v>
      </c>
      <c r="BK29" s="74">
        <f>IF($D29&gt;0,ROUND(AG29/$D29,2),"")</f>
        <v>0.28000000000000003</v>
      </c>
      <c r="BL29" s="74">
        <f>IF($D29&gt;0,ROUND(AH29/$D29,2),"")</f>
        <v>0.35</v>
      </c>
      <c r="BM29" s="73"/>
      <c r="BN29" t="str">
        <f t="shared" si="19"/>
        <v/>
      </c>
      <c r="BO29" t="str">
        <f t="shared" si="20"/>
        <v>Cassiar TSA</v>
      </c>
      <c r="BP29" s="27">
        <f t="shared" si="41"/>
        <v>5.6319999999999999E-3</v>
      </c>
      <c r="BQ29" s="75">
        <f t="shared" si="42"/>
        <v>3.7369088756893906E-4</v>
      </c>
      <c r="BR29" s="27">
        <f t="shared" si="21"/>
        <v>6.5599999999999999E-3</v>
      </c>
      <c r="BS29" s="75">
        <f t="shared" si="22"/>
        <v>4.3526495427063927E-4</v>
      </c>
      <c r="BT29" s="27">
        <f t="shared" si="43"/>
        <v>0.58524799999999999</v>
      </c>
      <c r="BU29" s="75">
        <f t="shared" si="23"/>
        <v>3.8832003651979127E-2</v>
      </c>
      <c r="BV29" s="76">
        <f t="shared" si="44"/>
        <v>5.2484799999999998</v>
      </c>
      <c r="BW29" s="77">
        <f t="shared" si="24"/>
        <v>0.34824381207170196</v>
      </c>
      <c r="BX29" s="6"/>
      <c r="BY29" s="6"/>
      <c r="BZ29" s="57" t="str">
        <f t="shared" si="2"/>
        <v/>
      </c>
      <c r="CA29" s="57" t="str">
        <f t="shared" si="3"/>
        <v>Cassiar TSA</v>
      </c>
      <c r="CB29" s="74">
        <f t="shared" si="45"/>
        <v>0</v>
      </c>
      <c r="CC29" s="74">
        <f t="shared" si="25"/>
        <v>0</v>
      </c>
      <c r="CD29" s="74">
        <f t="shared" si="26"/>
        <v>0</v>
      </c>
      <c r="CE29" s="74">
        <f t="shared" si="27"/>
        <v>0</v>
      </c>
      <c r="CF29" s="74">
        <f t="shared" si="28"/>
        <v>0</v>
      </c>
      <c r="CG29" s="74">
        <f t="shared" si="29"/>
        <v>0</v>
      </c>
      <c r="CH29" s="74">
        <f t="shared" si="30"/>
        <v>0</v>
      </c>
      <c r="CI29" s="74">
        <f t="shared" si="31"/>
        <v>0</v>
      </c>
      <c r="CJ29" s="74">
        <f t="shared" si="32"/>
        <v>0</v>
      </c>
      <c r="CK29" s="74">
        <f t="shared" si="33"/>
        <v>0</v>
      </c>
      <c r="CL29" s="74">
        <f t="shared" si="34"/>
        <v>0</v>
      </c>
      <c r="CM29" s="74">
        <f t="shared" si="35"/>
        <v>0</v>
      </c>
      <c r="CN29" s="74">
        <f t="shared" si="36"/>
        <v>0</v>
      </c>
      <c r="CO29" s="74">
        <f t="shared" si="37"/>
        <v>0</v>
      </c>
      <c r="CP29" s="74">
        <f t="shared" si="38"/>
        <v>0</v>
      </c>
      <c r="CQ29" s="74">
        <f t="shared" si="39"/>
        <v>0</v>
      </c>
      <c r="CR29" s="74">
        <f t="shared" si="39"/>
        <v>0</v>
      </c>
      <c r="CS29" s="74">
        <f>IF($C29&gt;0,ROUND(Z29/$C29,2),"")</f>
        <v>0</v>
      </c>
      <c r="CT29" s="74">
        <f>IF($C29&gt;0,ROUND(AA29/$C29,2),"")</f>
        <v>0</v>
      </c>
      <c r="CU29" s="74">
        <f>IF($C29&gt;0,ROUND(AB29/$C29,2),"")</f>
        <v>0</v>
      </c>
      <c r="CV29" s="74">
        <f>IF($C29&gt;0,ROUND(AC29/$C29,2),"")</f>
        <v>0</v>
      </c>
      <c r="CW29" s="74">
        <f>IF($C29&gt;0,ROUND(AD29/$C29,2),"")</f>
        <v>0.02</v>
      </c>
      <c r="CX29" s="74">
        <f>IF($C29&gt;0,ROUND(AE29/$C29,2),"")</f>
        <v>0.04</v>
      </c>
      <c r="CY29" s="74">
        <f>IF($C29&gt;0,ROUND(AF29/$C29,2),"")</f>
        <v>0.08</v>
      </c>
      <c r="CZ29" s="74">
        <f>IF($C29&gt;0,ROUND(AG29/$C29,2),"")</f>
        <v>0.12</v>
      </c>
      <c r="DA29" s="74">
        <f>IF($C29&gt;0,ROUND(AH29/$C29,2),"")</f>
        <v>0.15</v>
      </c>
    </row>
    <row r="30" spans="1:105" x14ac:dyDescent="0.2">
      <c r="A30" s="225"/>
      <c r="B30" s="224" t="s">
        <v>180</v>
      </c>
      <c r="C30" s="54">
        <v>8204240</v>
      </c>
      <c r="D30" s="55">
        <v>690528</v>
      </c>
      <c r="E30" s="225"/>
      <c r="F30" s="224" t="s">
        <v>180</v>
      </c>
      <c r="G30" s="113">
        <v>0</v>
      </c>
      <c r="H30" s="114">
        <v>0</v>
      </c>
      <c r="I30" s="114">
        <v>0</v>
      </c>
      <c r="J30" s="114">
        <v>0</v>
      </c>
      <c r="K30" s="114">
        <v>0</v>
      </c>
      <c r="L30" s="114">
        <v>0</v>
      </c>
      <c r="M30" s="114">
        <v>0</v>
      </c>
      <c r="N30" s="114">
        <v>0</v>
      </c>
      <c r="O30" s="114">
        <v>0</v>
      </c>
      <c r="P30" s="114">
        <v>3552</v>
      </c>
      <c r="Q30" s="114">
        <v>3552</v>
      </c>
      <c r="R30" s="114">
        <v>3552</v>
      </c>
      <c r="S30" s="114">
        <v>4656</v>
      </c>
      <c r="T30" s="114">
        <v>4656</v>
      </c>
      <c r="U30" s="114">
        <v>4656</v>
      </c>
      <c r="V30" s="114">
        <v>4656</v>
      </c>
      <c r="W30" s="115">
        <v>4656</v>
      </c>
      <c r="X30" s="225"/>
      <c r="Y30" s="224" t="s">
        <v>180</v>
      </c>
      <c r="Z30" s="113">
        <v>4656</v>
      </c>
      <c r="AA30" s="114">
        <v>5008</v>
      </c>
      <c r="AB30" s="114">
        <v>5824</v>
      </c>
      <c r="AC30" s="114">
        <v>6176</v>
      </c>
      <c r="AD30" s="114">
        <v>6208</v>
      </c>
      <c r="AE30" s="114">
        <v>6832</v>
      </c>
      <c r="AF30" s="114">
        <v>9968</v>
      </c>
      <c r="AG30" s="114">
        <v>14192</v>
      </c>
      <c r="AH30" s="115">
        <v>19344</v>
      </c>
      <c r="AJ30" s="62"/>
      <c r="AK30" t="str">
        <f t="shared" si="0"/>
        <v/>
      </c>
      <c r="AL30" t="str">
        <f t="shared" si="1"/>
        <v>Cranberry TSA</v>
      </c>
      <c r="AM30" s="74">
        <f t="shared" si="40"/>
        <v>0</v>
      </c>
      <c r="AN30" s="74">
        <f t="shared" si="4"/>
        <v>0</v>
      </c>
      <c r="AO30" s="74">
        <f t="shared" si="5"/>
        <v>0</v>
      </c>
      <c r="AP30" s="74">
        <f t="shared" si="6"/>
        <v>0</v>
      </c>
      <c r="AQ30" s="74">
        <f t="shared" si="7"/>
        <v>0</v>
      </c>
      <c r="AR30" s="74">
        <f t="shared" si="8"/>
        <v>0</v>
      </c>
      <c r="AS30" s="74">
        <f t="shared" si="9"/>
        <v>0</v>
      </c>
      <c r="AT30" s="74">
        <f t="shared" si="10"/>
        <v>0</v>
      </c>
      <c r="AU30" s="74">
        <f t="shared" si="11"/>
        <v>0</v>
      </c>
      <c r="AV30" s="74">
        <f t="shared" si="12"/>
        <v>0.01</v>
      </c>
      <c r="AW30" s="74">
        <f t="shared" si="13"/>
        <v>0.01</v>
      </c>
      <c r="AX30" s="74">
        <f t="shared" si="14"/>
        <v>0.01</v>
      </c>
      <c r="AY30" s="74">
        <f t="shared" si="15"/>
        <v>0.01</v>
      </c>
      <c r="AZ30" s="74">
        <f t="shared" si="16"/>
        <v>0.01</v>
      </c>
      <c r="BA30" s="74">
        <f t="shared" si="17"/>
        <v>0.01</v>
      </c>
      <c r="BB30" s="74">
        <f t="shared" si="18"/>
        <v>0.01</v>
      </c>
      <c r="BC30" s="74">
        <f t="shared" si="18"/>
        <v>0.01</v>
      </c>
      <c r="BD30" s="74">
        <f>IF($D30&gt;0,ROUND(Z30/$D30,2),"")</f>
        <v>0.01</v>
      </c>
      <c r="BE30" s="74">
        <f>IF($D30&gt;0,ROUND(AA30/$D30,2),"")</f>
        <v>0.01</v>
      </c>
      <c r="BF30" s="74">
        <f>IF($D30&gt;0,ROUND(AB30/$D30,2),"")</f>
        <v>0.01</v>
      </c>
      <c r="BG30" s="74">
        <f>IF($D30&gt;0,ROUND(AC30/$D30,2),"")</f>
        <v>0.01</v>
      </c>
      <c r="BH30" s="74">
        <f>IF($D30&gt;0,ROUND(AD30/$D30,2),"")</f>
        <v>0.01</v>
      </c>
      <c r="BI30" s="74">
        <f>IF($D30&gt;0,ROUND(AE30/$D30,2),"")</f>
        <v>0.01</v>
      </c>
      <c r="BJ30" s="74">
        <f>IF($D30&gt;0,ROUND(AF30/$D30,2),"")</f>
        <v>0.01</v>
      </c>
      <c r="BK30" s="74">
        <f>IF($D30&gt;0,ROUND(AG30/$D30,2),"")</f>
        <v>0.02</v>
      </c>
      <c r="BL30" s="74">
        <f>IF($D30&gt;0,ROUND(AH30/$D30,2),"")</f>
        <v>0.03</v>
      </c>
      <c r="BN30" t="str">
        <f t="shared" si="19"/>
        <v/>
      </c>
      <c r="BO30" t="str">
        <f t="shared" si="20"/>
        <v>Cranberry TSA</v>
      </c>
      <c r="BP30" s="27">
        <f t="shared" si="41"/>
        <v>4.6560000000000004E-3</v>
      </c>
      <c r="BQ30" s="75">
        <f t="shared" si="42"/>
        <v>6.7426664813012649E-3</v>
      </c>
      <c r="BR30" s="27">
        <f t="shared" si="21"/>
        <v>4.6560000000000004E-3</v>
      </c>
      <c r="BS30" s="75">
        <f t="shared" si="22"/>
        <v>6.7426664813012649E-3</v>
      </c>
      <c r="BT30" s="27">
        <f t="shared" si="43"/>
        <v>6.208E-3</v>
      </c>
      <c r="BU30" s="75">
        <f t="shared" si="23"/>
        <v>8.9902219750683538E-3</v>
      </c>
      <c r="BV30" s="76">
        <f t="shared" si="44"/>
        <v>1.9344E-2</v>
      </c>
      <c r="BW30" s="77">
        <f t="shared" si="24"/>
        <v>2.8013346308911443E-2</v>
      </c>
      <c r="BZ30" s="57" t="str">
        <f t="shared" si="2"/>
        <v/>
      </c>
      <c r="CA30" s="57" t="str">
        <f t="shared" si="3"/>
        <v>Cranberry TSA</v>
      </c>
      <c r="CB30" s="74">
        <f t="shared" si="45"/>
        <v>0</v>
      </c>
      <c r="CC30" s="74">
        <f t="shared" si="25"/>
        <v>0</v>
      </c>
      <c r="CD30" s="74">
        <f t="shared" si="26"/>
        <v>0</v>
      </c>
      <c r="CE30" s="74">
        <f t="shared" si="27"/>
        <v>0</v>
      </c>
      <c r="CF30" s="74">
        <f t="shared" si="28"/>
        <v>0</v>
      </c>
      <c r="CG30" s="74">
        <f t="shared" si="29"/>
        <v>0</v>
      </c>
      <c r="CH30" s="74">
        <f t="shared" si="30"/>
        <v>0</v>
      </c>
      <c r="CI30" s="74">
        <f t="shared" si="31"/>
        <v>0</v>
      </c>
      <c r="CJ30" s="74">
        <f t="shared" si="32"/>
        <v>0</v>
      </c>
      <c r="CK30" s="74">
        <f t="shared" si="33"/>
        <v>0</v>
      </c>
      <c r="CL30" s="74">
        <f t="shared" si="34"/>
        <v>0</v>
      </c>
      <c r="CM30" s="74">
        <f t="shared" si="35"/>
        <v>0</v>
      </c>
      <c r="CN30" s="74">
        <f t="shared" si="36"/>
        <v>0</v>
      </c>
      <c r="CO30" s="74">
        <f t="shared" si="37"/>
        <v>0</v>
      </c>
      <c r="CP30" s="74">
        <f t="shared" si="38"/>
        <v>0</v>
      </c>
      <c r="CQ30" s="74">
        <f t="shared" si="39"/>
        <v>0</v>
      </c>
      <c r="CR30" s="74">
        <f t="shared" si="39"/>
        <v>0</v>
      </c>
      <c r="CS30" s="74">
        <f>IF($C30&gt;0,ROUND(Z30/$C30,2),"")</f>
        <v>0</v>
      </c>
      <c r="CT30" s="74">
        <f>IF($C30&gt;0,ROUND(AA30/$C30,2),"")</f>
        <v>0</v>
      </c>
      <c r="CU30" s="74">
        <f>IF($C30&gt;0,ROUND(AB30/$C30,2),"")</f>
        <v>0</v>
      </c>
      <c r="CV30" s="74">
        <f>IF($C30&gt;0,ROUND(AC30/$C30,2),"")</f>
        <v>0</v>
      </c>
      <c r="CW30" s="74">
        <f>IF($C30&gt;0,ROUND(AD30/$C30,2),"")</f>
        <v>0</v>
      </c>
      <c r="CX30" s="74">
        <f>IF($C30&gt;0,ROUND(AE30/$C30,2),"")</f>
        <v>0</v>
      </c>
      <c r="CY30" s="74">
        <f>IF($C30&gt;0,ROUND(AF30/$C30,2),"")</f>
        <v>0</v>
      </c>
      <c r="CZ30" s="74">
        <f>IF($C30&gt;0,ROUND(AG30/$C30,2),"")</f>
        <v>0</v>
      </c>
      <c r="DA30" s="74">
        <f>IF($C30&gt;0,ROUND(AH30/$C30,2),"")</f>
        <v>0</v>
      </c>
    </row>
    <row r="31" spans="1:105" x14ac:dyDescent="0.2">
      <c r="A31" s="225"/>
      <c r="B31" s="224" t="s">
        <v>181</v>
      </c>
      <c r="C31" s="54">
        <v>156594208</v>
      </c>
      <c r="D31" s="55">
        <v>13492944</v>
      </c>
      <c r="E31" s="225"/>
      <c r="F31" s="224" t="s">
        <v>181</v>
      </c>
      <c r="G31" s="113">
        <v>0</v>
      </c>
      <c r="H31" s="114">
        <v>0</v>
      </c>
      <c r="I31" s="114">
        <v>0</v>
      </c>
      <c r="J31" s="114">
        <v>0</v>
      </c>
      <c r="K31" s="114">
        <v>0</v>
      </c>
      <c r="L31" s="114">
        <v>0</v>
      </c>
      <c r="M31" s="114">
        <v>0</v>
      </c>
      <c r="N31" s="114">
        <v>0</v>
      </c>
      <c r="O31" s="114">
        <v>0</v>
      </c>
      <c r="P31" s="114">
        <v>208</v>
      </c>
      <c r="Q31" s="114">
        <v>5248</v>
      </c>
      <c r="R31" s="114">
        <v>6080</v>
      </c>
      <c r="S31" s="114">
        <v>17184</v>
      </c>
      <c r="T31" s="114">
        <v>51520</v>
      </c>
      <c r="U31" s="114">
        <v>209920</v>
      </c>
      <c r="V31" s="114">
        <v>328368</v>
      </c>
      <c r="W31" s="115">
        <v>336800</v>
      </c>
      <c r="X31" s="225"/>
      <c r="Y31" s="224" t="s">
        <v>181</v>
      </c>
      <c r="Z31" s="113">
        <v>373888</v>
      </c>
      <c r="AA31" s="114">
        <v>457616</v>
      </c>
      <c r="AB31" s="114">
        <v>598304</v>
      </c>
      <c r="AC31" s="114">
        <v>819376</v>
      </c>
      <c r="AD31" s="114">
        <v>1173568</v>
      </c>
      <c r="AE31" s="114">
        <v>1644416</v>
      </c>
      <c r="AF31" s="114">
        <v>2313200</v>
      </c>
      <c r="AG31" s="114">
        <v>3001344</v>
      </c>
      <c r="AH31" s="115">
        <v>3602064</v>
      </c>
      <c r="AJ31" s="62"/>
      <c r="AK31" t="str">
        <f t="shared" si="0"/>
        <v/>
      </c>
      <c r="AL31" t="str">
        <f t="shared" si="1"/>
        <v>Fort Nelson TSA</v>
      </c>
      <c r="AM31" s="74">
        <f t="shared" si="40"/>
        <v>0</v>
      </c>
      <c r="AN31" s="74">
        <f t="shared" si="4"/>
        <v>0</v>
      </c>
      <c r="AO31" s="74">
        <f t="shared" si="5"/>
        <v>0</v>
      </c>
      <c r="AP31" s="74">
        <f t="shared" si="6"/>
        <v>0</v>
      </c>
      <c r="AQ31" s="74">
        <f t="shared" si="7"/>
        <v>0</v>
      </c>
      <c r="AR31" s="74">
        <f t="shared" si="8"/>
        <v>0</v>
      </c>
      <c r="AS31" s="74">
        <f t="shared" si="9"/>
        <v>0</v>
      </c>
      <c r="AT31" s="74">
        <f t="shared" si="10"/>
        <v>0</v>
      </c>
      <c r="AU31" s="74">
        <f t="shared" si="11"/>
        <v>0</v>
      </c>
      <c r="AV31" s="74">
        <f t="shared" si="12"/>
        <v>0</v>
      </c>
      <c r="AW31" s="74">
        <f t="shared" si="13"/>
        <v>0</v>
      </c>
      <c r="AX31" s="74">
        <f t="shared" si="14"/>
        <v>0</v>
      </c>
      <c r="AY31" s="74">
        <f t="shared" si="15"/>
        <v>0</v>
      </c>
      <c r="AZ31" s="74">
        <f t="shared" si="16"/>
        <v>0</v>
      </c>
      <c r="BA31" s="74">
        <f t="shared" si="17"/>
        <v>0.02</v>
      </c>
      <c r="BB31" s="74">
        <f t="shared" si="18"/>
        <v>0.02</v>
      </c>
      <c r="BC31" s="74">
        <f t="shared" si="18"/>
        <v>0.02</v>
      </c>
      <c r="BD31" s="74">
        <f>IF($D31&gt;0,ROUND(Z31/$D31,2),"")</f>
        <v>0.03</v>
      </c>
      <c r="BE31" s="74">
        <f>IF($D31&gt;0,ROUND(AA31/$D31,2),"")</f>
        <v>0.03</v>
      </c>
      <c r="BF31" s="74">
        <f>IF($D31&gt;0,ROUND(AB31/$D31,2),"")</f>
        <v>0.04</v>
      </c>
      <c r="BG31" s="74">
        <f>IF($D31&gt;0,ROUND(AC31/$D31,2),"")</f>
        <v>0.06</v>
      </c>
      <c r="BH31" s="74">
        <f>IF($D31&gt;0,ROUND(AD31/$D31,2),"")</f>
        <v>0.09</v>
      </c>
      <c r="BI31" s="74">
        <f>IF($D31&gt;0,ROUND(AE31/$D31,2),"")</f>
        <v>0.12</v>
      </c>
      <c r="BJ31" s="74">
        <f>IF($D31&gt;0,ROUND(AF31/$D31,2),"")</f>
        <v>0.17</v>
      </c>
      <c r="BK31" s="74">
        <f>IF($D31&gt;0,ROUND(AG31/$D31,2),"")</f>
        <v>0.22</v>
      </c>
      <c r="BL31" s="74">
        <f>IF($D31&gt;0,ROUND(AH31/$D31,2),"")</f>
        <v>0.27</v>
      </c>
      <c r="BN31" t="str">
        <f t="shared" si="19"/>
        <v/>
      </c>
      <c r="BO31" t="str">
        <f t="shared" si="20"/>
        <v>Fort Nelson TSA</v>
      </c>
      <c r="BP31" s="27">
        <f t="shared" si="41"/>
        <v>0.33679999999999999</v>
      </c>
      <c r="BQ31" s="75">
        <f t="shared" si="42"/>
        <v>2.4961194532490464E-2</v>
      </c>
      <c r="BR31" s="27">
        <f t="shared" si="21"/>
        <v>0.373888</v>
      </c>
      <c r="BS31" s="75">
        <f t="shared" si="22"/>
        <v>2.7709890443479199E-2</v>
      </c>
      <c r="BT31" s="27">
        <f t="shared" si="43"/>
        <v>1.1735679999999999</v>
      </c>
      <c r="BU31" s="75">
        <f t="shared" si="23"/>
        <v>8.697642263986273E-2</v>
      </c>
      <c r="BV31" s="76">
        <f t="shared" si="44"/>
        <v>3.6020639999999999</v>
      </c>
      <c r="BW31" s="77">
        <f t="shared" si="24"/>
        <v>0.26695908617126107</v>
      </c>
      <c r="BZ31" s="57" t="str">
        <f t="shared" si="2"/>
        <v/>
      </c>
      <c r="CA31" s="57" t="str">
        <f t="shared" si="3"/>
        <v>Fort Nelson TSA</v>
      </c>
      <c r="CB31" s="74">
        <f t="shared" si="45"/>
        <v>0</v>
      </c>
      <c r="CC31" s="74">
        <f t="shared" si="25"/>
        <v>0</v>
      </c>
      <c r="CD31" s="74">
        <f t="shared" si="26"/>
        <v>0</v>
      </c>
      <c r="CE31" s="74">
        <f t="shared" si="27"/>
        <v>0</v>
      </c>
      <c r="CF31" s="74">
        <f t="shared" si="28"/>
        <v>0</v>
      </c>
      <c r="CG31" s="74">
        <f t="shared" si="29"/>
        <v>0</v>
      </c>
      <c r="CH31" s="74">
        <f t="shared" si="30"/>
        <v>0</v>
      </c>
      <c r="CI31" s="74">
        <f t="shared" si="31"/>
        <v>0</v>
      </c>
      <c r="CJ31" s="74">
        <f t="shared" si="32"/>
        <v>0</v>
      </c>
      <c r="CK31" s="74">
        <f t="shared" si="33"/>
        <v>0</v>
      </c>
      <c r="CL31" s="74">
        <f t="shared" si="34"/>
        <v>0</v>
      </c>
      <c r="CM31" s="74">
        <f t="shared" si="35"/>
        <v>0</v>
      </c>
      <c r="CN31" s="74">
        <f t="shared" si="36"/>
        <v>0</v>
      </c>
      <c r="CO31" s="74">
        <f t="shared" si="37"/>
        <v>0</v>
      </c>
      <c r="CP31" s="74">
        <f t="shared" si="38"/>
        <v>0</v>
      </c>
      <c r="CQ31" s="74">
        <f t="shared" si="39"/>
        <v>0</v>
      </c>
      <c r="CR31" s="74">
        <f t="shared" si="39"/>
        <v>0</v>
      </c>
      <c r="CS31" s="74">
        <f>IF($C31&gt;0,ROUND(Z31/$C31,2),"")</f>
        <v>0</v>
      </c>
      <c r="CT31" s="74">
        <f>IF($C31&gt;0,ROUND(AA31/$C31,2),"")</f>
        <v>0</v>
      </c>
      <c r="CU31" s="74">
        <f>IF($C31&gt;0,ROUND(AB31/$C31,2),"")</f>
        <v>0</v>
      </c>
      <c r="CV31" s="74">
        <f>IF($C31&gt;0,ROUND(AC31/$C31,2),"")</f>
        <v>0.01</v>
      </c>
      <c r="CW31" s="74">
        <f>IF($C31&gt;0,ROUND(AD31/$C31,2),"")</f>
        <v>0.01</v>
      </c>
      <c r="CX31" s="74">
        <f>IF($C31&gt;0,ROUND(AE31/$C31,2),"")</f>
        <v>0.01</v>
      </c>
      <c r="CY31" s="74">
        <f>IF($C31&gt;0,ROUND(AF31/$C31,2),"")</f>
        <v>0.01</v>
      </c>
      <c r="CZ31" s="74">
        <f>IF($C31&gt;0,ROUND(AG31/$C31,2),"")</f>
        <v>0.02</v>
      </c>
      <c r="DA31" s="74">
        <f>IF($C31&gt;0,ROUND(AH31/$C31,2),"")</f>
        <v>0.02</v>
      </c>
    </row>
    <row r="32" spans="1:105" x14ac:dyDescent="0.2">
      <c r="A32" s="225"/>
      <c r="B32" s="224" t="s">
        <v>182</v>
      </c>
      <c r="C32" s="54">
        <v>72435888</v>
      </c>
      <c r="D32" s="55">
        <v>757968</v>
      </c>
      <c r="E32" s="225"/>
      <c r="F32" s="224" t="s">
        <v>182</v>
      </c>
      <c r="G32" s="113">
        <v>352</v>
      </c>
      <c r="H32" s="114">
        <v>1248</v>
      </c>
      <c r="I32" s="114">
        <v>2512</v>
      </c>
      <c r="J32" s="114">
        <v>6256</v>
      </c>
      <c r="K32" s="114">
        <v>8768</v>
      </c>
      <c r="L32" s="114">
        <v>14704</v>
      </c>
      <c r="M32" s="114">
        <v>16912</v>
      </c>
      <c r="N32" s="114">
        <v>41648</v>
      </c>
      <c r="O32" s="114">
        <v>97616</v>
      </c>
      <c r="P32" s="114">
        <v>161456</v>
      </c>
      <c r="Q32" s="114">
        <v>189968</v>
      </c>
      <c r="R32" s="114">
        <v>206096</v>
      </c>
      <c r="S32" s="114">
        <v>215056</v>
      </c>
      <c r="T32" s="114">
        <v>216384</v>
      </c>
      <c r="U32" s="114">
        <v>216848</v>
      </c>
      <c r="V32" s="114">
        <v>217040</v>
      </c>
      <c r="W32" s="115">
        <v>217040</v>
      </c>
      <c r="X32" s="225"/>
      <c r="Y32" s="224" t="s">
        <v>182</v>
      </c>
      <c r="Z32" s="113">
        <v>217040</v>
      </c>
      <c r="AA32" s="114">
        <v>217248</v>
      </c>
      <c r="AB32" s="114">
        <v>217472</v>
      </c>
      <c r="AC32" s="114">
        <v>217632</v>
      </c>
      <c r="AD32" s="114">
        <v>217680</v>
      </c>
      <c r="AE32" s="114">
        <v>217728</v>
      </c>
      <c r="AF32" s="114">
        <v>217952</v>
      </c>
      <c r="AG32" s="114">
        <v>218512</v>
      </c>
      <c r="AH32" s="115">
        <v>218800</v>
      </c>
      <c r="AJ32" s="62"/>
      <c r="AK32" t="str">
        <f t="shared" si="0"/>
        <v/>
      </c>
      <c r="AL32" t="str">
        <f t="shared" si="1"/>
        <v>Fraser TSA</v>
      </c>
      <c r="AM32" s="74">
        <f t="shared" si="40"/>
        <v>0</v>
      </c>
      <c r="AN32" s="74">
        <f t="shared" si="4"/>
        <v>0</v>
      </c>
      <c r="AO32" s="74">
        <f t="shared" si="5"/>
        <v>0</v>
      </c>
      <c r="AP32" s="74">
        <f t="shared" si="6"/>
        <v>0.01</v>
      </c>
      <c r="AQ32" s="74">
        <f t="shared" si="7"/>
        <v>0.01</v>
      </c>
      <c r="AR32" s="74">
        <f t="shared" si="8"/>
        <v>0.02</v>
      </c>
      <c r="AS32" s="74">
        <f t="shared" si="9"/>
        <v>0.02</v>
      </c>
      <c r="AT32" s="74">
        <f t="shared" si="10"/>
        <v>0.05</v>
      </c>
      <c r="AU32" s="74">
        <f t="shared" si="11"/>
        <v>0.13</v>
      </c>
      <c r="AV32" s="74">
        <f t="shared" si="12"/>
        <v>0.21</v>
      </c>
      <c r="AW32" s="74">
        <f t="shared" si="13"/>
        <v>0.25</v>
      </c>
      <c r="AX32" s="74">
        <f t="shared" si="14"/>
        <v>0.27</v>
      </c>
      <c r="AY32" s="74">
        <f t="shared" si="15"/>
        <v>0.28000000000000003</v>
      </c>
      <c r="AZ32" s="74">
        <f t="shared" si="16"/>
        <v>0.28999999999999998</v>
      </c>
      <c r="BA32" s="74">
        <f t="shared" si="17"/>
        <v>0.28999999999999998</v>
      </c>
      <c r="BB32" s="74">
        <f t="shared" si="18"/>
        <v>0.28999999999999998</v>
      </c>
      <c r="BC32" s="74">
        <f t="shared" si="18"/>
        <v>0.28999999999999998</v>
      </c>
      <c r="BD32" s="74">
        <f>IF($D32&gt;0,ROUND(Z32/$D32,2),"")</f>
        <v>0.28999999999999998</v>
      </c>
      <c r="BE32" s="74">
        <f>IF($D32&gt;0,ROUND(AA32/$D32,2),"")</f>
        <v>0.28999999999999998</v>
      </c>
      <c r="BF32" s="74">
        <f>IF($D32&gt;0,ROUND(AB32/$D32,2),"")</f>
        <v>0.28999999999999998</v>
      </c>
      <c r="BG32" s="74">
        <f>IF($D32&gt;0,ROUND(AC32/$D32,2),"")</f>
        <v>0.28999999999999998</v>
      </c>
      <c r="BH32" s="74">
        <f>IF($D32&gt;0,ROUND(AD32/$D32,2),"")</f>
        <v>0.28999999999999998</v>
      </c>
      <c r="BI32" s="74">
        <f>IF($D32&gt;0,ROUND(AE32/$D32,2),"")</f>
        <v>0.28999999999999998</v>
      </c>
      <c r="BJ32" s="74">
        <f>IF($D32&gt;0,ROUND(AF32/$D32,2),"")</f>
        <v>0.28999999999999998</v>
      </c>
      <c r="BK32" s="74">
        <f>IF($D32&gt;0,ROUND(AG32/$D32,2),"")</f>
        <v>0.28999999999999998</v>
      </c>
      <c r="BL32" s="74">
        <f>IF($D32&gt;0,ROUND(AH32/$D32,2),"")</f>
        <v>0.28999999999999998</v>
      </c>
      <c r="BN32" t="str">
        <f t="shared" si="19"/>
        <v/>
      </c>
      <c r="BO32" t="str">
        <f t="shared" si="20"/>
        <v>Fraser TSA</v>
      </c>
      <c r="BP32" s="27">
        <f t="shared" si="41"/>
        <v>0.21704000000000001</v>
      </c>
      <c r="BQ32" s="75">
        <f t="shared" si="42"/>
        <v>0.28634454224980477</v>
      </c>
      <c r="BR32" s="27">
        <f t="shared" si="21"/>
        <v>0.21704000000000001</v>
      </c>
      <c r="BS32" s="75">
        <f t="shared" si="22"/>
        <v>0.28634454224980477</v>
      </c>
      <c r="BT32" s="27">
        <f t="shared" si="43"/>
        <v>0.21768000000000001</v>
      </c>
      <c r="BU32" s="75">
        <f t="shared" si="23"/>
        <v>0.28718890507250966</v>
      </c>
      <c r="BV32" s="76">
        <f t="shared" si="44"/>
        <v>0.21879999999999999</v>
      </c>
      <c r="BW32" s="77">
        <f t="shared" si="24"/>
        <v>0.28866654001224323</v>
      </c>
      <c r="BZ32" s="57" t="str">
        <f t="shared" si="2"/>
        <v/>
      </c>
      <c r="CA32" s="57" t="str">
        <f t="shared" si="3"/>
        <v>Fraser TSA</v>
      </c>
      <c r="CB32" s="74">
        <f t="shared" si="45"/>
        <v>0</v>
      </c>
      <c r="CC32" s="74">
        <f t="shared" si="25"/>
        <v>0</v>
      </c>
      <c r="CD32" s="74">
        <f t="shared" si="26"/>
        <v>0</v>
      </c>
      <c r="CE32" s="74">
        <f t="shared" si="27"/>
        <v>0</v>
      </c>
      <c r="CF32" s="74">
        <f t="shared" si="28"/>
        <v>0</v>
      </c>
      <c r="CG32" s="74">
        <f t="shared" si="29"/>
        <v>0</v>
      </c>
      <c r="CH32" s="74">
        <f t="shared" si="30"/>
        <v>0</v>
      </c>
      <c r="CI32" s="74">
        <f t="shared" si="31"/>
        <v>0</v>
      </c>
      <c r="CJ32" s="74">
        <f t="shared" si="32"/>
        <v>0</v>
      </c>
      <c r="CK32" s="74">
        <f t="shared" si="33"/>
        <v>0</v>
      </c>
      <c r="CL32" s="74">
        <f t="shared" si="34"/>
        <v>0</v>
      </c>
      <c r="CM32" s="74">
        <f t="shared" si="35"/>
        <v>0</v>
      </c>
      <c r="CN32" s="74">
        <f t="shared" si="36"/>
        <v>0</v>
      </c>
      <c r="CO32" s="74">
        <f t="shared" si="37"/>
        <v>0</v>
      </c>
      <c r="CP32" s="74">
        <f t="shared" si="38"/>
        <v>0</v>
      </c>
      <c r="CQ32" s="74">
        <f t="shared" si="39"/>
        <v>0</v>
      </c>
      <c r="CR32" s="74">
        <f t="shared" si="39"/>
        <v>0</v>
      </c>
      <c r="CS32" s="74">
        <f>IF($C32&gt;0,ROUND(Z32/$C32,2),"")</f>
        <v>0</v>
      </c>
      <c r="CT32" s="74">
        <f>IF($C32&gt;0,ROUND(AA32/$C32,2),"")</f>
        <v>0</v>
      </c>
      <c r="CU32" s="74">
        <f>IF($C32&gt;0,ROUND(AB32/$C32,2),"")</f>
        <v>0</v>
      </c>
      <c r="CV32" s="74">
        <f>IF($C32&gt;0,ROUND(AC32/$C32,2),"")</f>
        <v>0</v>
      </c>
      <c r="CW32" s="74">
        <f>IF($C32&gt;0,ROUND(AD32/$C32,2),"")</f>
        <v>0</v>
      </c>
      <c r="CX32" s="74">
        <f>IF($C32&gt;0,ROUND(AE32/$C32,2),"")</f>
        <v>0</v>
      </c>
      <c r="CY32" s="74">
        <f>IF($C32&gt;0,ROUND(AF32/$C32,2),"")</f>
        <v>0</v>
      </c>
      <c r="CZ32" s="74">
        <f>IF($C32&gt;0,ROUND(AG32/$C32,2),"")</f>
        <v>0</v>
      </c>
      <c r="DA32" s="74">
        <f>IF($C32&gt;0,ROUND(AH32/$C32,2),"")</f>
        <v>0</v>
      </c>
    </row>
    <row r="33" spans="1:105" x14ac:dyDescent="0.2">
      <c r="A33" s="225"/>
      <c r="B33" s="224" t="s">
        <v>184</v>
      </c>
      <c r="C33" s="54">
        <v>141830896</v>
      </c>
      <c r="D33" s="55">
        <v>39839328</v>
      </c>
      <c r="E33" s="225"/>
      <c r="F33" s="224" t="s">
        <v>184</v>
      </c>
      <c r="G33" s="113">
        <v>0</v>
      </c>
      <c r="H33" s="114">
        <v>0</v>
      </c>
      <c r="I33" s="114">
        <v>128</v>
      </c>
      <c r="J33" s="114">
        <v>128</v>
      </c>
      <c r="K33" s="114">
        <v>208</v>
      </c>
      <c r="L33" s="114">
        <v>12608</v>
      </c>
      <c r="M33" s="114">
        <v>12720</v>
      </c>
      <c r="N33" s="114">
        <v>12720</v>
      </c>
      <c r="O33" s="114">
        <v>43568</v>
      </c>
      <c r="P33" s="114">
        <v>470528</v>
      </c>
      <c r="Q33" s="114">
        <v>1690224</v>
      </c>
      <c r="R33" s="114">
        <v>5616528</v>
      </c>
      <c r="S33" s="114">
        <v>9461280</v>
      </c>
      <c r="T33" s="114">
        <v>12688752</v>
      </c>
      <c r="U33" s="114">
        <v>14951488</v>
      </c>
      <c r="V33" s="114">
        <v>15543632</v>
      </c>
      <c r="W33" s="115">
        <v>15651984</v>
      </c>
      <c r="X33" s="225"/>
      <c r="Y33" s="224" t="s">
        <v>184</v>
      </c>
      <c r="Z33" s="113">
        <v>15750336</v>
      </c>
      <c r="AA33" s="114">
        <v>15848864</v>
      </c>
      <c r="AB33" s="114">
        <v>15977536</v>
      </c>
      <c r="AC33" s="114">
        <v>16129152</v>
      </c>
      <c r="AD33" s="114">
        <v>16311088</v>
      </c>
      <c r="AE33" s="114">
        <v>16514720</v>
      </c>
      <c r="AF33" s="114">
        <v>16703808</v>
      </c>
      <c r="AG33" s="114">
        <v>16894496</v>
      </c>
      <c r="AH33" s="115">
        <v>17092064</v>
      </c>
      <c r="AJ33" s="62"/>
      <c r="AK33" t="str">
        <f t="shared" si="0"/>
        <v/>
      </c>
      <c r="AL33" t="str">
        <f t="shared" si="1"/>
        <v>Ft. St. John TSA</v>
      </c>
      <c r="AM33" s="74">
        <f t="shared" si="40"/>
        <v>0</v>
      </c>
      <c r="AN33" s="74">
        <f t="shared" si="4"/>
        <v>0</v>
      </c>
      <c r="AO33" s="74">
        <f t="shared" si="5"/>
        <v>0</v>
      </c>
      <c r="AP33" s="74">
        <f t="shared" si="6"/>
        <v>0</v>
      </c>
      <c r="AQ33" s="74">
        <f t="shared" si="7"/>
        <v>0</v>
      </c>
      <c r="AR33" s="74">
        <f t="shared" si="8"/>
        <v>0</v>
      </c>
      <c r="AS33" s="74">
        <f t="shared" si="9"/>
        <v>0</v>
      </c>
      <c r="AT33" s="74">
        <f t="shared" si="10"/>
        <v>0</v>
      </c>
      <c r="AU33" s="74">
        <f t="shared" si="11"/>
        <v>0</v>
      </c>
      <c r="AV33" s="74">
        <f t="shared" si="12"/>
        <v>0.01</v>
      </c>
      <c r="AW33" s="74">
        <f t="shared" si="13"/>
        <v>0.04</v>
      </c>
      <c r="AX33" s="74">
        <f t="shared" si="14"/>
        <v>0.14000000000000001</v>
      </c>
      <c r="AY33" s="74">
        <f t="shared" si="15"/>
        <v>0.24</v>
      </c>
      <c r="AZ33" s="74">
        <f t="shared" si="16"/>
        <v>0.32</v>
      </c>
      <c r="BA33" s="74">
        <f t="shared" si="17"/>
        <v>0.38</v>
      </c>
      <c r="BB33" s="74">
        <f t="shared" si="18"/>
        <v>0.39</v>
      </c>
      <c r="BC33" s="74">
        <f t="shared" si="18"/>
        <v>0.39</v>
      </c>
      <c r="BD33" s="74">
        <f>IF($D33&gt;0,ROUND(Z33/$D33,2),"")</f>
        <v>0.4</v>
      </c>
      <c r="BE33" s="74">
        <f>IF($D33&gt;0,ROUND(AA33/$D33,2),"")</f>
        <v>0.4</v>
      </c>
      <c r="BF33" s="74">
        <f>IF($D33&gt;0,ROUND(AB33/$D33,2),"")</f>
        <v>0.4</v>
      </c>
      <c r="BG33" s="74">
        <f>IF($D33&gt;0,ROUND(AC33/$D33,2),"")</f>
        <v>0.4</v>
      </c>
      <c r="BH33" s="74">
        <f>IF($D33&gt;0,ROUND(AD33/$D33,2),"")</f>
        <v>0.41</v>
      </c>
      <c r="BI33" s="74">
        <f>IF($D33&gt;0,ROUND(AE33/$D33,2),"")</f>
        <v>0.41</v>
      </c>
      <c r="BJ33" s="74">
        <f>IF($D33&gt;0,ROUND(AF33/$D33,2),"")</f>
        <v>0.42</v>
      </c>
      <c r="BK33" s="74">
        <f>IF($D33&gt;0,ROUND(AG33/$D33,2),"")</f>
        <v>0.42</v>
      </c>
      <c r="BL33" s="74">
        <f>IF($D33&gt;0,ROUND(AH33/$D33,2),"")</f>
        <v>0.43</v>
      </c>
      <c r="BN33" t="str">
        <f t="shared" si="19"/>
        <v/>
      </c>
      <c r="BO33" t="str">
        <f t="shared" si="20"/>
        <v>Ft. St. John TSA</v>
      </c>
      <c r="BP33" s="27">
        <f t="shared" si="41"/>
        <v>15.651984000000001</v>
      </c>
      <c r="BQ33" s="75">
        <f t="shared" si="42"/>
        <v>0.39287771119030923</v>
      </c>
      <c r="BR33" s="27">
        <f t="shared" si="21"/>
        <v>15.750336000000001</v>
      </c>
      <c r="BS33" s="75">
        <f t="shared" si="22"/>
        <v>0.39534642753010291</v>
      </c>
      <c r="BT33" s="27">
        <f t="shared" si="43"/>
        <v>16.311088000000002</v>
      </c>
      <c r="BU33" s="75">
        <f t="shared" si="23"/>
        <v>0.40942176534704605</v>
      </c>
      <c r="BV33" s="76">
        <f t="shared" si="44"/>
        <v>17.092064000000001</v>
      </c>
      <c r="BW33" s="77">
        <f t="shared" si="24"/>
        <v>0.42902490724743148</v>
      </c>
      <c r="BZ33" s="57" t="str">
        <f t="shared" si="2"/>
        <v/>
      </c>
      <c r="CA33" s="57" t="str">
        <f t="shared" si="3"/>
        <v>Ft. St. John TSA</v>
      </c>
      <c r="CB33" s="74">
        <f t="shared" si="45"/>
        <v>0</v>
      </c>
      <c r="CC33" s="74">
        <f t="shared" si="25"/>
        <v>0</v>
      </c>
      <c r="CD33" s="74">
        <f t="shared" si="26"/>
        <v>0</v>
      </c>
      <c r="CE33" s="74">
        <f t="shared" si="27"/>
        <v>0</v>
      </c>
      <c r="CF33" s="74">
        <f t="shared" si="28"/>
        <v>0</v>
      </c>
      <c r="CG33" s="74">
        <f t="shared" si="29"/>
        <v>0</v>
      </c>
      <c r="CH33" s="74">
        <f t="shared" si="30"/>
        <v>0</v>
      </c>
      <c r="CI33" s="74">
        <f t="shared" si="31"/>
        <v>0</v>
      </c>
      <c r="CJ33" s="74">
        <f t="shared" si="32"/>
        <v>0</v>
      </c>
      <c r="CK33" s="74">
        <f t="shared" si="33"/>
        <v>0</v>
      </c>
      <c r="CL33" s="74">
        <f t="shared" si="34"/>
        <v>0.01</v>
      </c>
      <c r="CM33" s="74">
        <f t="shared" si="35"/>
        <v>0.04</v>
      </c>
      <c r="CN33" s="74">
        <f t="shared" si="36"/>
        <v>7.0000000000000007E-2</v>
      </c>
      <c r="CO33" s="74">
        <f t="shared" si="37"/>
        <v>0.09</v>
      </c>
      <c r="CP33" s="74">
        <f t="shared" si="38"/>
        <v>0.11</v>
      </c>
      <c r="CQ33" s="74">
        <f t="shared" si="39"/>
        <v>0.11</v>
      </c>
      <c r="CR33" s="74">
        <f t="shared" si="39"/>
        <v>0.11</v>
      </c>
      <c r="CS33" s="74">
        <f>IF($C33&gt;0,ROUND(Z33/$C33,2),"")</f>
        <v>0.11</v>
      </c>
      <c r="CT33" s="74">
        <f>IF($C33&gt;0,ROUND(AA33/$C33,2),"")</f>
        <v>0.11</v>
      </c>
      <c r="CU33" s="74">
        <f>IF($C33&gt;0,ROUND(AB33/$C33,2),"")</f>
        <v>0.11</v>
      </c>
      <c r="CV33" s="74">
        <f>IF($C33&gt;0,ROUND(AC33/$C33,2),"")</f>
        <v>0.11</v>
      </c>
      <c r="CW33" s="74">
        <f>IF($C33&gt;0,ROUND(AD33/$C33,2),"")</f>
        <v>0.12</v>
      </c>
      <c r="CX33" s="74">
        <f>IF($C33&gt;0,ROUND(AE33/$C33,2),"")</f>
        <v>0.12</v>
      </c>
      <c r="CY33" s="74">
        <f>IF($C33&gt;0,ROUND(AF33/$C33,2),"")</f>
        <v>0.12</v>
      </c>
      <c r="CZ33" s="74">
        <f>IF($C33&gt;0,ROUND(AG33/$C33,2),"")</f>
        <v>0.12</v>
      </c>
      <c r="DA33" s="74">
        <f>IF($C33&gt;0,ROUND(AH33/$C33,2),"")</f>
        <v>0.12</v>
      </c>
    </row>
    <row r="34" spans="1:105" x14ac:dyDescent="0.2">
      <c r="A34" s="225"/>
      <c r="B34" s="224" t="s">
        <v>185</v>
      </c>
      <c r="C34" s="54">
        <v>23274720</v>
      </c>
      <c r="D34" s="55">
        <v>716256</v>
      </c>
      <c r="E34" s="225"/>
      <c r="F34" s="224" t="s">
        <v>185</v>
      </c>
      <c r="G34" s="113">
        <v>1024</v>
      </c>
      <c r="H34" s="114">
        <v>1376</v>
      </c>
      <c r="I34" s="114">
        <v>1376</v>
      </c>
      <c r="J34" s="114">
        <v>1376</v>
      </c>
      <c r="K34" s="114">
        <v>1376</v>
      </c>
      <c r="L34" s="114">
        <v>1376</v>
      </c>
      <c r="M34" s="114">
        <v>1376</v>
      </c>
      <c r="N34" s="114">
        <v>1376</v>
      </c>
      <c r="O34" s="114">
        <v>1376</v>
      </c>
      <c r="P34" s="114">
        <v>18560</v>
      </c>
      <c r="Q34" s="114">
        <v>24864</v>
      </c>
      <c r="R34" s="114">
        <v>36096</v>
      </c>
      <c r="S34" s="114">
        <v>47920</v>
      </c>
      <c r="T34" s="114">
        <v>54832</v>
      </c>
      <c r="U34" s="114">
        <v>56112</v>
      </c>
      <c r="V34" s="114">
        <v>56224</v>
      </c>
      <c r="W34" s="115">
        <v>56224</v>
      </c>
      <c r="X34" s="225"/>
      <c r="Y34" s="224" t="s">
        <v>185</v>
      </c>
      <c r="Z34" s="113">
        <v>56272</v>
      </c>
      <c r="AA34" s="114">
        <v>56272</v>
      </c>
      <c r="AB34" s="114">
        <v>56272</v>
      </c>
      <c r="AC34" s="114">
        <v>56352</v>
      </c>
      <c r="AD34" s="114">
        <v>56416</v>
      </c>
      <c r="AE34" s="114">
        <v>56960</v>
      </c>
      <c r="AF34" s="114">
        <v>57872</v>
      </c>
      <c r="AG34" s="114">
        <v>58592</v>
      </c>
      <c r="AH34" s="115">
        <v>58944</v>
      </c>
      <c r="AJ34" s="62"/>
      <c r="AK34" t="str">
        <f t="shared" si="0"/>
        <v/>
      </c>
      <c r="AL34" t="str">
        <f t="shared" si="1"/>
        <v>Kalum TSA</v>
      </c>
      <c r="AM34" s="74">
        <f t="shared" si="40"/>
        <v>0</v>
      </c>
      <c r="AN34" s="74">
        <f t="shared" si="4"/>
        <v>0</v>
      </c>
      <c r="AO34" s="74">
        <f t="shared" si="5"/>
        <v>0</v>
      </c>
      <c r="AP34" s="74">
        <f t="shared" si="6"/>
        <v>0</v>
      </c>
      <c r="AQ34" s="74">
        <f t="shared" si="7"/>
        <v>0</v>
      </c>
      <c r="AR34" s="74">
        <f t="shared" si="8"/>
        <v>0</v>
      </c>
      <c r="AS34" s="74">
        <f t="shared" si="9"/>
        <v>0</v>
      </c>
      <c r="AT34" s="74">
        <f t="shared" si="10"/>
        <v>0</v>
      </c>
      <c r="AU34" s="74">
        <f t="shared" si="11"/>
        <v>0</v>
      </c>
      <c r="AV34" s="74">
        <f t="shared" si="12"/>
        <v>0.03</v>
      </c>
      <c r="AW34" s="74">
        <f t="shared" si="13"/>
        <v>0.03</v>
      </c>
      <c r="AX34" s="74">
        <f t="shared" si="14"/>
        <v>0.05</v>
      </c>
      <c r="AY34" s="74">
        <f t="shared" si="15"/>
        <v>7.0000000000000007E-2</v>
      </c>
      <c r="AZ34" s="74">
        <f t="shared" si="16"/>
        <v>0.08</v>
      </c>
      <c r="BA34" s="74">
        <f t="shared" si="17"/>
        <v>0.08</v>
      </c>
      <c r="BB34" s="74">
        <f t="shared" si="18"/>
        <v>0.08</v>
      </c>
      <c r="BC34" s="74">
        <f t="shared" si="18"/>
        <v>0.08</v>
      </c>
      <c r="BD34" s="74">
        <f>IF($D34&gt;0,ROUND(Z34/$D34,2),"")</f>
        <v>0.08</v>
      </c>
      <c r="BE34" s="74">
        <f>IF($D34&gt;0,ROUND(AA34/$D34,2),"")</f>
        <v>0.08</v>
      </c>
      <c r="BF34" s="74">
        <f>IF($D34&gt;0,ROUND(AB34/$D34,2),"")</f>
        <v>0.08</v>
      </c>
      <c r="BG34" s="74">
        <f>IF($D34&gt;0,ROUND(AC34/$D34,2),"")</f>
        <v>0.08</v>
      </c>
      <c r="BH34" s="74">
        <f>IF($D34&gt;0,ROUND(AD34/$D34,2),"")</f>
        <v>0.08</v>
      </c>
      <c r="BI34" s="74">
        <f>IF($D34&gt;0,ROUND(AE34/$D34,2),"")</f>
        <v>0.08</v>
      </c>
      <c r="BJ34" s="74">
        <f>IF($D34&gt;0,ROUND(AF34/$D34,2),"")</f>
        <v>0.08</v>
      </c>
      <c r="BK34" s="74">
        <f>IF($D34&gt;0,ROUND(AG34/$D34,2),"")</f>
        <v>0.08</v>
      </c>
      <c r="BL34" s="74">
        <f>IF($D34&gt;0,ROUND(AH34/$D34,2),"")</f>
        <v>0.08</v>
      </c>
      <c r="BN34" t="str">
        <f t="shared" si="19"/>
        <v/>
      </c>
      <c r="BO34" t="str">
        <f t="shared" si="20"/>
        <v>Kalum TSA</v>
      </c>
      <c r="BP34" s="27">
        <f t="shared" si="41"/>
        <v>5.6224000000000003E-2</v>
      </c>
      <c r="BQ34" s="75">
        <f t="shared" si="42"/>
        <v>7.8497073671983206E-2</v>
      </c>
      <c r="BR34" s="27">
        <f t="shared" si="21"/>
        <v>5.6272000000000003E-2</v>
      </c>
      <c r="BS34" s="75">
        <f t="shared" si="22"/>
        <v>7.8564088817406064E-2</v>
      </c>
      <c r="BT34" s="27">
        <f t="shared" si="43"/>
        <v>5.6416000000000001E-2</v>
      </c>
      <c r="BU34" s="75">
        <f t="shared" si="23"/>
        <v>7.8765134253674665E-2</v>
      </c>
      <c r="BV34" s="76">
        <f t="shared" si="44"/>
        <v>5.8944000000000003E-2</v>
      </c>
      <c r="BW34" s="77">
        <f t="shared" si="24"/>
        <v>8.2294598579278913E-2</v>
      </c>
      <c r="BZ34" s="57" t="str">
        <f t="shared" si="2"/>
        <v/>
      </c>
      <c r="CA34" s="57" t="str">
        <f t="shared" si="3"/>
        <v>Kalum TSA</v>
      </c>
      <c r="CB34" s="74">
        <f t="shared" si="45"/>
        <v>0</v>
      </c>
      <c r="CC34" s="74">
        <f t="shared" si="25"/>
        <v>0</v>
      </c>
      <c r="CD34" s="74">
        <f t="shared" si="26"/>
        <v>0</v>
      </c>
      <c r="CE34" s="74">
        <f t="shared" si="27"/>
        <v>0</v>
      </c>
      <c r="CF34" s="74">
        <f t="shared" si="28"/>
        <v>0</v>
      </c>
      <c r="CG34" s="74">
        <f t="shared" si="29"/>
        <v>0</v>
      </c>
      <c r="CH34" s="74">
        <f t="shared" si="30"/>
        <v>0</v>
      </c>
      <c r="CI34" s="74">
        <f t="shared" si="31"/>
        <v>0</v>
      </c>
      <c r="CJ34" s="74">
        <f t="shared" si="32"/>
        <v>0</v>
      </c>
      <c r="CK34" s="74">
        <f t="shared" si="33"/>
        <v>0</v>
      </c>
      <c r="CL34" s="74">
        <f t="shared" si="34"/>
        <v>0</v>
      </c>
      <c r="CM34" s="74">
        <f t="shared" si="35"/>
        <v>0</v>
      </c>
      <c r="CN34" s="74">
        <f t="shared" si="36"/>
        <v>0</v>
      </c>
      <c r="CO34" s="74">
        <f t="shared" si="37"/>
        <v>0</v>
      </c>
      <c r="CP34" s="74">
        <f t="shared" si="38"/>
        <v>0</v>
      </c>
      <c r="CQ34" s="74">
        <f t="shared" si="39"/>
        <v>0</v>
      </c>
      <c r="CR34" s="74">
        <f t="shared" si="39"/>
        <v>0</v>
      </c>
      <c r="CS34" s="74">
        <f>IF($C34&gt;0,ROUND(Z34/$C34,2),"")</f>
        <v>0</v>
      </c>
      <c r="CT34" s="74">
        <f>IF($C34&gt;0,ROUND(AA34/$C34,2),"")</f>
        <v>0</v>
      </c>
      <c r="CU34" s="74">
        <f>IF($C34&gt;0,ROUND(AB34/$C34,2),"")</f>
        <v>0</v>
      </c>
      <c r="CV34" s="74">
        <f>IF($C34&gt;0,ROUND(AC34/$C34,2),"")</f>
        <v>0</v>
      </c>
      <c r="CW34" s="74">
        <f>IF($C34&gt;0,ROUND(AD34/$C34,2),"")</f>
        <v>0</v>
      </c>
      <c r="CX34" s="74">
        <f>IF($C34&gt;0,ROUND(AE34/$C34,2),"")</f>
        <v>0</v>
      </c>
      <c r="CY34" s="74">
        <f>IF($C34&gt;0,ROUND(AF34/$C34,2),"")</f>
        <v>0</v>
      </c>
      <c r="CZ34" s="74">
        <f>IF($C34&gt;0,ROUND(AG34/$C34,2),"")</f>
        <v>0</v>
      </c>
      <c r="DA34" s="74">
        <f>IF($C34&gt;0,ROUND(AH34/$C34,2),"")</f>
        <v>0</v>
      </c>
    </row>
    <row r="35" spans="1:105" x14ac:dyDescent="0.2">
      <c r="A35" s="225"/>
      <c r="B35" s="224" t="s">
        <v>186</v>
      </c>
      <c r="C35" s="54">
        <v>53357264</v>
      </c>
      <c r="D35" s="55">
        <v>332176</v>
      </c>
      <c r="E35" s="225"/>
      <c r="F35" s="224" t="s">
        <v>186</v>
      </c>
      <c r="G35" s="113">
        <v>0</v>
      </c>
      <c r="H35" s="114">
        <v>0</v>
      </c>
      <c r="I35" s="114">
        <v>0</v>
      </c>
      <c r="J35" s="114">
        <v>0</v>
      </c>
      <c r="K35" s="114">
        <v>0</v>
      </c>
      <c r="L35" s="114">
        <v>0</v>
      </c>
      <c r="M35" s="114">
        <v>0</v>
      </c>
      <c r="N35" s="114">
        <v>0</v>
      </c>
      <c r="O35" s="114">
        <v>0</v>
      </c>
      <c r="P35" s="114">
        <v>0</v>
      </c>
      <c r="Q35" s="114">
        <v>0</v>
      </c>
      <c r="R35" s="114">
        <v>0</v>
      </c>
      <c r="S35" s="114">
        <v>0</v>
      </c>
      <c r="T35" s="114">
        <v>0</v>
      </c>
      <c r="U35" s="114">
        <v>0</v>
      </c>
      <c r="V35" s="114">
        <v>0</v>
      </c>
      <c r="W35" s="115">
        <v>0</v>
      </c>
      <c r="X35" s="225"/>
      <c r="Y35" s="224" t="s">
        <v>186</v>
      </c>
      <c r="Z35" s="113">
        <v>0</v>
      </c>
      <c r="AA35" s="114">
        <v>0</v>
      </c>
      <c r="AB35" s="114">
        <v>0</v>
      </c>
      <c r="AC35" s="114">
        <v>0</v>
      </c>
      <c r="AD35" s="114">
        <v>0</v>
      </c>
      <c r="AE35" s="114">
        <v>0</v>
      </c>
      <c r="AF35" s="114">
        <v>0</v>
      </c>
      <c r="AG35" s="114">
        <v>0</v>
      </c>
      <c r="AH35" s="115">
        <v>0</v>
      </c>
      <c r="AJ35" s="62"/>
      <c r="AK35" t="str">
        <f t="shared" si="0"/>
        <v/>
      </c>
      <c r="AL35" t="str">
        <f t="shared" si="1"/>
        <v>Kingcome TSA</v>
      </c>
      <c r="AM35" s="74">
        <f t="shared" si="40"/>
        <v>0</v>
      </c>
      <c r="AN35" s="74">
        <f t="shared" si="4"/>
        <v>0</v>
      </c>
      <c r="AO35" s="74">
        <f t="shared" si="5"/>
        <v>0</v>
      </c>
      <c r="AP35" s="74">
        <f t="shared" si="6"/>
        <v>0</v>
      </c>
      <c r="AQ35" s="74">
        <f t="shared" si="7"/>
        <v>0</v>
      </c>
      <c r="AR35" s="74">
        <f t="shared" si="8"/>
        <v>0</v>
      </c>
      <c r="AS35" s="74">
        <f t="shared" si="9"/>
        <v>0</v>
      </c>
      <c r="AT35" s="74">
        <f t="shared" si="10"/>
        <v>0</v>
      </c>
      <c r="AU35" s="74">
        <f t="shared" si="11"/>
        <v>0</v>
      </c>
      <c r="AV35" s="74">
        <f t="shared" si="12"/>
        <v>0</v>
      </c>
      <c r="AW35" s="74">
        <f t="shared" si="13"/>
        <v>0</v>
      </c>
      <c r="AX35" s="74">
        <f t="shared" si="14"/>
        <v>0</v>
      </c>
      <c r="AY35" s="74">
        <f t="shared" si="15"/>
        <v>0</v>
      </c>
      <c r="AZ35" s="74">
        <f t="shared" si="16"/>
        <v>0</v>
      </c>
      <c r="BA35" s="74">
        <f t="shared" si="17"/>
        <v>0</v>
      </c>
      <c r="BB35" s="74">
        <f t="shared" si="18"/>
        <v>0</v>
      </c>
      <c r="BC35" s="74">
        <f t="shared" si="18"/>
        <v>0</v>
      </c>
      <c r="BD35" s="74">
        <f>IF($D35&gt;0,ROUND(Z35/$D35,2),"")</f>
        <v>0</v>
      </c>
      <c r="BE35" s="74">
        <f>IF($D35&gt;0,ROUND(AA35/$D35,2),"")</f>
        <v>0</v>
      </c>
      <c r="BF35" s="74">
        <f>IF($D35&gt;0,ROUND(AB35/$D35,2),"")</f>
        <v>0</v>
      </c>
      <c r="BG35" s="74">
        <f>IF($D35&gt;0,ROUND(AC35/$D35,2),"")</f>
        <v>0</v>
      </c>
      <c r="BH35" s="74">
        <f>IF($D35&gt;0,ROUND(AD35/$D35,2),"")</f>
        <v>0</v>
      </c>
      <c r="BI35" s="74">
        <f>IF($D35&gt;0,ROUND(AE35/$D35,2),"")</f>
        <v>0</v>
      </c>
      <c r="BJ35" s="74">
        <f>IF($D35&gt;0,ROUND(AF35/$D35,2),"")</f>
        <v>0</v>
      </c>
      <c r="BK35" s="74">
        <f>IF($D35&gt;0,ROUND(AG35/$D35,2),"")</f>
        <v>0</v>
      </c>
      <c r="BL35" s="74">
        <f>IF($D35&gt;0,ROUND(AH35/$D35,2),"")</f>
        <v>0</v>
      </c>
      <c r="BN35" t="str">
        <f t="shared" si="19"/>
        <v/>
      </c>
      <c r="BO35" t="str">
        <f t="shared" si="20"/>
        <v>Kingcome TSA</v>
      </c>
      <c r="BP35" s="27" t="str">
        <f t="shared" si="41"/>
        <v/>
      </c>
      <c r="BQ35" s="75" t="str">
        <f t="shared" si="42"/>
        <v/>
      </c>
      <c r="BR35" s="27" t="str">
        <f t="shared" si="21"/>
        <v/>
      </c>
      <c r="BS35" s="75" t="str">
        <f t="shared" si="22"/>
        <v/>
      </c>
      <c r="BT35" s="27" t="str">
        <f t="shared" si="43"/>
        <v/>
      </c>
      <c r="BU35" s="75" t="str">
        <f t="shared" si="23"/>
        <v/>
      </c>
      <c r="BV35" s="76" t="str">
        <f t="shared" si="44"/>
        <v/>
      </c>
      <c r="BW35" s="77" t="str">
        <f t="shared" si="24"/>
        <v/>
      </c>
      <c r="BZ35" s="57" t="str">
        <f t="shared" si="2"/>
        <v/>
      </c>
      <c r="CA35" s="57" t="str">
        <f t="shared" si="3"/>
        <v>Kingcome TSA</v>
      </c>
      <c r="CB35" s="74">
        <f t="shared" si="45"/>
        <v>0</v>
      </c>
      <c r="CC35" s="74">
        <f t="shared" si="25"/>
        <v>0</v>
      </c>
      <c r="CD35" s="74">
        <f t="shared" si="26"/>
        <v>0</v>
      </c>
      <c r="CE35" s="74">
        <f t="shared" si="27"/>
        <v>0</v>
      </c>
      <c r="CF35" s="74">
        <f t="shared" si="28"/>
        <v>0</v>
      </c>
      <c r="CG35" s="74">
        <f t="shared" si="29"/>
        <v>0</v>
      </c>
      <c r="CH35" s="74">
        <f t="shared" si="30"/>
        <v>0</v>
      </c>
      <c r="CI35" s="74">
        <f t="shared" si="31"/>
        <v>0</v>
      </c>
      <c r="CJ35" s="74">
        <f t="shared" si="32"/>
        <v>0</v>
      </c>
      <c r="CK35" s="74">
        <f t="shared" si="33"/>
        <v>0</v>
      </c>
      <c r="CL35" s="74">
        <f t="shared" si="34"/>
        <v>0</v>
      </c>
      <c r="CM35" s="74">
        <f t="shared" si="35"/>
        <v>0</v>
      </c>
      <c r="CN35" s="74">
        <f t="shared" si="36"/>
        <v>0</v>
      </c>
      <c r="CO35" s="74">
        <f t="shared" si="37"/>
        <v>0</v>
      </c>
      <c r="CP35" s="74">
        <f t="shared" si="38"/>
        <v>0</v>
      </c>
      <c r="CQ35" s="74">
        <f t="shared" si="39"/>
        <v>0</v>
      </c>
      <c r="CR35" s="74">
        <f t="shared" si="39"/>
        <v>0</v>
      </c>
      <c r="CS35" s="74">
        <f>IF($C35&gt;0,ROUND(Z35/$C35,2),"")</f>
        <v>0</v>
      </c>
      <c r="CT35" s="74">
        <f>IF($C35&gt;0,ROUND(AA35/$C35,2),"")</f>
        <v>0</v>
      </c>
      <c r="CU35" s="74">
        <f>IF($C35&gt;0,ROUND(AB35/$C35,2),"")</f>
        <v>0</v>
      </c>
      <c r="CV35" s="74">
        <f>IF($C35&gt;0,ROUND(AC35/$C35,2),"")</f>
        <v>0</v>
      </c>
      <c r="CW35" s="74">
        <f>IF($C35&gt;0,ROUND(AD35/$C35,2),"")</f>
        <v>0</v>
      </c>
      <c r="CX35" s="74">
        <f>IF($C35&gt;0,ROUND(AE35/$C35,2),"")</f>
        <v>0</v>
      </c>
      <c r="CY35" s="74">
        <f>IF($C35&gt;0,ROUND(AF35/$C35,2),"")</f>
        <v>0</v>
      </c>
      <c r="CZ35" s="74">
        <f>IF($C35&gt;0,ROUND(AG35/$C35,2),"")</f>
        <v>0</v>
      </c>
      <c r="DA35" s="74">
        <f>IF($C35&gt;0,ROUND(AH35/$C35,2),"")</f>
        <v>0</v>
      </c>
    </row>
    <row r="36" spans="1:105" x14ac:dyDescent="0.2">
      <c r="A36" s="225"/>
      <c r="B36" s="224" t="s">
        <v>187</v>
      </c>
      <c r="C36" s="54">
        <v>73312352</v>
      </c>
      <c r="D36" s="55">
        <v>3068752</v>
      </c>
      <c r="E36" s="225"/>
      <c r="F36" s="224" t="s">
        <v>187</v>
      </c>
      <c r="G36" s="113">
        <v>3040</v>
      </c>
      <c r="H36" s="114">
        <v>3040</v>
      </c>
      <c r="I36" s="114">
        <v>3504</v>
      </c>
      <c r="J36" s="114">
        <v>3792</v>
      </c>
      <c r="K36" s="114">
        <v>5152</v>
      </c>
      <c r="L36" s="114">
        <v>6032</v>
      </c>
      <c r="M36" s="114">
        <v>6192</v>
      </c>
      <c r="N36" s="114">
        <v>6336</v>
      </c>
      <c r="O36" s="114">
        <v>13008</v>
      </c>
      <c r="P36" s="114">
        <v>99392</v>
      </c>
      <c r="Q36" s="114">
        <v>129600</v>
      </c>
      <c r="R36" s="114">
        <v>177552</v>
      </c>
      <c r="S36" s="114">
        <v>268528</v>
      </c>
      <c r="T36" s="114">
        <v>331872</v>
      </c>
      <c r="U36" s="114">
        <v>349456</v>
      </c>
      <c r="V36" s="114">
        <v>357344</v>
      </c>
      <c r="W36" s="115">
        <v>357824</v>
      </c>
      <c r="X36" s="225"/>
      <c r="Y36" s="224" t="s">
        <v>187</v>
      </c>
      <c r="Z36" s="113">
        <v>361632</v>
      </c>
      <c r="AA36" s="114">
        <v>371904</v>
      </c>
      <c r="AB36" s="114">
        <v>383280</v>
      </c>
      <c r="AC36" s="114">
        <v>400336</v>
      </c>
      <c r="AD36" s="114">
        <v>429984</v>
      </c>
      <c r="AE36" s="114">
        <v>467280</v>
      </c>
      <c r="AF36" s="114">
        <v>504256</v>
      </c>
      <c r="AG36" s="114">
        <v>553728</v>
      </c>
      <c r="AH36" s="115">
        <v>617664</v>
      </c>
      <c r="AJ36" s="62"/>
      <c r="AK36" t="str">
        <f t="shared" ref="AK36:AK50" si="46">IF(A36&lt;&gt;0,A36,"")</f>
        <v/>
      </c>
      <c r="AL36" t="str">
        <f t="shared" ref="AL36:AL50" si="47">IF(B36&lt;&gt;0,B36,"")</f>
        <v>Kispiox TSA</v>
      </c>
      <c r="AM36" s="74">
        <f t="shared" si="40"/>
        <v>0</v>
      </c>
      <c r="AN36" s="74">
        <f t="shared" si="4"/>
        <v>0</v>
      </c>
      <c r="AO36" s="74">
        <f t="shared" si="5"/>
        <v>0</v>
      </c>
      <c r="AP36" s="74">
        <f t="shared" si="6"/>
        <v>0</v>
      </c>
      <c r="AQ36" s="74">
        <f t="shared" si="7"/>
        <v>0</v>
      </c>
      <c r="AR36" s="74">
        <f t="shared" si="8"/>
        <v>0</v>
      </c>
      <c r="AS36" s="74">
        <f t="shared" si="9"/>
        <v>0</v>
      </c>
      <c r="AT36" s="74">
        <f t="shared" si="10"/>
        <v>0</v>
      </c>
      <c r="AU36" s="74">
        <f t="shared" si="11"/>
        <v>0</v>
      </c>
      <c r="AV36" s="74">
        <f t="shared" si="12"/>
        <v>0.03</v>
      </c>
      <c r="AW36" s="74">
        <f t="shared" si="13"/>
        <v>0.04</v>
      </c>
      <c r="AX36" s="74">
        <f t="shared" si="14"/>
        <v>0.06</v>
      </c>
      <c r="AY36" s="74">
        <f t="shared" si="15"/>
        <v>0.09</v>
      </c>
      <c r="AZ36" s="74">
        <f t="shared" si="16"/>
        <v>0.11</v>
      </c>
      <c r="BA36" s="74">
        <f t="shared" si="17"/>
        <v>0.11</v>
      </c>
      <c r="BB36" s="74">
        <f t="shared" si="18"/>
        <v>0.12</v>
      </c>
      <c r="BC36" s="74">
        <f t="shared" si="18"/>
        <v>0.12</v>
      </c>
      <c r="BD36" s="74">
        <f>IF($D36&gt;0,ROUND(Z36/$D36,2),"")</f>
        <v>0.12</v>
      </c>
      <c r="BE36" s="74">
        <f>IF($D36&gt;0,ROUND(AA36/$D36,2),"")</f>
        <v>0.12</v>
      </c>
      <c r="BF36" s="74">
        <f>IF($D36&gt;0,ROUND(AB36/$D36,2),"")</f>
        <v>0.12</v>
      </c>
      <c r="BG36" s="74">
        <f>IF($D36&gt;0,ROUND(AC36/$D36,2),"")</f>
        <v>0.13</v>
      </c>
      <c r="BH36" s="74">
        <f>IF($D36&gt;0,ROUND(AD36/$D36,2),"")</f>
        <v>0.14000000000000001</v>
      </c>
      <c r="BI36" s="74">
        <f>IF($D36&gt;0,ROUND(AE36/$D36,2),"")</f>
        <v>0.15</v>
      </c>
      <c r="BJ36" s="74">
        <f>IF($D36&gt;0,ROUND(AF36/$D36,2),"")</f>
        <v>0.16</v>
      </c>
      <c r="BK36" s="74">
        <f>IF($D36&gt;0,ROUND(AG36/$D36,2),"")</f>
        <v>0.18</v>
      </c>
      <c r="BL36" s="74">
        <f>IF($D36&gt;0,ROUND(AH36/$D36,2),"")</f>
        <v>0.2</v>
      </c>
      <c r="BN36" t="str">
        <f t="shared" si="19"/>
        <v/>
      </c>
      <c r="BO36" t="str">
        <f t="shared" si="20"/>
        <v>Kispiox TSA</v>
      </c>
      <c r="BP36" s="27">
        <f t="shared" si="41"/>
        <v>0.35782399999999998</v>
      </c>
      <c r="BQ36" s="75">
        <f t="shared" si="42"/>
        <v>0.11660244946479872</v>
      </c>
      <c r="BR36" s="27">
        <f t="shared" si="21"/>
        <v>0.36163200000000001</v>
      </c>
      <c r="BS36" s="75">
        <f t="shared" si="22"/>
        <v>0.1178433447864148</v>
      </c>
      <c r="BT36" s="27">
        <f t="shared" si="43"/>
        <v>0.42998399999999998</v>
      </c>
      <c r="BU36" s="75">
        <f t="shared" si="23"/>
        <v>0.1401168944248346</v>
      </c>
      <c r="BV36" s="76">
        <f t="shared" si="44"/>
        <v>0.61766399999999999</v>
      </c>
      <c r="BW36" s="77">
        <f t="shared" si="24"/>
        <v>0.20127530670448443</v>
      </c>
      <c r="BZ36" s="57" t="str">
        <f t="shared" ref="BZ36:BZ50" si="48">IF(A36&lt;&gt;0,A36,"")</f>
        <v/>
      </c>
      <c r="CA36" s="57" t="str">
        <f t="shared" ref="CA36:CA50" si="49">IF(B36&lt;&gt;0,B36,"")</f>
        <v>Kispiox TSA</v>
      </c>
      <c r="CB36" s="74">
        <f t="shared" si="45"/>
        <v>0</v>
      </c>
      <c r="CC36" s="74">
        <f t="shared" si="25"/>
        <v>0</v>
      </c>
      <c r="CD36" s="74">
        <f t="shared" si="26"/>
        <v>0</v>
      </c>
      <c r="CE36" s="74">
        <f t="shared" si="27"/>
        <v>0</v>
      </c>
      <c r="CF36" s="74">
        <f t="shared" si="28"/>
        <v>0</v>
      </c>
      <c r="CG36" s="74">
        <f t="shared" si="29"/>
        <v>0</v>
      </c>
      <c r="CH36" s="74">
        <f t="shared" si="30"/>
        <v>0</v>
      </c>
      <c r="CI36" s="74">
        <f t="shared" si="31"/>
        <v>0</v>
      </c>
      <c r="CJ36" s="74">
        <f t="shared" si="32"/>
        <v>0</v>
      </c>
      <c r="CK36" s="74">
        <f t="shared" si="33"/>
        <v>0</v>
      </c>
      <c r="CL36" s="74">
        <f t="shared" si="34"/>
        <v>0</v>
      </c>
      <c r="CM36" s="74">
        <f t="shared" si="35"/>
        <v>0</v>
      </c>
      <c r="CN36" s="74">
        <f t="shared" si="36"/>
        <v>0</v>
      </c>
      <c r="CO36" s="74">
        <f t="shared" si="37"/>
        <v>0</v>
      </c>
      <c r="CP36" s="74">
        <f t="shared" si="38"/>
        <v>0</v>
      </c>
      <c r="CQ36" s="74">
        <f t="shared" si="39"/>
        <v>0</v>
      </c>
      <c r="CR36" s="74">
        <f t="shared" si="39"/>
        <v>0</v>
      </c>
      <c r="CS36" s="74">
        <f>IF($C36&gt;0,ROUND(Z36/$C36,2),"")</f>
        <v>0</v>
      </c>
      <c r="CT36" s="74">
        <f>IF($C36&gt;0,ROUND(AA36/$C36,2),"")</f>
        <v>0.01</v>
      </c>
      <c r="CU36" s="74">
        <f>IF($C36&gt;0,ROUND(AB36/$C36,2),"")</f>
        <v>0.01</v>
      </c>
      <c r="CV36" s="74">
        <f>IF($C36&gt;0,ROUND(AC36/$C36,2),"")</f>
        <v>0.01</v>
      </c>
      <c r="CW36" s="74">
        <f>IF($C36&gt;0,ROUND(AD36/$C36,2),"")</f>
        <v>0.01</v>
      </c>
      <c r="CX36" s="74">
        <f>IF($C36&gt;0,ROUND(AE36/$C36,2),"")</f>
        <v>0.01</v>
      </c>
      <c r="CY36" s="74">
        <f>IF($C36&gt;0,ROUND(AF36/$C36,2),"")</f>
        <v>0.01</v>
      </c>
      <c r="CZ36" s="74">
        <f>IF($C36&gt;0,ROUND(AG36/$C36,2),"")</f>
        <v>0.01</v>
      </c>
      <c r="DA36" s="74">
        <f>IF($C36&gt;0,ROUND(AH36/$C36,2),"")</f>
        <v>0.01</v>
      </c>
    </row>
    <row r="37" spans="1:105" x14ac:dyDescent="0.2">
      <c r="A37" s="225"/>
      <c r="B37" s="224" t="s">
        <v>188</v>
      </c>
      <c r="C37" s="54">
        <v>74589456</v>
      </c>
      <c r="D37" s="55">
        <v>383136</v>
      </c>
      <c r="E37" s="225"/>
      <c r="F37" s="224" t="s">
        <v>188</v>
      </c>
      <c r="G37" s="113">
        <v>432</v>
      </c>
      <c r="H37" s="114">
        <v>4000</v>
      </c>
      <c r="I37" s="114">
        <v>7872</v>
      </c>
      <c r="J37" s="114">
        <v>14272</v>
      </c>
      <c r="K37" s="114">
        <v>14800</v>
      </c>
      <c r="L37" s="114">
        <v>19456</v>
      </c>
      <c r="M37" s="114">
        <v>22544</v>
      </c>
      <c r="N37" s="114">
        <v>23664</v>
      </c>
      <c r="O37" s="114">
        <v>23728</v>
      </c>
      <c r="P37" s="114">
        <v>23728</v>
      </c>
      <c r="Q37" s="114">
        <v>23728</v>
      </c>
      <c r="R37" s="114">
        <v>23728</v>
      </c>
      <c r="S37" s="114">
        <v>23728</v>
      </c>
      <c r="T37" s="114">
        <v>23728</v>
      </c>
      <c r="U37" s="114">
        <v>23728</v>
      </c>
      <c r="V37" s="114">
        <v>23728</v>
      </c>
      <c r="W37" s="115">
        <v>23728</v>
      </c>
      <c r="X37" s="225"/>
      <c r="Y37" s="224" t="s">
        <v>188</v>
      </c>
      <c r="Z37" s="113">
        <v>23728</v>
      </c>
      <c r="AA37" s="114">
        <v>23728</v>
      </c>
      <c r="AB37" s="114">
        <v>23728</v>
      </c>
      <c r="AC37" s="114">
        <v>24016</v>
      </c>
      <c r="AD37" s="114">
        <v>24064</v>
      </c>
      <c r="AE37" s="114">
        <v>24064</v>
      </c>
      <c r="AF37" s="114">
        <v>24064</v>
      </c>
      <c r="AG37" s="114">
        <v>24080</v>
      </c>
      <c r="AH37" s="115">
        <v>24112</v>
      </c>
      <c r="AJ37" s="62"/>
      <c r="AK37" t="str">
        <f t="shared" si="46"/>
        <v/>
      </c>
      <c r="AL37" t="str">
        <f t="shared" si="47"/>
        <v>Mid Coast TSA</v>
      </c>
      <c r="AM37" s="74">
        <f t="shared" si="40"/>
        <v>0</v>
      </c>
      <c r="AN37" s="74">
        <f t="shared" si="4"/>
        <v>0.01</v>
      </c>
      <c r="AO37" s="74">
        <f t="shared" si="5"/>
        <v>0.02</v>
      </c>
      <c r="AP37" s="74">
        <f t="shared" si="6"/>
        <v>0.04</v>
      </c>
      <c r="AQ37" s="74">
        <f t="shared" si="7"/>
        <v>0.04</v>
      </c>
      <c r="AR37" s="74">
        <f t="shared" si="8"/>
        <v>0.05</v>
      </c>
      <c r="AS37" s="74">
        <f t="shared" si="9"/>
        <v>0.06</v>
      </c>
      <c r="AT37" s="74">
        <f t="shared" si="10"/>
        <v>0.06</v>
      </c>
      <c r="AU37" s="74">
        <f t="shared" si="11"/>
        <v>0.06</v>
      </c>
      <c r="AV37" s="74">
        <f t="shared" si="12"/>
        <v>0.06</v>
      </c>
      <c r="AW37" s="74">
        <f t="shared" si="13"/>
        <v>0.06</v>
      </c>
      <c r="AX37" s="74">
        <f t="shared" si="14"/>
        <v>0.06</v>
      </c>
      <c r="AY37" s="74">
        <f t="shared" si="15"/>
        <v>0.06</v>
      </c>
      <c r="AZ37" s="74">
        <f t="shared" si="16"/>
        <v>0.06</v>
      </c>
      <c r="BA37" s="74">
        <f t="shared" si="17"/>
        <v>0.06</v>
      </c>
      <c r="BB37" s="74">
        <f t="shared" si="18"/>
        <v>0.06</v>
      </c>
      <c r="BC37" s="74">
        <f t="shared" si="18"/>
        <v>0.06</v>
      </c>
      <c r="BD37" s="74">
        <f>IF($D37&gt;0,ROUND(Z37/$D37,2),"")</f>
        <v>0.06</v>
      </c>
      <c r="BE37" s="74">
        <f>IF($D37&gt;0,ROUND(AA37/$D37,2),"")</f>
        <v>0.06</v>
      </c>
      <c r="BF37" s="74">
        <f>IF($D37&gt;0,ROUND(AB37/$D37,2),"")</f>
        <v>0.06</v>
      </c>
      <c r="BG37" s="74">
        <f>IF($D37&gt;0,ROUND(AC37/$D37,2),"")</f>
        <v>0.06</v>
      </c>
      <c r="BH37" s="74">
        <f>IF($D37&gt;0,ROUND(AD37/$D37,2),"")</f>
        <v>0.06</v>
      </c>
      <c r="BI37" s="74">
        <f>IF($D37&gt;0,ROUND(AE37/$D37,2),"")</f>
        <v>0.06</v>
      </c>
      <c r="BJ37" s="74">
        <f>IF($D37&gt;0,ROUND(AF37/$D37,2),"")</f>
        <v>0.06</v>
      </c>
      <c r="BK37" s="74">
        <f>IF($D37&gt;0,ROUND(AG37/$D37,2),"")</f>
        <v>0.06</v>
      </c>
      <c r="BL37" s="74">
        <f>IF($D37&gt;0,ROUND(AH37/$D37,2),"")</f>
        <v>0.06</v>
      </c>
      <c r="BN37" t="str">
        <f t="shared" si="19"/>
        <v/>
      </c>
      <c r="BO37" t="str">
        <f t="shared" si="20"/>
        <v>Mid Coast TSA</v>
      </c>
      <c r="BP37" s="27">
        <f t="shared" si="41"/>
        <v>2.3727999999999999E-2</v>
      </c>
      <c r="BQ37" s="75">
        <f t="shared" si="42"/>
        <v>6.1931011442412094E-2</v>
      </c>
      <c r="BR37" s="27">
        <f t="shared" ref="BR37:BR50" si="50">IF(Z37&gt;0,Z37/1000000,"")</f>
        <v>2.3727999999999999E-2</v>
      </c>
      <c r="BS37" s="75">
        <f t="shared" si="22"/>
        <v>6.1931011442412094E-2</v>
      </c>
      <c r="BT37" s="27">
        <f t="shared" si="43"/>
        <v>2.4063999999999999E-2</v>
      </c>
      <c r="BU37" s="75">
        <f t="shared" si="23"/>
        <v>6.2807984632088865E-2</v>
      </c>
      <c r="BV37" s="76">
        <f t="shared" si="44"/>
        <v>2.4112000000000001E-2</v>
      </c>
      <c r="BW37" s="77">
        <f t="shared" si="24"/>
        <v>6.2933266516328412E-2</v>
      </c>
      <c r="BZ37" s="57" t="str">
        <f t="shared" si="48"/>
        <v/>
      </c>
      <c r="CA37" s="57" t="str">
        <f t="shared" si="49"/>
        <v>Mid Coast TSA</v>
      </c>
      <c r="CB37" s="74">
        <f t="shared" si="45"/>
        <v>0</v>
      </c>
      <c r="CC37" s="74">
        <f t="shared" si="25"/>
        <v>0</v>
      </c>
      <c r="CD37" s="74">
        <f t="shared" si="26"/>
        <v>0</v>
      </c>
      <c r="CE37" s="74">
        <f t="shared" si="27"/>
        <v>0</v>
      </c>
      <c r="CF37" s="74">
        <f t="shared" si="28"/>
        <v>0</v>
      </c>
      <c r="CG37" s="74">
        <f t="shared" si="29"/>
        <v>0</v>
      </c>
      <c r="CH37" s="74">
        <f t="shared" si="30"/>
        <v>0</v>
      </c>
      <c r="CI37" s="74">
        <f t="shared" si="31"/>
        <v>0</v>
      </c>
      <c r="CJ37" s="74">
        <f t="shared" si="32"/>
        <v>0</v>
      </c>
      <c r="CK37" s="74">
        <f t="shared" si="33"/>
        <v>0</v>
      </c>
      <c r="CL37" s="74">
        <f t="shared" si="34"/>
        <v>0</v>
      </c>
      <c r="CM37" s="74">
        <f t="shared" si="35"/>
        <v>0</v>
      </c>
      <c r="CN37" s="74">
        <f t="shared" si="36"/>
        <v>0</v>
      </c>
      <c r="CO37" s="74">
        <f t="shared" si="37"/>
        <v>0</v>
      </c>
      <c r="CP37" s="74">
        <f t="shared" si="38"/>
        <v>0</v>
      </c>
      <c r="CQ37" s="74">
        <f t="shared" si="39"/>
        <v>0</v>
      </c>
      <c r="CR37" s="74">
        <f t="shared" si="39"/>
        <v>0</v>
      </c>
      <c r="CS37" s="74">
        <f>IF($C37&gt;0,ROUND(Z37/$C37,2),"")</f>
        <v>0</v>
      </c>
      <c r="CT37" s="74">
        <f>IF($C37&gt;0,ROUND(AA37/$C37,2),"")</f>
        <v>0</v>
      </c>
      <c r="CU37" s="74">
        <f>IF($C37&gt;0,ROUND(AB37/$C37,2),"")</f>
        <v>0</v>
      </c>
      <c r="CV37" s="74">
        <f>IF($C37&gt;0,ROUND(AC37/$C37,2),"")</f>
        <v>0</v>
      </c>
      <c r="CW37" s="74">
        <f>IF($C37&gt;0,ROUND(AD37/$C37,2),"")</f>
        <v>0</v>
      </c>
      <c r="CX37" s="74">
        <f>IF($C37&gt;0,ROUND(AE37/$C37,2),"")</f>
        <v>0</v>
      </c>
      <c r="CY37" s="74">
        <f>IF($C37&gt;0,ROUND(AF37/$C37,2),"")</f>
        <v>0</v>
      </c>
      <c r="CZ37" s="74">
        <f>IF($C37&gt;0,ROUND(AG37/$C37,2),"")</f>
        <v>0</v>
      </c>
      <c r="DA37" s="74">
        <f>IF($C37&gt;0,ROUND(AH37/$C37,2),"")</f>
        <v>0</v>
      </c>
    </row>
    <row r="38" spans="1:105" x14ac:dyDescent="0.2">
      <c r="A38" s="225"/>
      <c r="B38" s="224" t="s">
        <v>189</v>
      </c>
      <c r="C38" s="54">
        <v>48545584</v>
      </c>
      <c r="D38" s="55">
        <v>1304016</v>
      </c>
      <c r="E38" s="225"/>
      <c r="F38" s="224" t="s">
        <v>189</v>
      </c>
      <c r="G38" s="113">
        <v>0</v>
      </c>
      <c r="H38" s="114">
        <v>2208</v>
      </c>
      <c r="I38" s="114">
        <v>2208</v>
      </c>
      <c r="J38" s="114">
        <v>2592</v>
      </c>
      <c r="K38" s="114">
        <v>2592</v>
      </c>
      <c r="L38" s="114">
        <v>2592</v>
      </c>
      <c r="M38" s="114">
        <v>3824</v>
      </c>
      <c r="N38" s="114">
        <v>3824</v>
      </c>
      <c r="O38" s="114">
        <v>4128</v>
      </c>
      <c r="P38" s="114">
        <v>7152</v>
      </c>
      <c r="Q38" s="114">
        <v>7152</v>
      </c>
      <c r="R38" s="114">
        <v>7152</v>
      </c>
      <c r="S38" s="114">
        <v>7152</v>
      </c>
      <c r="T38" s="114">
        <v>7152</v>
      </c>
      <c r="U38" s="114">
        <v>7152</v>
      </c>
      <c r="V38" s="114">
        <v>7152</v>
      </c>
      <c r="W38" s="115">
        <v>7152</v>
      </c>
      <c r="X38" s="225"/>
      <c r="Y38" s="224" t="s">
        <v>189</v>
      </c>
      <c r="Z38" s="113">
        <v>7168</v>
      </c>
      <c r="AA38" s="114">
        <v>7264</v>
      </c>
      <c r="AB38" s="114">
        <v>7472</v>
      </c>
      <c r="AC38" s="114">
        <v>7536</v>
      </c>
      <c r="AD38" s="114">
        <v>7696</v>
      </c>
      <c r="AE38" s="114">
        <v>9376</v>
      </c>
      <c r="AF38" s="114">
        <v>9408</v>
      </c>
      <c r="AG38" s="114">
        <v>10400</v>
      </c>
      <c r="AH38" s="115">
        <v>13664</v>
      </c>
      <c r="AJ38" s="62"/>
      <c r="AK38" t="str">
        <f t="shared" si="46"/>
        <v/>
      </c>
      <c r="AL38" t="str">
        <f t="shared" si="47"/>
        <v>Nass TSA</v>
      </c>
      <c r="AM38" s="74">
        <f t="shared" si="40"/>
        <v>0</v>
      </c>
      <c r="AN38" s="74">
        <f t="shared" si="4"/>
        <v>0</v>
      </c>
      <c r="AO38" s="74">
        <f t="shared" si="5"/>
        <v>0</v>
      </c>
      <c r="AP38" s="74">
        <f t="shared" si="6"/>
        <v>0</v>
      </c>
      <c r="AQ38" s="74">
        <f t="shared" si="7"/>
        <v>0</v>
      </c>
      <c r="AR38" s="74">
        <f t="shared" si="8"/>
        <v>0</v>
      </c>
      <c r="AS38" s="74">
        <f t="shared" si="9"/>
        <v>0</v>
      </c>
      <c r="AT38" s="74">
        <f t="shared" si="10"/>
        <v>0</v>
      </c>
      <c r="AU38" s="74">
        <f t="shared" si="11"/>
        <v>0</v>
      </c>
      <c r="AV38" s="74">
        <f t="shared" si="12"/>
        <v>0.01</v>
      </c>
      <c r="AW38" s="74">
        <f t="shared" si="13"/>
        <v>0.01</v>
      </c>
      <c r="AX38" s="74">
        <f t="shared" si="14"/>
        <v>0.01</v>
      </c>
      <c r="AY38" s="74">
        <f t="shared" si="15"/>
        <v>0.01</v>
      </c>
      <c r="AZ38" s="74">
        <f t="shared" si="16"/>
        <v>0.01</v>
      </c>
      <c r="BA38" s="74">
        <f t="shared" si="17"/>
        <v>0.01</v>
      </c>
      <c r="BB38" s="74">
        <f t="shared" si="18"/>
        <v>0.01</v>
      </c>
      <c r="BC38" s="74">
        <f t="shared" si="18"/>
        <v>0.01</v>
      </c>
      <c r="BD38" s="74">
        <f>IF($D38&gt;0,ROUND(Z38/$D38,2),"")</f>
        <v>0.01</v>
      </c>
      <c r="BE38" s="74">
        <f>IF($D38&gt;0,ROUND(AA38/$D38,2),"")</f>
        <v>0.01</v>
      </c>
      <c r="BF38" s="74">
        <f>IF($D38&gt;0,ROUND(AB38/$D38,2),"")</f>
        <v>0.01</v>
      </c>
      <c r="BG38" s="74">
        <f>IF($D38&gt;0,ROUND(AC38/$D38,2),"")</f>
        <v>0.01</v>
      </c>
      <c r="BH38" s="74">
        <f>IF($D38&gt;0,ROUND(AD38/$D38,2),"")</f>
        <v>0.01</v>
      </c>
      <c r="BI38" s="74">
        <f>IF($D38&gt;0,ROUND(AE38/$D38,2),"")</f>
        <v>0.01</v>
      </c>
      <c r="BJ38" s="74">
        <f>IF($D38&gt;0,ROUND(AF38/$D38,2),"")</f>
        <v>0.01</v>
      </c>
      <c r="BK38" s="74">
        <f>IF($D38&gt;0,ROUND(AG38/$D38,2),"")</f>
        <v>0.01</v>
      </c>
      <c r="BL38" s="74">
        <f>IF($D38&gt;0,ROUND(AH38/$D38,2),"")</f>
        <v>0.01</v>
      </c>
      <c r="BN38" t="str">
        <f t="shared" si="19"/>
        <v/>
      </c>
      <c r="BO38" t="str">
        <f t="shared" si="20"/>
        <v>Nass TSA</v>
      </c>
      <c r="BP38" s="27">
        <f t="shared" si="41"/>
        <v>7.1520000000000004E-3</v>
      </c>
      <c r="BQ38" s="75">
        <f t="shared" si="42"/>
        <v>5.4845952810394965E-3</v>
      </c>
      <c r="BR38" s="27">
        <f t="shared" si="50"/>
        <v>7.1679999999999999E-3</v>
      </c>
      <c r="BS38" s="75">
        <f t="shared" si="22"/>
        <v>5.4968650691402561E-3</v>
      </c>
      <c r="BT38" s="27">
        <f t="shared" si="43"/>
        <v>7.6959999999999997E-3</v>
      </c>
      <c r="BU38" s="75">
        <f t="shared" si="23"/>
        <v>5.9017680764653193E-3</v>
      </c>
      <c r="BV38" s="76">
        <f t="shared" si="44"/>
        <v>1.3664000000000001E-2</v>
      </c>
      <c r="BW38" s="77">
        <f t="shared" si="24"/>
        <v>1.0478399038048612E-2</v>
      </c>
      <c r="BZ38" s="57" t="str">
        <f t="shared" si="48"/>
        <v/>
      </c>
      <c r="CA38" s="57" t="str">
        <f t="shared" si="49"/>
        <v>Nass TSA</v>
      </c>
      <c r="CB38" s="74">
        <f t="shared" si="45"/>
        <v>0</v>
      </c>
      <c r="CC38" s="74">
        <f t="shared" si="25"/>
        <v>0</v>
      </c>
      <c r="CD38" s="74">
        <f t="shared" si="26"/>
        <v>0</v>
      </c>
      <c r="CE38" s="74">
        <f t="shared" si="27"/>
        <v>0</v>
      </c>
      <c r="CF38" s="74">
        <f t="shared" si="28"/>
        <v>0</v>
      </c>
      <c r="CG38" s="74">
        <f t="shared" si="29"/>
        <v>0</v>
      </c>
      <c r="CH38" s="74">
        <f t="shared" si="30"/>
        <v>0</v>
      </c>
      <c r="CI38" s="74">
        <f t="shared" si="31"/>
        <v>0</v>
      </c>
      <c r="CJ38" s="74">
        <f t="shared" si="32"/>
        <v>0</v>
      </c>
      <c r="CK38" s="74">
        <f t="shared" si="33"/>
        <v>0</v>
      </c>
      <c r="CL38" s="74">
        <f t="shared" si="34"/>
        <v>0</v>
      </c>
      <c r="CM38" s="74">
        <f t="shared" si="35"/>
        <v>0</v>
      </c>
      <c r="CN38" s="74">
        <f t="shared" si="36"/>
        <v>0</v>
      </c>
      <c r="CO38" s="74">
        <f t="shared" si="37"/>
        <v>0</v>
      </c>
      <c r="CP38" s="74">
        <f t="shared" si="38"/>
        <v>0</v>
      </c>
      <c r="CQ38" s="74">
        <f t="shared" si="39"/>
        <v>0</v>
      </c>
      <c r="CR38" s="74">
        <f t="shared" si="39"/>
        <v>0</v>
      </c>
      <c r="CS38" s="74">
        <f>IF($C38&gt;0,ROUND(Z38/$C38,2),"")</f>
        <v>0</v>
      </c>
      <c r="CT38" s="74">
        <f>IF($C38&gt;0,ROUND(AA38/$C38,2),"")</f>
        <v>0</v>
      </c>
      <c r="CU38" s="74">
        <f>IF($C38&gt;0,ROUND(AB38/$C38,2),"")</f>
        <v>0</v>
      </c>
      <c r="CV38" s="74">
        <f>IF($C38&gt;0,ROUND(AC38/$C38,2),"")</f>
        <v>0</v>
      </c>
      <c r="CW38" s="74">
        <f>IF($C38&gt;0,ROUND(AD38/$C38,2),"")</f>
        <v>0</v>
      </c>
      <c r="CX38" s="74">
        <f>IF($C38&gt;0,ROUND(AE38/$C38,2),"")</f>
        <v>0</v>
      </c>
      <c r="CY38" s="74">
        <f>IF($C38&gt;0,ROUND(AF38/$C38,2),"")</f>
        <v>0</v>
      </c>
      <c r="CZ38" s="74">
        <f>IF($C38&gt;0,ROUND(AG38/$C38,2),"")</f>
        <v>0</v>
      </c>
      <c r="DA38" s="74">
        <f>IF($C38&gt;0,ROUND(AH38/$C38,2),"")</f>
        <v>0</v>
      </c>
    </row>
    <row r="39" spans="1:105" x14ac:dyDescent="0.2">
      <c r="A39" s="225"/>
      <c r="B39" s="224" t="s">
        <v>190</v>
      </c>
      <c r="C39" s="54">
        <v>51647072</v>
      </c>
      <c r="D39" s="55">
        <v>168208</v>
      </c>
      <c r="E39" s="225"/>
      <c r="F39" s="224" t="s">
        <v>190</v>
      </c>
      <c r="G39" s="113">
        <v>0</v>
      </c>
      <c r="H39" s="114">
        <v>0</v>
      </c>
      <c r="I39" s="114">
        <v>0</v>
      </c>
      <c r="J39" s="114">
        <v>0</v>
      </c>
      <c r="K39" s="114">
        <v>0</v>
      </c>
      <c r="L39" s="114">
        <v>0</v>
      </c>
      <c r="M39" s="114">
        <v>0</v>
      </c>
      <c r="N39" s="114">
        <v>0</v>
      </c>
      <c r="O39" s="114">
        <v>0</v>
      </c>
      <c r="P39" s="114">
        <v>0</v>
      </c>
      <c r="Q39" s="114">
        <v>0</v>
      </c>
      <c r="R39" s="114">
        <v>0</v>
      </c>
      <c r="S39" s="114">
        <v>0</v>
      </c>
      <c r="T39" s="114">
        <v>0</v>
      </c>
      <c r="U39" s="114">
        <v>0</v>
      </c>
      <c r="V39" s="114">
        <v>0</v>
      </c>
      <c r="W39" s="115">
        <v>0</v>
      </c>
      <c r="X39" s="225"/>
      <c r="Y39" s="224" t="s">
        <v>190</v>
      </c>
      <c r="Z39" s="113">
        <v>0</v>
      </c>
      <c r="AA39" s="114">
        <v>0</v>
      </c>
      <c r="AB39" s="114">
        <v>0</v>
      </c>
      <c r="AC39" s="114">
        <v>16</v>
      </c>
      <c r="AD39" s="114">
        <v>80</v>
      </c>
      <c r="AE39" s="114">
        <v>256</v>
      </c>
      <c r="AF39" s="114">
        <v>576</v>
      </c>
      <c r="AG39" s="114">
        <v>1056</v>
      </c>
      <c r="AH39" s="115">
        <v>1920</v>
      </c>
      <c r="AJ39" s="62"/>
      <c r="AK39" t="str">
        <f t="shared" si="46"/>
        <v/>
      </c>
      <c r="AL39" t="str">
        <f t="shared" si="47"/>
        <v>North Coast TSA</v>
      </c>
      <c r="AM39" s="74">
        <f t="shared" si="40"/>
        <v>0</v>
      </c>
      <c r="AN39" s="74">
        <f t="shared" si="4"/>
        <v>0</v>
      </c>
      <c r="AO39" s="74">
        <f t="shared" si="5"/>
        <v>0</v>
      </c>
      <c r="AP39" s="74">
        <f t="shared" si="6"/>
        <v>0</v>
      </c>
      <c r="AQ39" s="74">
        <f t="shared" si="7"/>
        <v>0</v>
      </c>
      <c r="AR39" s="74">
        <f t="shared" si="8"/>
        <v>0</v>
      </c>
      <c r="AS39" s="74">
        <f t="shared" si="9"/>
        <v>0</v>
      </c>
      <c r="AT39" s="74">
        <f t="shared" si="10"/>
        <v>0</v>
      </c>
      <c r="AU39" s="74">
        <f t="shared" si="11"/>
        <v>0</v>
      </c>
      <c r="AV39" s="74">
        <f t="shared" si="12"/>
        <v>0</v>
      </c>
      <c r="AW39" s="74">
        <f t="shared" si="13"/>
        <v>0</v>
      </c>
      <c r="AX39" s="74">
        <f t="shared" si="14"/>
        <v>0</v>
      </c>
      <c r="AY39" s="74">
        <f t="shared" si="15"/>
        <v>0</v>
      </c>
      <c r="AZ39" s="74">
        <f t="shared" si="16"/>
        <v>0</v>
      </c>
      <c r="BA39" s="74">
        <f t="shared" si="17"/>
        <v>0</v>
      </c>
      <c r="BB39" s="74">
        <f t="shared" si="18"/>
        <v>0</v>
      </c>
      <c r="BC39" s="74">
        <f t="shared" si="18"/>
        <v>0</v>
      </c>
      <c r="BD39" s="74">
        <f>IF($D39&gt;0,ROUND(Z39/$D39,2),"")</f>
        <v>0</v>
      </c>
      <c r="BE39" s="74">
        <f>IF($D39&gt;0,ROUND(AA39/$D39,2),"")</f>
        <v>0</v>
      </c>
      <c r="BF39" s="74">
        <f>IF($D39&gt;0,ROUND(AB39/$D39,2),"")</f>
        <v>0</v>
      </c>
      <c r="BG39" s="74">
        <f>IF($D39&gt;0,ROUND(AC39/$D39,2),"")</f>
        <v>0</v>
      </c>
      <c r="BH39" s="74">
        <f>IF($D39&gt;0,ROUND(AD39/$D39,2),"")</f>
        <v>0</v>
      </c>
      <c r="BI39" s="74">
        <f>IF($D39&gt;0,ROUND(AE39/$D39,2),"")</f>
        <v>0</v>
      </c>
      <c r="BJ39" s="74">
        <f>IF($D39&gt;0,ROUND(AF39/$D39,2),"")</f>
        <v>0</v>
      </c>
      <c r="BK39" s="74">
        <f>IF($D39&gt;0,ROUND(AG39/$D39,2),"")</f>
        <v>0.01</v>
      </c>
      <c r="BL39" s="74">
        <f>IF($D39&gt;0,ROUND(AH39/$D39,2),"")</f>
        <v>0.01</v>
      </c>
      <c r="BN39" t="str">
        <f t="shared" si="19"/>
        <v/>
      </c>
      <c r="BO39" t="str">
        <f t="shared" si="20"/>
        <v>North Coast TSA</v>
      </c>
      <c r="BP39" s="27" t="str">
        <f t="shared" si="41"/>
        <v/>
      </c>
      <c r="BQ39" s="75" t="str">
        <f t="shared" si="42"/>
        <v/>
      </c>
      <c r="BR39" s="27" t="str">
        <f t="shared" si="50"/>
        <v/>
      </c>
      <c r="BS39" s="75" t="str">
        <f t="shared" si="22"/>
        <v/>
      </c>
      <c r="BT39" s="27">
        <f t="shared" si="43"/>
        <v>8.0000000000000007E-5</v>
      </c>
      <c r="BU39" s="75">
        <f t="shared" si="23"/>
        <v>4.756016360696281E-4</v>
      </c>
      <c r="BV39" s="76">
        <f t="shared" si="44"/>
        <v>1.92E-3</v>
      </c>
      <c r="BW39" s="77">
        <f t="shared" si="24"/>
        <v>1.1414439265671074E-2</v>
      </c>
      <c r="BZ39" s="57" t="str">
        <f t="shared" si="48"/>
        <v/>
      </c>
      <c r="CA39" s="57" t="str">
        <f t="shared" si="49"/>
        <v>North Coast TSA</v>
      </c>
      <c r="CB39" s="74">
        <f t="shared" si="45"/>
        <v>0</v>
      </c>
      <c r="CC39" s="74">
        <f t="shared" si="25"/>
        <v>0</v>
      </c>
      <c r="CD39" s="74">
        <f t="shared" si="26"/>
        <v>0</v>
      </c>
      <c r="CE39" s="74">
        <f t="shared" si="27"/>
        <v>0</v>
      </c>
      <c r="CF39" s="74">
        <f t="shared" si="28"/>
        <v>0</v>
      </c>
      <c r="CG39" s="74">
        <f t="shared" si="29"/>
        <v>0</v>
      </c>
      <c r="CH39" s="74">
        <f t="shared" si="30"/>
        <v>0</v>
      </c>
      <c r="CI39" s="74">
        <f t="shared" si="31"/>
        <v>0</v>
      </c>
      <c r="CJ39" s="74">
        <f t="shared" si="32"/>
        <v>0</v>
      </c>
      <c r="CK39" s="74">
        <f t="shared" si="33"/>
        <v>0</v>
      </c>
      <c r="CL39" s="74">
        <f t="shared" si="34"/>
        <v>0</v>
      </c>
      <c r="CM39" s="74">
        <f t="shared" si="35"/>
        <v>0</v>
      </c>
      <c r="CN39" s="74">
        <f t="shared" si="36"/>
        <v>0</v>
      </c>
      <c r="CO39" s="74">
        <f t="shared" si="37"/>
        <v>0</v>
      </c>
      <c r="CP39" s="74">
        <f t="shared" si="38"/>
        <v>0</v>
      </c>
      <c r="CQ39" s="74">
        <f t="shared" si="39"/>
        <v>0</v>
      </c>
      <c r="CR39" s="74">
        <f t="shared" si="39"/>
        <v>0</v>
      </c>
      <c r="CS39" s="74">
        <f>IF($C39&gt;0,ROUND(Z39/$C39,2),"")</f>
        <v>0</v>
      </c>
      <c r="CT39" s="74">
        <f>IF($C39&gt;0,ROUND(AA39/$C39,2),"")</f>
        <v>0</v>
      </c>
      <c r="CU39" s="74">
        <f>IF($C39&gt;0,ROUND(AB39/$C39,2),"")</f>
        <v>0</v>
      </c>
      <c r="CV39" s="74">
        <f>IF($C39&gt;0,ROUND(AC39/$C39,2),"")</f>
        <v>0</v>
      </c>
      <c r="CW39" s="74">
        <f>IF($C39&gt;0,ROUND(AD39/$C39,2),"")</f>
        <v>0</v>
      </c>
      <c r="CX39" s="74">
        <f>IF($C39&gt;0,ROUND(AE39/$C39,2),"")</f>
        <v>0</v>
      </c>
      <c r="CY39" s="74">
        <f>IF($C39&gt;0,ROUND(AF39/$C39,2),"")</f>
        <v>0</v>
      </c>
      <c r="CZ39" s="74">
        <f>IF($C39&gt;0,ROUND(AG39/$C39,2),"")</f>
        <v>0</v>
      </c>
      <c r="DA39" s="74">
        <f>IF($C39&gt;0,ROUND(AH39/$C39,2),"")</f>
        <v>0</v>
      </c>
    </row>
    <row r="40" spans="1:105" x14ac:dyDescent="0.2">
      <c r="A40" s="225"/>
      <c r="B40" s="224" t="s">
        <v>191</v>
      </c>
      <c r="C40" s="54">
        <v>30795888</v>
      </c>
      <c r="D40" s="55">
        <v>1385376</v>
      </c>
      <c r="E40" s="225"/>
      <c r="F40" s="224" t="s">
        <v>191</v>
      </c>
      <c r="G40" s="113">
        <v>0</v>
      </c>
      <c r="H40" s="114">
        <v>0</v>
      </c>
      <c r="I40" s="114">
        <v>0</v>
      </c>
      <c r="J40" s="114">
        <v>0</v>
      </c>
      <c r="K40" s="114">
        <v>0</v>
      </c>
      <c r="L40" s="114">
        <v>0</v>
      </c>
      <c r="M40" s="114">
        <v>0</v>
      </c>
      <c r="N40" s="114">
        <v>0</v>
      </c>
      <c r="O40" s="114">
        <v>0</v>
      </c>
      <c r="P40" s="114">
        <v>0</v>
      </c>
      <c r="Q40" s="114">
        <v>0</v>
      </c>
      <c r="R40" s="114">
        <v>0</v>
      </c>
      <c r="S40" s="114">
        <v>0</v>
      </c>
      <c r="T40" s="114">
        <v>0</v>
      </c>
      <c r="U40" s="114">
        <v>0</v>
      </c>
      <c r="V40" s="114">
        <v>0</v>
      </c>
      <c r="W40" s="115">
        <v>0</v>
      </c>
      <c r="X40" s="225"/>
      <c r="Y40" s="224" t="s">
        <v>191</v>
      </c>
      <c r="Z40" s="113">
        <v>0</v>
      </c>
      <c r="AA40" s="114">
        <v>0</v>
      </c>
      <c r="AB40" s="114">
        <v>0</v>
      </c>
      <c r="AC40" s="114">
        <v>0</v>
      </c>
      <c r="AD40" s="114">
        <v>0</v>
      </c>
      <c r="AE40" s="114">
        <v>0</v>
      </c>
      <c r="AF40" s="114">
        <v>0</v>
      </c>
      <c r="AG40" s="114">
        <v>0</v>
      </c>
      <c r="AH40" s="115">
        <v>0</v>
      </c>
      <c r="AJ40" s="62"/>
      <c r="AK40" t="str">
        <f t="shared" si="46"/>
        <v/>
      </c>
      <c r="AL40" t="str">
        <f t="shared" si="47"/>
        <v>Queen Charlotte TSA</v>
      </c>
      <c r="AM40" s="74">
        <f t="shared" si="40"/>
        <v>0</v>
      </c>
      <c r="AN40" s="74">
        <f t="shared" si="4"/>
        <v>0</v>
      </c>
      <c r="AO40" s="74">
        <f t="shared" si="5"/>
        <v>0</v>
      </c>
      <c r="AP40" s="74">
        <f t="shared" si="6"/>
        <v>0</v>
      </c>
      <c r="AQ40" s="74">
        <f t="shared" si="7"/>
        <v>0</v>
      </c>
      <c r="AR40" s="74">
        <f t="shared" si="8"/>
        <v>0</v>
      </c>
      <c r="AS40" s="74">
        <f t="shared" si="9"/>
        <v>0</v>
      </c>
      <c r="AT40" s="74">
        <f t="shared" si="10"/>
        <v>0</v>
      </c>
      <c r="AU40" s="74">
        <f t="shared" si="11"/>
        <v>0</v>
      </c>
      <c r="AV40" s="74">
        <f t="shared" si="12"/>
        <v>0</v>
      </c>
      <c r="AW40" s="74">
        <f t="shared" si="13"/>
        <v>0</v>
      </c>
      <c r="AX40" s="74">
        <f t="shared" si="14"/>
        <v>0</v>
      </c>
      <c r="AY40" s="74">
        <f t="shared" si="15"/>
        <v>0</v>
      </c>
      <c r="AZ40" s="74">
        <f t="shared" si="16"/>
        <v>0</v>
      </c>
      <c r="BA40" s="74">
        <f t="shared" si="17"/>
        <v>0</v>
      </c>
      <c r="BB40" s="74">
        <f t="shared" si="18"/>
        <v>0</v>
      </c>
      <c r="BC40" s="74">
        <f t="shared" si="18"/>
        <v>0</v>
      </c>
      <c r="BD40" s="74">
        <f>IF($D40&gt;0,ROUND(Z40/$D40,2),"")</f>
        <v>0</v>
      </c>
      <c r="BE40" s="74">
        <f>IF($D40&gt;0,ROUND(AA40/$D40,2),"")</f>
        <v>0</v>
      </c>
      <c r="BF40" s="74">
        <f>IF($D40&gt;0,ROUND(AB40/$D40,2),"")</f>
        <v>0</v>
      </c>
      <c r="BG40" s="74">
        <f>IF($D40&gt;0,ROUND(AC40/$D40,2),"")</f>
        <v>0</v>
      </c>
      <c r="BH40" s="74">
        <f>IF($D40&gt;0,ROUND(AD40/$D40,2),"")</f>
        <v>0</v>
      </c>
      <c r="BI40" s="74">
        <f>IF($D40&gt;0,ROUND(AE40/$D40,2),"")</f>
        <v>0</v>
      </c>
      <c r="BJ40" s="74">
        <f>IF($D40&gt;0,ROUND(AF40/$D40,2),"")</f>
        <v>0</v>
      </c>
      <c r="BK40" s="74">
        <f>IF($D40&gt;0,ROUND(AG40/$D40,2),"")</f>
        <v>0</v>
      </c>
      <c r="BL40" s="74">
        <f>IF($D40&gt;0,ROUND(AH40/$D40,2),"")</f>
        <v>0</v>
      </c>
      <c r="BN40" t="str">
        <f t="shared" si="19"/>
        <v/>
      </c>
      <c r="BO40" t="str">
        <f t="shared" si="20"/>
        <v>Queen Charlotte TSA</v>
      </c>
      <c r="BP40" s="27" t="str">
        <f t="shared" si="41"/>
        <v/>
      </c>
      <c r="BQ40" s="75" t="str">
        <f t="shared" si="42"/>
        <v/>
      </c>
      <c r="BR40" s="27" t="str">
        <f t="shared" si="50"/>
        <v/>
      </c>
      <c r="BS40" s="75" t="str">
        <f t="shared" si="22"/>
        <v/>
      </c>
      <c r="BT40" s="27" t="str">
        <f t="shared" si="43"/>
        <v/>
      </c>
      <c r="BU40" s="75" t="str">
        <f t="shared" si="23"/>
        <v/>
      </c>
      <c r="BV40" s="76" t="str">
        <f t="shared" si="44"/>
        <v/>
      </c>
      <c r="BW40" s="77" t="str">
        <f t="shared" si="24"/>
        <v/>
      </c>
      <c r="BZ40" s="57" t="str">
        <f t="shared" si="48"/>
        <v/>
      </c>
      <c r="CA40" s="57" t="str">
        <f t="shared" si="49"/>
        <v>Queen Charlotte TSA</v>
      </c>
      <c r="CB40" s="74">
        <f t="shared" si="45"/>
        <v>0</v>
      </c>
      <c r="CC40" s="74">
        <f t="shared" si="25"/>
        <v>0</v>
      </c>
      <c r="CD40" s="74">
        <f t="shared" si="26"/>
        <v>0</v>
      </c>
      <c r="CE40" s="74">
        <f t="shared" si="27"/>
        <v>0</v>
      </c>
      <c r="CF40" s="74">
        <f t="shared" si="28"/>
        <v>0</v>
      </c>
      <c r="CG40" s="74">
        <f t="shared" si="29"/>
        <v>0</v>
      </c>
      <c r="CH40" s="74">
        <f t="shared" si="30"/>
        <v>0</v>
      </c>
      <c r="CI40" s="74">
        <f t="shared" si="31"/>
        <v>0</v>
      </c>
      <c r="CJ40" s="74">
        <f t="shared" si="32"/>
        <v>0</v>
      </c>
      <c r="CK40" s="74">
        <f t="shared" si="33"/>
        <v>0</v>
      </c>
      <c r="CL40" s="74">
        <f t="shared" si="34"/>
        <v>0</v>
      </c>
      <c r="CM40" s="74">
        <f t="shared" si="35"/>
        <v>0</v>
      </c>
      <c r="CN40" s="74">
        <f t="shared" si="36"/>
        <v>0</v>
      </c>
      <c r="CO40" s="74">
        <f t="shared" si="37"/>
        <v>0</v>
      </c>
      <c r="CP40" s="74">
        <f t="shared" si="38"/>
        <v>0</v>
      </c>
      <c r="CQ40" s="74">
        <f t="shared" si="39"/>
        <v>0</v>
      </c>
      <c r="CR40" s="74">
        <f t="shared" si="39"/>
        <v>0</v>
      </c>
      <c r="CS40" s="74">
        <f>IF($C40&gt;0,ROUND(Z40/$C40,2),"")</f>
        <v>0</v>
      </c>
      <c r="CT40" s="74">
        <f>IF($C40&gt;0,ROUND(AA40/$C40,2),"")</f>
        <v>0</v>
      </c>
      <c r="CU40" s="74">
        <f>IF($C40&gt;0,ROUND(AB40/$C40,2),"")</f>
        <v>0</v>
      </c>
      <c r="CV40" s="74">
        <f>IF($C40&gt;0,ROUND(AC40/$C40,2),"")</f>
        <v>0</v>
      </c>
      <c r="CW40" s="74">
        <f>IF($C40&gt;0,ROUND(AD40/$C40,2),"")</f>
        <v>0</v>
      </c>
      <c r="CX40" s="74">
        <f>IF($C40&gt;0,ROUND(AE40/$C40,2),"")</f>
        <v>0</v>
      </c>
      <c r="CY40" s="74">
        <f>IF($C40&gt;0,ROUND(AF40/$C40,2),"")</f>
        <v>0</v>
      </c>
      <c r="CZ40" s="74">
        <f>IF($C40&gt;0,ROUND(AG40/$C40,2),"")</f>
        <v>0</v>
      </c>
      <c r="DA40" s="74">
        <f>IF($C40&gt;0,ROUND(AH40/$C40,2),"")</f>
        <v>0</v>
      </c>
    </row>
    <row r="41" spans="1:105" x14ac:dyDescent="0.2">
      <c r="A41" s="225"/>
      <c r="B41" s="224" t="s">
        <v>192</v>
      </c>
      <c r="C41" s="54">
        <v>18084368</v>
      </c>
      <c r="D41" s="55">
        <v>198432</v>
      </c>
      <c r="E41" s="225"/>
      <c r="F41" s="224" t="s">
        <v>192</v>
      </c>
      <c r="G41" s="113">
        <v>0</v>
      </c>
      <c r="H41" s="114">
        <v>0</v>
      </c>
      <c r="I41" s="114">
        <v>576</v>
      </c>
      <c r="J41" s="114">
        <v>704</v>
      </c>
      <c r="K41" s="114">
        <v>720</v>
      </c>
      <c r="L41" s="114">
        <v>928</v>
      </c>
      <c r="M41" s="114">
        <v>1584</v>
      </c>
      <c r="N41" s="114">
        <v>3504</v>
      </c>
      <c r="O41" s="114">
        <v>3968</v>
      </c>
      <c r="P41" s="114">
        <v>5328</v>
      </c>
      <c r="Q41" s="114">
        <v>7264</v>
      </c>
      <c r="R41" s="114">
        <v>8944</v>
      </c>
      <c r="S41" s="114">
        <v>9536</v>
      </c>
      <c r="T41" s="114">
        <v>10448</v>
      </c>
      <c r="U41" s="114">
        <v>12048</v>
      </c>
      <c r="V41" s="114">
        <v>12176</v>
      </c>
      <c r="W41" s="115">
        <v>12176</v>
      </c>
      <c r="X41" s="225"/>
      <c r="Y41" s="224" t="s">
        <v>192</v>
      </c>
      <c r="Z41" s="113">
        <v>12352</v>
      </c>
      <c r="AA41" s="114">
        <v>12800</v>
      </c>
      <c r="AB41" s="114">
        <v>13184</v>
      </c>
      <c r="AC41" s="114">
        <v>13712</v>
      </c>
      <c r="AD41" s="114">
        <v>13904</v>
      </c>
      <c r="AE41" s="114">
        <v>14208</v>
      </c>
      <c r="AF41" s="114">
        <v>14816</v>
      </c>
      <c r="AG41" s="114">
        <v>15424</v>
      </c>
      <c r="AH41" s="115">
        <v>15920</v>
      </c>
      <c r="AJ41" s="62"/>
      <c r="AK41" t="str">
        <f t="shared" si="46"/>
        <v/>
      </c>
      <c r="AL41" t="str">
        <f t="shared" si="47"/>
        <v>Revelstoke TSA</v>
      </c>
      <c r="AM41" s="74">
        <f t="shared" si="40"/>
        <v>0</v>
      </c>
      <c r="AN41" s="74">
        <f t="shared" si="4"/>
        <v>0</v>
      </c>
      <c r="AO41" s="74">
        <f t="shared" si="5"/>
        <v>0</v>
      </c>
      <c r="AP41" s="74">
        <f t="shared" si="6"/>
        <v>0</v>
      </c>
      <c r="AQ41" s="74">
        <f t="shared" si="7"/>
        <v>0</v>
      </c>
      <c r="AR41" s="74">
        <f t="shared" si="8"/>
        <v>0</v>
      </c>
      <c r="AS41" s="74">
        <f t="shared" si="9"/>
        <v>0.01</v>
      </c>
      <c r="AT41" s="74">
        <f t="shared" si="10"/>
        <v>0.02</v>
      </c>
      <c r="AU41" s="74">
        <f t="shared" si="11"/>
        <v>0.02</v>
      </c>
      <c r="AV41" s="74">
        <f t="shared" si="12"/>
        <v>0.03</v>
      </c>
      <c r="AW41" s="74">
        <f t="shared" si="13"/>
        <v>0.04</v>
      </c>
      <c r="AX41" s="74">
        <f t="shared" si="14"/>
        <v>0.05</v>
      </c>
      <c r="AY41" s="74">
        <f t="shared" si="15"/>
        <v>0.05</v>
      </c>
      <c r="AZ41" s="74">
        <f t="shared" si="16"/>
        <v>0.05</v>
      </c>
      <c r="BA41" s="74">
        <f t="shared" si="17"/>
        <v>0.06</v>
      </c>
      <c r="BB41" s="74">
        <f t="shared" si="18"/>
        <v>0.06</v>
      </c>
      <c r="BC41" s="74">
        <f t="shared" si="18"/>
        <v>0.06</v>
      </c>
      <c r="BD41" s="74">
        <f>IF($D41&gt;0,ROUND(Z41/$D41,2),"")</f>
        <v>0.06</v>
      </c>
      <c r="BE41" s="74">
        <f>IF($D41&gt;0,ROUND(AA41/$D41,2),"")</f>
        <v>0.06</v>
      </c>
      <c r="BF41" s="74">
        <f>IF($D41&gt;0,ROUND(AB41/$D41,2),"")</f>
        <v>7.0000000000000007E-2</v>
      </c>
      <c r="BG41" s="74">
        <f>IF($D41&gt;0,ROUND(AC41/$D41,2),"")</f>
        <v>7.0000000000000007E-2</v>
      </c>
      <c r="BH41" s="74">
        <f>IF($D41&gt;0,ROUND(AD41/$D41,2),"")</f>
        <v>7.0000000000000007E-2</v>
      </c>
      <c r="BI41" s="74">
        <f>IF($D41&gt;0,ROUND(AE41/$D41,2),"")</f>
        <v>7.0000000000000007E-2</v>
      </c>
      <c r="BJ41" s="74">
        <f>IF($D41&gt;0,ROUND(AF41/$D41,2),"")</f>
        <v>7.0000000000000007E-2</v>
      </c>
      <c r="BK41" s="74">
        <f>IF($D41&gt;0,ROUND(AG41/$D41,2),"")</f>
        <v>0.08</v>
      </c>
      <c r="BL41" s="74">
        <f>IF($D41&gt;0,ROUND(AH41/$D41,2),"")</f>
        <v>0.08</v>
      </c>
      <c r="BN41" t="str">
        <f t="shared" si="19"/>
        <v/>
      </c>
      <c r="BO41" t="str">
        <f t="shared" si="20"/>
        <v>Revelstoke TSA</v>
      </c>
      <c r="BP41" s="27">
        <f t="shared" si="41"/>
        <v>1.2175999999999999E-2</v>
      </c>
      <c r="BQ41" s="75">
        <f t="shared" si="42"/>
        <v>6.1361070795033057E-2</v>
      </c>
      <c r="BR41" s="27">
        <f t="shared" si="50"/>
        <v>1.2352E-2</v>
      </c>
      <c r="BS41" s="75">
        <f t="shared" si="22"/>
        <v>6.2248024512175454E-2</v>
      </c>
      <c r="BT41" s="27">
        <f t="shared" si="43"/>
        <v>1.3904E-2</v>
      </c>
      <c r="BU41" s="75">
        <f t="shared" si="23"/>
        <v>7.0069343654249314E-2</v>
      </c>
      <c r="BV41" s="76">
        <f t="shared" si="44"/>
        <v>1.592E-2</v>
      </c>
      <c r="BW41" s="77">
        <f t="shared" si="24"/>
        <v>8.022899532333494E-2</v>
      </c>
      <c r="BZ41" s="57" t="str">
        <f t="shared" si="48"/>
        <v/>
      </c>
      <c r="CA41" s="57" t="str">
        <f t="shared" si="49"/>
        <v>Revelstoke TSA</v>
      </c>
      <c r="CB41" s="74">
        <f t="shared" si="45"/>
        <v>0</v>
      </c>
      <c r="CC41" s="74">
        <f t="shared" si="25"/>
        <v>0</v>
      </c>
      <c r="CD41" s="74">
        <f t="shared" si="26"/>
        <v>0</v>
      </c>
      <c r="CE41" s="74">
        <f t="shared" si="27"/>
        <v>0</v>
      </c>
      <c r="CF41" s="74">
        <f t="shared" si="28"/>
        <v>0</v>
      </c>
      <c r="CG41" s="74">
        <f t="shared" si="29"/>
        <v>0</v>
      </c>
      <c r="CH41" s="74">
        <f t="shared" si="30"/>
        <v>0</v>
      </c>
      <c r="CI41" s="74">
        <f t="shared" si="31"/>
        <v>0</v>
      </c>
      <c r="CJ41" s="74">
        <f t="shared" si="32"/>
        <v>0</v>
      </c>
      <c r="CK41" s="74">
        <f t="shared" si="33"/>
        <v>0</v>
      </c>
      <c r="CL41" s="74">
        <f t="shared" si="34"/>
        <v>0</v>
      </c>
      <c r="CM41" s="74">
        <f t="shared" si="35"/>
        <v>0</v>
      </c>
      <c r="CN41" s="74">
        <f t="shared" si="36"/>
        <v>0</v>
      </c>
      <c r="CO41" s="74">
        <f t="shared" si="37"/>
        <v>0</v>
      </c>
      <c r="CP41" s="74">
        <f t="shared" si="38"/>
        <v>0</v>
      </c>
      <c r="CQ41" s="74">
        <f t="shared" si="39"/>
        <v>0</v>
      </c>
      <c r="CR41" s="74">
        <f t="shared" si="39"/>
        <v>0</v>
      </c>
      <c r="CS41" s="74">
        <f>IF($C41&gt;0,ROUND(Z41/$C41,2),"")</f>
        <v>0</v>
      </c>
      <c r="CT41" s="74">
        <f>IF($C41&gt;0,ROUND(AA41/$C41,2),"")</f>
        <v>0</v>
      </c>
      <c r="CU41" s="74">
        <f>IF($C41&gt;0,ROUND(AB41/$C41,2),"")</f>
        <v>0</v>
      </c>
      <c r="CV41" s="74">
        <f>IF($C41&gt;0,ROUND(AC41/$C41,2),"")</f>
        <v>0</v>
      </c>
      <c r="CW41" s="74">
        <f>IF($C41&gt;0,ROUND(AD41/$C41,2),"")</f>
        <v>0</v>
      </c>
      <c r="CX41" s="74">
        <f>IF($C41&gt;0,ROUND(AE41/$C41,2),"")</f>
        <v>0</v>
      </c>
      <c r="CY41" s="74">
        <f>IF($C41&gt;0,ROUND(AF41/$C41,2),"")</f>
        <v>0</v>
      </c>
      <c r="CZ41" s="74">
        <f>IF($C41&gt;0,ROUND(AG41/$C41,2),"")</f>
        <v>0</v>
      </c>
      <c r="DA41" s="74">
        <f>IF($C41&gt;0,ROUND(AH41/$C41,2),"")</f>
        <v>0</v>
      </c>
    </row>
    <row r="42" spans="1:105" x14ac:dyDescent="0.2">
      <c r="A42" s="225"/>
      <c r="B42" s="224" t="s">
        <v>193</v>
      </c>
      <c r="C42" s="54">
        <v>29894976</v>
      </c>
      <c r="D42" s="55">
        <v>795504</v>
      </c>
      <c r="E42" s="225"/>
      <c r="F42" s="224" t="s">
        <v>193</v>
      </c>
      <c r="G42" s="113">
        <v>32912</v>
      </c>
      <c r="H42" s="114">
        <v>50304</v>
      </c>
      <c r="I42" s="114">
        <v>67984</v>
      </c>
      <c r="J42" s="114">
        <v>91232</v>
      </c>
      <c r="K42" s="114">
        <v>113072</v>
      </c>
      <c r="L42" s="114">
        <v>142416</v>
      </c>
      <c r="M42" s="114">
        <v>150464</v>
      </c>
      <c r="N42" s="114">
        <v>206752</v>
      </c>
      <c r="O42" s="114">
        <v>249296</v>
      </c>
      <c r="P42" s="114">
        <v>266640</v>
      </c>
      <c r="Q42" s="114">
        <v>271920</v>
      </c>
      <c r="R42" s="114">
        <v>278688</v>
      </c>
      <c r="S42" s="114">
        <v>285568</v>
      </c>
      <c r="T42" s="114">
        <v>289296</v>
      </c>
      <c r="U42" s="114">
        <v>290432</v>
      </c>
      <c r="V42" s="114">
        <v>291520</v>
      </c>
      <c r="W42" s="115">
        <v>291712</v>
      </c>
      <c r="X42" s="225"/>
      <c r="Y42" s="224" t="s">
        <v>193</v>
      </c>
      <c r="Z42" s="113">
        <v>292528</v>
      </c>
      <c r="AA42" s="114">
        <v>292912</v>
      </c>
      <c r="AB42" s="114">
        <v>293216</v>
      </c>
      <c r="AC42" s="114">
        <v>293520</v>
      </c>
      <c r="AD42" s="114">
        <v>293728</v>
      </c>
      <c r="AE42" s="114">
        <v>293728</v>
      </c>
      <c r="AF42" s="114">
        <v>293760</v>
      </c>
      <c r="AG42" s="114">
        <v>293808</v>
      </c>
      <c r="AH42" s="115">
        <v>294768</v>
      </c>
      <c r="AJ42" s="62"/>
      <c r="AK42" t="str">
        <f t="shared" si="46"/>
        <v/>
      </c>
      <c r="AL42" t="str">
        <f t="shared" si="47"/>
        <v>Soo TSA</v>
      </c>
      <c r="AM42" s="74">
        <f t="shared" si="40"/>
        <v>0.04</v>
      </c>
      <c r="AN42" s="74">
        <f t="shared" si="4"/>
        <v>0.06</v>
      </c>
      <c r="AO42" s="74">
        <f t="shared" si="5"/>
        <v>0.09</v>
      </c>
      <c r="AP42" s="74">
        <f t="shared" si="6"/>
        <v>0.11</v>
      </c>
      <c r="AQ42" s="74">
        <f t="shared" si="7"/>
        <v>0.14000000000000001</v>
      </c>
      <c r="AR42" s="74">
        <f t="shared" si="8"/>
        <v>0.18</v>
      </c>
      <c r="AS42" s="74">
        <f t="shared" si="9"/>
        <v>0.19</v>
      </c>
      <c r="AT42" s="74">
        <f t="shared" si="10"/>
        <v>0.26</v>
      </c>
      <c r="AU42" s="74">
        <f t="shared" si="11"/>
        <v>0.31</v>
      </c>
      <c r="AV42" s="74">
        <f t="shared" si="12"/>
        <v>0.34</v>
      </c>
      <c r="AW42" s="74">
        <f t="shared" si="13"/>
        <v>0.34</v>
      </c>
      <c r="AX42" s="74">
        <f t="shared" si="14"/>
        <v>0.35</v>
      </c>
      <c r="AY42" s="74">
        <f t="shared" si="15"/>
        <v>0.36</v>
      </c>
      <c r="AZ42" s="74">
        <f t="shared" si="16"/>
        <v>0.36</v>
      </c>
      <c r="BA42" s="74">
        <f t="shared" si="17"/>
        <v>0.37</v>
      </c>
      <c r="BB42" s="74">
        <f t="shared" si="18"/>
        <v>0.37</v>
      </c>
      <c r="BC42" s="74">
        <f t="shared" si="18"/>
        <v>0.37</v>
      </c>
      <c r="BD42" s="74">
        <f>IF($D42&gt;0,ROUND(Z42/$D42,2),"")</f>
        <v>0.37</v>
      </c>
      <c r="BE42" s="74">
        <f>IF($D42&gt;0,ROUND(AA42/$D42,2),"")</f>
        <v>0.37</v>
      </c>
      <c r="BF42" s="74">
        <f>IF($D42&gt;0,ROUND(AB42/$D42,2),"")</f>
        <v>0.37</v>
      </c>
      <c r="BG42" s="74">
        <f>IF($D42&gt;0,ROUND(AC42/$D42,2),"")</f>
        <v>0.37</v>
      </c>
      <c r="BH42" s="74">
        <f>IF($D42&gt;0,ROUND(AD42/$D42,2),"")</f>
        <v>0.37</v>
      </c>
      <c r="BI42" s="74">
        <f>IF($D42&gt;0,ROUND(AE42/$D42,2),"")</f>
        <v>0.37</v>
      </c>
      <c r="BJ42" s="74">
        <f>IF($D42&gt;0,ROUND(AF42/$D42,2),"")</f>
        <v>0.37</v>
      </c>
      <c r="BK42" s="74">
        <f>IF($D42&gt;0,ROUND(AG42/$D42,2),"")</f>
        <v>0.37</v>
      </c>
      <c r="BL42" s="74">
        <f>IF($D42&gt;0,ROUND(AH42/$D42,2),"")</f>
        <v>0.37</v>
      </c>
      <c r="BN42" t="str">
        <f t="shared" si="19"/>
        <v/>
      </c>
      <c r="BO42" t="str">
        <f t="shared" si="20"/>
        <v>Soo TSA</v>
      </c>
      <c r="BP42" s="27">
        <f t="shared" si="41"/>
        <v>0.29171200000000003</v>
      </c>
      <c r="BQ42" s="75">
        <f t="shared" si="42"/>
        <v>0.36670085882660552</v>
      </c>
      <c r="BR42" s="27">
        <f t="shared" si="50"/>
        <v>0.29252800000000001</v>
      </c>
      <c r="BS42" s="75">
        <f t="shared" si="22"/>
        <v>0.36772662362477121</v>
      </c>
      <c r="BT42" s="27">
        <f t="shared" si="43"/>
        <v>0.29372799999999999</v>
      </c>
      <c r="BU42" s="75">
        <f t="shared" si="23"/>
        <v>0.3692351012691325</v>
      </c>
      <c r="BV42" s="76">
        <f t="shared" si="44"/>
        <v>0.29476799999999997</v>
      </c>
      <c r="BW42" s="77">
        <f t="shared" si="24"/>
        <v>0.37054244856091234</v>
      </c>
      <c r="BZ42" s="57" t="str">
        <f t="shared" si="48"/>
        <v/>
      </c>
      <c r="CA42" s="57" t="str">
        <f t="shared" si="49"/>
        <v>Soo TSA</v>
      </c>
      <c r="CB42" s="74">
        <f t="shared" si="45"/>
        <v>0</v>
      </c>
      <c r="CC42" s="74">
        <f t="shared" si="25"/>
        <v>0</v>
      </c>
      <c r="CD42" s="74">
        <f t="shared" si="26"/>
        <v>0</v>
      </c>
      <c r="CE42" s="74">
        <f t="shared" si="27"/>
        <v>0</v>
      </c>
      <c r="CF42" s="74">
        <f t="shared" si="28"/>
        <v>0</v>
      </c>
      <c r="CG42" s="74">
        <f t="shared" si="29"/>
        <v>0</v>
      </c>
      <c r="CH42" s="74">
        <f t="shared" si="30"/>
        <v>0.01</v>
      </c>
      <c r="CI42" s="74">
        <f t="shared" si="31"/>
        <v>0.01</v>
      </c>
      <c r="CJ42" s="74">
        <f t="shared" si="32"/>
        <v>0.01</v>
      </c>
      <c r="CK42" s="74">
        <f t="shared" si="33"/>
        <v>0.01</v>
      </c>
      <c r="CL42" s="74">
        <f t="shared" si="34"/>
        <v>0.01</v>
      </c>
      <c r="CM42" s="74">
        <f t="shared" si="35"/>
        <v>0.01</v>
      </c>
      <c r="CN42" s="74">
        <f t="shared" si="36"/>
        <v>0.01</v>
      </c>
      <c r="CO42" s="74">
        <f t="shared" si="37"/>
        <v>0.01</v>
      </c>
      <c r="CP42" s="74">
        <f t="shared" si="38"/>
        <v>0.01</v>
      </c>
      <c r="CQ42" s="74">
        <f t="shared" si="39"/>
        <v>0.01</v>
      </c>
      <c r="CR42" s="74">
        <f t="shared" si="39"/>
        <v>0.01</v>
      </c>
      <c r="CS42" s="74">
        <f>IF($C42&gt;0,ROUND(Z42/$C42,2),"")</f>
        <v>0.01</v>
      </c>
      <c r="CT42" s="74">
        <f>IF($C42&gt;0,ROUND(AA42/$C42,2),"")</f>
        <v>0.01</v>
      </c>
      <c r="CU42" s="74">
        <f>IF($C42&gt;0,ROUND(AB42/$C42,2),"")</f>
        <v>0.01</v>
      </c>
      <c r="CV42" s="74">
        <f>IF($C42&gt;0,ROUND(AC42/$C42,2),"")</f>
        <v>0.01</v>
      </c>
      <c r="CW42" s="74">
        <f>IF($C42&gt;0,ROUND(AD42/$C42,2),"")</f>
        <v>0.01</v>
      </c>
      <c r="CX42" s="74">
        <f>IF($C42&gt;0,ROUND(AE42/$C42,2),"")</f>
        <v>0.01</v>
      </c>
      <c r="CY42" s="74">
        <f>IF($C42&gt;0,ROUND(AF42/$C42,2),"")</f>
        <v>0.01</v>
      </c>
      <c r="CZ42" s="74">
        <f>IF($C42&gt;0,ROUND(AG42/$C42,2),"")</f>
        <v>0.01</v>
      </c>
      <c r="DA42" s="74">
        <f>IF($C42&gt;0,ROUND(AH42/$C42,2),"")</f>
        <v>0.01</v>
      </c>
    </row>
    <row r="43" spans="1:105" x14ac:dyDescent="0.2">
      <c r="A43" s="225"/>
      <c r="B43" s="224" t="s">
        <v>194</v>
      </c>
      <c r="C43" s="54">
        <v>56148528</v>
      </c>
      <c r="D43" s="55">
        <v>213424</v>
      </c>
      <c r="E43" s="225"/>
      <c r="F43" s="224" t="s">
        <v>194</v>
      </c>
      <c r="G43" s="113">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5">
        <v>0</v>
      </c>
      <c r="X43" s="225"/>
      <c r="Y43" s="224" t="s">
        <v>194</v>
      </c>
      <c r="Z43" s="113">
        <v>0</v>
      </c>
      <c r="AA43" s="114">
        <v>0</v>
      </c>
      <c r="AB43" s="114">
        <v>96</v>
      </c>
      <c r="AC43" s="114">
        <v>416</v>
      </c>
      <c r="AD43" s="114">
        <v>416</v>
      </c>
      <c r="AE43" s="114">
        <v>416</v>
      </c>
      <c r="AF43" s="114">
        <v>416</v>
      </c>
      <c r="AG43" s="114">
        <v>496</v>
      </c>
      <c r="AH43" s="115">
        <v>512</v>
      </c>
      <c r="AJ43" s="62"/>
      <c r="AK43" t="str">
        <f t="shared" si="46"/>
        <v/>
      </c>
      <c r="AL43" t="str">
        <f t="shared" si="47"/>
        <v>Strathcona TSA</v>
      </c>
      <c r="AM43" s="74">
        <f t="shared" si="40"/>
        <v>0</v>
      </c>
      <c r="AN43" s="74">
        <f t="shared" si="4"/>
        <v>0</v>
      </c>
      <c r="AO43" s="74">
        <f t="shared" si="5"/>
        <v>0</v>
      </c>
      <c r="AP43" s="74">
        <f t="shared" si="6"/>
        <v>0</v>
      </c>
      <c r="AQ43" s="74">
        <f t="shared" si="7"/>
        <v>0</v>
      </c>
      <c r="AR43" s="74">
        <f t="shared" si="8"/>
        <v>0</v>
      </c>
      <c r="AS43" s="74">
        <f t="shared" si="9"/>
        <v>0</v>
      </c>
      <c r="AT43" s="74">
        <f t="shared" si="10"/>
        <v>0</v>
      </c>
      <c r="AU43" s="74">
        <f t="shared" si="11"/>
        <v>0</v>
      </c>
      <c r="AV43" s="74">
        <f t="shared" si="12"/>
        <v>0</v>
      </c>
      <c r="AW43" s="74">
        <f t="shared" si="13"/>
        <v>0</v>
      </c>
      <c r="AX43" s="74">
        <f t="shared" si="14"/>
        <v>0</v>
      </c>
      <c r="AY43" s="74">
        <f t="shared" si="15"/>
        <v>0</v>
      </c>
      <c r="AZ43" s="74">
        <f t="shared" si="16"/>
        <v>0</v>
      </c>
      <c r="BA43" s="74">
        <f t="shared" si="17"/>
        <v>0</v>
      </c>
      <c r="BB43" s="74">
        <f t="shared" si="18"/>
        <v>0</v>
      </c>
      <c r="BC43" s="74">
        <f t="shared" si="18"/>
        <v>0</v>
      </c>
      <c r="BD43" s="74">
        <f>IF($D43&gt;0,ROUND(Z43/$D43,2),"")</f>
        <v>0</v>
      </c>
      <c r="BE43" s="74">
        <f>IF($D43&gt;0,ROUND(AA43/$D43,2),"")</f>
        <v>0</v>
      </c>
      <c r="BF43" s="74">
        <f>IF($D43&gt;0,ROUND(AB43/$D43,2),"")</f>
        <v>0</v>
      </c>
      <c r="BG43" s="74">
        <f>IF($D43&gt;0,ROUND(AC43/$D43,2),"")</f>
        <v>0</v>
      </c>
      <c r="BH43" s="74">
        <f>IF($D43&gt;0,ROUND(AD43/$D43,2),"")</f>
        <v>0</v>
      </c>
      <c r="BI43" s="74">
        <f>IF($D43&gt;0,ROUND(AE43/$D43,2),"")</f>
        <v>0</v>
      </c>
      <c r="BJ43" s="74">
        <f>IF($D43&gt;0,ROUND(AF43/$D43,2),"")</f>
        <v>0</v>
      </c>
      <c r="BK43" s="74">
        <f>IF($D43&gt;0,ROUND(AG43/$D43,2),"")</f>
        <v>0</v>
      </c>
      <c r="BL43" s="74">
        <f>IF($D43&gt;0,ROUND(AH43/$D43,2),"")</f>
        <v>0</v>
      </c>
      <c r="BN43" t="str">
        <f t="shared" si="19"/>
        <v/>
      </c>
      <c r="BO43" t="str">
        <f t="shared" si="20"/>
        <v>Strathcona TSA</v>
      </c>
      <c r="BP43" s="27" t="str">
        <f t="shared" si="41"/>
        <v/>
      </c>
      <c r="BQ43" s="75" t="str">
        <f t="shared" si="42"/>
        <v/>
      </c>
      <c r="BR43" s="27" t="str">
        <f t="shared" si="50"/>
        <v/>
      </c>
      <c r="BS43" s="75" t="str">
        <f t="shared" si="22"/>
        <v/>
      </c>
      <c r="BT43" s="27">
        <f t="shared" si="43"/>
        <v>4.1599999999999997E-4</v>
      </c>
      <c r="BU43" s="75">
        <f t="shared" si="23"/>
        <v>1.9491716020691207E-3</v>
      </c>
      <c r="BV43" s="76">
        <f t="shared" si="44"/>
        <v>5.1199999999999998E-4</v>
      </c>
      <c r="BW43" s="77">
        <f t="shared" si="24"/>
        <v>2.3989804333158409E-3</v>
      </c>
      <c r="BZ43" s="57" t="str">
        <f t="shared" si="48"/>
        <v/>
      </c>
      <c r="CA43" s="57" t="str">
        <f t="shared" si="49"/>
        <v>Strathcona TSA</v>
      </c>
      <c r="CB43" s="74">
        <f t="shared" si="45"/>
        <v>0</v>
      </c>
      <c r="CC43" s="74">
        <f t="shared" si="25"/>
        <v>0</v>
      </c>
      <c r="CD43" s="74">
        <f t="shared" si="26"/>
        <v>0</v>
      </c>
      <c r="CE43" s="74">
        <f t="shared" si="27"/>
        <v>0</v>
      </c>
      <c r="CF43" s="74">
        <f t="shared" si="28"/>
        <v>0</v>
      </c>
      <c r="CG43" s="74">
        <f t="shared" si="29"/>
        <v>0</v>
      </c>
      <c r="CH43" s="74">
        <f t="shared" si="30"/>
        <v>0</v>
      </c>
      <c r="CI43" s="74">
        <f t="shared" si="31"/>
        <v>0</v>
      </c>
      <c r="CJ43" s="74">
        <f t="shared" si="32"/>
        <v>0</v>
      </c>
      <c r="CK43" s="74">
        <f t="shared" si="33"/>
        <v>0</v>
      </c>
      <c r="CL43" s="74">
        <f t="shared" si="34"/>
        <v>0</v>
      </c>
      <c r="CM43" s="74">
        <f t="shared" si="35"/>
        <v>0</v>
      </c>
      <c r="CN43" s="74">
        <f t="shared" si="36"/>
        <v>0</v>
      </c>
      <c r="CO43" s="74">
        <f t="shared" si="37"/>
        <v>0</v>
      </c>
      <c r="CP43" s="74">
        <f t="shared" si="38"/>
        <v>0</v>
      </c>
      <c r="CQ43" s="74">
        <f t="shared" si="39"/>
        <v>0</v>
      </c>
      <c r="CR43" s="74">
        <f t="shared" si="39"/>
        <v>0</v>
      </c>
      <c r="CS43" s="74">
        <f>IF($C43&gt;0,ROUND(Z43/$C43,2),"")</f>
        <v>0</v>
      </c>
      <c r="CT43" s="74">
        <f>IF($C43&gt;0,ROUND(AA43/$C43,2),"")</f>
        <v>0</v>
      </c>
      <c r="CU43" s="74">
        <f>IF($C43&gt;0,ROUND(AB43/$C43,2),"")</f>
        <v>0</v>
      </c>
      <c r="CV43" s="74">
        <f>IF($C43&gt;0,ROUND(AC43/$C43,2),"")</f>
        <v>0</v>
      </c>
      <c r="CW43" s="74">
        <f>IF($C43&gt;0,ROUND(AD43/$C43,2),"")</f>
        <v>0</v>
      </c>
      <c r="CX43" s="74">
        <f>IF($C43&gt;0,ROUND(AE43/$C43,2),"")</f>
        <v>0</v>
      </c>
      <c r="CY43" s="74">
        <f>IF($C43&gt;0,ROUND(AF43/$C43,2),"")</f>
        <v>0</v>
      </c>
      <c r="CZ43" s="74">
        <f>IF($C43&gt;0,ROUND(AG43/$C43,2),"")</f>
        <v>0</v>
      </c>
      <c r="DA43" s="74">
        <f>IF($C43&gt;0,ROUND(AH43/$C43,2),"")</f>
        <v>0</v>
      </c>
    </row>
    <row r="44" spans="1:105" x14ac:dyDescent="0.2">
      <c r="A44" s="225"/>
      <c r="B44" s="224" t="s">
        <v>195</v>
      </c>
      <c r="C44" s="54">
        <v>63022512</v>
      </c>
      <c r="D44" s="55">
        <v>797776</v>
      </c>
      <c r="E44" s="225"/>
      <c r="F44" s="224" t="s">
        <v>195</v>
      </c>
      <c r="G44" s="113">
        <v>0</v>
      </c>
      <c r="H44" s="114">
        <v>0</v>
      </c>
      <c r="I44" s="114">
        <v>0</v>
      </c>
      <c r="J44" s="114">
        <v>0</v>
      </c>
      <c r="K44" s="114">
        <v>0</v>
      </c>
      <c r="L44" s="114">
        <v>0</v>
      </c>
      <c r="M44" s="114">
        <v>0</v>
      </c>
      <c r="N44" s="114">
        <v>0</v>
      </c>
      <c r="O44" s="114">
        <v>192</v>
      </c>
      <c r="P44" s="114">
        <v>192</v>
      </c>
      <c r="Q44" s="114">
        <v>192</v>
      </c>
      <c r="R44" s="114">
        <v>800</v>
      </c>
      <c r="S44" s="114">
        <v>832</v>
      </c>
      <c r="T44" s="114">
        <v>1120</v>
      </c>
      <c r="U44" s="114">
        <v>1120</v>
      </c>
      <c r="V44" s="114">
        <v>1120</v>
      </c>
      <c r="W44" s="115">
        <v>1120</v>
      </c>
      <c r="X44" s="225"/>
      <c r="Y44" s="224" t="s">
        <v>195</v>
      </c>
      <c r="Z44" s="113">
        <v>1216</v>
      </c>
      <c r="AA44" s="114">
        <v>1632</v>
      </c>
      <c r="AB44" s="114">
        <v>1744</v>
      </c>
      <c r="AC44" s="114">
        <v>1936</v>
      </c>
      <c r="AD44" s="114">
        <v>3136</v>
      </c>
      <c r="AE44" s="114">
        <v>3760</v>
      </c>
      <c r="AF44" s="114">
        <v>4576</v>
      </c>
      <c r="AG44" s="114">
        <v>4960</v>
      </c>
      <c r="AH44" s="115">
        <v>6208</v>
      </c>
      <c r="AJ44" s="62"/>
      <c r="AK44" t="str">
        <f t="shared" si="46"/>
        <v/>
      </c>
      <c r="AL44" t="str">
        <f t="shared" si="47"/>
        <v>Sunshine Coast TSA</v>
      </c>
      <c r="AM44" s="74">
        <f t="shared" si="40"/>
        <v>0</v>
      </c>
      <c r="AN44" s="74">
        <f t="shared" si="4"/>
        <v>0</v>
      </c>
      <c r="AO44" s="74">
        <f t="shared" si="5"/>
        <v>0</v>
      </c>
      <c r="AP44" s="74">
        <f t="shared" si="6"/>
        <v>0</v>
      </c>
      <c r="AQ44" s="74">
        <f t="shared" si="7"/>
        <v>0</v>
      </c>
      <c r="AR44" s="74">
        <f t="shared" si="8"/>
        <v>0</v>
      </c>
      <c r="AS44" s="74">
        <f t="shared" si="9"/>
        <v>0</v>
      </c>
      <c r="AT44" s="74">
        <f t="shared" si="10"/>
        <v>0</v>
      </c>
      <c r="AU44" s="74">
        <f t="shared" si="11"/>
        <v>0</v>
      </c>
      <c r="AV44" s="74">
        <f t="shared" si="12"/>
        <v>0</v>
      </c>
      <c r="AW44" s="74">
        <f t="shared" si="13"/>
        <v>0</v>
      </c>
      <c r="AX44" s="74">
        <f t="shared" si="14"/>
        <v>0</v>
      </c>
      <c r="AY44" s="74">
        <f t="shared" si="15"/>
        <v>0</v>
      </c>
      <c r="AZ44" s="74">
        <f t="shared" si="16"/>
        <v>0</v>
      </c>
      <c r="BA44" s="74">
        <f t="shared" si="17"/>
        <v>0</v>
      </c>
      <c r="BB44" s="74">
        <f t="shared" si="18"/>
        <v>0</v>
      </c>
      <c r="BC44" s="74">
        <f t="shared" si="18"/>
        <v>0</v>
      </c>
      <c r="BD44" s="74">
        <f>IF($D44&gt;0,ROUND(Z44/$D44,2),"")</f>
        <v>0</v>
      </c>
      <c r="BE44" s="74">
        <f>IF($D44&gt;0,ROUND(AA44/$D44,2),"")</f>
        <v>0</v>
      </c>
      <c r="BF44" s="74">
        <f>IF($D44&gt;0,ROUND(AB44/$D44,2),"")</f>
        <v>0</v>
      </c>
      <c r="BG44" s="74">
        <f>IF($D44&gt;0,ROUND(AC44/$D44,2),"")</f>
        <v>0</v>
      </c>
      <c r="BH44" s="74">
        <f>IF($D44&gt;0,ROUND(AD44/$D44,2),"")</f>
        <v>0</v>
      </c>
      <c r="BI44" s="74">
        <f>IF($D44&gt;0,ROUND(AE44/$D44,2),"")</f>
        <v>0</v>
      </c>
      <c r="BJ44" s="74">
        <f>IF($D44&gt;0,ROUND(AF44/$D44,2),"")</f>
        <v>0.01</v>
      </c>
      <c r="BK44" s="74">
        <f>IF($D44&gt;0,ROUND(AG44/$D44,2),"")</f>
        <v>0.01</v>
      </c>
      <c r="BL44" s="74">
        <f>IF($D44&gt;0,ROUND(AH44/$D44,2),"")</f>
        <v>0.01</v>
      </c>
      <c r="BN44" t="str">
        <f t="shared" si="19"/>
        <v/>
      </c>
      <c r="BO44" t="str">
        <f t="shared" si="20"/>
        <v>Sunshine Coast TSA</v>
      </c>
      <c r="BP44" s="27">
        <f t="shared" si="41"/>
        <v>1.1199999999999999E-3</v>
      </c>
      <c r="BQ44" s="75">
        <f t="shared" si="42"/>
        <v>1.4039028499227854E-3</v>
      </c>
      <c r="BR44" s="27">
        <f t="shared" si="50"/>
        <v>1.2160000000000001E-3</v>
      </c>
      <c r="BS44" s="75">
        <f t="shared" si="22"/>
        <v>1.524237379916167E-3</v>
      </c>
      <c r="BT44" s="27">
        <f t="shared" si="43"/>
        <v>3.1359999999999999E-3</v>
      </c>
      <c r="BU44" s="75">
        <f t="shared" si="23"/>
        <v>3.9309279797837991E-3</v>
      </c>
      <c r="BV44" s="76">
        <f t="shared" si="44"/>
        <v>6.208E-3</v>
      </c>
      <c r="BW44" s="77">
        <f t="shared" si="24"/>
        <v>7.7816329395720106E-3</v>
      </c>
      <c r="BZ44" s="57" t="str">
        <f t="shared" si="48"/>
        <v/>
      </c>
      <c r="CA44" s="57" t="str">
        <f t="shared" si="49"/>
        <v>Sunshine Coast TSA</v>
      </c>
      <c r="CB44" s="74">
        <f t="shared" si="45"/>
        <v>0</v>
      </c>
      <c r="CC44" s="74">
        <f t="shared" si="25"/>
        <v>0</v>
      </c>
      <c r="CD44" s="74">
        <f t="shared" si="26"/>
        <v>0</v>
      </c>
      <c r="CE44" s="74">
        <f t="shared" si="27"/>
        <v>0</v>
      </c>
      <c r="CF44" s="74">
        <f t="shared" si="28"/>
        <v>0</v>
      </c>
      <c r="CG44" s="74">
        <f t="shared" si="29"/>
        <v>0</v>
      </c>
      <c r="CH44" s="74">
        <f t="shared" si="30"/>
        <v>0</v>
      </c>
      <c r="CI44" s="74">
        <f t="shared" si="31"/>
        <v>0</v>
      </c>
      <c r="CJ44" s="74">
        <f t="shared" si="32"/>
        <v>0</v>
      </c>
      <c r="CK44" s="74">
        <f t="shared" si="33"/>
        <v>0</v>
      </c>
      <c r="CL44" s="74">
        <f t="shared" si="34"/>
        <v>0</v>
      </c>
      <c r="CM44" s="74">
        <f t="shared" si="35"/>
        <v>0</v>
      </c>
      <c r="CN44" s="74">
        <f t="shared" si="36"/>
        <v>0</v>
      </c>
      <c r="CO44" s="74">
        <f t="shared" si="37"/>
        <v>0</v>
      </c>
      <c r="CP44" s="74">
        <f t="shared" si="38"/>
        <v>0</v>
      </c>
      <c r="CQ44" s="74">
        <f t="shared" si="39"/>
        <v>0</v>
      </c>
      <c r="CR44" s="74">
        <f t="shared" si="39"/>
        <v>0</v>
      </c>
      <c r="CS44" s="74">
        <f>IF($C44&gt;0,ROUND(Z44/$C44,2),"")</f>
        <v>0</v>
      </c>
      <c r="CT44" s="74">
        <f>IF($C44&gt;0,ROUND(AA44/$C44,2),"")</f>
        <v>0</v>
      </c>
      <c r="CU44" s="74">
        <f>IF($C44&gt;0,ROUND(AB44/$C44,2),"")</f>
        <v>0</v>
      </c>
      <c r="CV44" s="74">
        <f>IF($C44&gt;0,ROUND(AC44/$C44,2),"")</f>
        <v>0</v>
      </c>
      <c r="CW44" s="74">
        <f>IF($C44&gt;0,ROUND(AD44/$C44,2),"")</f>
        <v>0</v>
      </c>
      <c r="CX44" s="74">
        <f>IF($C44&gt;0,ROUND(AE44/$C44,2),"")</f>
        <v>0</v>
      </c>
      <c r="CY44" s="74">
        <f>IF($C44&gt;0,ROUND(AF44/$C44,2),"")</f>
        <v>0</v>
      </c>
      <c r="CZ44" s="74">
        <f>IF($C44&gt;0,ROUND(AG44/$C44,2),"")</f>
        <v>0</v>
      </c>
      <c r="DA44" s="74">
        <f>IF($C44&gt;0,ROUND(AH44/$C44,2),"")</f>
        <v>0</v>
      </c>
    </row>
    <row r="45" spans="1:105" x14ac:dyDescent="0.2">
      <c r="A45" s="140" t="s">
        <v>203</v>
      </c>
      <c r="B45" s="142"/>
      <c r="C45" s="145">
        <v>953569424</v>
      </c>
      <c r="D45" s="146">
        <v>79297216</v>
      </c>
      <c r="E45" s="140" t="s">
        <v>203</v>
      </c>
      <c r="F45" s="142"/>
      <c r="G45" s="316">
        <v>37760</v>
      </c>
      <c r="H45" s="317">
        <v>62176</v>
      </c>
      <c r="I45" s="317">
        <v>86512</v>
      </c>
      <c r="J45" s="317">
        <v>120704</v>
      </c>
      <c r="K45" s="317">
        <v>147040</v>
      </c>
      <c r="L45" s="317">
        <v>200464</v>
      </c>
      <c r="M45" s="317">
        <v>215968</v>
      </c>
      <c r="N45" s="317">
        <v>300176</v>
      </c>
      <c r="O45" s="317">
        <v>437232</v>
      </c>
      <c r="P45" s="317">
        <v>1057088</v>
      </c>
      <c r="Q45" s="317">
        <v>2355440</v>
      </c>
      <c r="R45" s="317">
        <v>6367776</v>
      </c>
      <c r="S45" s="317">
        <v>10344240</v>
      </c>
      <c r="T45" s="317">
        <v>13684272</v>
      </c>
      <c r="U45" s="317">
        <v>16128592</v>
      </c>
      <c r="V45" s="317">
        <v>16848592</v>
      </c>
      <c r="W45" s="323">
        <v>16966048</v>
      </c>
      <c r="X45" s="140" t="s">
        <v>203</v>
      </c>
      <c r="Y45" s="142"/>
      <c r="Z45" s="316">
        <v>17107376</v>
      </c>
      <c r="AA45" s="317">
        <v>17309744</v>
      </c>
      <c r="AB45" s="317">
        <v>17616592</v>
      </c>
      <c r="AC45" s="317">
        <v>18128832</v>
      </c>
      <c r="AD45" s="317">
        <v>19123216</v>
      </c>
      <c r="AE45" s="317">
        <v>20806224</v>
      </c>
      <c r="AF45" s="317">
        <v>23041152</v>
      </c>
      <c r="AG45" s="317">
        <v>25316688</v>
      </c>
      <c r="AH45" s="323">
        <v>27214464</v>
      </c>
      <c r="AJ45" s="62"/>
      <c r="AK45" t="str">
        <f t="shared" si="46"/>
        <v>Non-pine Units Total</v>
      </c>
      <c r="AL45" t="str">
        <f t="shared" si="47"/>
        <v/>
      </c>
      <c r="AM45" s="74">
        <f t="shared" si="40"/>
        <v>0</v>
      </c>
      <c r="AN45" s="74">
        <f t="shared" si="4"/>
        <v>0</v>
      </c>
      <c r="AO45" s="74">
        <f t="shared" si="5"/>
        <v>0</v>
      </c>
      <c r="AP45" s="74">
        <f t="shared" si="6"/>
        <v>0</v>
      </c>
      <c r="AQ45" s="74">
        <f t="shared" si="7"/>
        <v>0</v>
      </c>
      <c r="AR45" s="74">
        <f t="shared" si="8"/>
        <v>0</v>
      </c>
      <c r="AS45" s="74">
        <f t="shared" si="9"/>
        <v>0</v>
      </c>
      <c r="AT45" s="74">
        <f t="shared" si="10"/>
        <v>0</v>
      </c>
      <c r="AU45" s="74">
        <f t="shared" si="11"/>
        <v>0.01</v>
      </c>
      <c r="AV45" s="74">
        <f t="shared" si="12"/>
        <v>0.01</v>
      </c>
      <c r="AW45" s="74">
        <f t="shared" si="13"/>
        <v>0.03</v>
      </c>
      <c r="AX45" s="74">
        <f t="shared" si="14"/>
        <v>0.08</v>
      </c>
      <c r="AY45" s="117">
        <f t="shared" si="15"/>
        <v>0.13</v>
      </c>
      <c r="AZ45" s="117">
        <f t="shared" si="16"/>
        <v>0.17</v>
      </c>
      <c r="BA45" s="117">
        <f t="shared" si="17"/>
        <v>0.2</v>
      </c>
      <c r="BB45" s="117">
        <f t="shared" si="18"/>
        <v>0.21</v>
      </c>
      <c r="BC45" s="117">
        <f t="shared" si="18"/>
        <v>0.21</v>
      </c>
      <c r="BD45" s="74">
        <f>IF($D45&gt;0,ROUND(Z45/$D45,2),"")</f>
        <v>0.22</v>
      </c>
      <c r="BE45" s="74">
        <f>IF($D45&gt;0,ROUND(AA45/$D45,2),"")</f>
        <v>0.22</v>
      </c>
      <c r="BF45" s="74">
        <f>IF($D45&gt;0,ROUND(AB45/$D45,2),"")</f>
        <v>0.22</v>
      </c>
      <c r="BG45" s="74">
        <f>IF($D45&gt;0,ROUND(AC45/$D45,2),"")</f>
        <v>0.23</v>
      </c>
      <c r="BH45" s="74">
        <f>IF($D45&gt;0,ROUND(AD45/$D45,2),"")</f>
        <v>0.24</v>
      </c>
      <c r="BI45" s="74">
        <f>IF($D45&gt;0,ROUND(AE45/$D45,2),"")</f>
        <v>0.26</v>
      </c>
      <c r="BJ45" s="74">
        <f>IF($D45&gt;0,ROUND(AF45/$D45,2),"")</f>
        <v>0.28999999999999998</v>
      </c>
      <c r="BK45" s="74">
        <f>IF($D45&gt;0,ROUND(AG45/$D45,2),"")</f>
        <v>0.32</v>
      </c>
      <c r="BL45" s="74">
        <f>IF($D45&gt;0,ROUND(AH45/$D45,2),"")</f>
        <v>0.34</v>
      </c>
      <c r="BN45" t="str">
        <f t="shared" si="19"/>
        <v>Non-pine Units Total</v>
      </c>
      <c r="BO45" t="str">
        <f t="shared" si="20"/>
        <v/>
      </c>
      <c r="BP45" s="27">
        <f t="shared" si="41"/>
        <v>16.966048000000001</v>
      </c>
      <c r="BQ45" s="75">
        <f t="shared" si="42"/>
        <v>0.21395515323009576</v>
      </c>
      <c r="BR45" s="27">
        <f t="shared" si="50"/>
        <v>17.107375999999999</v>
      </c>
      <c r="BS45" s="75">
        <f t="shared" si="22"/>
        <v>0.21573740999936239</v>
      </c>
      <c r="BT45" s="27">
        <f t="shared" si="43"/>
        <v>19.123215999999999</v>
      </c>
      <c r="BU45" s="75">
        <f t="shared" si="23"/>
        <v>0.24115873122203937</v>
      </c>
      <c r="BV45" s="76">
        <f t="shared" si="44"/>
        <v>27.214464</v>
      </c>
      <c r="BW45" s="77">
        <f t="shared" si="24"/>
        <v>0.34319570563486113</v>
      </c>
      <c r="BZ45" s="57" t="str">
        <f t="shared" si="48"/>
        <v>Non-pine Units Total</v>
      </c>
      <c r="CA45" s="57" t="str">
        <f t="shared" si="49"/>
        <v/>
      </c>
      <c r="CB45" s="74">
        <f t="shared" si="45"/>
        <v>0</v>
      </c>
      <c r="CC45" s="74">
        <f t="shared" si="25"/>
        <v>0</v>
      </c>
      <c r="CD45" s="74">
        <f t="shared" si="26"/>
        <v>0</v>
      </c>
      <c r="CE45" s="74">
        <f t="shared" si="27"/>
        <v>0</v>
      </c>
      <c r="CF45" s="74">
        <f t="shared" si="28"/>
        <v>0</v>
      </c>
      <c r="CG45" s="74">
        <f t="shared" si="29"/>
        <v>0</v>
      </c>
      <c r="CH45" s="74">
        <f t="shared" si="30"/>
        <v>0</v>
      </c>
      <c r="CI45" s="74">
        <f t="shared" si="31"/>
        <v>0</v>
      </c>
      <c r="CJ45" s="74">
        <f t="shared" si="32"/>
        <v>0</v>
      </c>
      <c r="CK45" s="74">
        <f t="shared" si="33"/>
        <v>0</v>
      </c>
      <c r="CL45" s="74">
        <f t="shared" si="34"/>
        <v>0</v>
      </c>
      <c r="CM45" s="74">
        <f t="shared" si="35"/>
        <v>0.01</v>
      </c>
      <c r="CN45" s="120">
        <f t="shared" si="36"/>
        <v>0.01</v>
      </c>
      <c r="CO45" s="120">
        <f t="shared" si="37"/>
        <v>0.01</v>
      </c>
      <c r="CP45" s="120">
        <f t="shared" si="38"/>
        <v>0.02</v>
      </c>
      <c r="CQ45" s="120">
        <f t="shared" si="39"/>
        <v>0.02</v>
      </c>
      <c r="CR45" s="120">
        <f t="shared" si="39"/>
        <v>0.02</v>
      </c>
      <c r="CS45" s="74">
        <f>IF($C45&gt;0,ROUND(Z45/$C45,2),"")</f>
        <v>0.02</v>
      </c>
      <c r="CT45" s="74">
        <f>IF($C45&gt;0,ROUND(AA45/$C45,2),"")</f>
        <v>0.02</v>
      </c>
      <c r="CU45" s="74">
        <f>IF($C45&gt;0,ROUND(AB45/$C45,2),"")</f>
        <v>0.02</v>
      </c>
      <c r="CV45" s="74">
        <f>IF($C45&gt;0,ROUND(AC45/$C45,2),"")</f>
        <v>0.02</v>
      </c>
      <c r="CW45" s="74">
        <f>IF($C45&gt;0,ROUND(AD45/$C45,2),"")</f>
        <v>0.02</v>
      </c>
      <c r="CX45" s="74">
        <f>IF($C45&gt;0,ROUND(AE45/$C45,2),"")</f>
        <v>0.02</v>
      </c>
      <c r="CY45" s="74">
        <f>IF($C45&gt;0,ROUND(AF45/$C45,2),"")</f>
        <v>0.02</v>
      </c>
      <c r="CZ45" s="74">
        <f>IF($C45&gt;0,ROUND(AG45/$C45,2),"")</f>
        <v>0.03</v>
      </c>
      <c r="DA45" s="74">
        <f>IF($C45&gt;0,ROUND(AH45/$C45,2),"")</f>
        <v>0.03</v>
      </c>
    </row>
    <row r="46" spans="1:105" x14ac:dyDescent="0.2">
      <c r="A46" s="140" t="s">
        <v>334</v>
      </c>
      <c r="B46" s="140" t="s">
        <v>334</v>
      </c>
      <c r="C46" s="145">
        <v>370075520</v>
      </c>
      <c r="D46" s="146">
        <v>91970448</v>
      </c>
      <c r="E46" s="140" t="s">
        <v>334</v>
      </c>
      <c r="F46" s="140" t="s">
        <v>334</v>
      </c>
      <c r="G46" s="316">
        <v>520576</v>
      </c>
      <c r="H46" s="317">
        <v>1074624</v>
      </c>
      <c r="I46" s="317">
        <v>1725376</v>
      </c>
      <c r="J46" s="317">
        <v>3098368</v>
      </c>
      <c r="K46" s="317">
        <v>6313488</v>
      </c>
      <c r="L46" s="317">
        <v>13102528</v>
      </c>
      <c r="M46" s="317">
        <v>22556528</v>
      </c>
      <c r="N46" s="317">
        <v>27024784</v>
      </c>
      <c r="O46" s="317">
        <v>35139904</v>
      </c>
      <c r="P46" s="317">
        <v>41082240</v>
      </c>
      <c r="Q46" s="317">
        <v>44598384</v>
      </c>
      <c r="R46" s="317">
        <v>47952240</v>
      </c>
      <c r="S46" s="317">
        <v>48623904</v>
      </c>
      <c r="T46" s="317">
        <v>49022560</v>
      </c>
      <c r="U46" s="317">
        <v>49145888</v>
      </c>
      <c r="V46" s="317">
        <v>49224048</v>
      </c>
      <c r="W46" s="323">
        <v>49261856</v>
      </c>
      <c r="X46" s="140" t="s">
        <v>334</v>
      </c>
      <c r="Y46" s="140" t="s">
        <v>334</v>
      </c>
      <c r="Z46" s="316">
        <v>49319680</v>
      </c>
      <c r="AA46" s="317">
        <v>49372368</v>
      </c>
      <c r="AB46" s="317">
        <v>49451072</v>
      </c>
      <c r="AC46" s="317">
        <v>49523744</v>
      </c>
      <c r="AD46" s="317">
        <v>49619776</v>
      </c>
      <c r="AE46" s="317">
        <v>49726720</v>
      </c>
      <c r="AF46" s="317">
        <v>49835680</v>
      </c>
      <c r="AG46" s="317">
        <v>49961920</v>
      </c>
      <c r="AH46" s="323">
        <v>50098864</v>
      </c>
      <c r="AJ46" s="62"/>
      <c r="AK46" t="str">
        <f t="shared" si="46"/>
        <v>Interior TFLs</v>
      </c>
      <c r="AL46" t="str">
        <f t="shared" si="47"/>
        <v>Interior TFLs</v>
      </c>
      <c r="AM46" s="74">
        <f t="shared" si="40"/>
        <v>0.01</v>
      </c>
      <c r="AN46" s="74">
        <f t="shared" si="4"/>
        <v>0.01</v>
      </c>
      <c r="AO46" s="74">
        <f t="shared" si="5"/>
        <v>0.02</v>
      </c>
      <c r="AP46" s="74">
        <f t="shared" si="6"/>
        <v>0.03</v>
      </c>
      <c r="AQ46" s="74">
        <f t="shared" si="7"/>
        <v>7.0000000000000007E-2</v>
      </c>
      <c r="AR46" s="74">
        <f t="shared" si="8"/>
        <v>0.14000000000000001</v>
      </c>
      <c r="AS46" s="74">
        <f t="shared" si="9"/>
        <v>0.25</v>
      </c>
      <c r="AT46" s="74">
        <f t="shared" si="10"/>
        <v>0.28999999999999998</v>
      </c>
      <c r="AU46" s="74">
        <f t="shared" si="11"/>
        <v>0.38</v>
      </c>
      <c r="AV46" s="74">
        <f t="shared" si="12"/>
        <v>0.45</v>
      </c>
      <c r="AW46" s="74">
        <f t="shared" si="13"/>
        <v>0.48</v>
      </c>
      <c r="AX46" s="74">
        <f t="shared" si="14"/>
        <v>0.52</v>
      </c>
      <c r="AY46" s="74">
        <f t="shared" si="15"/>
        <v>0.53</v>
      </c>
      <c r="AZ46" s="74">
        <f t="shared" si="16"/>
        <v>0.53</v>
      </c>
      <c r="BA46" s="74">
        <f t="shared" si="17"/>
        <v>0.53</v>
      </c>
      <c r="BB46" s="74">
        <f t="shared" si="18"/>
        <v>0.54</v>
      </c>
      <c r="BC46" s="74">
        <f t="shared" si="18"/>
        <v>0.54</v>
      </c>
      <c r="BD46" s="74">
        <f>IF($D46&gt;0,ROUND(Z46/$D46,2),"")</f>
        <v>0.54</v>
      </c>
      <c r="BE46" s="74">
        <f>IF($D46&gt;0,ROUND(AA46/$D46,2),"")</f>
        <v>0.54</v>
      </c>
      <c r="BF46" s="74">
        <f>IF($D46&gt;0,ROUND(AB46/$D46,2),"")</f>
        <v>0.54</v>
      </c>
      <c r="BG46" s="74">
        <f>IF($D46&gt;0,ROUND(AC46/$D46,2),"")</f>
        <v>0.54</v>
      </c>
      <c r="BH46" s="74">
        <f>IF($D46&gt;0,ROUND(AD46/$D46,2),"")</f>
        <v>0.54</v>
      </c>
      <c r="BI46" s="74">
        <f>IF($D46&gt;0,ROUND(AE46/$D46,2),"")</f>
        <v>0.54</v>
      </c>
      <c r="BJ46" s="74">
        <f>IF($D46&gt;0,ROUND(AF46/$D46,2),"")</f>
        <v>0.54</v>
      </c>
      <c r="BK46" s="74">
        <f>IF($D46&gt;0,ROUND(AG46/$D46,2),"")</f>
        <v>0.54</v>
      </c>
      <c r="BL46" s="74">
        <f>IF($D46&gt;0,ROUND(AH46/$D46,2),"")</f>
        <v>0.54</v>
      </c>
      <c r="BN46" t="str">
        <f t="shared" si="19"/>
        <v>Interior TFLs</v>
      </c>
      <c r="BO46" t="str">
        <f t="shared" si="20"/>
        <v>Interior TFLs</v>
      </c>
      <c r="BP46" s="27">
        <f t="shared" si="41"/>
        <v>49.261856000000002</v>
      </c>
      <c r="BQ46" s="75">
        <f t="shared" si="42"/>
        <v>0.53562700923235684</v>
      </c>
      <c r="BR46" s="27">
        <f t="shared" si="50"/>
        <v>49.319679999999998</v>
      </c>
      <c r="BS46" s="75">
        <f t="shared" si="22"/>
        <v>0.53625573292847284</v>
      </c>
      <c r="BT46" s="27">
        <f t="shared" si="43"/>
        <v>49.619776000000002</v>
      </c>
      <c r="BU46" s="75">
        <f t="shared" si="23"/>
        <v>0.53951869409182396</v>
      </c>
      <c r="BV46" s="76">
        <f t="shared" si="44"/>
        <v>50.098863999999999</v>
      </c>
      <c r="BW46" s="77">
        <f t="shared" si="24"/>
        <v>0.54472784562275922</v>
      </c>
      <c r="BZ46" s="57" t="str">
        <f t="shared" si="48"/>
        <v>Interior TFLs</v>
      </c>
      <c r="CA46" s="57" t="str">
        <f t="shared" si="49"/>
        <v>Interior TFLs</v>
      </c>
      <c r="CB46" s="74">
        <f t="shared" si="45"/>
        <v>0</v>
      </c>
      <c r="CC46" s="74">
        <f t="shared" si="25"/>
        <v>0</v>
      </c>
      <c r="CD46" s="74">
        <f t="shared" si="26"/>
        <v>0</v>
      </c>
      <c r="CE46" s="74">
        <f t="shared" si="27"/>
        <v>0.01</v>
      </c>
      <c r="CF46" s="74">
        <f t="shared" si="28"/>
        <v>0.02</v>
      </c>
      <c r="CG46" s="74">
        <f t="shared" si="29"/>
        <v>0.04</v>
      </c>
      <c r="CH46" s="74">
        <f t="shared" si="30"/>
        <v>0.06</v>
      </c>
      <c r="CI46" s="74">
        <f t="shared" si="31"/>
        <v>7.0000000000000007E-2</v>
      </c>
      <c r="CJ46" s="74">
        <f t="shared" si="32"/>
        <v>0.09</v>
      </c>
      <c r="CK46" s="74">
        <f t="shared" si="33"/>
        <v>0.11</v>
      </c>
      <c r="CL46" s="74">
        <f t="shared" si="34"/>
        <v>0.12</v>
      </c>
      <c r="CM46" s="74">
        <f t="shared" si="35"/>
        <v>0.13</v>
      </c>
      <c r="CN46" s="74">
        <f t="shared" si="36"/>
        <v>0.13</v>
      </c>
      <c r="CO46" s="74">
        <f t="shared" si="37"/>
        <v>0.13</v>
      </c>
      <c r="CP46" s="74">
        <f t="shared" si="38"/>
        <v>0.13</v>
      </c>
      <c r="CQ46" s="74">
        <f t="shared" si="39"/>
        <v>0.13</v>
      </c>
      <c r="CR46" s="74">
        <f t="shared" si="39"/>
        <v>0.13</v>
      </c>
      <c r="CS46" s="74">
        <f>IF($C46&gt;0,ROUND(Z46/$C46,2),"")</f>
        <v>0.13</v>
      </c>
      <c r="CT46" s="74">
        <f>IF($C46&gt;0,ROUND(AA46/$C46,2),"")</f>
        <v>0.13</v>
      </c>
      <c r="CU46" s="74">
        <f>IF($C46&gt;0,ROUND(AB46/$C46,2),"")</f>
        <v>0.13</v>
      </c>
      <c r="CV46" s="74">
        <f>IF($C46&gt;0,ROUND(AC46/$C46,2),"")</f>
        <v>0.13</v>
      </c>
      <c r="CW46" s="74">
        <f>IF($C46&gt;0,ROUND(AD46/$C46,2),"")</f>
        <v>0.13</v>
      </c>
      <c r="CX46" s="74">
        <f>IF($C46&gt;0,ROUND(AE46/$C46,2),"")</f>
        <v>0.13</v>
      </c>
      <c r="CY46" s="74">
        <f>IF($C46&gt;0,ROUND(AF46/$C46,2),"")</f>
        <v>0.13</v>
      </c>
      <c r="CZ46" s="74">
        <f>IF($C46&gt;0,ROUND(AG46/$C46,2),"")</f>
        <v>0.14000000000000001</v>
      </c>
      <c r="DA46" s="74">
        <f>IF($C46&gt;0,ROUND(AH46/$C46,2),"")</f>
        <v>0.14000000000000001</v>
      </c>
    </row>
    <row r="47" spans="1:105" x14ac:dyDescent="0.2">
      <c r="A47" s="140" t="s">
        <v>346</v>
      </c>
      <c r="B47" s="142"/>
      <c r="C47" s="145">
        <v>370075520</v>
      </c>
      <c r="D47" s="146">
        <v>91970448</v>
      </c>
      <c r="E47" s="140" t="s">
        <v>346</v>
      </c>
      <c r="F47" s="142"/>
      <c r="G47" s="316">
        <v>520576</v>
      </c>
      <c r="H47" s="317">
        <v>1074624</v>
      </c>
      <c r="I47" s="317">
        <v>1725376</v>
      </c>
      <c r="J47" s="317">
        <v>3098368</v>
      </c>
      <c r="K47" s="317">
        <v>6313488</v>
      </c>
      <c r="L47" s="317">
        <v>13102528</v>
      </c>
      <c r="M47" s="317">
        <v>22556528</v>
      </c>
      <c r="N47" s="317">
        <v>27024784</v>
      </c>
      <c r="O47" s="317">
        <v>35139904</v>
      </c>
      <c r="P47" s="317">
        <v>41082240</v>
      </c>
      <c r="Q47" s="317">
        <v>44598384</v>
      </c>
      <c r="R47" s="317">
        <v>47952240</v>
      </c>
      <c r="S47" s="317">
        <v>48623904</v>
      </c>
      <c r="T47" s="317">
        <v>49022560</v>
      </c>
      <c r="U47" s="317">
        <v>49145888</v>
      </c>
      <c r="V47" s="317">
        <v>49224048</v>
      </c>
      <c r="W47" s="323">
        <v>49261856</v>
      </c>
      <c r="X47" s="140" t="s">
        <v>346</v>
      </c>
      <c r="Y47" s="142"/>
      <c r="Z47" s="316">
        <v>49319680</v>
      </c>
      <c r="AA47" s="317">
        <v>49372368</v>
      </c>
      <c r="AB47" s="317">
        <v>49451072</v>
      </c>
      <c r="AC47" s="317">
        <v>49523744</v>
      </c>
      <c r="AD47" s="317">
        <v>49619776</v>
      </c>
      <c r="AE47" s="317">
        <v>49726720</v>
      </c>
      <c r="AF47" s="317">
        <v>49835680</v>
      </c>
      <c r="AG47" s="317">
        <v>49961920</v>
      </c>
      <c r="AH47" s="323">
        <v>50098864</v>
      </c>
      <c r="AJ47" s="62"/>
      <c r="AK47" t="str">
        <f t="shared" si="46"/>
        <v>Interior TFLs Total</v>
      </c>
      <c r="AL47" t="str">
        <f t="shared" si="47"/>
        <v/>
      </c>
      <c r="AM47" s="74">
        <f t="shared" si="40"/>
        <v>0.01</v>
      </c>
      <c r="AN47" s="74">
        <f t="shared" si="4"/>
        <v>0.01</v>
      </c>
      <c r="AO47" s="74">
        <f t="shared" si="5"/>
        <v>0.02</v>
      </c>
      <c r="AP47" s="74">
        <f t="shared" si="6"/>
        <v>0.03</v>
      </c>
      <c r="AQ47" s="74">
        <f t="shared" si="7"/>
        <v>7.0000000000000007E-2</v>
      </c>
      <c r="AR47" s="74">
        <f t="shared" si="8"/>
        <v>0.14000000000000001</v>
      </c>
      <c r="AS47" s="74">
        <f t="shared" si="9"/>
        <v>0.25</v>
      </c>
      <c r="AT47" s="74">
        <f t="shared" si="10"/>
        <v>0.28999999999999998</v>
      </c>
      <c r="AU47" s="74">
        <f t="shared" si="11"/>
        <v>0.38</v>
      </c>
      <c r="AV47" s="74">
        <f t="shared" si="12"/>
        <v>0.45</v>
      </c>
      <c r="AW47" s="74">
        <f t="shared" si="13"/>
        <v>0.48</v>
      </c>
      <c r="AX47" s="74">
        <f t="shared" si="14"/>
        <v>0.52</v>
      </c>
      <c r="AY47" s="74">
        <f t="shared" si="15"/>
        <v>0.53</v>
      </c>
      <c r="AZ47" s="74">
        <f t="shared" si="16"/>
        <v>0.53</v>
      </c>
      <c r="BA47" s="74">
        <f t="shared" si="17"/>
        <v>0.53</v>
      </c>
      <c r="BB47" s="74">
        <f t="shared" si="18"/>
        <v>0.54</v>
      </c>
      <c r="BC47" s="74">
        <f t="shared" si="18"/>
        <v>0.54</v>
      </c>
      <c r="BD47" s="74">
        <f>IF($D47&gt;0,ROUND(Z47/$D47,2),"")</f>
        <v>0.54</v>
      </c>
      <c r="BE47" s="74">
        <f>IF($D47&gt;0,ROUND(AA47/$D47,2),"")</f>
        <v>0.54</v>
      </c>
      <c r="BF47" s="74">
        <f>IF($D47&gt;0,ROUND(AB47/$D47,2),"")</f>
        <v>0.54</v>
      </c>
      <c r="BG47" s="74">
        <f>IF($D47&gt;0,ROUND(AC47/$D47,2),"")</f>
        <v>0.54</v>
      </c>
      <c r="BH47" s="74">
        <f>IF($D47&gt;0,ROUND(AD47/$D47,2),"")</f>
        <v>0.54</v>
      </c>
      <c r="BI47" s="74">
        <f>IF($D47&gt;0,ROUND(AE47/$D47,2),"")</f>
        <v>0.54</v>
      </c>
      <c r="BJ47" s="74">
        <f>IF($D47&gt;0,ROUND(AF47/$D47,2),"")</f>
        <v>0.54</v>
      </c>
      <c r="BK47" s="74">
        <f>IF($D47&gt;0,ROUND(AG47/$D47,2),"")</f>
        <v>0.54</v>
      </c>
      <c r="BL47" s="74">
        <f>IF($D47&gt;0,ROUND(AH47/$D47,2),"")</f>
        <v>0.54</v>
      </c>
      <c r="BN47" t="str">
        <f t="shared" si="19"/>
        <v>Interior TFLs Total</v>
      </c>
      <c r="BO47" t="str">
        <f t="shared" si="20"/>
        <v/>
      </c>
      <c r="BP47" s="27">
        <f t="shared" si="41"/>
        <v>49.261856000000002</v>
      </c>
      <c r="BQ47" s="75">
        <f t="shared" si="42"/>
        <v>0.53562700923235684</v>
      </c>
      <c r="BR47" s="27">
        <f t="shared" si="50"/>
        <v>49.319679999999998</v>
      </c>
      <c r="BS47" s="75">
        <f t="shared" si="22"/>
        <v>0.53625573292847284</v>
      </c>
      <c r="BT47" s="27">
        <f t="shared" si="43"/>
        <v>49.619776000000002</v>
      </c>
      <c r="BU47" s="75">
        <f t="shared" si="23"/>
        <v>0.53951869409182396</v>
      </c>
      <c r="BV47" s="76">
        <f t="shared" si="44"/>
        <v>50.098863999999999</v>
      </c>
      <c r="BW47" s="77">
        <f t="shared" si="24"/>
        <v>0.54472784562275922</v>
      </c>
      <c r="BZ47" s="57" t="str">
        <f t="shared" si="48"/>
        <v>Interior TFLs Total</v>
      </c>
      <c r="CA47" s="57" t="str">
        <f t="shared" si="49"/>
        <v/>
      </c>
      <c r="CB47" s="74">
        <f t="shared" si="45"/>
        <v>0</v>
      </c>
      <c r="CC47" s="74">
        <f t="shared" si="25"/>
        <v>0</v>
      </c>
      <c r="CD47" s="74">
        <f t="shared" si="26"/>
        <v>0</v>
      </c>
      <c r="CE47" s="74">
        <f t="shared" si="27"/>
        <v>0.01</v>
      </c>
      <c r="CF47" s="74">
        <f t="shared" si="28"/>
        <v>0.02</v>
      </c>
      <c r="CG47" s="74">
        <f t="shared" si="29"/>
        <v>0.04</v>
      </c>
      <c r="CH47" s="74">
        <f t="shared" si="30"/>
        <v>0.06</v>
      </c>
      <c r="CI47" s="74">
        <f t="shared" si="31"/>
        <v>7.0000000000000007E-2</v>
      </c>
      <c r="CJ47" s="74">
        <f t="shared" si="32"/>
        <v>0.09</v>
      </c>
      <c r="CK47" s="74">
        <f t="shared" si="33"/>
        <v>0.11</v>
      </c>
      <c r="CL47" s="74">
        <f t="shared" si="34"/>
        <v>0.12</v>
      </c>
      <c r="CM47" s="74">
        <f t="shared" si="35"/>
        <v>0.13</v>
      </c>
      <c r="CN47" s="74">
        <f t="shared" si="36"/>
        <v>0.13</v>
      </c>
      <c r="CO47" s="74">
        <f t="shared" si="37"/>
        <v>0.13</v>
      </c>
      <c r="CP47" s="74">
        <f t="shared" si="38"/>
        <v>0.13</v>
      </c>
      <c r="CQ47" s="74">
        <f t="shared" si="39"/>
        <v>0.13</v>
      </c>
      <c r="CR47" s="74">
        <f t="shared" si="39"/>
        <v>0.13</v>
      </c>
      <c r="CS47" s="74">
        <f>IF($C47&gt;0,ROUND(Z47/$C47,2),"")</f>
        <v>0.13</v>
      </c>
      <c r="CT47" s="74">
        <f>IF($C47&gt;0,ROUND(AA47/$C47,2),"")</f>
        <v>0.13</v>
      </c>
      <c r="CU47" s="74">
        <f>IF($C47&gt;0,ROUND(AB47/$C47,2),"")</f>
        <v>0.13</v>
      </c>
      <c r="CV47" s="74">
        <f>IF($C47&gt;0,ROUND(AC47/$C47,2),"")</f>
        <v>0.13</v>
      </c>
      <c r="CW47" s="74">
        <f>IF($C47&gt;0,ROUND(AD47/$C47,2),"")</f>
        <v>0.13</v>
      </c>
      <c r="CX47" s="74">
        <f>IF($C47&gt;0,ROUND(AE47/$C47,2),"")</f>
        <v>0.13</v>
      </c>
      <c r="CY47" s="74">
        <f>IF($C47&gt;0,ROUND(AF47/$C47,2),"")</f>
        <v>0.13</v>
      </c>
      <c r="CZ47" s="74">
        <f>IF($C47&gt;0,ROUND(AG47/$C47,2),"")</f>
        <v>0.14000000000000001</v>
      </c>
      <c r="DA47" s="74">
        <f>IF($C47&gt;0,ROUND(AH47/$C47,2),"")</f>
        <v>0.14000000000000001</v>
      </c>
    </row>
    <row r="48" spans="1:105" x14ac:dyDescent="0.2">
      <c r="A48" s="140" t="s">
        <v>336</v>
      </c>
      <c r="B48" s="140" t="s">
        <v>336</v>
      </c>
      <c r="C48" s="145">
        <v>422006432</v>
      </c>
      <c r="D48" s="146">
        <v>2638912</v>
      </c>
      <c r="E48" s="140" t="s">
        <v>336</v>
      </c>
      <c r="F48" s="140" t="s">
        <v>336</v>
      </c>
      <c r="G48" s="316">
        <v>0</v>
      </c>
      <c r="H48" s="317">
        <v>0</v>
      </c>
      <c r="I48" s="317">
        <v>0</v>
      </c>
      <c r="J48" s="317">
        <v>0</v>
      </c>
      <c r="K48" s="317">
        <v>0</v>
      </c>
      <c r="L48" s="317">
        <v>0</v>
      </c>
      <c r="M48" s="317">
        <v>0</v>
      </c>
      <c r="N48" s="317">
        <v>0</v>
      </c>
      <c r="O48" s="317">
        <v>0</v>
      </c>
      <c r="P48" s="317">
        <v>0</v>
      </c>
      <c r="Q48" s="317">
        <v>0</v>
      </c>
      <c r="R48" s="317">
        <v>0</v>
      </c>
      <c r="S48" s="317">
        <v>0</v>
      </c>
      <c r="T48" s="317">
        <v>0</v>
      </c>
      <c r="U48" s="317">
        <v>0</v>
      </c>
      <c r="V48" s="317">
        <v>0</v>
      </c>
      <c r="W48" s="323">
        <v>0</v>
      </c>
      <c r="X48" s="140" t="s">
        <v>336</v>
      </c>
      <c r="Y48" s="140" t="s">
        <v>336</v>
      </c>
      <c r="Z48" s="316">
        <v>0</v>
      </c>
      <c r="AA48" s="317">
        <v>0</v>
      </c>
      <c r="AB48" s="317">
        <v>0</v>
      </c>
      <c r="AC48" s="317">
        <v>0</v>
      </c>
      <c r="AD48" s="317">
        <v>0</v>
      </c>
      <c r="AE48" s="317">
        <v>80</v>
      </c>
      <c r="AF48" s="317">
        <v>80</v>
      </c>
      <c r="AG48" s="317">
        <v>80</v>
      </c>
      <c r="AH48" s="323">
        <v>80</v>
      </c>
      <c r="AJ48" s="62"/>
      <c r="AK48" t="str">
        <f t="shared" si="46"/>
        <v>Coast TFLs</v>
      </c>
      <c r="AL48" t="str">
        <f t="shared" si="47"/>
        <v>Coast TFLs</v>
      </c>
      <c r="AM48" s="74">
        <f t="shared" si="40"/>
        <v>0</v>
      </c>
      <c r="AN48" s="74">
        <f t="shared" si="4"/>
        <v>0</v>
      </c>
      <c r="AO48" s="74">
        <f t="shared" si="5"/>
        <v>0</v>
      </c>
      <c r="AP48" s="74">
        <f t="shared" si="6"/>
        <v>0</v>
      </c>
      <c r="AQ48" s="74">
        <f t="shared" si="7"/>
        <v>0</v>
      </c>
      <c r="AR48" s="74">
        <f t="shared" si="8"/>
        <v>0</v>
      </c>
      <c r="AS48" s="74">
        <f t="shared" si="9"/>
        <v>0</v>
      </c>
      <c r="AT48" s="74">
        <f t="shared" si="10"/>
        <v>0</v>
      </c>
      <c r="AU48" s="74">
        <f t="shared" si="11"/>
        <v>0</v>
      </c>
      <c r="AV48" s="74">
        <f t="shared" si="12"/>
        <v>0</v>
      </c>
      <c r="AW48" s="74">
        <f t="shared" si="13"/>
        <v>0</v>
      </c>
      <c r="AX48" s="74">
        <f t="shared" si="14"/>
        <v>0</v>
      </c>
      <c r="AY48" s="74">
        <f t="shared" si="15"/>
        <v>0</v>
      </c>
      <c r="AZ48" s="74">
        <f t="shared" si="16"/>
        <v>0</v>
      </c>
      <c r="BA48" s="74">
        <f t="shared" si="17"/>
        <v>0</v>
      </c>
      <c r="BB48" s="74">
        <f t="shared" si="18"/>
        <v>0</v>
      </c>
      <c r="BC48" s="74">
        <f t="shared" si="18"/>
        <v>0</v>
      </c>
      <c r="BD48" s="74">
        <f>IF($D48&gt;0,ROUND(Z48/$D48,2),"")</f>
        <v>0</v>
      </c>
      <c r="BE48" s="74">
        <f>IF($D48&gt;0,ROUND(AA48/$D48,2),"")</f>
        <v>0</v>
      </c>
      <c r="BF48" s="74">
        <f>IF($D48&gt;0,ROUND(AB48/$D48,2),"")</f>
        <v>0</v>
      </c>
      <c r="BG48" s="74">
        <f>IF($D48&gt;0,ROUND(AC48/$D48,2),"")</f>
        <v>0</v>
      </c>
      <c r="BH48" s="74">
        <f>IF($D48&gt;0,ROUND(AD48/$D48,2),"")</f>
        <v>0</v>
      </c>
      <c r="BI48" s="74">
        <f>IF($D48&gt;0,ROUND(AE48/$D48,2),"")</f>
        <v>0</v>
      </c>
      <c r="BJ48" s="74">
        <f>IF($D48&gt;0,ROUND(AF48/$D48,2),"")</f>
        <v>0</v>
      </c>
      <c r="BK48" s="74">
        <f>IF($D48&gt;0,ROUND(AG48/$D48,2),"")</f>
        <v>0</v>
      </c>
      <c r="BL48" s="74">
        <f>IF($D48&gt;0,ROUND(AH48/$D48,2),"")</f>
        <v>0</v>
      </c>
      <c r="BN48" t="str">
        <f t="shared" si="19"/>
        <v>Coast TFLs</v>
      </c>
      <c r="BO48" t="str">
        <f t="shared" si="20"/>
        <v>Coast TFLs</v>
      </c>
      <c r="BP48" s="27" t="str">
        <f t="shared" si="41"/>
        <v/>
      </c>
      <c r="BQ48" s="75" t="str">
        <f t="shared" si="42"/>
        <v/>
      </c>
      <c r="BR48" s="27" t="str">
        <f t="shared" si="50"/>
        <v/>
      </c>
      <c r="BS48" s="75" t="str">
        <f t="shared" si="22"/>
        <v/>
      </c>
      <c r="BT48" s="27" t="str">
        <f t="shared" si="43"/>
        <v/>
      </c>
      <c r="BU48" s="75" t="str">
        <f t="shared" si="23"/>
        <v/>
      </c>
      <c r="BV48" s="76">
        <f t="shared" si="44"/>
        <v>8.0000000000000007E-5</v>
      </c>
      <c r="BW48" s="77">
        <f t="shared" si="24"/>
        <v>3.031552397351636E-5</v>
      </c>
      <c r="BZ48" s="57" t="str">
        <f t="shared" si="48"/>
        <v>Coast TFLs</v>
      </c>
      <c r="CA48" s="57" t="str">
        <f t="shared" si="49"/>
        <v>Coast TFLs</v>
      </c>
      <c r="CB48" s="74">
        <f t="shared" si="45"/>
        <v>0</v>
      </c>
      <c r="CC48" s="74">
        <f t="shared" si="25"/>
        <v>0</v>
      </c>
      <c r="CD48" s="74">
        <f t="shared" si="26"/>
        <v>0</v>
      </c>
      <c r="CE48" s="74">
        <f t="shared" si="27"/>
        <v>0</v>
      </c>
      <c r="CF48" s="74">
        <f t="shared" si="28"/>
        <v>0</v>
      </c>
      <c r="CG48" s="74">
        <f t="shared" si="29"/>
        <v>0</v>
      </c>
      <c r="CH48" s="74">
        <f t="shared" si="30"/>
        <v>0</v>
      </c>
      <c r="CI48" s="74">
        <f t="shared" si="31"/>
        <v>0</v>
      </c>
      <c r="CJ48" s="74">
        <f t="shared" si="32"/>
        <v>0</v>
      </c>
      <c r="CK48" s="74">
        <f t="shared" si="33"/>
        <v>0</v>
      </c>
      <c r="CL48" s="74">
        <f t="shared" si="34"/>
        <v>0</v>
      </c>
      <c r="CM48" s="74">
        <f t="shared" si="35"/>
        <v>0</v>
      </c>
      <c r="CN48" s="74">
        <f t="shared" si="36"/>
        <v>0</v>
      </c>
      <c r="CO48" s="74">
        <f t="shared" si="37"/>
        <v>0</v>
      </c>
      <c r="CP48" s="74">
        <f t="shared" si="38"/>
        <v>0</v>
      </c>
      <c r="CQ48" s="74">
        <f t="shared" si="39"/>
        <v>0</v>
      </c>
      <c r="CR48" s="74">
        <f t="shared" si="39"/>
        <v>0</v>
      </c>
      <c r="CS48" s="74">
        <f>IF($C48&gt;0,ROUND(Z48/$C48,2),"")</f>
        <v>0</v>
      </c>
      <c r="CT48" s="74">
        <f>IF($C48&gt;0,ROUND(AA48/$C48,2),"")</f>
        <v>0</v>
      </c>
      <c r="CU48" s="74">
        <f>IF($C48&gt;0,ROUND(AB48/$C48,2),"")</f>
        <v>0</v>
      </c>
      <c r="CV48" s="74">
        <f>IF($C48&gt;0,ROUND(AC48/$C48,2),"")</f>
        <v>0</v>
      </c>
      <c r="CW48" s="74">
        <f>IF($C48&gt;0,ROUND(AD48/$C48,2),"")</f>
        <v>0</v>
      </c>
      <c r="CX48" s="74">
        <f>IF($C48&gt;0,ROUND(AE48/$C48,2),"")</f>
        <v>0</v>
      </c>
      <c r="CY48" s="74">
        <f>IF($C48&gt;0,ROUND(AF48/$C48,2),"")</f>
        <v>0</v>
      </c>
      <c r="CZ48" s="74">
        <f>IF($C48&gt;0,ROUND(AG48/$C48,2),"")</f>
        <v>0</v>
      </c>
      <c r="DA48" s="74">
        <f>IF($C48&gt;0,ROUND(AH48/$C48,2),"")</f>
        <v>0</v>
      </c>
    </row>
    <row r="49" spans="1:105" x14ac:dyDescent="0.2">
      <c r="A49" s="140" t="s">
        <v>347</v>
      </c>
      <c r="B49" s="142"/>
      <c r="C49" s="145">
        <v>422006432</v>
      </c>
      <c r="D49" s="146">
        <v>2638912</v>
      </c>
      <c r="E49" s="140" t="s">
        <v>347</v>
      </c>
      <c r="F49" s="142"/>
      <c r="G49" s="316">
        <v>0</v>
      </c>
      <c r="H49" s="317">
        <v>0</v>
      </c>
      <c r="I49" s="317">
        <v>0</v>
      </c>
      <c r="J49" s="317">
        <v>0</v>
      </c>
      <c r="K49" s="317">
        <v>0</v>
      </c>
      <c r="L49" s="317">
        <v>0</v>
      </c>
      <c r="M49" s="317">
        <v>0</v>
      </c>
      <c r="N49" s="317">
        <v>0</v>
      </c>
      <c r="O49" s="317">
        <v>0</v>
      </c>
      <c r="P49" s="317">
        <v>0</v>
      </c>
      <c r="Q49" s="317">
        <v>0</v>
      </c>
      <c r="R49" s="317">
        <v>0</v>
      </c>
      <c r="S49" s="317">
        <v>0</v>
      </c>
      <c r="T49" s="317">
        <v>0</v>
      </c>
      <c r="U49" s="317">
        <v>0</v>
      </c>
      <c r="V49" s="317">
        <v>0</v>
      </c>
      <c r="W49" s="323">
        <v>0</v>
      </c>
      <c r="X49" s="140" t="s">
        <v>347</v>
      </c>
      <c r="Y49" s="142"/>
      <c r="Z49" s="316">
        <v>0</v>
      </c>
      <c r="AA49" s="317">
        <v>0</v>
      </c>
      <c r="AB49" s="317">
        <v>0</v>
      </c>
      <c r="AC49" s="317">
        <v>0</v>
      </c>
      <c r="AD49" s="317">
        <v>0</v>
      </c>
      <c r="AE49" s="317">
        <v>80</v>
      </c>
      <c r="AF49" s="317">
        <v>80</v>
      </c>
      <c r="AG49" s="317">
        <v>80</v>
      </c>
      <c r="AH49" s="323">
        <v>80</v>
      </c>
      <c r="AJ49" s="62"/>
      <c r="AK49" t="str">
        <f t="shared" si="46"/>
        <v>Coast TFLs Total</v>
      </c>
      <c r="AL49" t="str">
        <f t="shared" si="47"/>
        <v/>
      </c>
      <c r="AM49" s="74">
        <f t="shared" si="40"/>
        <v>0</v>
      </c>
      <c r="AN49" s="74">
        <f t="shared" si="4"/>
        <v>0</v>
      </c>
      <c r="AO49" s="74">
        <f t="shared" si="5"/>
        <v>0</v>
      </c>
      <c r="AP49" s="74">
        <f t="shared" si="6"/>
        <v>0</v>
      </c>
      <c r="AQ49" s="74">
        <f t="shared" si="7"/>
        <v>0</v>
      </c>
      <c r="AR49" s="74">
        <f t="shared" si="8"/>
        <v>0</v>
      </c>
      <c r="AS49" s="74">
        <f t="shared" si="9"/>
        <v>0</v>
      </c>
      <c r="AT49" s="74">
        <f t="shared" si="10"/>
        <v>0</v>
      </c>
      <c r="AU49" s="74">
        <f t="shared" si="11"/>
        <v>0</v>
      </c>
      <c r="AV49" s="74">
        <f t="shared" si="12"/>
        <v>0</v>
      </c>
      <c r="AW49" s="74">
        <f t="shared" si="13"/>
        <v>0</v>
      </c>
      <c r="AX49" s="74">
        <f t="shared" si="14"/>
        <v>0</v>
      </c>
      <c r="AY49" s="74">
        <f t="shared" si="15"/>
        <v>0</v>
      </c>
      <c r="AZ49" s="74">
        <f t="shared" si="16"/>
        <v>0</v>
      </c>
      <c r="BA49" s="74">
        <f t="shared" si="17"/>
        <v>0</v>
      </c>
      <c r="BB49" s="74">
        <f t="shared" si="18"/>
        <v>0</v>
      </c>
      <c r="BC49" s="74">
        <f t="shared" si="18"/>
        <v>0</v>
      </c>
      <c r="BD49" s="74">
        <f>IF($D49&gt;0,ROUND(Z49/$D49,2),"")</f>
        <v>0</v>
      </c>
      <c r="BE49" s="74">
        <f>IF($D49&gt;0,ROUND(AA49/$D49,2),"")</f>
        <v>0</v>
      </c>
      <c r="BF49" s="74">
        <f>IF($D49&gt;0,ROUND(AB49/$D49,2),"")</f>
        <v>0</v>
      </c>
      <c r="BG49" s="74">
        <f>IF($D49&gt;0,ROUND(AC49/$D49,2),"")</f>
        <v>0</v>
      </c>
      <c r="BH49" s="74">
        <f>IF($D49&gt;0,ROUND(AD49/$D49,2),"")</f>
        <v>0</v>
      </c>
      <c r="BI49" s="74">
        <f>IF($D49&gt;0,ROUND(AE49/$D49,2),"")</f>
        <v>0</v>
      </c>
      <c r="BJ49" s="74">
        <f>IF($D49&gt;0,ROUND(AF49/$D49,2),"")</f>
        <v>0</v>
      </c>
      <c r="BK49" s="74">
        <f>IF($D49&gt;0,ROUND(AG49/$D49,2),"")</f>
        <v>0</v>
      </c>
      <c r="BL49" s="74">
        <f>IF($D49&gt;0,ROUND(AH49/$D49,2),"")</f>
        <v>0</v>
      </c>
      <c r="BN49" t="str">
        <f t="shared" si="19"/>
        <v>Coast TFLs Total</v>
      </c>
      <c r="BO49" t="str">
        <f t="shared" si="20"/>
        <v/>
      </c>
      <c r="BP49" s="27" t="str">
        <f t="shared" si="41"/>
        <v/>
      </c>
      <c r="BQ49" s="75" t="str">
        <f t="shared" si="42"/>
        <v/>
      </c>
      <c r="BR49" s="27" t="str">
        <f t="shared" si="50"/>
        <v/>
      </c>
      <c r="BS49" s="75" t="str">
        <f t="shared" si="22"/>
        <v/>
      </c>
      <c r="BT49" s="27" t="str">
        <f t="shared" si="43"/>
        <v/>
      </c>
      <c r="BU49" s="75" t="str">
        <f t="shared" si="23"/>
        <v/>
      </c>
      <c r="BV49" s="76">
        <f t="shared" si="44"/>
        <v>8.0000000000000007E-5</v>
      </c>
      <c r="BW49" s="77">
        <f t="shared" si="24"/>
        <v>3.031552397351636E-5</v>
      </c>
      <c r="BZ49" s="57" t="str">
        <f t="shared" si="48"/>
        <v>Coast TFLs Total</v>
      </c>
      <c r="CA49" s="57" t="str">
        <f t="shared" si="49"/>
        <v/>
      </c>
      <c r="CB49" s="74">
        <f t="shared" si="45"/>
        <v>0</v>
      </c>
      <c r="CC49" s="74">
        <f t="shared" si="25"/>
        <v>0</v>
      </c>
      <c r="CD49" s="74">
        <f t="shared" si="26"/>
        <v>0</v>
      </c>
      <c r="CE49" s="74">
        <f t="shared" si="27"/>
        <v>0</v>
      </c>
      <c r="CF49" s="74">
        <f t="shared" si="28"/>
        <v>0</v>
      </c>
      <c r="CG49" s="74">
        <f t="shared" si="29"/>
        <v>0</v>
      </c>
      <c r="CH49" s="74">
        <f t="shared" si="30"/>
        <v>0</v>
      </c>
      <c r="CI49" s="74">
        <f t="shared" si="31"/>
        <v>0</v>
      </c>
      <c r="CJ49" s="74">
        <f t="shared" si="32"/>
        <v>0</v>
      </c>
      <c r="CK49" s="74">
        <f t="shared" si="33"/>
        <v>0</v>
      </c>
      <c r="CL49" s="74">
        <f t="shared" si="34"/>
        <v>0</v>
      </c>
      <c r="CM49" s="74">
        <f t="shared" si="35"/>
        <v>0</v>
      </c>
      <c r="CN49" s="74">
        <f t="shared" si="36"/>
        <v>0</v>
      </c>
      <c r="CO49" s="74">
        <f t="shared" si="37"/>
        <v>0</v>
      </c>
      <c r="CP49" s="74">
        <f t="shared" si="38"/>
        <v>0</v>
      </c>
      <c r="CQ49" s="74">
        <f t="shared" si="39"/>
        <v>0</v>
      </c>
      <c r="CR49" s="74">
        <f t="shared" si="39"/>
        <v>0</v>
      </c>
      <c r="CS49" s="74">
        <f>IF($C49&gt;0,ROUND(Z49/$C49,2),"")</f>
        <v>0</v>
      </c>
      <c r="CT49" s="74">
        <f>IF($C49&gt;0,ROUND(AA49/$C49,2),"")</f>
        <v>0</v>
      </c>
      <c r="CU49" s="74">
        <f>IF($C49&gt;0,ROUND(AB49/$C49,2),"")</f>
        <v>0</v>
      </c>
      <c r="CV49" s="74">
        <f>IF($C49&gt;0,ROUND(AC49/$C49,2),"")</f>
        <v>0</v>
      </c>
      <c r="CW49" s="74">
        <f>IF($C49&gt;0,ROUND(AD49/$C49,2),"")</f>
        <v>0</v>
      </c>
      <c r="CX49" s="74">
        <f>IF($C49&gt;0,ROUND(AE49/$C49,2),"")</f>
        <v>0</v>
      </c>
      <c r="CY49" s="74">
        <f>IF($C49&gt;0,ROUND(AF49/$C49,2),"")</f>
        <v>0</v>
      </c>
      <c r="CZ49" s="74">
        <f>IF($C49&gt;0,ROUND(AG49/$C49,2),"")</f>
        <v>0</v>
      </c>
      <c r="DA49" s="74">
        <f>IF($C49&gt;0,ROUND(AH49/$C49,2),"")</f>
        <v>0</v>
      </c>
    </row>
    <row r="50" spans="1:105" x14ac:dyDescent="0.2">
      <c r="A50" s="147" t="s">
        <v>44</v>
      </c>
      <c r="B50" s="148"/>
      <c r="C50" s="149">
        <v>4597284048</v>
      </c>
      <c r="D50" s="150">
        <v>1351874944</v>
      </c>
      <c r="E50" s="147" t="s">
        <v>44</v>
      </c>
      <c r="F50" s="148"/>
      <c r="G50" s="324">
        <v>5573536</v>
      </c>
      <c r="H50" s="325">
        <v>12502576</v>
      </c>
      <c r="I50" s="325">
        <v>24752720</v>
      </c>
      <c r="J50" s="325">
        <v>52691472</v>
      </c>
      <c r="K50" s="325">
        <v>106993104</v>
      </c>
      <c r="L50" s="325">
        <v>185750416</v>
      </c>
      <c r="M50" s="325">
        <v>325447136</v>
      </c>
      <c r="N50" s="325">
        <v>438121968</v>
      </c>
      <c r="O50" s="325">
        <v>541686208</v>
      </c>
      <c r="P50" s="325">
        <v>602028912</v>
      </c>
      <c r="Q50" s="325">
        <v>649284176</v>
      </c>
      <c r="R50" s="325">
        <v>688924032</v>
      </c>
      <c r="S50" s="325">
        <v>710931600</v>
      </c>
      <c r="T50" s="325">
        <v>723153504</v>
      </c>
      <c r="U50" s="325">
        <v>728494480</v>
      </c>
      <c r="V50" s="325">
        <v>730662816</v>
      </c>
      <c r="W50" s="326">
        <v>731345392</v>
      </c>
      <c r="X50" s="147" t="s">
        <v>44</v>
      </c>
      <c r="Y50" s="148"/>
      <c r="Z50" s="324">
        <v>732182656</v>
      </c>
      <c r="AA50" s="325">
        <v>733149120</v>
      </c>
      <c r="AB50" s="325">
        <v>734287952</v>
      </c>
      <c r="AC50" s="325">
        <v>735669648</v>
      </c>
      <c r="AD50" s="325">
        <v>737641712</v>
      </c>
      <c r="AE50" s="325">
        <v>740397904</v>
      </c>
      <c r="AF50" s="325">
        <v>743820112</v>
      </c>
      <c r="AG50" s="325">
        <v>747362768</v>
      </c>
      <c r="AH50" s="326">
        <v>750584080</v>
      </c>
      <c r="AJ50" s="62"/>
      <c r="AK50" t="str">
        <f t="shared" si="46"/>
        <v>Grand Total</v>
      </c>
      <c r="AL50" t="str">
        <f t="shared" si="47"/>
        <v/>
      </c>
      <c r="AM50" s="74">
        <f t="shared" si="40"/>
        <v>0</v>
      </c>
      <c r="AN50" s="74">
        <f t="shared" si="4"/>
        <v>0.01</v>
      </c>
      <c r="AO50" s="74">
        <f t="shared" si="5"/>
        <v>0.02</v>
      </c>
      <c r="AP50" s="74">
        <f t="shared" si="6"/>
        <v>0.04</v>
      </c>
      <c r="AQ50" s="74">
        <f t="shared" si="7"/>
        <v>0.08</v>
      </c>
      <c r="AR50" s="74">
        <f t="shared" si="8"/>
        <v>0.14000000000000001</v>
      </c>
      <c r="AS50" s="74">
        <f t="shared" si="9"/>
        <v>0.24</v>
      </c>
      <c r="AT50" s="74">
        <f t="shared" si="10"/>
        <v>0.32</v>
      </c>
      <c r="AU50" s="74">
        <f t="shared" si="11"/>
        <v>0.4</v>
      </c>
      <c r="AV50" s="74">
        <f t="shared" si="12"/>
        <v>0.45</v>
      </c>
      <c r="AW50" s="74">
        <f t="shared" si="13"/>
        <v>0.48</v>
      </c>
      <c r="AX50" s="74">
        <f t="shared" si="14"/>
        <v>0.51</v>
      </c>
      <c r="AY50" s="74">
        <f t="shared" si="15"/>
        <v>0.53</v>
      </c>
      <c r="AZ50" s="74">
        <f t="shared" si="16"/>
        <v>0.53</v>
      </c>
      <c r="BA50" s="74">
        <f t="shared" si="17"/>
        <v>0.54</v>
      </c>
      <c r="BB50" s="74">
        <f t="shared" si="18"/>
        <v>0.54</v>
      </c>
      <c r="BC50" s="74">
        <f t="shared" si="18"/>
        <v>0.54</v>
      </c>
      <c r="BD50" s="74">
        <f>IF($D50&gt;0,ROUND(Z50/$D50,2),"")</f>
        <v>0.54</v>
      </c>
      <c r="BE50" s="74">
        <f>IF($D50&gt;0,ROUND(AA50/$D50,2),"")</f>
        <v>0.54</v>
      </c>
      <c r="BF50" s="74">
        <f>IF($D50&gt;0,ROUND(AB50/$D50,2),"")</f>
        <v>0.54</v>
      </c>
      <c r="BG50" s="74">
        <f>IF($D50&gt;0,ROUND(AC50/$D50,2),"")</f>
        <v>0.54</v>
      </c>
      <c r="BH50" s="74">
        <f>IF($D50&gt;0,ROUND(AD50/$D50,2),"")</f>
        <v>0.55000000000000004</v>
      </c>
      <c r="BI50" s="74">
        <f>IF($D50&gt;0,ROUND(AE50/$D50,2),"")</f>
        <v>0.55000000000000004</v>
      </c>
      <c r="BJ50" s="74">
        <f>IF($D50&gt;0,ROUND(AF50/$D50,2),"")</f>
        <v>0.55000000000000004</v>
      </c>
      <c r="BK50" s="74">
        <f>IF($D50&gt;0,ROUND(AG50/$D50,2),"")</f>
        <v>0.55000000000000004</v>
      </c>
      <c r="BL50" s="74">
        <f>IF($D50&gt;0,ROUND(AH50/$D50,2),"")</f>
        <v>0.56000000000000005</v>
      </c>
      <c r="BN50" t="str">
        <f t="shared" si="19"/>
        <v>Grand Total</v>
      </c>
      <c r="BO50" t="str">
        <f t="shared" si="20"/>
        <v/>
      </c>
      <c r="BP50" s="27">
        <f t="shared" si="41"/>
        <v>731.34539199999995</v>
      </c>
      <c r="BQ50" s="75">
        <f t="shared" si="42"/>
        <v>0.54098598043104196</v>
      </c>
      <c r="BR50" s="27">
        <f t="shared" si="50"/>
        <v>732.18265599999995</v>
      </c>
      <c r="BS50" s="75">
        <f t="shared" si="22"/>
        <v>0.54160531582424243</v>
      </c>
      <c r="BT50" s="27">
        <f t="shared" si="43"/>
        <v>737.64171199999998</v>
      </c>
      <c r="BU50" s="75">
        <f t="shared" si="23"/>
        <v>0.5456434526535614</v>
      </c>
      <c r="BV50" s="76">
        <f t="shared" si="44"/>
        <v>750.58407999999997</v>
      </c>
      <c r="BW50" s="77">
        <f t="shared" si="24"/>
        <v>0.55521709558365773</v>
      </c>
      <c r="BZ50" s="57" t="str">
        <f t="shared" si="48"/>
        <v>Grand Total</v>
      </c>
      <c r="CA50" s="57" t="str">
        <f t="shared" si="49"/>
        <v/>
      </c>
      <c r="CB50" s="74">
        <f t="shared" si="45"/>
        <v>0</v>
      </c>
      <c r="CC50" s="74">
        <f t="shared" si="25"/>
        <v>0</v>
      </c>
      <c r="CD50" s="74">
        <f t="shared" si="26"/>
        <v>0.01</v>
      </c>
      <c r="CE50" s="74">
        <f t="shared" si="27"/>
        <v>0.01</v>
      </c>
      <c r="CF50" s="74">
        <f t="shared" si="28"/>
        <v>0.02</v>
      </c>
      <c r="CG50" s="74">
        <f t="shared" si="29"/>
        <v>0.04</v>
      </c>
      <c r="CH50" s="74">
        <f t="shared" si="30"/>
        <v>7.0000000000000007E-2</v>
      </c>
      <c r="CI50" s="74">
        <f t="shared" si="31"/>
        <v>0.1</v>
      </c>
      <c r="CJ50" s="74">
        <f t="shared" si="32"/>
        <v>0.12</v>
      </c>
      <c r="CK50" s="74">
        <f t="shared" si="33"/>
        <v>0.13</v>
      </c>
      <c r="CL50" s="74">
        <f t="shared" si="34"/>
        <v>0.14000000000000001</v>
      </c>
      <c r="CM50" s="74">
        <f t="shared" si="35"/>
        <v>0.15</v>
      </c>
      <c r="CN50" s="74">
        <f t="shared" si="36"/>
        <v>0.15</v>
      </c>
      <c r="CO50" s="74">
        <f t="shared" si="37"/>
        <v>0.16</v>
      </c>
      <c r="CP50" s="74">
        <f t="shared" si="38"/>
        <v>0.16</v>
      </c>
      <c r="CQ50" s="74">
        <f t="shared" si="39"/>
        <v>0.16</v>
      </c>
      <c r="CR50" s="74">
        <f t="shared" si="39"/>
        <v>0.16</v>
      </c>
      <c r="CS50" s="74">
        <f>IF($C50&gt;0,ROUND(Z50/$C50,2),"")</f>
        <v>0.16</v>
      </c>
      <c r="CT50" s="74">
        <f>IF($C50&gt;0,ROUND(AA50/$C50,2),"")</f>
        <v>0.16</v>
      </c>
      <c r="CU50" s="74">
        <f>IF($C50&gt;0,ROUND(AB50/$C50,2),"")</f>
        <v>0.16</v>
      </c>
      <c r="CV50" s="74">
        <f>IF($C50&gt;0,ROUND(AC50/$C50,2),"")</f>
        <v>0.16</v>
      </c>
      <c r="CW50" s="74">
        <f>IF($C50&gt;0,ROUND(AD50/$C50,2),"")</f>
        <v>0.16</v>
      </c>
      <c r="CX50" s="74">
        <f>IF($C50&gt;0,ROUND(AE50/$C50,2),"")</f>
        <v>0.16</v>
      </c>
      <c r="CY50" s="74">
        <f>IF($C50&gt;0,ROUND(AF50/$C50,2),"")</f>
        <v>0.16</v>
      </c>
      <c r="CZ50" s="74">
        <f>IF($C50&gt;0,ROUND(AG50/$C50,2),"")</f>
        <v>0.16</v>
      </c>
      <c r="DA50" s="74">
        <f>IF($C50&gt;0,ROUND(AH50/$C50,2),"")</f>
        <v>0.16</v>
      </c>
    </row>
    <row r="54" spans="1:105" x14ac:dyDescent="0.2">
      <c r="CS54" s="228">
        <f>333000/156500000</f>
        <v>2.1277955271565493E-3</v>
      </c>
    </row>
    <row r="84" spans="76:76" x14ac:dyDescent="0.2">
      <c r="BX84" s="8"/>
    </row>
  </sheetData>
  <sortState ref="BO116:BW138">
    <sortCondition descending="1" ref="BQ116:BQ138"/>
  </sortState>
  <mergeCells count="5">
    <mergeCell ref="BP3:BW3"/>
    <mergeCell ref="BP4:BQ4"/>
    <mergeCell ref="BR4:BS4"/>
    <mergeCell ref="BV4:BW4"/>
    <mergeCell ref="BT4:BU4"/>
  </mergeCells>
  <phoneticPr fontId="6" type="noConversion"/>
  <conditionalFormatting sqref="AK4:AK50 BZ4:BZ50 CA5:CA50 BN4:BN50">
    <cfRule type="expression" dxfId="29" priority="51" stopIfTrue="1">
      <formula>FIND("Total",$AK4)</formula>
    </cfRule>
    <cfRule type="expression" dxfId="28" priority="53">
      <formula>$AK4&gt;0</formula>
    </cfRule>
  </conditionalFormatting>
  <conditionalFormatting sqref="AK5:AK50 BN5:BN50 BZ5:BZ50">
    <cfRule type="expression" dxfId="27" priority="52" stopIfTrue="1">
      <formula>FIND("Total",$AK5)</formula>
    </cfRule>
  </conditionalFormatting>
  <conditionalFormatting sqref="AL4:BL50 CA4:DA50 BO4:BO50">
    <cfRule type="expression" dxfId="26" priority="49" stopIfTrue="1">
      <formula>FIND("Total",$AK4)</formula>
    </cfRule>
    <cfRule type="expression" dxfId="25" priority="50" stopIfTrue="1">
      <formula>$AK4&gt;0</formula>
    </cfRule>
  </conditionalFormatting>
  <conditionalFormatting sqref="BP5:BW50">
    <cfRule type="expression" dxfId="24" priority="43" stopIfTrue="1">
      <formula>FIND("Total",$BN5)</formula>
    </cfRule>
  </conditionalFormatting>
  <conditionalFormatting sqref="CA4:CR4">
    <cfRule type="expression" dxfId="23" priority="41" stopIfTrue="1">
      <formula>FIND("Total",$AK4)</formula>
    </cfRule>
    <cfRule type="expression" dxfId="22" priority="42">
      <formula>$AK4&gt;0</formula>
    </cfRule>
  </conditionalFormatting>
  <conditionalFormatting sqref="CB4:CR4">
    <cfRule type="expression" dxfId="21" priority="36" stopIfTrue="1">
      <formula>FIND("Total",$AK4)</formula>
    </cfRule>
    <cfRule type="expression" dxfId="20" priority="37" stopIfTrue="1">
      <formula>$AK4&gt;0</formula>
    </cfRule>
  </conditionalFormatting>
  <conditionalFormatting sqref="CB5:DA26 CB28:DA44 CB46:DA50">
    <cfRule type="cellIs" dxfId="19" priority="26" operator="greaterThan">
      <formula>0.45</formula>
    </cfRule>
    <cfRule type="cellIs" dxfId="18" priority="27" operator="between">
      <formula>0.31</formula>
      <formula>0.45</formula>
    </cfRule>
    <cfRule type="cellIs" dxfId="17" priority="28" operator="between">
      <formula>0.14</formula>
      <formula>0.3</formula>
    </cfRule>
    <cfRule type="cellIs" dxfId="16" priority="29" operator="lessThan">
      <formula>0.14</formula>
    </cfRule>
  </conditionalFormatting>
  <conditionalFormatting sqref="CC5">
    <cfRule type="cellIs" dxfId="15" priority="22" operator="greaterThan">
      <formula>45</formula>
    </cfRule>
    <cfRule type="cellIs" dxfId="14" priority="23" operator="between">
      <formula>31</formula>
      <formula>45</formula>
    </cfRule>
    <cfRule type="cellIs" dxfId="13" priority="24" operator="between">
      <formula>14</formula>
      <formula>30</formula>
    </cfRule>
    <cfRule type="cellIs" dxfId="12" priority="25" operator="lessThan">
      <formula>14</formula>
    </cfRule>
  </conditionalFormatting>
  <conditionalFormatting sqref="CS5">
    <cfRule type="cellIs" dxfId="11" priority="18" operator="greaterThan">
      <formula>0.45</formula>
    </cfRule>
    <cfRule type="cellIs" dxfId="10" priority="19" operator="between">
      <formula>0.31</formula>
      <formula>0.45</formula>
    </cfRule>
    <cfRule type="cellIs" dxfId="9" priority="20" operator="between">
      <formula>0.14</formula>
      <formula>0.3</formula>
    </cfRule>
    <cfRule type="cellIs" dxfId="8" priority="21" operator="lessThan">
      <formula>0.14</formula>
    </cfRule>
  </conditionalFormatting>
  <conditionalFormatting sqref="AM5:BL26 AM28:BL44 AM46:BL50">
    <cfRule type="cellIs" dxfId="7" priority="7" operator="greaterThan">
      <formula>0.49</formula>
    </cfRule>
    <cfRule type="cellIs" dxfId="6" priority="8" operator="between">
      <formula>0.2</formula>
      <formula>0.49</formula>
    </cfRule>
    <cfRule type="cellIs" dxfId="5" priority="9" operator="lessThan">
      <formula>0.2</formula>
    </cfRule>
  </conditionalFormatting>
  <pageMargins left="0.74803149606299213" right="0.74803149606299213" top="0.98425196850393704" bottom="0.98425196850393704" header="0.51181102362204722" footer="0.51181102362204722"/>
  <pageSetup paperSize="17" scale="42" orientation="landscape" r:id="rId4"/>
  <headerFooter alignWithMargins="0"/>
  <ignoredErrors>
    <ignoredError sqref="BR5:BR50 BT5 BT6:BU50 BV5:BV50"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2214"/>
  <sheetViews>
    <sheetView workbookViewId="0">
      <pane xSplit="2" ySplit="1" topLeftCell="BC2" activePane="bottomRight" state="frozen"/>
      <selection pane="topRight" activeCell="C1" sqref="C1"/>
      <selection pane="bottomLeft" activeCell="A2" sqref="A2"/>
      <selection pane="bottomRight" activeCell="BQ51" sqref="BQ51"/>
    </sheetView>
  </sheetViews>
  <sheetFormatPr defaultRowHeight="12.75" x14ac:dyDescent="0.2"/>
  <cols>
    <col min="1" max="1" width="6" bestFit="1" customWidth="1"/>
    <col min="2" max="2" width="3.5703125" bestFit="1" customWidth="1"/>
    <col min="3" max="3" width="13.5703125" bestFit="1" customWidth="1"/>
    <col min="4" max="4" width="15.140625" bestFit="1" customWidth="1"/>
    <col min="5" max="5" width="18.140625" bestFit="1" customWidth="1"/>
    <col min="6" max="6" width="19.7109375" customWidth="1"/>
    <col min="7" max="7" width="13.5703125" bestFit="1" customWidth="1"/>
    <col min="8" max="8" width="15.140625" bestFit="1" customWidth="1"/>
    <col min="9" max="9" width="18.140625" bestFit="1" customWidth="1"/>
    <col min="10" max="10" width="19.7109375" customWidth="1"/>
    <col min="11" max="11" width="13.5703125" bestFit="1" customWidth="1"/>
    <col min="12" max="12" width="15.140625" bestFit="1" customWidth="1"/>
    <col min="13" max="13" width="18.140625" bestFit="1" customWidth="1"/>
    <col min="14" max="14" width="19.28515625" customWidth="1"/>
    <col min="15" max="15" width="13.5703125" bestFit="1" customWidth="1"/>
    <col min="16" max="16" width="15.140625" bestFit="1" customWidth="1"/>
    <col min="17" max="17" width="18.140625" bestFit="1" customWidth="1"/>
    <col min="18" max="18" width="19.28515625" customWidth="1"/>
    <col min="19" max="19" width="13.5703125" bestFit="1" customWidth="1"/>
    <col min="20" max="20" width="15.140625" bestFit="1" customWidth="1"/>
    <col min="21" max="21" width="18.140625" bestFit="1" customWidth="1"/>
    <col min="22" max="22" width="19.28515625" customWidth="1"/>
    <col min="23" max="23" width="13.5703125" bestFit="1" customWidth="1"/>
    <col min="24" max="24" width="15.140625" bestFit="1" customWidth="1"/>
    <col min="25" max="25" width="18.140625" bestFit="1" customWidth="1"/>
    <col min="26" max="26" width="19.5703125" customWidth="1"/>
    <col min="27" max="27" width="13.5703125" bestFit="1" customWidth="1"/>
    <col min="28" max="28" width="15.140625" bestFit="1" customWidth="1"/>
    <col min="29" max="29" width="18.140625" bestFit="1" customWidth="1"/>
    <col min="30" max="46" width="19.42578125" customWidth="1"/>
    <col min="47" max="50" width="19.42578125" style="223" customWidth="1"/>
    <col min="52" max="52" width="18" customWidth="1"/>
    <col min="53" max="53" width="14.42578125" customWidth="1"/>
    <col min="54" max="54" width="25" customWidth="1"/>
    <col min="55" max="55" width="10" bestFit="1" customWidth="1"/>
    <col min="58" max="58" width="15.140625" style="223" customWidth="1"/>
    <col min="59" max="59" width="16.5703125" style="223" customWidth="1"/>
    <col min="60" max="60" width="19.140625" style="223" customWidth="1"/>
    <col min="61" max="61" width="18.5703125" style="223" customWidth="1"/>
    <col min="62" max="62" width="19.5703125" style="223" customWidth="1"/>
    <col min="63" max="63" width="18.28515625" style="223" bestFit="1" customWidth="1"/>
    <col min="64" max="64" width="12.85546875" style="223" customWidth="1"/>
    <col min="65" max="65" width="13.140625" style="223" customWidth="1"/>
    <col min="66" max="66" width="8.5703125" style="9" customWidth="1"/>
    <col min="67" max="67" width="13.42578125" style="9" customWidth="1"/>
    <col min="68" max="68" width="11.42578125" customWidth="1"/>
    <col min="69" max="69" width="14.7109375" customWidth="1"/>
    <col min="70" max="70" width="26.140625" bestFit="1" customWidth="1"/>
  </cols>
  <sheetData>
    <row r="1" spans="1:70" s="31" customFormat="1" ht="39.75" customHeight="1" x14ac:dyDescent="0.2">
      <c r="A1" s="31" t="s">
        <v>0</v>
      </c>
      <c r="B1" s="31" t="s">
        <v>1</v>
      </c>
      <c r="C1" s="31" t="s">
        <v>53</v>
      </c>
      <c r="D1" s="31" t="s">
        <v>50</v>
      </c>
      <c r="E1" s="31" t="s">
        <v>51</v>
      </c>
      <c r="F1" s="31" t="s">
        <v>52</v>
      </c>
      <c r="G1" s="31" t="s">
        <v>46</v>
      </c>
      <c r="H1" s="31" t="s">
        <v>47</v>
      </c>
      <c r="I1" s="31" t="s">
        <v>48</v>
      </c>
      <c r="J1" s="31" t="s">
        <v>49</v>
      </c>
      <c r="K1" s="31" t="s">
        <v>70</v>
      </c>
      <c r="L1" s="31" t="s">
        <v>71</v>
      </c>
      <c r="M1" s="31" t="s">
        <v>64</v>
      </c>
      <c r="N1" s="31" t="s">
        <v>65</v>
      </c>
      <c r="O1" s="31" t="s">
        <v>85</v>
      </c>
      <c r="P1" s="31" t="s">
        <v>86</v>
      </c>
      <c r="Q1" s="31" t="s">
        <v>87</v>
      </c>
      <c r="R1" s="31" t="s">
        <v>88</v>
      </c>
      <c r="S1" s="31" t="s">
        <v>108</v>
      </c>
      <c r="T1" s="31" t="s">
        <v>109</v>
      </c>
      <c r="U1" s="31" t="s">
        <v>110</v>
      </c>
      <c r="V1" s="31" t="s">
        <v>111</v>
      </c>
      <c r="W1" s="30" t="s">
        <v>138</v>
      </c>
      <c r="X1" s="30" t="s">
        <v>139</v>
      </c>
      <c r="Y1" s="30" t="s">
        <v>140</v>
      </c>
      <c r="Z1" s="30" t="s">
        <v>141</v>
      </c>
      <c r="AA1" s="30" t="s">
        <v>158</v>
      </c>
      <c r="AB1" s="30" t="s">
        <v>159</v>
      </c>
      <c r="AC1" s="30" t="s">
        <v>160</v>
      </c>
      <c r="AD1" s="30" t="s">
        <v>161</v>
      </c>
      <c r="AE1" s="112" t="s">
        <v>239</v>
      </c>
      <c r="AF1" s="112" t="s">
        <v>240</v>
      </c>
      <c r="AG1" s="112" t="s">
        <v>241</v>
      </c>
      <c r="AH1" s="112" t="s">
        <v>242</v>
      </c>
      <c r="AI1" s="112" t="s">
        <v>255</v>
      </c>
      <c r="AJ1" s="112" t="s">
        <v>256</v>
      </c>
      <c r="AK1" s="112" t="s">
        <v>257</v>
      </c>
      <c r="AL1" s="112" t="s">
        <v>258</v>
      </c>
      <c r="AM1" s="112" t="s">
        <v>280</v>
      </c>
      <c r="AN1" s="112" t="s">
        <v>281</v>
      </c>
      <c r="AO1" s="112" t="s">
        <v>282</v>
      </c>
      <c r="AP1" s="112" t="s">
        <v>283</v>
      </c>
      <c r="AQ1" s="112" t="s">
        <v>301</v>
      </c>
      <c r="AR1" s="112" t="s">
        <v>302</v>
      </c>
      <c r="AS1" s="112" t="s">
        <v>299</v>
      </c>
      <c r="AT1" s="112" t="s">
        <v>300</v>
      </c>
      <c r="AU1" s="112" t="s">
        <v>312</v>
      </c>
      <c r="AV1" s="112" t="s">
        <v>313</v>
      </c>
      <c r="AW1" s="112" t="s">
        <v>314</v>
      </c>
      <c r="AX1" s="112" t="s">
        <v>315</v>
      </c>
      <c r="AY1" s="31" t="s">
        <v>42</v>
      </c>
      <c r="AZ1" s="30" t="s">
        <v>175</v>
      </c>
      <c r="BA1" s="30" t="s">
        <v>43</v>
      </c>
      <c r="BB1" s="30" t="s">
        <v>177</v>
      </c>
      <c r="BC1" s="112" t="s">
        <v>253</v>
      </c>
      <c r="BF1" s="274" t="s">
        <v>169</v>
      </c>
      <c r="BG1" s="275" t="s">
        <v>196</v>
      </c>
      <c r="BH1" s="275" t="s">
        <v>197</v>
      </c>
      <c r="BI1" s="276" t="s">
        <v>176</v>
      </c>
      <c r="BJ1" s="275" t="s">
        <v>170</v>
      </c>
      <c r="BK1" s="275" t="s">
        <v>172</v>
      </c>
      <c r="BL1" s="276" t="s">
        <v>331</v>
      </c>
      <c r="BM1" s="276" t="s">
        <v>332</v>
      </c>
      <c r="BN1" s="276" t="s">
        <v>198</v>
      </c>
      <c r="BO1" s="277" t="s">
        <v>199</v>
      </c>
      <c r="BP1" s="39"/>
      <c r="BQ1" s="40" t="s">
        <v>171</v>
      </c>
      <c r="BR1" s="38" t="s">
        <v>172</v>
      </c>
    </row>
    <row r="2" spans="1:70" ht="15" x14ac:dyDescent="0.25">
      <c r="A2">
        <v>0</v>
      </c>
      <c r="B2">
        <v>1</v>
      </c>
      <c r="C2">
        <v>150240</v>
      </c>
      <c r="D2">
        <v>111600</v>
      </c>
      <c r="G2">
        <v>212304</v>
      </c>
      <c r="H2">
        <v>212304</v>
      </c>
      <c r="K2">
        <v>220944</v>
      </c>
      <c r="L2">
        <v>220944</v>
      </c>
      <c r="O2">
        <v>228512</v>
      </c>
      <c r="P2">
        <v>228512</v>
      </c>
      <c r="S2">
        <v>227200</v>
      </c>
      <c r="T2">
        <v>227200</v>
      </c>
      <c r="W2">
        <v>224288</v>
      </c>
      <c r="X2">
        <v>224288</v>
      </c>
      <c r="AA2">
        <v>228304</v>
      </c>
      <c r="AB2">
        <v>228304</v>
      </c>
      <c r="AE2">
        <v>230192</v>
      </c>
      <c r="AF2">
        <v>230192</v>
      </c>
      <c r="AI2" s="151">
        <v>223440</v>
      </c>
      <c r="AJ2" s="151">
        <v>223440</v>
      </c>
      <c r="AM2" s="212">
        <v>228384</v>
      </c>
      <c r="AN2" s="212">
        <v>228384</v>
      </c>
      <c r="AQ2" s="221">
        <v>229056</v>
      </c>
      <c r="AR2" s="221">
        <v>229056</v>
      </c>
      <c r="AU2" s="223">
        <v>227072</v>
      </c>
      <c r="AV2" s="223">
        <v>227072</v>
      </c>
      <c r="AY2">
        <f>A2+1999</f>
        <v>1999</v>
      </c>
      <c r="AZ2" t="str">
        <f>VLOOKUP(B2,$BF$2:$BJ$75,4)</f>
        <v>Pine Units</v>
      </c>
      <c r="BA2" t="str">
        <f>VLOOKUP(B2,$BF$2:$BK$75,2)</f>
        <v>100MileHouse</v>
      </c>
      <c r="BB2" t="str">
        <f>VLOOKUP(B2,$BF$2:$BK$75,3)</f>
        <v>100 Mile House TSA</v>
      </c>
      <c r="BC2">
        <f>IF(B2&lt;40,B2,IF(VLOOKUP(B2,$BF$2:$BO$75,10,FALSE)="I",40,41))</f>
        <v>1</v>
      </c>
      <c r="BF2" s="278">
        <v>1</v>
      </c>
      <c r="BG2" s="226" t="s">
        <v>7</v>
      </c>
      <c r="BH2" s="222" t="s">
        <v>116</v>
      </c>
      <c r="BI2" s="222" t="s">
        <v>83</v>
      </c>
      <c r="BJ2" s="226" t="s">
        <v>7</v>
      </c>
      <c r="BK2" s="226" t="s">
        <v>93</v>
      </c>
      <c r="BL2" s="66">
        <v>110436352</v>
      </c>
      <c r="BM2" s="66">
        <v>57597952</v>
      </c>
      <c r="BN2" s="70">
        <v>1</v>
      </c>
      <c r="BO2" s="71" t="s">
        <v>74</v>
      </c>
      <c r="BP2" s="71"/>
      <c r="BQ2" s="41" t="s">
        <v>7</v>
      </c>
      <c r="BR2" s="36" t="s">
        <v>116</v>
      </c>
    </row>
    <row r="3" spans="1:70" ht="15" x14ac:dyDescent="0.25">
      <c r="A3">
        <v>0</v>
      </c>
      <c r="B3">
        <v>2</v>
      </c>
      <c r="C3">
        <v>40048</v>
      </c>
      <c r="D3">
        <v>35264</v>
      </c>
      <c r="G3">
        <v>55744</v>
      </c>
      <c r="H3">
        <v>55744</v>
      </c>
      <c r="K3">
        <v>62288</v>
      </c>
      <c r="L3">
        <v>62288</v>
      </c>
      <c r="O3">
        <v>56752</v>
      </c>
      <c r="P3">
        <v>56752</v>
      </c>
      <c r="S3">
        <v>53568</v>
      </c>
      <c r="T3">
        <v>53568</v>
      </c>
      <c r="W3">
        <v>54720</v>
      </c>
      <c r="X3">
        <v>54720</v>
      </c>
      <c r="AA3">
        <v>67824</v>
      </c>
      <c r="AB3">
        <v>67824</v>
      </c>
      <c r="AE3">
        <v>57520</v>
      </c>
      <c r="AF3">
        <v>57520</v>
      </c>
      <c r="AI3" s="151">
        <v>57760</v>
      </c>
      <c r="AJ3" s="151">
        <v>57760</v>
      </c>
      <c r="AM3" s="212">
        <v>59888</v>
      </c>
      <c r="AN3" s="212">
        <v>59888</v>
      </c>
      <c r="AQ3" s="221">
        <v>62672</v>
      </c>
      <c r="AR3" s="221">
        <v>62672</v>
      </c>
      <c r="AU3" s="223">
        <v>59120</v>
      </c>
      <c r="AV3" s="223">
        <v>59120</v>
      </c>
      <c r="AY3">
        <f>A3+1999</f>
        <v>1999</v>
      </c>
      <c r="AZ3" t="str">
        <f>VLOOKUP(B3,$BF$2:$BJ$75,4)</f>
        <v>Pine Units</v>
      </c>
      <c r="BA3" t="str">
        <f>VLOOKUP(B3,$BF$2:$BK$75,2)</f>
        <v>Arrow</v>
      </c>
      <c r="BB3" t="str">
        <f>VLOOKUP(B3,$BF$2:$BK$75,3)</f>
        <v>Arrow TSA</v>
      </c>
      <c r="BC3">
        <f>IF(B3&lt;40,B3,IF(VLOOKUP(B3,$BF$2:$BO$75,10,FALSE)="I",40,41))</f>
        <v>2</v>
      </c>
      <c r="BF3" s="278">
        <v>2</v>
      </c>
      <c r="BG3" s="226" t="s">
        <v>22</v>
      </c>
      <c r="BH3" s="222" t="s">
        <v>117</v>
      </c>
      <c r="BI3" s="222" t="s">
        <v>83</v>
      </c>
      <c r="BJ3" s="226" t="s">
        <v>22</v>
      </c>
      <c r="BK3" s="226" t="s">
        <v>22</v>
      </c>
      <c r="BL3" s="66">
        <v>50683296</v>
      </c>
      <c r="BM3" s="66">
        <v>7895984</v>
      </c>
      <c r="BN3" s="70">
        <v>1</v>
      </c>
      <c r="BO3" s="71" t="s">
        <v>74</v>
      </c>
      <c r="BP3" s="71"/>
      <c r="BQ3" s="41" t="s">
        <v>22</v>
      </c>
      <c r="BR3" s="36" t="s">
        <v>117</v>
      </c>
    </row>
    <row r="4" spans="1:70" ht="15" x14ac:dyDescent="0.25">
      <c r="A4">
        <v>0</v>
      </c>
      <c r="B4">
        <v>3</v>
      </c>
      <c r="C4">
        <v>0</v>
      </c>
      <c r="D4">
        <v>0</v>
      </c>
      <c r="G4">
        <v>0</v>
      </c>
      <c r="H4">
        <v>0</v>
      </c>
      <c r="K4">
        <v>0</v>
      </c>
      <c r="L4">
        <v>0</v>
      </c>
      <c r="O4">
        <v>0</v>
      </c>
      <c r="P4">
        <v>0</v>
      </c>
      <c r="S4">
        <v>0</v>
      </c>
      <c r="T4">
        <v>0</v>
      </c>
      <c r="W4">
        <v>0</v>
      </c>
      <c r="X4">
        <v>0</v>
      </c>
      <c r="AA4">
        <v>0</v>
      </c>
      <c r="AB4">
        <v>0</v>
      </c>
      <c r="AE4">
        <v>0</v>
      </c>
      <c r="AF4">
        <v>0</v>
      </c>
      <c r="AI4" s="151">
        <v>0</v>
      </c>
      <c r="AJ4" s="151">
        <v>0</v>
      </c>
      <c r="AM4" s="212">
        <v>0</v>
      </c>
      <c r="AN4" s="212">
        <v>0</v>
      </c>
      <c r="AQ4" s="221">
        <v>0</v>
      </c>
      <c r="AR4" s="221">
        <v>0</v>
      </c>
      <c r="AU4" s="223">
        <v>0</v>
      </c>
      <c r="AV4" s="223">
        <v>0</v>
      </c>
      <c r="AY4">
        <f>A4+1999</f>
        <v>1999</v>
      </c>
      <c r="AZ4" t="str">
        <f>VLOOKUP(B4,$BF$2:$BJ$75,4)</f>
        <v>Non-pine Units</v>
      </c>
      <c r="BA4" t="str">
        <f>VLOOKUP(B4,$BF$2:$BK$75,2)</f>
        <v>Arrowsmith</v>
      </c>
      <c r="BB4" t="str">
        <f>VLOOKUP(B4,$BF$2:$BK$75,3)</f>
        <v>Arrowsmith TSA</v>
      </c>
      <c r="BC4">
        <f>IF(B4&lt;40,B4,IF(VLOOKUP(B4,$BF$2:$BO$75,10,FALSE)="I",40,41))</f>
        <v>3</v>
      </c>
      <c r="BF4" s="278">
        <v>3</v>
      </c>
      <c r="BG4" s="226" t="s">
        <v>39</v>
      </c>
      <c r="BH4" s="222" t="s">
        <v>178</v>
      </c>
      <c r="BI4" s="222" t="s">
        <v>202</v>
      </c>
      <c r="BJ4" s="226" t="s">
        <v>45</v>
      </c>
      <c r="BK4" s="226" t="s">
        <v>100</v>
      </c>
      <c r="BL4" s="66">
        <v>16180416</v>
      </c>
      <c r="BM4" s="66">
        <v>82112</v>
      </c>
      <c r="BN4" s="70">
        <v>2</v>
      </c>
      <c r="BO4" s="71" t="s">
        <v>75</v>
      </c>
      <c r="BP4" s="71"/>
      <c r="BQ4" s="41" t="s">
        <v>15</v>
      </c>
      <c r="BR4" s="36" t="s">
        <v>118</v>
      </c>
    </row>
    <row r="5" spans="1:70" ht="15" x14ac:dyDescent="0.25">
      <c r="A5">
        <v>0</v>
      </c>
      <c r="B5">
        <v>4</v>
      </c>
      <c r="C5">
        <v>5360</v>
      </c>
      <c r="D5">
        <v>4176</v>
      </c>
      <c r="G5">
        <v>8960</v>
      </c>
      <c r="H5">
        <v>8960</v>
      </c>
      <c r="K5">
        <v>8800</v>
      </c>
      <c r="L5">
        <v>8800</v>
      </c>
      <c r="O5">
        <v>8864</v>
      </c>
      <c r="P5">
        <v>8864</v>
      </c>
      <c r="S5">
        <v>8288</v>
      </c>
      <c r="T5">
        <v>8288</v>
      </c>
      <c r="W5">
        <v>8544</v>
      </c>
      <c r="X5">
        <v>8544</v>
      </c>
      <c r="AA5">
        <v>7984</v>
      </c>
      <c r="AB5">
        <v>7984</v>
      </c>
      <c r="AE5">
        <v>8000</v>
      </c>
      <c r="AF5">
        <v>8000</v>
      </c>
      <c r="AI5" s="151">
        <v>8176</v>
      </c>
      <c r="AJ5" s="151">
        <v>8176</v>
      </c>
      <c r="AM5" s="212">
        <v>8272</v>
      </c>
      <c r="AN5" s="212">
        <v>8272</v>
      </c>
      <c r="AQ5" s="221">
        <v>8944</v>
      </c>
      <c r="AR5" s="221">
        <v>8944</v>
      </c>
      <c r="AU5" s="223">
        <v>8080</v>
      </c>
      <c r="AV5" s="223">
        <v>8080</v>
      </c>
      <c r="AY5">
        <f>A5+1999</f>
        <v>1999</v>
      </c>
      <c r="AZ5" t="str">
        <f>VLOOKUP(B5,$BF$2:$BJ$75,4)</f>
        <v>Pine Units</v>
      </c>
      <c r="BA5" t="str">
        <f>VLOOKUP(B5,$BF$2:$BK$75,2)</f>
        <v>Boundary</v>
      </c>
      <c r="BB5" t="str">
        <f>VLOOKUP(B5,$BF$2:$BK$75,3)</f>
        <v>Boundary TSA</v>
      </c>
      <c r="BC5">
        <f>IF(B5&lt;40,B5,IF(VLOOKUP(B5,$BF$2:$BO$75,10,FALSE)="I",40,41))</f>
        <v>4</v>
      </c>
      <c r="BF5" s="278">
        <v>4</v>
      </c>
      <c r="BG5" s="226" t="s">
        <v>15</v>
      </c>
      <c r="BH5" s="222" t="s">
        <v>118</v>
      </c>
      <c r="BI5" s="222" t="s">
        <v>83</v>
      </c>
      <c r="BJ5" s="226" t="s">
        <v>15</v>
      </c>
      <c r="BK5" s="226" t="s">
        <v>15</v>
      </c>
      <c r="BL5" s="66">
        <v>43424592</v>
      </c>
      <c r="BM5" s="66">
        <v>15011120</v>
      </c>
      <c r="BN5" s="70">
        <v>1</v>
      </c>
      <c r="BO5" s="71" t="s">
        <v>74</v>
      </c>
      <c r="BP5" s="71"/>
      <c r="BQ5" s="41" t="s">
        <v>21</v>
      </c>
      <c r="BR5" s="36" t="s">
        <v>119</v>
      </c>
    </row>
    <row r="6" spans="1:70" ht="15" x14ac:dyDescent="0.25">
      <c r="A6">
        <v>0</v>
      </c>
      <c r="B6">
        <v>5</v>
      </c>
      <c r="C6">
        <v>42992</v>
      </c>
      <c r="D6">
        <v>33952</v>
      </c>
      <c r="G6">
        <v>69264</v>
      </c>
      <c r="H6">
        <v>69264</v>
      </c>
      <c r="K6">
        <v>74224</v>
      </c>
      <c r="L6">
        <v>74224</v>
      </c>
      <c r="O6">
        <v>74768</v>
      </c>
      <c r="P6">
        <v>74768</v>
      </c>
      <c r="S6">
        <v>74672</v>
      </c>
      <c r="T6">
        <v>74672</v>
      </c>
      <c r="W6">
        <v>74768</v>
      </c>
      <c r="X6">
        <v>74768</v>
      </c>
      <c r="AA6">
        <v>74768</v>
      </c>
      <c r="AB6">
        <v>74768</v>
      </c>
      <c r="AE6">
        <v>74656</v>
      </c>
      <c r="AF6">
        <v>74656</v>
      </c>
      <c r="AI6" s="151">
        <v>74656</v>
      </c>
      <c r="AJ6" s="151">
        <v>74656</v>
      </c>
      <c r="AM6" s="212">
        <v>74560</v>
      </c>
      <c r="AN6" s="212">
        <v>74560</v>
      </c>
      <c r="AQ6" s="221">
        <v>74560</v>
      </c>
      <c r="AR6" s="221">
        <v>74560</v>
      </c>
      <c r="AU6" s="223">
        <v>74560</v>
      </c>
      <c r="AV6" s="223">
        <v>74560</v>
      </c>
      <c r="AY6">
        <f>A6+1999</f>
        <v>1999</v>
      </c>
      <c r="AZ6" t="str">
        <f>VLOOKUP(B6,$BF$2:$BJ$75,4)</f>
        <v>Pine Units</v>
      </c>
      <c r="BA6" t="str">
        <f>VLOOKUP(B6,$BF$2:$BK$75,2)</f>
        <v>Bulkley</v>
      </c>
      <c r="BB6" t="str">
        <f>VLOOKUP(B6,$BF$2:$BK$75,3)</f>
        <v>Bulkley TSA</v>
      </c>
      <c r="BC6">
        <f>IF(B6&lt;40,B6,IF(VLOOKUP(B6,$BF$2:$BO$75,10,FALSE)="I",40,41))</f>
        <v>5</v>
      </c>
      <c r="BF6" s="278">
        <v>5</v>
      </c>
      <c r="BG6" s="226" t="s">
        <v>21</v>
      </c>
      <c r="BH6" s="222" t="s">
        <v>119</v>
      </c>
      <c r="BI6" s="222" t="s">
        <v>83</v>
      </c>
      <c r="BJ6" s="226" t="s">
        <v>21</v>
      </c>
      <c r="BK6" s="226" t="s">
        <v>21</v>
      </c>
      <c r="BL6" s="66">
        <v>69628000</v>
      </c>
      <c r="BM6" s="66">
        <v>13183136</v>
      </c>
      <c r="BN6" s="70">
        <v>1</v>
      </c>
      <c r="BO6" s="71" t="s">
        <v>74</v>
      </c>
      <c r="BP6" s="71"/>
      <c r="BQ6" s="41" t="s">
        <v>9</v>
      </c>
      <c r="BR6" s="36" t="s">
        <v>120</v>
      </c>
    </row>
    <row r="7" spans="1:70" ht="15" x14ac:dyDescent="0.25">
      <c r="A7">
        <v>0</v>
      </c>
      <c r="B7">
        <v>6</v>
      </c>
      <c r="C7">
        <v>0</v>
      </c>
      <c r="D7">
        <v>0</v>
      </c>
      <c r="G7">
        <v>0</v>
      </c>
      <c r="H7">
        <v>0</v>
      </c>
      <c r="K7">
        <v>0</v>
      </c>
      <c r="L7">
        <v>0</v>
      </c>
      <c r="O7">
        <v>0</v>
      </c>
      <c r="P7">
        <v>0</v>
      </c>
      <c r="S7">
        <v>0</v>
      </c>
      <c r="T7">
        <v>0</v>
      </c>
      <c r="W7">
        <v>0</v>
      </c>
      <c r="X7">
        <v>0</v>
      </c>
      <c r="AA7">
        <v>0</v>
      </c>
      <c r="AB7">
        <v>0</v>
      </c>
      <c r="AE7">
        <v>0</v>
      </c>
      <c r="AF7">
        <v>0</v>
      </c>
      <c r="AI7" s="151">
        <v>0</v>
      </c>
      <c r="AJ7" s="151">
        <v>0</v>
      </c>
      <c r="AM7" s="212">
        <v>0</v>
      </c>
      <c r="AN7" s="212">
        <v>0</v>
      </c>
      <c r="AQ7" s="221">
        <v>0</v>
      </c>
      <c r="AR7" s="221">
        <v>0</v>
      </c>
      <c r="AU7" s="223">
        <v>0</v>
      </c>
      <c r="AV7" s="223">
        <v>0</v>
      </c>
      <c r="AY7">
        <f>A7+1999</f>
        <v>1999</v>
      </c>
      <c r="AZ7" t="str">
        <f>VLOOKUP(B7,$BF$2:$BJ$75,4)</f>
        <v>Non-pine Units</v>
      </c>
      <c r="BA7" t="str">
        <f>VLOOKUP(B7,$BF$2:$BK$75,2)</f>
        <v>Cassiar</v>
      </c>
      <c r="BB7" t="str">
        <f>VLOOKUP(B7,$BF$2:$BK$75,3)</f>
        <v>Cassiar TSA</v>
      </c>
      <c r="BC7">
        <f>IF(B7&lt;40,B7,IF(VLOOKUP(B7,$BF$2:$BO$75,10,FALSE)="I",40,41))</f>
        <v>6</v>
      </c>
      <c r="BF7" s="278">
        <v>6</v>
      </c>
      <c r="BG7" s="226" t="s">
        <v>25</v>
      </c>
      <c r="BH7" s="222" t="s">
        <v>179</v>
      </c>
      <c r="BI7" s="222" t="s">
        <v>202</v>
      </c>
      <c r="BJ7" s="226" t="s">
        <v>45</v>
      </c>
      <c r="BK7" s="226" t="s">
        <v>100</v>
      </c>
      <c r="BL7" s="66">
        <v>35651056</v>
      </c>
      <c r="BM7" s="66">
        <v>15071280</v>
      </c>
      <c r="BN7" s="70">
        <v>2</v>
      </c>
      <c r="BO7" s="71" t="s">
        <v>74</v>
      </c>
      <c r="BP7" s="71"/>
      <c r="BQ7" s="41" t="s">
        <v>17</v>
      </c>
      <c r="BR7" s="36" t="s">
        <v>121</v>
      </c>
    </row>
    <row r="8" spans="1:70" ht="15" x14ac:dyDescent="0.25">
      <c r="A8">
        <v>0</v>
      </c>
      <c r="B8">
        <v>7</v>
      </c>
      <c r="C8">
        <v>0</v>
      </c>
      <c r="D8">
        <v>0</v>
      </c>
      <c r="G8">
        <v>0</v>
      </c>
      <c r="H8">
        <v>0</v>
      </c>
      <c r="K8">
        <v>0</v>
      </c>
      <c r="L8">
        <v>0</v>
      </c>
      <c r="O8">
        <v>0</v>
      </c>
      <c r="P8">
        <v>0</v>
      </c>
      <c r="S8">
        <v>0</v>
      </c>
      <c r="T8">
        <v>0</v>
      </c>
      <c r="W8">
        <v>0</v>
      </c>
      <c r="X8">
        <v>0</v>
      </c>
      <c r="AA8">
        <v>0</v>
      </c>
      <c r="AB8">
        <v>0</v>
      </c>
      <c r="AE8">
        <v>0</v>
      </c>
      <c r="AF8">
        <v>0</v>
      </c>
      <c r="AI8" s="151">
        <v>0</v>
      </c>
      <c r="AJ8" s="151">
        <v>0</v>
      </c>
      <c r="AM8" s="212">
        <v>0</v>
      </c>
      <c r="AN8" s="212">
        <v>0</v>
      </c>
      <c r="AQ8" s="221">
        <v>0</v>
      </c>
      <c r="AR8" s="221">
        <v>0</v>
      </c>
      <c r="AU8" s="223">
        <v>0</v>
      </c>
      <c r="AV8" s="223">
        <v>0</v>
      </c>
      <c r="AY8">
        <f>A8+1999</f>
        <v>1999</v>
      </c>
      <c r="AZ8" t="str">
        <f>VLOOKUP(B8,$BF$2:$BJ$75,4)</f>
        <v>Non-pine Units</v>
      </c>
      <c r="BA8" t="str">
        <f>VLOOKUP(B8,$BF$2:$BK$75,2)</f>
        <v>Cranberry</v>
      </c>
      <c r="BB8" t="str">
        <f>VLOOKUP(B8,$BF$2:$BK$75,3)</f>
        <v>Cranberry TSA</v>
      </c>
      <c r="BC8">
        <f>IF(B8&lt;40,B8,IF(VLOOKUP(B8,$BF$2:$BO$75,10,FALSE)="I",40,41))</f>
        <v>7</v>
      </c>
      <c r="BF8" s="278">
        <v>7</v>
      </c>
      <c r="BG8" s="226" t="s">
        <v>28</v>
      </c>
      <c r="BH8" s="222" t="s">
        <v>180</v>
      </c>
      <c r="BI8" s="222" t="s">
        <v>202</v>
      </c>
      <c r="BJ8" s="226" t="s">
        <v>45</v>
      </c>
      <c r="BK8" s="226" t="s">
        <v>100</v>
      </c>
      <c r="BL8" s="66">
        <v>8204240</v>
      </c>
      <c r="BM8" s="66">
        <v>690528</v>
      </c>
      <c r="BN8" s="70">
        <v>2</v>
      </c>
      <c r="BO8" s="71" t="s">
        <v>74</v>
      </c>
      <c r="BP8" s="71"/>
      <c r="BQ8" s="41" t="s">
        <v>13</v>
      </c>
      <c r="BR8" s="36" t="s">
        <v>137</v>
      </c>
    </row>
    <row r="9" spans="1:70" ht="15" x14ac:dyDescent="0.25">
      <c r="A9">
        <v>0</v>
      </c>
      <c r="B9">
        <v>8</v>
      </c>
      <c r="C9">
        <v>53680</v>
      </c>
      <c r="D9">
        <v>41504</v>
      </c>
      <c r="G9">
        <v>108432</v>
      </c>
      <c r="H9">
        <v>108432</v>
      </c>
      <c r="K9">
        <v>116240</v>
      </c>
      <c r="L9">
        <v>116240</v>
      </c>
      <c r="O9">
        <v>108480</v>
      </c>
      <c r="P9">
        <v>108480</v>
      </c>
      <c r="S9">
        <v>111024</v>
      </c>
      <c r="T9">
        <v>111024</v>
      </c>
      <c r="W9">
        <v>118384</v>
      </c>
      <c r="X9">
        <v>118384</v>
      </c>
      <c r="AA9">
        <v>107376</v>
      </c>
      <c r="AB9">
        <v>107376</v>
      </c>
      <c r="AE9">
        <v>123152</v>
      </c>
      <c r="AF9">
        <v>123152</v>
      </c>
      <c r="AI9" s="151">
        <v>116528</v>
      </c>
      <c r="AJ9" s="151">
        <v>116528</v>
      </c>
      <c r="AM9" s="212">
        <v>118480</v>
      </c>
      <c r="AN9" s="212">
        <v>118480</v>
      </c>
      <c r="AQ9" s="221">
        <v>98192</v>
      </c>
      <c r="AR9" s="221">
        <v>98192</v>
      </c>
      <c r="AU9" s="223">
        <v>115072</v>
      </c>
      <c r="AV9" s="223">
        <v>115072</v>
      </c>
      <c r="AY9">
        <f>A9+1999</f>
        <v>1999</v>
      </c>
      <c r="AZ9" t="str">
        <f>VLOOKUP(B9,$BF$2:$BJ$75,4)</f>
        <v>Pine Units</v>
      </c>
      <c r="BA9" t="str">
        <f>VLOOKUP(B9,$BF$2:$BK$75,2)</f>
        <v>Cranbrook</v>
      </c>
      <c r="BB9" t="str">
        <f>VLOOKUP(B9,$BF$2:$BK$75,3)</f>
        <v>Cranbrook TSA</v>
      </c>
      <c r="BC9">
        <f>IF(B9&lt;40,B9,IF(VLOOKUP(B9,$BF$2:$BO$75,10,FALSE)="I",40,41))</f>
        <v>8</v>
      </c>
      <c r="BF9" s="278">
        <v>8</v>
      </c>
      <c r="BG9" s="226" t="s">
        <v>9</v>
      </c>
      <c r="BH9" s="222" t="s">
        <v>120</v>
      </c>
      <c r="BI9" s="222" t="s">
        <v>83</v>
      </c>
      <c r="BJ9" s="226" t="s">
        <v>9</v>
      </c>
      <c r="BK9" s="226" t="s">
        <v>9</v>
      </c>
      <c r="BL9" s="66">
        <v>65829904</v>
      </c>
      <c r="BM9" s="66">
        <v>30875856</v>
      </c>
      <c r="BN9" s="70">
        <v>1</v>
      </c>
      <c r="BO9" s="71" t="s">
        <v>74</v>
      </c>
      <c r="BP9" s="71"/>
      <c r="BQ9" s="41" t="s">
        <v>23</v>
      </c>
      <c r="BR9" s="36" t="s">
        <v>122</v>
      </c>
    </row>
    <row r="10" spans="1:70" ht="15" x14ac:dyDescent="0.25">
      <c r="A10">
        <v>0</v>
      </c>
      <c r="B10">
        <v>9</v>
      </c>
      <c r="C10">
        <v>0</v>
      </c>
      <c r="D10">
        <v>0</v>
      </c>
      <c r="G10">
        <v>0</v>
      </c>
      <c r="H10">
        <v>0</v>
      </c>
      <c r="K10">
        <v>0</v>
      </c>
      <c r="L10">
        <v>0</v>
      </c>
      <c r="O10">
        <v>0</v>
      </c>
      <c r="P10">
        <v>0</v>
      </c>
      <c r="S10">
        <v>0</v>
      </c>
      <c r="T10">
        <v>0</v>
      </c>
      <c r="W10">
        <v>0</v>
      </c>
      <c r="X10">
        <v>0</v>
      </c>
      <c r="AA10">
        <v>0</v>
      </c>
      <c r="AB10">
        <v>0</v>
      </c>
      <c r="AE10">
        <v>0</v>
      </c>
      <c r="AF10">
        <v>0</v>
      </c>
      <c r="AI10" s="151">
        <v>0</v>
      </c>
      <c r="AJ10" s="151">
        <v>0</v>
      </c>
      <c r="AM10" s="212">
        <v>0</v>
      </c>
      <c r="AN10" s="212">
        <v>0</v>
      </c>
      <c r="AQ10" s="221">
        <v>0</v>
      </c>
      <c r="AR10" s="221">
        <v>0</v>
      </c>
      <c r="AU10" s="223">
        <v>0</v>
      </c>
      <c r="AV10" s="223">
        <v>0</v>
      </c>
      <c r="AY10">
        <f>A10+1999</f>
        <v>1999</v>
      </c>
      <c r="AZ10" t="str">
        <f>VLOOKUP(B10,$BF$2:$BJ$75,4)</f>
        <v>Pine Units</v>
      </c>
      <c r="BA10" t="str">
        <f>VLOOKUP(B10,$BF$2:$BK$75,2)</f>
        <v>DawsonCreek</v>
      </c>
      <c r="BB10" t="str">
        <f>VLOOKUP(B10,$BF$2:$BK$75,3)</f>
        <v>Dawson Creek TSA</v>
      </c>
      <c r="BC10">
        <f>IF(B10&lt;40,B10,IF(VLOOKUP(B10,$BF$2:$BO$75,10,FALSE)="I",40,41))</f>
        <v>9</v>
      </c>
      <c r="BF10" s="278">
        <v>9</v>
      </c>
      <c r="BG10" s="226" t="s">
        <v>17</v>
      </c>
      <c r="BH10" s="222" t="s">
        <v>121</v>
      </c>
      <c r="BI10" s="222" t="s">
        <v>83</v>
      </c>
      <c r="BJ10" s="226" t="s">
        <v>17</v>
      </c>
      <c r="BK10" s="226" t="s">
        <v>94</v>
      </c>
      <c r="BL10" s="66">
        <v>107675632</v>
      </c>
      <c r="BM10" s="66">
        <v>30889120</v>
      </c>
      <c r="BN10" s="70">
        <v>1</v>
      </c>
      <c r="BO10" s="71" t="s">
        <v>74</v>
      </c>
      <c r="BP10" s="71"/>
      <c r="BQ10" s="41" t="s">
        <v>14</v>
      </c>
      <c r="BR10" s="36" t="s">
        <v>123</v>
      </c>
    </row>
    <row r="11" spans="1:70" ht="15" x14ac:dyDescent="0.25">
      <c r="A11">
        <v>0</v>
      </c>
      <c r="B11">
        <v>10</v>
      </c>
      <c r="C11">
        <v>0</v>
      </c>
      <c r="D11">
        <v>0</v>
      </c>
      <c r="G11">
        <v>0</v>
      </c>
      <c r="H11">
        <v>0</v>
      </c>
      <c r="K11">
        <v>0</v>
      </c>
      <c r="L11">
        <v>0</v>
      </c>
      <c r="O11">
        <v>0</v>
      </c>
      <c r="P11">
        <v>0</v>
      </c>
      <c r="S11">
        <v>0</v>
      </c>
      <c r="T11">
        <v>0</v>
      </c>
      <c r="W11">
        <v>0</v>
      </c>
      <c r="X11">
        <v>0</v>
      </c>
      <c r="AA11">
        <v>0</v>
      </c>
      <c r="AB11">
        <v>0</v>
      </c>
      <c r="AE11">
        <v>0</v>
      </c>
      <c r="AF11">
        <v>0</v>
      </c>
      <c r="AI11" s="151">
        <v>0</v>
      </c>
      <c r="AJ11" s="151">
        <v>0</v>
      </c>
      <c r="AM11" s="212">
        <v>0</v>
      </c>
      <c r="AN11" s="212">
        <v>0</v>
      </c>
      <c r="AQ11" s="221">
        <v>0</v>
      </c>
      <c r="AR11" s="221">
        <v>0</v>
      </c>
      <c r="AU11" s="223">
        <v>0</v>
      </c>
      <c r="AV11" s="223">
        <v>0</v>
      </c>
      <c r="AY11">
        <f>A11+1999</f>
        <v>1999</v>
      </c>
      <c r="AZ11" t="str">
        <f>VLOOKUP(B11,$BF$2:$BJ$75,4)</f>
        <v>Non-pine Units</v>
      </c>
      <c r="BA11" t="str">
        <f>VLOOKUP(B11,$BF$2:$BK$75,2)</f>
        <v>FortNelson</v>
      </c>
      <c r="BB11" t="str">
        <f>VLOOKUP(B11,$BF$2:$BK$75,3)</f>
        <v>Fort Nelson TSA</v>
      </c>
      <c r="BC11">
        <f>IF(B11&lt;40,B11,IF(VLOOKUP(B11,$BF$2:$BO$75,10,FALSE)="I",40,41))</f>
        <v>10</v>
      </c>
      <c r="BF11" s="278">
        <v>10</v>
      </c>
      <c r="BG11" s="226" t="s">
        <v>27</v>
      </c>
      <c r="BH11" s="222" t="s">
        <v>181</v>
      </c>
      <c r="BI11" s="222" t="s">
        <v>202</v>
      </c>
      <c r="BJ11" s="226" t="s">
        <v>45</v>
      </c>
      <c r="BK11" s="226" t="s">
        <v>100</v>
      </c>
      <c r="BL11" s="66">
        <v>156594208</v>
      </c>
      <c r="BM11" s="66">
        <v>13492944</v>
      </c>
      <c r="BN11" s="70">
        <v>2</v>
      </c>
      <c r="BO11" s="71" t="s">
        <v>74</v>
      </c>
      <c r="BP11" s="71"/>
      <c r="BQ11" s="41" t="s">
        <v>18</v>
      </c>
      <c r="BR11" s="36" t="s">
        <v>124</v>
      </c>
    </row>
    <row r="12" spans="1:70" ht="15" x14ac:dyDescent="0.25">
      <c r="A12">
        <v>0</v>
      </c>
      <c r="B12">
        <v>11</v>
      </c>
      <c r="C12">
        <v>64</v>
      </c>
      <c r="D12">
        <v>32</v>
      </c>
      <c r="G12">
        <v>288</v>
      </c>
      <c r="H12">
        <v>288</v>
      </c>
      <c r="K12">
        <v>352</v>
      </c>
      <c r="L12">
        <v>352</v>
      </c>
      <c r="O12">
        <v>352</v>
      </c>
      <c r="P12">
        <v>352</v>
      </c>
      <c r="S12">
        <v>352</v>
      </c>
      <c r="T12">
        <v>352</v>
      </c>
      <c r="W12">
        <v>352</v>
      </c>
      <c r="X12">
        <v>352</v>
      </c>
      <c r="AA12">
        <v>352</v>
      </c>
      <c r="AB12">
        <v>352</v>
      </c>
      <c r="AE12">
        <v>352</v>
      </c>
      <c r="AF12">
        <v>352</v>
      </c>
      <c r="AI12" s="151">
        <v>352</v>
      </c>
      <c r="AJ12" s="151">
        <v>352</v>
      </c>
      <c r="AM12" s="212">
        <v>352</v>
      </c>
      <c r="AN12" s="212">
        <v>352</v>
      </c>
      <c r="AQ12" s="221">
        <v>352</v>
      </c>
      <c r="AR12" s="221">
        <v>352</v>
      </c>
      <c r="AU12" s="223">
        <v>352</v>
      </c>
      <c r="AV12" s="223">
        <v>352</v>
      </c>
      <c r="AY12">
        <f>A12+1999</f>
        <v>1999</v>
      </c>
      <c r="AZ12" t="str">
        <f>VLOOKUP(B12,$BF$2:$BJ$75,4)</f>
        <v>Non-pine Units</v>
      </c>
      <c r="BA12" t="str">
        <f>VLOOKUP(B12,$BF$2:$BK$75,2)</f>
        <v>Fraser</v>
      </c>
      <c r="BB12" t="str">
        <f>VLOOKUP(B12,$BF$2:$BK$75,3)</f>
        <v>Fraser TSA</v>
      </c>
      <c r="BC12">
        <f>IF(B12&lt;40,B12,IF(VLOOKUP(B12,$BF$2:$BO$75,10,FALSE)="I",40,41))</f>
        <v>11</v>
      </c>
      <c r="BF12" s="278">
        <v>11</v>
      </c>
      <c r="BG12" s="226" t="s">
        <v>36</v>
      </c>
      <c r="BH12" s="222" t="s">
        <v>182</v>
      </c>
      <c r="BI12" s="222" t="s">
        <v>202</v>
      </c>
      <c r="BJ12" s="226" t="s">
        <v>45</v>
      </c>
      <c r="BK12" s="226" t="s">
        <v>100</v>
      </c>
      <c r="BL12" s="66">
        <v>72435888</v>
      </c>
      <c r="BM12" s="66">
        <v>757968</v>
      </c>
      <c r="BN12" s="70">
        <v>2</v>
      </c>
      <c r="BO12" s="71" t="s">
        <v>75</v>
      </c>
      <c r="BP12" s="71"/>
      <c r="BQ12" s="41" t="s">
        <v>20</v>
      </c>
      <c r="BR12" s="36" t="s">
        <v>125</v>
      </c>
    </row>
    <row r="13" spans="1:70" ht="15" x14ac:dyDescent="0.25">
      <c r="A13">
        <v>0</v>
      </c>
      <c r="B13">
        <v>12</v>
      </c>
      <c r="C13">
        <v>558928</v>
      </c>
      <c r="D13">
        <v>457184</v>
      </c>
      <c r="G13">
        <v>963168</v>
      </c>
      <c r="H13">
        <v>963168</v>
      </c>
      <c r="K13">
        <v>929168</v>
      </c>
      <c r="L13">
        <v>929168</v>
      </c>
      <c r="O13">
        <v>936256</v>
      </c>
      <c r="P13">
        <v>936256</v>
      </c>
      <c r="S13">
        <v>933728</v>
      </c>
      <c r="T13">
        <v>933728</v>
      </c>
      <c r="W13">
        <v>935632</v>
      </c>
      <c r="X13">
        <v>935632</v>
      </c>
      <c r="AA13">
        <v>938416</v>
      </c>
      <c r="AB13">
        <v>938416</v>
      </c>
      <c r="AE13">
        <v>940704</v>
      </c>
      <c r="AF13">
        <v>940704</v>
      </c>
      <c r="AI13" s="151">
        <v>923888</v>
      </c>
      <c r="AJ13" s="151">
        <v>923888</v>
      </c>
      <c r="AM13" s="212">
        <v>934560</v>
      </c>
      <c r="AN13" s="212">
        <v>934560</v>
      </c>
      <c r="AQ13" s="221">
        <v>933168</v>
      </c>
      <c r="AR13" s="221">
        <v>933168</v>
      </c>
      <c r="AU13" s="223">
        <v>919296</v>
      </c>
      <c r="AV13" s="223">
        <v>919296</v>
      </c>
      <c r="AY13">
        <f>A13+1999</f>
        <v>1999</v>
      </c>
      <c r="AZ13" t="str">
        <f>VLOOKUP(B13,$BF$2:$BJ$75,4)</f>
        <v>Pine Units</v>
      </c>
      <c r="BA13" t="str">
        <f>VLOOKUP(B13,$BF$2:$BK$75,2)</f>
        <v>FtStJames</v>
      </c>
      <c r="BB13" t="str">
        <f>VLOOKUP(B13,$BF$2:$BK$75,3)</f>
        <v>Ft. St. James Forest District</v>
      </c>
      <c r="BC13">
        <f>IF(B13&lt;40,B13,IF(VLOOKUP(B13,$BF$2:$BO$75,10,FALSE)="I",40,41))</f>
        <v>12</v>
      </c>
      <c r="BF13" s="278">
        <v>12</v>
      </c>
      <c r="BG13" s="226" t="s">
        <v>13</v>
      </c>
      <c r="BH13" s="222" t="s">
        <v>183</v>
      </c>
      <c r="BI13" s="222" t="s">
        <v>83</v>
      </c>
      <c r="BJ13" s="226" t="s">
        <v>13</v>
      </c>
      <c r="BK13" s="226" t="s">
        <v>99</v>
      </c>
      <c r="BL13" s="66">
        <v>285258608</v>
      </c>
      <c r="BM13" s="66">
        <v>109503152</v>
      </c>
      <c r="BN13" s="70">
        <v>1</v>
      </c>
      <c r="BO13" s="71" t="s">
        <v>74</v>
      </c>
      <c r="BP13" s="71"/>
      <c r="BQ13" s="41" t="s">
        <v>5</v>
      </c>
      <c r="BR13" s="36" t="s">
        <v>126</v>
      </c>
    </row>
    <row r="14" spans="1:70" ht="15" x14ac:dyDescent="0.25">
      <c r="A14">
        <v>0</v>
      </c>
      <c r="B14">
        <v>13</v>
      </c>
      <c r="C14">
        <v>0</v>
      </c>
      <c r="D14">
        <v>0</v>
      </c>
      <c r="G14">
        <v>0</v>
      </c>
      <c r="H14">
        <v>0</v>
      </c>
      <c r="K14">
        <v>0</v>
      </c>
      <c r="L14">
        <v>0</v>
      </c>
      <c r="O14">
        <v>0</v>
      </c>
      <c r="P14">
        <v>0</v>
      </c>
      <c r="S14">
        <v>0</v>
      </c>
      <c r="T14">
        <v>0</v>
      </c>
      <c r="W14">
        <v>0</v>
      </c>
      <c r="X14">
        <v>0</v>
      </c>
      <c r="AA14">
        <v>0</v>
      </c>
      <c r="AB14">
        <v>0</v>
      </c>
      <c r="AE14">
        <v>0</v>
      </c>
      <c r="AF14">
        <v>0</v>
      </c>
      <c r="AI14" s="151">
        <v>0</v>
      </c>
      <c r="AJ14" s="151">
        <v>0</v>
      </c>
      <c r="AM14" s="212">
        <v>0</v>
      </c>
      <c r="AN14" s="212">
        <v>0</v>
      </c>
      <c r="AQ14" s="221">
        <v>0</v>
      </c>
      <c r="AR14" s="221">
        <v>0</v>
      </c>
      <c r="AU14" s="223">
        <v>0</v>
      </c>
      <c r="AV14" s="223">
        <v>0</v>
      </c>
      <c r="AY14">
        <f>A14+1999</f>
        <v>1999</v>
      </c>
      <c r="AZ14" t="str">
        <f>VLOOKUP(B14,$BF$2:$BJ$75,4)</f>
        <v>Non-pine Units</v>
      </c>
      <c r="BA14" t="str">
        <f>VLOOKUP(B14,$BF$2:$BK$75,2)</f>
        <v>FtStJohn</v>
      </c>
      <c r="BB14" t="str">
        <f>VLOOKUP(B14,$BF$2:$BK$75,3)</f>
        <v>Ft. St. John TSA</v>
      </c>
      <c r="BC14">
        <f>IF(B14&lt;40,B14,IF(VLOOKUP(B14,$BF$2:$BO$75,10,FALSE)="I",40,41))</f>
        <v>13</v>
      </c>
      <c r="BF14" s="278">
        <v>13</v>
      </c>
      <c r="BG14" s="226" t="s">
        <v>26</v>
      </c>
      <c r="BH14" s="222" t="s">
        <v>184</v>
      </c>
      <c r="BI14" s="222" t="s">
        <v>202</v>
      </c>
      <c r="BJ14" s="226" t="s">
        <v>45</v>
      </c>
      <c r="BK14" s="226" t="s">
        <v>100</v>
      </c>
      <c r="BL14" s="66">
        <v>141830896</v>
      </c>
      <c r="BM14" s="66">
        <v>39839328</v>
      </c>
      <c r="BN14" s="70">
        <v>2</v>
      </c>
      <c r="BO14" s="71" t="s">
        <v>74</v>
      </c>
      <c r="BP14" s="71"/>
      <c r="BQ14" s="41" t="s">
        <v>12</v>
      </c>
      <c r="BR14" s="36" t="s">
        <v>127</v>
      </c>
    </row>
    <row r="15" spans="1:70" ht="15" x14ac:dyDescent="0.25">
      <c r="A15">
        <v>0</v>
      </c>
      <c r="B15">
        <v>14</v>
      </c>
      <c r="C15">
        <v>87248</v>
      </c>
      <c r="D15">
        <v>81104</v>
      </c>
      <c r="G15">
        <v>78656</v>
      </c>
      <c r="H15">
        <v>78656</v>
      </c>
      <c r="K15">
        <v>88864</v>
      </c>
      <c r="L15">
        <v>88864</v>
      </c>
      <c r="O15">
        <v>88688</v>
      </c>
      <c r="P15">
        <v>88688</v>
      </c>
      <c r="S15">
        <v>88096</v>
      </c>
      <c r="T15">
        <v>88096</v>
      </c>
      <c r="W15">
        <v>88416</v>
      </c>
      <c r="X15">
        <v>88416</v>
      </c>
      <c r="AA15">
        <v>88240</v>
      </c>
      <c r="AB15">
        <v>88240</v>
      </c>
      <c r="AE15">
        <v>87632</v>
      </c>
      <c r="AF15">
        <v>87632</v>
      </c>
      <c r="AI15" s="151">
        <v>87696</v>
      </c>
      <c r="AJ15" s="151">
        <v>87696</v>
      </c>
      <c r="AM15" s="212">
        <v>87584</v>
      </c>
      <c r="AN15" s="212">
        <v>87584</v>
      </c>
      <c r="AQ15" s="221">
        <v>87664</v>
      </c>
      <c r="AR15" s="221">
        <v>87664</v>
      </c>
      <c r="AU15" s="223">
        <v>87264</v>
      </c>
      <c r="AV15" s="223">
        <v>87264</v>
      </c>
      <c r="AY15">
        <f>A15+1999</f>
        <v>1999</v>
      </c>
      <c r="AZ15" t="str">
        <f>VLOOKUP(B15,$BF$2:$BJ$75,4)</f>
        <v>Pine Units</v>
      </c>
      <c r="BA15" t="str">
        <f>VLOOKUP(B15,$BF$2:$BK$75,2)</f>
        <v>Golden</v>
      </c>
      <c r="BB15" t="str">
        <f>VLOOKUP(B15,$BF$2:$BK$75,3)</f>
        <v>Golden TSA</v>
      </c>
      <c r="BC15">
        <f>IF(B15&lt;40,B15,IF(VLOOKUP(B15,$BF$2:$BO$75,10,FALSE)="I",40,41))</f>
        <v>14</v>
      </c>
      <c r="BF15" s="278">
        <v>14</v>
      </c>
      <c r="BG15" s="226" t="s">
        <v>23</v>
      </c>
      <c r="BH15" s="222" t="s">
        <v>122</v>
      </c>
      <c r="BI15" s="222" t="s">
        <v>83</v>
      </c>
      <c r="BJ15" s="226" t="s">
        <v>23</v>
      </c>
      <c r="BK15" s="226" t="s">
        <v>23</v>
      </c>
      <c r="BL15" s="66">
        <v>36496960</v>
      </c>
      <c r="BM15" s="66">
        <v>5027152</v>
      </c>
      <c r="BN15" s="70">
        <v>1</v>
      </c>
      <c r="BO15" s="71" t="s">
        <v>74</v>
      </c>
      <c r="BP15" s="71"/>
      <c r="BQ15" s="41" t="s">
        <v>11</v>
      </c>
      <c r="BR15" s="36" t="s">
        <v>128</v>
      </c>
    </row>
    <row r="16" spans="1:70" ht="15" x14ac:dyDescent="0.25">
      <c r="A16">
        <v>0</v>
      </c>
      <c r="B16">
        <v>15</v>
      </c>
      <c r="C16">
        <v>23856</v>
      </c>
      <c r="D16">
        <v>18704</v>
      </c>
      <c r="G16">
        <v>37504</v>
      </c>
      <c r="H16">
        <v>37504</v>
      </c>
      <c r="K16">
        <v>38448</v>
      </c>
      <c r="L16">
        <v>38448</v>
      </c>
      <c r="O16">
        <v>38976</v>
      </c>
      <c r="P16">
        <v>38976</v>
      </c>
      <c r="S16">
        <v>38864</v>
      </c>
      <c r="T16">
        <v>38864</v>
      </c>
      <c r="W16">
        <v>38864</v>
      </c>
      <c r="X16">
        <v>38864</v>
      </c>
      <c r="AA16">
        <v>38864</v>
      </c>
      <c r="AB16">
        <v>38864</v>
      </c>
      <c r="AE16">
        <v>38592</v>
      </c>
      <c r="AF16">
        <v>38592</v>
      </c>
      <c r="AI16" s="151">
        <v>38592</v>
      </c>
      <c r="AJ16" s="151">
        <v>38592</v>
      </c>
      <c r="AM16" s="212">
        <v>37808</v>
      </c>
      <c r="AN16" s="212">
        <v>37808</v>
      </c>
      <c r="AQ16" s="221">
        <v>37808</v>
      </c>
      <c r="AR16" s="221">
        <v>37808</v>
      </c>
      <c r="AU16" s="223">
        <v>37808</v>
      </c>
      <c r="AV16" s="223">
        <v>37808</v>
      </c>
      <c r="AY16">
        <f>A16+1999</f>
        <v>1999</v>
      </c>
      <c r="AZ16" t="str">
        <f>VLOOKUP(B16,$BF$2:$BJ$75,4)</f>
        <v>Pine Units</v>
      </c>
      <c r="BA16" t="str">
        <f>VLOOKUP(B16,$BF$2:$BK$75,2)</f>
        <v>Invermere</v>
      </c>
      <c r="BB16" t="str">
        <f>VLOOKUP(B16,$BF$2:$BK$75,3)</f>
        <v>Invermere TSA</v>
      </c>
      <c r="BC16">
        <f>IF(B16&lt;40,B16,IF(VLOOKUP(B16,$BF$2:$BO$75,10,FALSE)="I",40,41))</f>
        <v>15</v>
      </c>
      <c r="BF16" s="278">
        <v>15</v>
      </c>
      <c r="BG16" s="226" t="s">
        <v>14</v>
      </c>
      <c r="BH16" s="222" t="s">
        <v>123</v>
      </c>
      <c r="BI16" s="222" t="s">
        <v>83</v>
      </c>
      <c r="BJ16" s="226" t="s">
        <v>14</v>
      </c>
      <c r="BK16" s="226" t="s">
        <v>14</v>
      </c>
      <c r="BL16" s="66">
        <v>31709760</v>
      </c>
      <c r="BM16" s="66">
        <v>11740752</v>
      </c>
      <c r="BN16" s="70">
        <v>1</v>
      </c>
      <c r="BO16" s="71" t="s">
        <v>74</v>
      </c>
      <c r="BP16" s="71"/>
      <c r="BQ16" s="41" t="s">
        <v>8</v>
      </c>
      <c r="BR16" s="36" t="s">
        <v>129</v>
      </c>
    </row>
    <row r="17" spans="1:70" ht="15" x14ac:dyDescent="0.25">
      <c r="A17">
        <v>0</v>
      </c>
      <c r="B17">
        <v>16</v>
      </c>
      <c r="C17">
        <v>48</v>
      </c>
      <c r="D17">
        <v>0</v>
      </c>
      <c r="G17">
        <v>0</v>
      </c>
      <c r="H17">
        <v>0</v>
      </c>
      <c r="K17">
        <v>1024</v>
      </c>
      <c r="L17">
        <v>1024</v>
      </c>
      <c r="O17">
        <v>80</v>
      </c>
      <c r="P17">
        <v>80</v>
      </c>
      <c r="S17">
        <v>32</v>
      </c>
      <c r="T17">
        <v>32</v>
      </c>
      <c r="W17">
        <v>1024</v>
      </c>
      <c r="X17">
        <v>1024</v>
      </c>
      <c r="AA17">
        <v>1408</v>
      </c>
      <c r="AB17">
        <v>1408</v>
      </c>
      <c r="AE17">
        <v>1168</v>
      </c>
      <c r="AF17">
        <v>1168</v>
      </c>
      <c r="AI17" s="151">
        <v>32</v>
      </c>
      <c r="AJ17" s="151">
        <v>32</v>
      </c>
      <c r="AM17" s="212">
        <v>1456</v>
      </c>
      <c r="AN17" s="212">
        <v>1456</v>
      </c>
      <c r="AQ17" s="221">
        <v>80</v>
      </c>
      <c r="AR17" s="221">
        <v>80</v>
      </c>
      <c r="AU17" s="223">
        <v>1024</v>
      </c>
      <c r="AV17" s="223">
        <v>1024</v>
      </c>
      <c r="AY17">
        <f>A17+1999</f>
        <v>1999</v>
      </c>
      <c r="AZ17" t="str">
        <f>VLOOKUP(B17,$BF$2:$BJ$75,4)</f>
        <v>Non-pine Units</v>
      </c>
      <c r="BA17" t="str">
        <f>VLOOKUP(B17,$BF$2:$BK$75,2)</f>
        <v>Kalum</v>
      </c>
      <c r="BB17" t="str">
        <f>VLOOKUP(B17,$BF$2:$BK$75,3)</f>
        <v>Kalum TSA</v>
      </c>
      <c r="BC17">
        <f>IF(B17&lt;40,B17,IF(VLOOKUP(B17,$BF$2:$BO$75,10,FALSE)="I",40,41))</f>
        <v>16</v>
      </c>
      <c r="BF17" s="278">
        <v>16</v>
      </c>
      <c r="BG17" s="226" t="s">
        <v>31</v>
      </c>
      <c r="BH17" s="222" t="s">
        <v>185</v>
      </c>
      <c r="BI17" s="222" t="s">
        <v>202</v>
      </c>
      <c r="BJ17" s="226" t="s">
        <v>45</v>
      </c>
      <c r="BK17" s="226" t="s">
        <v>100</v>
      </c>
      <c r="BL17" s="66">
        <v>23274720</v>
      </c>
      <c r="BM17" s="66">
        <v>716256</v>
      </c>
      <c r="BN17" s="70">
        <v>2</v>
      </c>
      <c r="BO17" s="71" t="s">
        <v>74</v>
      </c>
      <c r="BP17" s="71"/>
      <c r="BQ17" s="41" t="s">
        <v>10</v>
      </c>
      <c r="BR17" s="36" t="s">
        <v>130</v>
      </c>
    </row>
    <row r="18" spans="1:70" ht="15" x14ac:dyDescent="0.25">
      <c r="A18">
        <v>0</v>
      </c>
      <c r="B18">
        <v>17</v>
      </c>
      <c r="C18">
        <v>151088</v>
      </c>
      <c r="D18">
        <v>138320</v>
      </c>
      <c r="G18">
        <v>184000</v>
      </c>
      <c r="H18">
        <v>184000</v>
      </c>
      <c r="K18">
        <v>198768</v>
      </c>
      <c r="L18">
        <v>198768</v>
      </c>
      <c r="O18">
        <v>210352</v>
      </c>
      <c r="P18">
        <v>210352</v>
      </c>
      <c r="S18">
        <v>210064</v>
      </c>
      <c r="T18">
        <v>210064</v>
      </c>
      <c r="W18">
        <v>208176</v>
      </c>
      <c r="X18">
        <v>208176</v>
      </c>
      <c r="AA18">
        <v>199792</v>
      </c>
      <c r="AB18">
        <v>199792</v>
      </c>
      <c r="AE18">
        <v>206976</v>
      </c>
      <c r="AF18">
        <v>206976</v>
      </c>
      <c r="AI18" s="151">
        <v>208480</v>
      </c>
      <c r="AJ18" s="151">
        <v>208480</v>
      </c>
      <c r="AM18" s="212">
        <v>198880</v>
      </c>
      <c r="AN18" s="212">
        <v>198880</v>
      </c>
      <c r="AQ18" s="221">
        <v>210704</v>
      </c>
      <c r="AR18" s="221">
        <v>210704</v>
      </c>
      <c r="AU18" s="223">
        <v>205904</v>
      </c>
      <c r="AV18" s="223">
        <v>205904</v>
      </c>
      <c r="AY18">
        <f>A18+1999</f>
        <v>1999</v>
      </c>
      <c r="AZ18" t="str">
        <f>VLOOKUP(B18,$BF$2:$BJ$75,4)</f>
        <v>Pine Units</v>
      </c>
      <c r="BA18" t="str">
        <f>VLOOKUP(B18,$BF$2:$BK$75,2)</f>
        <v>Kamloops</v>
      </c>
      <c r="BB18" t="str">
        <f>VLOOKUP(B18,$BF$2:$BK$75,3)</f>
        <v>Kamloops TSA</v>
      </c>
      <c r="BC18">
        <f>IF(B18&lt;40,B18,IF(VLOOKUP(B18,$BF$2:$BO$75,10,FALSE)="I",40,41))</f>
        <v>17</v>
      </c>
      <c r="BF18" s="278">
        <v>17</v>
      </c>
      <c r="BG18" s="226" t="s">
        <v>18</v>
      </c>
      <c r="BH18" s="222" t="s">
        <v>124</v>
      </c>
      <c r="BI18" s="222" t="s">
        <v>83</v>
      </c>
      <c r="BJ18" s="226" t="s">
        <v>18</v>
      </c>
      <c r="BK18" s="226" t="s">
        <v>18</v>
      </c>
      <c r="BL18" s="66">
        <v>208026928</v>
      </c>
      <c r="BM18" s="66">
        <v>58842848</v>
      </c>
      <c r="BN18" s="70">
        <v>1</v>
      </c>
      <c r="BO18" s="71" t="s">
        <v>74</v>
      </c>
      <c r="BP18" s="71"/>
      <c r="BQ18" s="41" t="s">
        <v>19</v>
      </c>
      <c r="BR18" s="36" t="s">
        <v>131</v>
      </c>
    </row>
    <row r="19" spans="1:70" ht="15" x14ac:dyDescent="0.25">
      <c r="A19">
        <v>0</v>
      </c>
      <c r="B19">
        <v>18</v>
      </c>
      <c r="C19">
        <v>0</v>
      </c>
      <c r="D19">
        <v>0</v>
      </c>
      <c r="G19">
        <v>0</v>
      </c>
      <c r="H19">
        <v>0</v>
      </c>
      <c r="K19">
        <v>0</v>
      </c>
      <c r="L19">
        <v>0</v>
      </c>
      <c r="O19">
        <v>0</v>
      </c>
      <c r="P19">
        <v>0</v>
      </c>
      <c r="S19">
        <v>0</v>
      </c>
      <c r="T19">
        <v>0</v>
      </c>
      <c r="W19">
        <v>0</v>
      </c>
      <c r="X19">
        <v>0</v>
      </c>
      <c r="AA19">
        <v>0</v>
      </c>
      <c r="AB19">
        <v>0</v>
      </c>
      <c r="AE19">
        <v>0</v>
      </c>
      <c r="AF19">
        <v>0</v>
      </c>
      <c r="AI19" s="151">
        <v>0</v>
      </c>
      <c r="AJ19" s="151">
        <v>0</v>
      </c>
      <c r="AM19" s="212">
        <v>0</v>
      </c>
      <c r="AN19" s="212">
        <v>0</v>
      </c>
      <c r="AQ19" s="221">
        <v>0</v>
      </c>
      <c r="AR19" s="221">
        <v>0</v>
      </c>
      <c r="AU19" s="223">
        <v>0</v>
      </c>
      <c r="AV19" s="223">
        <v>0</v>
      </c>
      <c r="AY19">
        <f>A19+1999</f>
        <v>1999</v>
      </c>
      <c r="AZ19" t="str">
        <f>VLOOKUP(B19,$BF$2:$BJ$75,4)</f>
        <v>Non-pine Units</v>
      </c>
      <c r="BA19" t="str">
        <f>VLOOKUP(B19,$BF$2:$BK$75,2)</f>
        <v>Kingcome</v>
      </c>
      <c r="BB19" t="str">
        <f>VLOOKUP(B19,$BF$2:$BK$75,3)</f>
        <v>Kingcome TSA</v>
      </c>
      <c r="BC19">
        <f>IF(B19&lt;40,B19,IF(VLOOKUP(B19,$BF$2:$BO$75,10,FALSE)="I",40,41))</f>
        <v>18</v>
      </c>
      <c r="BF19" s="278">
        <v>18</v>
      </c>
      <c r="BG19" s="226" t="s">
        <v>37</v>
      </c>
      <c r="BH19" s="222" t="s">
        <v>186</v>
      </c>
      <c r="BI19" s="222" t="s">
        <v>202</v>
      </c>
      <c r="BJ19" s="226" t="s">
        <v>45</v>
      </c>
      <c r="BK19" s="226" t="s">
        <v>100</v>
      </c>
      <c r="BL19" s="66">
        <v>53357264</v>
      </c>
      <c r="BM19" s="66">
        <v>332176</v>
      </c>
      <c r="BN19" s="70">
        <v>2</v>
      </c>
      <c r="BO19" s="71" t="s">
        <v>75</v>
      </c>
      <c r="BP19" s="71"/>
      <c r="BQ19" s="41" t="s">
        <v>45</v>
      </c>
      <c r="BR19" s="36" t="s">
        <v>100</v>
      </c>
    </row>
    <row r="20" spans="1:70" ht="15" x14ac:dyDescent="0.25">
      <c r="A20">
        <v>0</v>
      </c>
      <c r="B20">
        <v>19</v>
      </c>
      <c r="C20">
        <v>2480</v>
      </c>
      <c r="D20">
        <v>2416</v>
      </c>
      <c r="G20">
        <v>2592</v>
      </c>
      <c r="H20">
        <v>2592</v>
      </c>
      <c r="K20">
        <v>0</v>
      </c>
      <c r="L20">
        <v>0</v>
      </c>
      <c r="O20">
        <v>1472</v>
      </c>
      <c r="P20">
        <v>1472</v>
      </c>
      <c r="S20">
        <v>3168</v>
      </c>
      <c r="T20">
        <v>3168</v>
      </c>
      <c r="W20">
        <v>1824</v>
      </c>
      <c r="X20">
        <v>1824</v>
      </c>
      <c r="AA20">
        <v>3024</v>
      </c>
      <c r="AB20">
        <v>3024</v>
      </c>
      <c r="AE20">
        <v>0</v>
      </c>
      <c r="AF20">
        <v>0</v>
      </c>
      <c r="AI20" s="151">
        <v>1488</v>
      </c>
      <c r="AJ20" s="151">
        <v>1488</v>
      </c>
      <c r="AM20" s="212">
        <v>3040</v>
      </c>
      <c r="AN20" s="212">
        <v>3040</v>
      </c>
      <c r="AQ20" s="221">
        <v>1136</v>
      </c>
      <c r="AR20" s="221">
        <v>1136</v>
      </c>
      <c r="AU20" s="223">
        <v>3040</v>
      </c>
      <c r="AV20" s="223">
        <v>3040</v>
      </c>
      <c r="AY20">
        <f>A20+1999</f>
        <v>1999</v>
      </c>
      <c r="AZ20" t="str">
        <f>VLOOKUP(B20,$BF$2:$BJ$75,4)</f>
        <v>Non-pine Units</v>
      </c>
      <c r="BA20" t="str">
        <f>VLOOKUP(B20,$BF$2:$BK$75,2)</f>
        <v>Kispiox</v>
      </c>
      <c r="BB20" t="str">
        <f>VLOOKUP(B20,$BF$2:$BK$75,3)</f>
        <v>Kispiox TSA</v>
      </c>
      <c r="BC20">
        <f>IF(B20&lt;40,B20,IF(VLOOKUP(B20,$BF$2:$BO$75,10,FALSE)="I",40,41))</f>
        <v>19</v>
      </c>
      <c r="BF20" s="278">
        <v>19</v>
      </c>
      <c r="BG20" s="226" t="s">
        <v>30</v>
      </c>
      <c r="BH20" s="222" t="s">
        <v>187</v>
      </c>
      <c r="BI20" s="222" t="s">
        <v>202</v>
      </c>
      <c r="BJ20" s="226" t="s">
        <v>45</v>
      </c>
      <c r="BK20" s="226" t="s">
        <v>100</v>
      </c>
      <c r="BL20" s="66">
        <v>73312352</v>
      </c>
      <c r="BM20" s="66">
        <v>3068752</v>
      </c>
      <c r="BN20" s="70">
        <v>2</v>
      </c>
      <c r="BO20" s="71" t="s">
        <v>74</v>
      </c>
      <c r="BP20" s="71"/>
      <c r="BQ20" s="41" t="s">
        <v>16</v>
      </c>
      <c r="BR20" s="36" t="s">
        <v>136</v>
      </c>
    </row>
    <row r="21" spans="1:70" ht="15" x14ac:dyDescent="0.25">
      <c r="A21">
        <v>0</v>
      </c>
      <c r="B21">
        <v>20</v>
      </c>
      <c r="C21">
        <v>6480</v>
      </c>
      <c r="D21">
        <v>4848</v>
      </c>
      <c r="G21">
        <v>9248</v>
      </c>
      <c r="H21">
        <v>9248</v>
      </c>
      <c r="K21">
        <v>11712</v>
      </c>
      <c r="L21">
        <v>11712</v>
      </c>
      <c r="O21">
        <v>12336</v>
      </c>
      <c r="P21">
        <v>12336</v>
      </c>
      <c r="S21">
        <v>12144</v>
      </c>
      <c r="T21">
        <v>12144</v>
      </c>
      <c r="W21">
        <v>13328</v>
      </c>
      <c r="X21">
        <v>13328</v>
      </c>
      <c r="AA21">
        <v>11664</v>
      </c>
      <c r="AB21">
        <v>11664</v>
      </c>
      <c r="AE21">
        <v>10240</v>
      </c>
      <c r="AF21">
        <v>10240</v>
      </c>
      <c r="AI21" s="151">
        <v>10880</v>
      </c>
      <c r="AJ21" s="151">
        <v>10880</v>
      </c>
      <c r="AM21" s="212">
        <v>13248</v>
      </c>
      <c r="AN21" s="212">
        <v>13248</v>
      </c>
      <c r="AQ21" s="221">
        <v>12672</v>
      </c>
      <c r="AR21" s="221">
        <v>12672</v>
      </c>
      <c r="AU21" s="223">
        <v>13392</v>
      </c>
      <c r="AV21" s="223">
        <v>13392</v>
      </c>
      <c r="AY21">
        <f>A21+1999</f>
        <v>1999</v>
      </c>
      <c r="AZ21" t="str">
        <f>VLOOKUP(B21,$BF$2:$BJ$75,4)</f>
        <v>Pine Units</v>
      </c>
      <c r="BA21" t="str">
        <f>VLOOKUP(B21,$BF$2:$BK$75,2)</f>
        <v>KootenayLake</v>
      </c>
      <c r="BB21" t="str">
        <f>VLOOKUP(B21,$BF$2:$BK$75,3)</f>
        <v>Kootenay Lake TSA</v>
      </c>
      <c r="BC21">
        <f>IF(B21&lt;40,B21,IF(VLOOKUP(B21,$BF$2:$BO$75,10,FALSE)="I",40,41))</f>
        <v>20</v>
      </c>
      <c r="BF21" s="278">
        <v>20</v>
      </c>
      <c r="BG21" s="226" t="s">
        <v>20</v>
      </c>
      <c r="BH21" s="222" t="s">
        <v>125</v>
      </c>
      <c r="BI21" s="222" t="s">
        <v>83</v>
      </c>
      <c r="BJ21" s="226" t="s">
        <v>20</v>
      </c>
      <c r="BK21" s="226" t="s">
        <v>95</v>
      </c>
      <c r="BL21" s="66">
        <v>58975120</v>
      </c>
      <c r="BM21" s="66">
        <v>12981616</v>
      </c>
      <c r="BN21" s="70">
        <v>1</v>
      </c>
      <c r="BO21" s="71" t="s">
        <v>74</v>
      </c>
      <c r="BP21" s="71"/>
      <c r="BQ21" s="41" t="s">
        <v>4</v>
      </c>
      <c r="BR21" s="36" t="s">
        <v>132</v>
      </c>
    </row>
    <row r="22" spans="1:70" ht="15" x14ac:dyDescent="0.25">
      <c r="A22">
        <v>0</v>
      </c>
      <c r="B22">
        <v>21</v>
      </c>
      <c r="C22">
        <v>137712</v>
      </c>
      <c r="D22">
        <v>124352</v>
      </c>
      <c r="G22">
        <v>81312</v>
      </c>
      <c r="H22">
        <v>81312</v>
      </c>
      <c r="K22">
        <v>81968</v>
      </c>
      <c r="L22">
        <v>81968</v>
      </c>
      <c r="O22">
        <v>83792</v>
      </c>
      <c r="P22">
        <v>83792</v>
      </c>
      <c r="S22">
        <v>81424</v>
      </c>
      <c r="T22">
        <v>81424</v>
      </c>
      <c r="W22">
        <v>85552</v>
      </c>
      <c r="X22">
        <v>85552</v>
      </c>
      <c r="AA22">
        <v>81520</v>
      </c>
      <c r="AB22">
        <v>81520</v>
      </c>
      <c r="AE22">
        <v>83440</v>
      </c>
      <c r="AF22">
        <v>83440</v>
      </c>
      <c r="AI22" s="151">
        <v>80368</v>
      </c>
      <c r="AJ22" s="151">
        <v>80368</v>
      </c>
      <c r="AM22" s="212">
        <v>82560</v>
      </c>
      <c r="AN22" s="212">
        <v>82560</v>
      </c>
      <c r="AQ22" s="221">
        <v>84176</v>
      </c>
      <c r="AR22" s="221">
        <v>84176</v>
      </c>
      <c r="AU22" s="223">
        <v>85344</v>
      </c>
      <c r="AV22" s="223">
        <v>85344</v>
      </c>
      <c r="AY22">
        <f>A22+1999</f>
        <v>1999</v>
      </c>
      <c r="AZ22" t="str">
        <f>VLOOKUP(B22,$BF$2:$BJ$75,4)</f>
        <v>Pine Units</v>
      </c>
      <c r="BA22" t="str">
        <f>VLOOKUP(B22,$BF$2:$BK$75,2)</f>
        <v>Lakes</v>
      </c>
      <c r="BB22" t="str">
        <f>VLOOKUP(B22,$BF$2:$BK$75,3)</f>
        <v>Lakes TSA</v>
      </c>
      <c r="BC22">
        <f>IF(B22&lt;40,B22,IF(VLOOKUP(B22,$BF$2:$BO$75,10,FALSE)="I",40,41))</f>
        <v>21</v>
      </c>
      <c r="BF22" s="278">
        <v>21</v>
      </c>
      <c r="BG22" s="226" t="s">
        <v>5</v>
      </c>
      <c r="BH22" s="222" t="s">
        <v>126</v>
      </c>
      <c r="BI22" s="222" t="s">
        <v>83</v>
      </c>
      <c r="BJ22" s="226" t="s">
        <v>5</v>
      </c>
      <c r="BK22" s="226" t="s">
        <v>5</v>
      </c>
      <c r="BL22" s="66">
        <v>110554240</v>
      </c>
      <c r="BM22" s="66">
        <v>71046736</v>
      </c>
      <c r="BN22" s="70">
        <v>1</v>
      </c>
      <c r="BO22" s="71" t="s">
        <v>74</v>
      </c>
      <c r="BP22" s="71"/>
      <c r="BQ22" s="41" t="s">
        <v>24</v>
      </c>
      <c r="BR22" s="36" t="s">
        <v>133</v>
      </c>
    </row>
    <row r="23" spans="1:70" ht="15" x14ac:dyDescent="0.25">
      <c r="A23">
        <v>0</v>
      </c>
      <c r="B23">
        <v>22</v>
      </c>
      <c r="C23">
        <v>8864</v>
      </c>
      <c r="D23">
        <v>7520</v>
      </c>
      <c r="G23">
        <v>15072</v>
      </c>
      <c r="H23">
        <v>15072</v>
      </c>
      <c r="K23">
        <v>15168</v>
      </c>
      <c r="L23">
        <v>15168</v>
      </c>
      <c r="O23">
        <v>16576</v>
      </c>
      <c r="P23">
        <v>16576</v>
      </c>
      <c r="S23">
        <v>16256</v>
      </c>
      <c r="T23">
        <v>16256</v>
      </c>
      <c r="W23">
        <v>15264</v>
      </c>
      <c r="X23">
        <v>15264</v>
      </c>
      <c r="AA23">
        <v>13888</v>
      </c>
      <c r="AB23">
        <v>13888</v>
      </c>
      <c r="AE23">
        <v>16496</v>
      </c>
      <c r="AF23">
        <v>16496</v>
      </c>
      <c r="AI23" s="151">
        <v>16368</v>
      </c>
      <c r="AJ23" s="151">
        <v>16368</v>
      </c>
      <c r="AM23" s="212">
        <v>13152</v>
      </c>
      <c r="AN23" s="212">
        <v>13152</v>
      </c>
      <c r="AQ23" s="221">
        <v>16144</v>
      </c>
      <c r="AR23" s="221">
        <v>16144</v>
      </c>
      <c r="AU23" s="223">
        <v>18848</v>
      </c>
      <c r="AV23" s="223">
        <v>18848</v>
      </c>
      <c r="AY23">
        <f>A23+1999</f>
        <v>1999</v>
      </c>
      <c r="AZ23" t="str">
        <f>VLOOKUP(B23,$BF$2:$BJ$75,4)</f>
        <v>Pine Units</v>
      </c>
      <c r="BA23" t="str">
        <f>VLOOKUP(B23,$BF$2:$BK$75,2)</f>
        <v>Lillooet</v>
      </c>
      <c r="BB23" t="str">
        <f>VLOOKUP(B23,$BF$2:$BK$75,3)</f>
        <v>Lillooet TSA</v>
      </c>
      <c r="BC23">
        <f>IF(B23&lt;40,B23,IF(VLOOKUP(B23,$BF$2:$BO$75,10,FALSE)="I",40,41))</f>
        <v>22</v>
      </c>
      <c r="BF23" s="278">
        <v>22</v>
      </c>
      <c r="BG23" s="226" t="s">
        <v>12</v>
      </c>
      <c r="BH23" s="222" t="s">
        <v>127</v>
      </c>
      <c r="BI23" s="222" t="s">
        <v>83</v>
      </c>
      <c r="BJ23" s="226" t="s">
        <v>12</v>
      </c>
      <c r="BK23" s="226" t="s">
        <v>12</v>
      </c>
      <c r="BL23" s="66">
        <v>49789440</v>
      </c>
      <c r="BM23" s="66">
        <v>19483744</v>
      </c>
      <c r="BN23" s="70">
        <v>1</v>
      </c>
      <c r="BO23" s="71" t="s">
        <v>74</v>
      </c>
      <c r="BP23" s="71"/>
      <c r="BQ23" s="41" t="s">
        <v>3</v>
      </c>
      <c r="BR23" s="36" t="s">
        <v>135</v>
      </c>
    </row>
    <row r="24" spans="1:70" ht="15" x14ac:dyDescent="0.25">
      <c r="A24">
        <v>0</v>
      </c>
      <c r="B24">
        <v>23</v>
      </c>
      <c r="C24">
        <v>60160</v>
      </c>
      <c r="D24">
        <v>55088</v>
      </c>
      <c r="G24">
        <v>67344</v>
      </c>
      <c r="H24">
        <v>67344</v>
      </c>
      <c r="K24">
        <v>77040</v>
      </c>
      <c r="L24">
        <v>77040</v>
      </c>
      <c r="O24">
        <v>75936</v>
      </c>
      <c r="P24">
        <v>75936</v>
      </c>
      <c r="S24">
        <v>78080</v>
      </c>
      <c r="T24">
        <v>78080</v>
      </c>
      <c r="W24">
        <v>75264</v>
      </c>
      <c r="X24">
        <v>75264</v>
      </c>
      <c r="AA24">
        <v>81424</v>
      </c>
      <c r="AB24">
        <v>81424</v>
      </c>
      <c r="AE24">
        <v>75632</v>
      </c>
      <c r="AF24">
        <v>75632</v>
      </c>
      <c r="AI24" s="151">
        <v>73200</v>
      </c>
      <c r="AJ24" s="151">
        <v>73200</v>
      </c>
      <c r="AM24" s="212">
        <v>74128</v>
      </c>
      <c r="AN24" s="212">
        <v>74128</v>
      </c>
      <c r="AQ24" s="221">
        <v>76960</v>
      </c>
      <c r="AR24" s="221">
        <v>76960</v>
      </c>
      <c r="AU24" s="223">
        <v>74944</v>
      </c>
      <c r="AV24" s="223">
        <v>74944</v>
      </c>
      <c r="AY24">
        <f>A24+1999</f>
        <v>1999</v>
      </c>
      <c r="AZ24" t="str">
        <f>VLOOKUP(B24,$BF$2:$BJ$75,4)</f>
        <v>Pine Units</v>
      </c>
      <c r="BA24" t="str">
        <f>VLOOKUP(B24,$BF$2:$BK$75,2)</f>
        <v>Mackenzie</v>
      </c>
      <c r="BB24" t="str">
        <f>VLOOKUP(B24,$BF$2:$BK$75,3)</f>
        <v>Mackenzie TSA</v>
      </c>
      <c r="BC24">
        <f>IF(B24&lt;40,B24,IF(VLOOKUP(B24,$BF$2:$BO$75,10,FALSE)="I",40,41))</f>
        <v>23</v>
      </c>
      <c r="BF24" s="278">
        <v>23</v>
      </c>
      <c r="BG24" s="226" t="s">
        <v>11</v>
      </c>
      <c r="BH24" s="222" t="s">
        <v>128</v>
      </c>
      <c r="BI24" s="222" t="s">
        <v>83</v>
      </c>
      <c r="BJ24" s="226" t="s">
        <v>11</v>
      </c>
      <c r="BK24" s="226" t="s">
        <v>11</v>
      </c>
      <c r="BL24" s="66">
        <v>287531712</v>
      </c>
      <c r="BM24" s="66">
        <v>116827456</v>
      </c>
      <c r="BN24" s="70">
        <v>1</v>
      </c>
      <c r="BO24" s="71" t="s">
        <v>74</v>
      </c>
      <c r="BP24" s="71"/>
      <c r="BQ24" s="42" t="s">
        <v>6</v>
      </c>
      <c r="BR24" s="37" t="s">
        <v>134</v>
      </c>
    </row>
    <row r="25" spans="1:70" ht="15" x14ac:dyDescent="0.25">
      <c r="A25">
        <v>0</v>
      </c>
      <c r="B25">
        <v>24</v>
      </c>
      <c r="C25">
        <v>215072</v>
      </c>
      <c r="D25">
        <v>195072</v>
      </c>
      <c r="G25">
        <v>244752</v>
      </c>
      <c r="H25">
        <v>244752</v>
      </c>
      <c r="K25">
        <v>268896</v>
      </c>
      <c r="L25">
        <v>268896</v>
      </c>
      <c r="O25">
        <v>260896</v>
      </c>
      <c r="P25">
        <v>260896</v>
      </c>
      <c r="S25">
        <v>254944</v>
      </c>
      <c r="T25">
        <v>254944</v>
      </c>
      <c r="W25">
        <v>263472</v>
      </c>
      <c r="X25">
        <v>263472</v>
      </c>
      <c r="AA25">
        <v>270416</v>
      </c>
      <c r="AB25">
        <v>270416</v>
      </c>
      <c r="AE25">
        <v>264512</v>
      </c>
      <c r="AF25">
        <v>264512</v>
      </c>
      <c r="AI25" s="151">
        <v>265056</v>
      </c>
      <c r="AJ25" s="151">
        <v>265056</v>
      </c>
      <c r="AM25" s="212">
        <v>264000</v>
      </c>
      <c r="AN25" s="212">
        <v>264000</v>
      </c>
      <c r="AQ25" s="221">
        <v>268032</v>
      </c>
      <c r="AR25" s="221">
        <v>268032</v>
      </c>
      <c r="AU25" s="223">
        <v>264704</v>
      </c>
      <c r="AV25" s="223">
        <v>264704</v>
      </c>
      <c r="AY25">
        <f>A25+1999</f>
        <v>1999</v>
      </c>
      <c r="AZ25" t="str">
        <f>VLOOKUP(B25,$BF$2:$BJ$75,4)</f>
        <v>Pine Units</v>
      </c>
      <c r="BA25" t="str">
        <f>VLOOKUP(B25,$BF$2:$BK$75,2)</f>
        <v>Merritt</v>
      </c>
      <c r="BB25" t="str">
        <f>VLOOKUP(B25,$BF$2:$BK$75,3)</f>
        <v>Merritt TSA</v>
      </c>
      <c r="BC25">
        <f>IF(B25&lt;40,B25,IF(VLOOKUP(B25,$BF$2:$BO$75,10,FALSE)="I",40,41))</f>
        <v>24</v>
      </c>
      <c r="BF25" s="278">
        <v>24</v>
      </c>
      <c r="BG25" s="226" t="s">
        <v>8</v>
      </c>
      <c r="BH25" s="222" t="s">
        <v>129</v>
      </c>
      <c r="BI25" s="222" t="s">
        <v>83</v>
      </c>
      <c r="BJ25" s="226" t="s">
        <v>8</v>
      </c>
      <c r="BK25" s="226" t="s">
        <v>8</v>
      </c>
      <c r="BL25" s="66">
        <v>130833856</v>
      </c>
      <c r="BM25" s="66">
        <v>66165184</v>
      </c>
      <c r="BN25" s="70">
        <v>1</v>
      </c>
      <c r="BO25" s="71" t="s">
        <v>74</v>
      </c>
      <c r="BP25" s="72"/>
    </row>
    <row r="26" spans="1:70" ht="15" x14ac:dyDescent="0.25">
      <c r="A26">
        <v>0</v>
      </c>
      <c r="B26">
        <v>25</v>
      </c>
      <c r="C26">
        <v>48</v>
      </c>
      <c r="D26">
        <v>0</v>
      </c>
      <c r="G26">
        <v>80</v>
      </c>
      <c r="H26">
        <v>80</v>
      </c>
      <c r="K26">
        <v>432</v>
      </c>
      <c r="L26">
        <v>432</v>
      </c>
      <c r="O26">
        <v>432</v>
      </c>
      <c r="P26">
        <v>432</v>
      </c>
      <c r="S26">
        <v>80</v>
      </c>
      <c r="T26">
        <v>80</v>
      </c>
      <c r="W26">
        <v>80</v>
      </c>
      <c r="X26">
        <v>80</v>
      </c>
      <c r="AA26">
        <v>80</v>
      </c>
      <c r="AB26">
        <v>80</v>
      </c>
      <c r="AE26">
        <v>688</v>
      </c>
      <c r="AF26">
        <v>688</v>
      </c>
      <c r="AI26" s="151">
        <v>768</v>
      </c>
      <c r="AJ26" s="151">
        <v>768</v>
      </c>
      <c r="AM26" s="212">
        <v>416</v>
      </c>
      <c r="AN26" s="212">
        <v>416</v>
      </c>
      <c r="AQ26" s="221">
        <v>80</v>
      </c>
      <c r="AR26" s="221">
        <v>80</v>
      </c>
      <c r="AU26" s="223">
        <v>432</v>
      </c>
      <c r="AV26" s="223">
        <v>432</v>
      </c>
      <c r="AY26">
        <f>A26+1999</f>
        <v>1999</v>
      </c>
      <c r="AZ26" t="str">
        <f>VLOOKUP(B26,$BF$2:$BJ$75,4)</f>
        <v>Non-pine Units</v>
      </c>
      <c r="BA26" t="str">
        <f>VLOOKUP(B26,$BF$2:$BK$75,2)</f>
        <v>MidCoast</v>
      </c>
      <c r="BB26" t="str">
        <f>VLOOKUP(B26,$BF$2:$BK$75,3)</f>
        <v>Mid Coast TSA</v>
      </c>
      <c r="BC26">
        <f>IF(B26&lt;40,B26,IF(VLOOKUP(B26,$BF$2:$BO$75,10,FALSE)="I",40,41))</f>
        <v>25</v>
      </c>
      <c r="BF26" s="278">
        <v>25</v>
      </c>
      <c r="BG26" s="226" t="s">
        <v>38</v>
      </c>
      <c r="BH26" s="222" t="s">
        <v>188</v>
      </c>
      <c r="BI26" s="222" t="s">
        <v>202</v>
      </c>
      <c r="BJ26" s="226" t="s">
        <v>45</v>
      </c>
      <c r="BK26" s="226" t="s">
        <v>100</v>
      </c>
      <c r="BL26" s="66">
        <v>74589456</v>
      </c>
      <c r="BM26" s="66">
        <v>383136</v>
      </c>
      <c r="BN26" s="70">
        <v>2</v>
      </c>
      <c r="BO26" s="71" t="s">
        <v>75</v>
      </c>
      <c r="BP26" s="72"/>
    </row>
    <row r="27" spans="1:70" ht="15" x14ac:dyDescent="0.25">
      <c r="A27">
        <v>0</v>
      </c>
      <c r="B27">
        <v>26</v>
      </c>
      <c r="C27">
        <v>276176</v>
      </c>
      <c r="D27">
        <v>231712</v>
      </c>
      <c r="G27">
        <v>390864</v>
      </c>
      <c r="H27">
        <v>390864</v>
      </c>
      <c r="K27">
        <v>406416</v>
      </c>
      <c r="L27">
        <v>406416</v>
      </c>
      <c r="O27">
        <v>407344</v>
      </c>
      <c r="P27">
        <v>407344</v>
      </c>
      <c r="S27">
        <v>407168</v>
      </c>
      <c r="T27">
        <v>407168</v>
      </c>
      <c r="W27">
        <v>407040</v>
      </c>
      <c r="X27">
        <v>407040</v>
      </c>
      <c r="AA27">
        <v>407040</v>
      </c>
      <c r="AB27">
        <v>407040</v>
      </c>
      <c r="AE27">
        <v>406448</v>
      </c>
      <c r="AF27">
        <v>406448</v>
      </c>
      <c r="AI27" s="151">
        <v>406448</v>
      </c>
      <c r="AJ27" s="151">
        <v>406448</v>
      </c>
      <c r="AM27" s="212">
        <v>405904</v>
      </c>
      <c r="AN27" s="212">
        <v>405904</v>
      </c>
      <c r="AQ27" s="221">
        <v>405904</v>
      </c>
      <c r="AR27" s="221">
        <v>405904</v>
      </c>
      <c r="AU27" s="223">
        <v>405904</v>
      </c>
      <c r="AV27" s="223">
        <v>405904</v>
      </c>
      <c r="AY27">
        <f>A27+1999</f>
        <v>1999</v>
      </c>
      <c r="AZ27" t="str">
        <f>VLOOKUP(B27,$BF$2:$BJ$75,4)</f>
        <v>Pine Units</v>
      </c>
      <c r="BA27" t="str">
        <f>VLOOKUP(B27,$BF$2:$BK$75,2)</f>
        <v>Morice</v>
      </c>
      <c r="BB27" t="str">
        <f>VLOOKUP(B27,$BF$2:$BK$75,3)</f>
        <v>Morice TSA</v>
      </c>
      <c r="BC27">
        <f>IF(B27&lt;40,B27,IF(VLOOKUP(B27,$BF$2:$BO$75,10,FALSE)="I",40,41))</f>
        <v>26</v>
      </c>
      <c r="BF27" s="278">
        <v>26</v>
      </c>
      <c r="BG27" s="226" t="s">
        <v>10</v>
      </c>
      <c r="BH27" s="222" t="s">
        <v>130</v>
      </c>
      <c r="BI27" s="222" t="s">
        <v>83</v>
      </c>
      <c r="BJ27" s="226" t="s">
        <v>10</v>
      </c>
      <c r="BK27" s="226" t="s">
        <v>10</v>
      </c>
      <c r="BL27" s="66">
        <v>132865936</v>
      </c>
      <c r="BM27" s="66">
        <v>57078896</v>
      </c>
      <c r="BN27" s="70">
        <v>1</v>
      </c>
      <c r="BO27" s="71" t="s">
        <v>74</v>
      </c>
      <c r="BP27" s="72"/>
    </row>
    <row r="28" spans="1:70" ht="15" x14ac:dyDescent="0.25">
      <c r="A28">
        <v>0</v>
      </c>
      <c r="B28">
        <v>27</v>
      </c>
      <c r="C28">
        <v>0</v>
      </c>
      <c r="D28">
        <v>0</v>
      </c>
      <c r="G28">
        <v>0</v>
      </c>
      <c r="H28">
        <v>0</v>
      </c>
      <c r="K28">
        <v>0</v>
      </c>
      <c r="L28">
        <v>0</v>
      </c>
      <c r="O28">
        <v>0</v>
      </c>
      <c r="P28">
        <v>0</v>
      </c>
      <c r="S28">
        <v>0</v>
      </c>
      <c r="T28">
        <v>0</v>
      </c>
      <c r="W28">
        <v>0</v>
      </c>
      <c r="X28">
        <v>0</v>
      </c>
      <c r="AA28">
        <v>0</v>
      </c>
      <c r="AB28">
        <v>0</v>
      </c>
      <c r="AE28">
        <v>0</v>
      </c>
      <c r="AF28">
        <v>0</v>
      </c>
      <c r="AI28" s="151">
        <v>0</v>
      </c>
      <c r="AJ28" s="151">
        <v>0</v>
      </c>
      <c r="AM28" s="212">
        <v>0</v>
      </c>
      <c r="AN28" s="212">
        <v>0</v>
      </c>
      <c r="AQ28" s="221">
        <v>0</v>
      </c>
      <c r="AR28" s="221">
        <v>0</v>
      </c>
      <c r="AU28" s="223">
        <v>0</v>
      </c>
      <c r="AV28" s="223">
        <v>0</v>
      </c>
      <c r="AY28">
        <f>A28+1999</f>
        <v>1999</v>
      </c>
      <c r="AZ28" t="str">
        <f>VLOOKUP(B28,$BF$2:$BJ$75,4)</f>
        <v>Non-pine Units</v>
      </c>
      <c r="BA28" t="str">
        <f>VLOOKUP(B28,$BF$2:$BK$75,2)</f>
        <v>Nass</v>
      </c>
      <c r="BB28" t="str">
        <f>VLOOKUP(B28,$BF$2:$BK$75,3)</f>
        <v>Nass TSA</v>
      </c>
      <c r="BC28">
        <f>IF(B28&lt;40,B28,IF(VLOOKUP(B28,$BF$2:$BO$75,10,FALSE)="I",40,41))</f>
        <v>27</v>
      </c>
      <c r="BF28" s="278">
        <v>27</v>
      </c>
      <c r="BG28" s="226" t="s">
        <v>32</v>
      </c>
      <c r="BH28" s="222" t="s">
        <v>189</v>
      </c>
      <c r="BI28" s="222" t="s">
        <v>202</v>
      </c>
      <c r="BJ28" s="226" t="s">
        <v>45</v>
      </c>
      <c r="BK28" s="226" t="s">
        <v>100</v>
      </c>
      <c r="BL28" s="66">
        <v>48545584</v>
      </c>
      <c r="BM28" s="66">
        <v>1304016</v>
      </c>
      <c r="BN28" s="70">
        <v>2</v>
      </c>
      <c r="BO28" s="71" t="s">
        <v>75</v>
      </c>
      <c r="BP28" s="72"/>
    </row>
    <row r="29" spans="1:70" ht="15" x14ac:dyDescent="0.25">
      <c r="A29">
        <v>0</v>
      </c>
      <c r="B29">
        <v>28</v>
      </c>
      <c r="C29">
        <v>0</v>
      </c>
      <c r="D29">
        <v>0</v>
      </c>
      <c r="G29">
        <v>0</v>
      </c>
      <c r="H29">
        <v>0</v>
      </c>
      <c r="K29">
        <v>0</v>
      </c>
      <c r="L29">
        <v>0</v>
      </c>
      <c r="O29">
        <v>0</v>
      </c>
      <c r="P29">
        <v>0</v>
      </c>
      <c r="S29">
        <v>0</v>
      </c>
      <c r="T29">
        <v>0</v>
      </c>
      <c r="W29">
        <v>0</v>
      </c>
      <c r="X29">
        <v>0</v>
      </c>
      <c r="AA29">
        <v>0</v>
      </c>
      <c r="AB29">
        <v>0</v>
      </c>
      <c r="AE29">
        <v>0</v>
      </c>
      <c r="AF29">
        <v>0</v>
      </c>
      <c r="AI29" s="151">
        <v>0</v>
      </c>
      <c r="AJ29" s="151">
        <v>0</v>
      </c>
      <c r="AM29" s="212">
        <v>0</v>
      </c>
      <c r="AN29" s="212">
        <v>0</v>
      </c>
      <c r="AQ29" s="221">
        <v>0</v>
      </c>
      <c r="AR29" s="221">
        <v>0</v>
      </c>
      <c r="AU29" s="223">
        <v>0</v>
      </c>
      <c r="AV29" s="223">
        <v>0</v>
      </c>
      <c r="AY29">
        <f>A29+1999</f>
        <v>1999</v>
      </c>
      <c r="AZ29" t="str">
        <f>VLOOKUP(B29,$BF$2:$BJ$75,4)</f>
        <v>Non-pine Units</v>
      </c>
      <c r="BA29" t="str">
        <f>VLOOKUP(B29,$BF$2:$BK$75,2)</f>
        <v>NorthCoast</v>
      </c>
      <c r="BB29" t="str">
        <f>VLOOKUP(B29,$BF$2:$BK$75,3)</f>
        <v>North Coast TSA</v>
      </c>
      <c r="BC29">
        <f>IF(B29&lt;40,B29,IF(VLOOKUP(B29,$BF$2:$BO$75,10,FALSE)="I",40,41))</f>
        <v>28</v>
      </c>
      <c r="BF29" s="278">
        <v>28</v>
      </c>
      <c r="BG29" s="226" t="s">
        <v>41</v>
      </c>
      <c r="BH29" s="222" t="s">
        <v>190</v>
      </c>
      <c r="BI29" s="222" t="s">
        <v>202</v>
      </c>
      <c r="BJ29" s="226" t="s">
        <v>45</v>
      </c>
      <c r="BK29" s="226" t="s">
        <v>100</v>
      </c>
      <c r="BL29" s="66">
        <v>51647072</v>
      </c>
      <c r="BM29" s="66">
        <v>168208</v>
      </c>
      <c r="BN29" s="70">
        <v>2</v>
      </c>
      <c r="BO29" s="71" t="s">
        <v>75</v>
      </c>
      <c r="BP29" s="72"/>
    </row>
    <row r="30" spans="1:70" ht="15" x14ac:dyDescent="0.25">
      <c r="A30">
        <v>0</v>
      </c>
      <c r="B30">
        <v>29</v>
      </c>
      <c r="C30">
        <v>72752</v>
      </c>
      <c r="D30">
        <v>64400</v>
      </c>
      <c r="G30">
        <v>70240</v>
      </c>
      <c r="H30">
        <v>70240</v>
      </c>
      <c r="K30">
        <v>72336</v>
      </c>
      <c r="L30">
        <v>72336</v>
      </c>
      <c r="O30">
        <v>75760</v>
      </c>
      <c r="P30">
        <v>75760</v>
      </c>
      <c r="S30">
        <v>77136</v>
      </c>
      <c r="T30">
        <v>77136</v>
      </c>
      <c r="W30">
        <v>75344</v>
      </c>
      <c r="X30">
        <v>75344</v>
      </c>
      <c r="AA30">
        <v>72752</v>
      </c>
      <c r="AB30">
        <v>72752</v>
      </c>
      <c r="AE30">
        <v>74144</v>
      </c>
      <c r="AF30">
        <v>74144</v>
      </c>
      <c r="AI30" s="151">
        <v>77360</v>
      </c>
      <c r="AJ30" s="151">
        <v>77360</v>
      </c>
      <c r="AM30" s="212">
        <v>74560</v>
      </c>
      <c r="AN30" s="212">
        <v>74560</v>
      </c>
      <c r="AQ30" s="221">
        <v>75216</v>
      </c>
      <c r="AR30" s="221">
        <v>75216</v>
      </c>
      <c r="AU30" s="223">
        <v>73296</v>
      </c>
      <c r="AV30" s="223">
        <v>73296</v>
      </c>
      <c r="AY30">
        <f>A30+1999</f>
        <v>1999</v>
      </c>
      <c r="AZ30" t="str">
        <f>VLOOKUP(B30,$BF$2:$BJ$75,4)</f>
        <v>Pine Units</v>
      </c>
      <c r="BA30" t="str">
        <f>VLOOKUP(B30,$BF$2:$BK$75,2)</f>
        <v>Okanagan</v>
      </c>
      <c r="BB30" t="str">
        <f>VLOOKUP(B30,$BF$2:$BK$75,3)</f>
        <v>Okanagan TSA</v>
      </c>
      <c r="BC30">
        <f>IF(B30&lt;40,B30,IF(VLOOKUP(B30,$BF$2:$BO$75,10,FALSE)="I",40,41))</f>
        <v>29</v>
      </c>
      <c r="BF30" s="278">
        <v>29</v>
      </c>
      <c r="BG30" s="226" t="s">
        <v>19</v>
      </c>
      <c r="BH30" s="222" t="s">
        <v>131</v>
      </c>
      <c r="BI30" s="222" t="s">
        <v>83</v>
      </c>
      <c r="BJ30" s="226" t="s">
        <v>19</v>
      </c>
      <c r="BK30" s="226" t="s">
        <v>19</v>
      </c>
      <c r="BL30" s="66">
        <v>211370096</v>
      </c>
      <c r="BM30" s="66">
        <v>57336608</v>
      </c>
      <c r="BN30" s="70">
        <v>1</v>
      </c>
      <c r="BO30" s="71" t="s">
        <v>74</v>
      </c>
      <c r="BP30" s="72"/>
    </row>
    <row r="31" spans="1:70" ht="15" x14ac:dyDescent="0.25">
      <c r="A31">
        <v>0</v>
      </c>
      <c r="B31">
        <v>30</v>
      </c>
      <c r="C31">
        <v>516544</v>
      </c>
      <c r="D31">
        <v>475824</v>
      </c>
      <c r="G31">
        <v>468480</v>
      </c>
      <c r="H31">
        <v>468480</v>
      </c>
      <c r="K31">
        <v>428064</v>
      </c>
      <c r="L31">
        <v>428064</v>
      </c>
      <c r="O31">
        <v>414896</v>
      </c>
      <c r="P31">
        <v>414896</v>
      </c>
      <c r="S31">
        <v>406960</v>
      </c>
      <c r="T31">
        <v>406960</v>
      </c>
      <c r="W31">
        <v>415536</v>
      </c>
      <c r="X31">
        <v>415536</v>
      </c>
      <c r="AA31">
        <v>427632</v>
      </c>
      <c r="AB31">
        <v>427632</v>
      </c>
      <c r="AE31">
        <v>409072</v>
      </c>
      <c r="AF31">
        <v>409072</v>
      </c>
      <c r="AI31" s="151">
        <v>423136</v>
      </c>
      <c r="AJ31" s="151">
        <v>423136</v>
      </c>
      <c r="AM31" s="212">
        <v>412416</v>
      </c>
      <c r="AN31" s="212">
        <v>412416</v>
      </c>
      <c r="AQ31" s="221">
        <v>417600</v>
      </c>
      <c r="AR31" s="221">
        <v>417600</v>
      </c>
      <c r="AU31" s="223">
        <v>419120</v>
      </c>
      <c r="AV31" s="223">
        <v>419120</v>
      </c>
      <c r="AY31">
        <f>A31+1999</f>
        <v>1999</v>
      </c>
      <c r="AZ31" t="str">
        <f>VLOOKUP(B31,$BF$2:$BJ$75,4)</f>
        <v>Pine Units</v>
      </c>
      <c r="BA31" t="str">
        <f>VLOOKUP(B31,$BF$2:$BK$75,2)</f>
        <v>PrinceGeorge</v>
      </c>
      <c r="BB31" t="str">
        <f>VLOOKUP(B31,$BF$2:$BK$75,3)</f>
        <v>Prince George Forest District</v>
      </c>
      <c r="BC31">
        <f>IF(B31&lt;40,B31,IF(VLOOKUP(B31,$BF$2:$BO$75,10,FALSE)="I",40,41))</f>
        <v>30</v>
      </c>
      <c r="BF31" s="278">
        <v>30</v>
      </c>
      <c r="BG31" s="226" t="s">
        <v>16</v>
      </c>
      <c r="BH31" s="222" t="s">
        <v>136</v>
      </c>
      <c r="BI31" s="222" t="s">
        <v>83</v>
      </c>
      <c r="BJ31" s="226" t="s">
        <v>16</v>
      </c>
      <c r="BK31" s="226" t="s">
        <v>96</v>
      </c>
      <c r="BL31" s="66">
        <v>248976896</v>
      </c>
      <c r="BM31" s="66">
        <v>78034352</v>
      </c>
      <c r="BN31" s="70">
        <v>1</v>
      </c>
      <c r="BO31" s="71" t="s">
        <v>74</v>
      </c>
      <c r="BP31" s="72"/>
    </row>
    <row r="32" spans="1:70" ht="15" x14ac:dyDescent="0.25">
      <c r="A32">
        <v>0</v>
      </c>
      <c r="B32">
        <v>31</v>
      </c>
      <c r="C32">
        <v>0</v>
      </c>
      <c r="D32">
        <v>0</v>
      </c>
      <c r="G32">
        <v>0</v>
      </c>
      <c r="H32">
        <v>0</v>
      </c>
      <c r="K32">
        <v>0</v>
      </c>
      <c r="L32">
        <v>0</v>
      </c>
      <c r="O32">
        <v>0</v>
      </c>
      <c r="P32">
        <v>0</v>
      </c>
      <c r="S32">
        <v>0</v>
      </c>
      <c r="T32">
        <v>0</v>
      </c>
      <c r="W32">
        <v>0</v>
      </c>
      <c r="X32">
        <v>0</v>
      </c>
      <c r="AA32">
        <v>0</v>
      </c>
      <c r="AB32">
        <v>0</v>
      </c>
      <c r="AE32">
        <v>0</v>
      </c>
      <c r="AF32">
        <v>0</v>
      </c>
      <c r="AI32" s="151">
        <v>0</v>
      </c>
      <c r="AJ32" s="151">
        <v>0</v>
      </c>
      <c r="AM32" s="212">
        <v>0</v>
      </c>
      <c r="AN32" s="212">
        <v>0</v>
      </c>
      <c r="AQ32" s="221">
        <v>0</v>
      </c>
      <c r="AR32" s="221">
        <v>0</v>
      </c>
      <c r="AU32" s="223">
        <v>0</v>
      </c>
      <c r="AV32" s="223">
        <v>0</v>
      </c>
      <c r="AY32">
        <f>A32+1999</f>
        <v>1999</v>
      </c>
      <c r="AZ32" t="str">
        <f>VLOOKUP(B32,$BF$2:$BJ$75,4)</f>
        <v>Non-pine Units</v>
      </c>
      <c r="BA32" t="str">
        <f>VLOOKUP(B32,$BF$2:$BK$75,2)</f>
        <v>QueenCharlotte</v>
      </c>
      <c r="BB32" t="str">
        <f>VLOOKUP(B32,$BF$2:$BK$75,3)</f>
        <v>Queen Charlotte TSA</v>
      </c>
      <c r="BC32">
        <f>IF(B32&lt;40,B32,IF(VLOOKUP(B32,$BF$2:$BO$75,10,FALSE)="I",40,41))</f>
        <v>31</v>
      </c>
      <c r="BF32" s="278">
        <v>31</v>
      </c>
      <c r="BG32" s="226" t="s">
        <v>29</v>
      </c>
      <c r="BH32" s="222" t="s">
        <v>191</v>
      </c>
      <c r="BI32" s="222" t="s">
        <v>202</v>
      </c>
      <c r="BJ32" s="226" t="s">
        <v>45</v>
      </c>
      <c r="BK32" s="226" t="s">
        <v>100</v>
      </c>
      <c r="BL32" s="66">
        <v>30795888</v>
      </c>
      <c r="BM32" s="66">
        <v>1385376</v>
      </c>
      <c r="BN32" s="70">
        <v>2</v>
      </c>
      <c r="BO32" s="71" t="s">
        <v>75</v>
      </c>
      <c r="BP32" s="72"/>
    </row>
    <row r="33" spans="1:68" ht="15" x14ac:dyDescent="0.25">
      <c r="A33">
        <v>0</v>
      </c>
      <c r="B33">
        <v>32</v>
      </c>
      <c r="C33">
        <v>1149824</v>
      </c>
      <c r="D33">
        <v>951936</v>
      </c>
      <c r="G33">
        <v>1042048</v>
      </c>
      <c r="H33">
        <v>1042048</v>
      </c>
      <c r="K33">
        <v>1038208</v>
      </c>
      <c r="L33">
        <v>1038208</v>
      </c>
      <c r="O33">
        <v>1066000</v>
      </c>
      <c r="P33">
        <v>1066000</v>
      </c>
      <c r="S33">
        <v>1056800</v>
      </c>
      <c r="T33">
        <v>1056800</v>
      </c>
      <c r="W33">
        <v>1066096</v>
      </c>
      <c r="X33">
        <v>1066096</v>
      </c>
      <c r="AA33">
        <v>1049744</v>
      </c>
      <c r="AB33">
        <v>1049744</v>
      </c>
      <c r="AE33">
        <v>1058080</v>
      </c>
      <c r="AF33">
        <v>1058080</v>
      </c>
      <c r="AI33" s="151">
        <v>1051296</v>
      </c>
      <c r="AJ33" s="151">
        <v>1051296</v>
      </c>
      <c r="AM33" s="212">
        <v>1052240</v>
      </c>
      <c r="AN33" s="212">
        <v>1052240</v>
      </c>
      <c r="AQ33" s="221">
        <v>1049952</v>
      </c>
      <c r="AR33" s="221">
        <v>1049952</v>
      </c>
      <c r="AU33" s="223">
        <v>1047584</v>
      </c>
      <c r="AV33" s="223">
        <v>1047584</v>
      </c>
      <c r="AY33">
        <f>A33+1999</f>
        <v>1999</v>
      </c>
      <c r="AZ33" t="str">
        <f>VLOOKUP(B33,$BF$2:$BJ$75,4)</f>
        <v>Pine Units</v>
      </c>
      <c r="BA33" t="str">
        <f>VLOOKUP(B33,$BF$2:$BK$75,2)</f>
        <v>Quesnel</v>
      </c>
      <c r="BB33" t="str">
        <f>VLOOKUP(B33,$BF$2:$BK$75,3)</f>
        <v>Quesnel TSA</v>
      </c>
      <c r="BC33">
        <f>IF(B33&lt;40,B33,IF(VLOOKUP(B33,$BF$2:$BO$75,10,FALSE)="I",40,41))</f>
        <v>32</v>
      </c>
      <c r="BF33" s="278">
        <v>32</v>
      </c>
      <c r="BG33" s="226" t="s">
        <v>4</v>
      </c>
      <c r="BH33" s="222" t="s">
        <v>132</v>
      </c>
      <c r="BI33" s="222" t="s">
        <v>83</v>
      </c>
      <c r="BJ33" s="226" t="s">
        <v>4</v>
      </c>
      <c r="BK33" s="226" t="s">
        <v>4</v>
      </c>
      <c r="BL33" s="66">
        <v>164736944</v>
      </c>
      <c r="BM33" s="66">
        <v>110969680</v>
      </c>
      <c r="BN33" s="70">
        <v>1</v>
      </c>
      <c r="BO33" s="71" t="s">
        <v>74</v>
      </c>
      <c r="BP33" s="72"/>
    </row>
    <row r="34" spans="1:68" ht="15" x14ac:dyDescent="0.25">
      <c r="A34">
        <v>0</v>
      </c>
      <c r="B34">
        <v>33</v>
      </c>
      <c r="C34">
        <v>0</v>
      </c>
      <c r="D34">
        <v>0</v>
      </c>
      <c r="G34">
        <v>0</v>
      </c>
      <c r="H34">
        <v>0</v>
      </c>
      <c r="K34">
        <v>0</v>
      </c>
      <c r="L34">
        <v>0</v>
      </c>
      <c r="O34">
        <v>0</v>
      </c>
      <c r="P34">
        <v>0</v>
      </c>
      <c r="S34">
        <v>0</v>
      </c>
      <c r="T34">
        <v>0</v>
      </c>
      <c r="W34">
        <v>0</v>
      </c>
      <c r="X34">
        <v>0</v>
      </c>
      <c r="AA34">
        <v>0</v>
      </c>
      <c r="AB34">
        <v>0</v>
      </c>
      <c r="AE34">
        <v>0</v>
      </c>
      <c r="AF34">
        <v>0</v>
      </c>
      <c r="AI34" s="151">
        <v>0</v>
      </c>
      <c r="AJ34" s="151">
        <v>0</v>
      </c>
      <c r="AM34" s="212">
        <v>0</v>
      </c>
      <c r="AN34" s="212">
        <v>0</v>
      </c>
      <c r="AQ34" s="221">
        <v>0</v>
      </c>
      <c r="AR34" s="221">
        <v>0</v>
      </c>
      <c r="AU34" s="223">
        <v>0</v>
      </c>
      <c r="AV34" s="223">
        <v>0</v>
      </c>
      <c r="AY34">
        <f>A34+1999</f>
        <v>1999</v>
      </c>
      <c r="AZ34" t="str">
        <f>VLOOKUP(B34,$BF$2:$BJ$75,4)</f>
        <v>Non-pine Units</v>
      </c>
      <c r="BA34" t="str">
        <f>VLOOKUP(B34,$BF$2:$BK$75,2)</f>
        <v>Revelstoke</v>
      </c>
      <c r="BB34" t="str">
        <f>VLOOKUP(B34,$BF$2:$BK$75,3)</f>
        <v>Revelstoke TSA</v>
      </c>
      <c r="BC34">
        <f>IF(B34&lt;40,B34,IF(VLOOKUP(B34,$BF$2:$BO$75,10,FALSE)="I",40,41))</f>
        <v>33</v>
      </c>
      <c r="BF34" s="278">
        <v>33</v>
      </c>
      <c r="BG34" s="226" t="s">
        <v>35</v>
      </c>
      <c r="BH34" s="222" t="s">
        <v>192</v>
      </c>
      <c r="BI34" s="222" t="s">
        <v>202</v>
      </c>
      <c r="BJ34" s="226" t="s">
        <v>45</v>
      </c>
      <c r="BK34" s="226" t="s">
        <v>100</v>
      </c>
      <c r="BL34" s="66">
        <v>18084368</v>
      </c>
      <c r="BM34" s="66">
        <v>198432</v>
      </c>
      <c r="BN34" s="70">
        <v>2</v>
      </c>
      <c r="BO34" s="71" t="s">
        <v>74</v>
      </c>
      <c r="BP34" s="72"/>
    </row>
    <row r="35" spans="1:68" ht="15" x14ac:dyDescent="0.25">
      <c r="A35">
        <v>0</v>
      </c>
      <c r="B35">
        <v>34</v>
      </c>
      <c r="C35">
        <v>23040</v>
      </c>
      <c r="D35">
        <v>21344</v>
      </c>
      <c r="G35">
        <v>26768</v>
      </c>
      <c r="H35">
        <v>26768</v>
      </c>
      <c r="K35">
        <v>30256</v>
      </c>
      <c r="L35">
        <v>30256</v>
      </c>
      <c r="O35">
        <v>28736</v>
      </c>
      <c r="P35">
        <v>28736</v>
      </c>
      <c r="S35">
        <v>23776</v>
      </c>
      <c r="T35">
        <v>23776</v>
      </c>
      <c r="W35">
        <v>29120</v>
      </c>
      <c r="X35">
        <v>29120</v>
      </c>
      <c r="AA35">
        <v>30112</v>
      </c>
      <c r="AB35">
        <v>30112</v>
      </c>
      <c r="AE35">
        <v>26080</v>
      </c>
      <c r="AF35">
        <v>26080</v>
      </c>
      <c r="AI35" s="151">
        <v>28400</v>
      </c>
      <c r="AJ35" s="151">
        <v>28400</v>
      </c>
      <c r="AM35" s="212">
        <v>29968</v>
      </c>
      <c r="AN35" s="212">
        <v>29968</v>
      </c>
      <c r="AQ35" s="221">
        <v>26176</v>
      </c>
      <c r="AR35" s="221">
        <v>26176</v>
      </c>
      <c r="AU35" s="223">
        <v>26528</v>
      </c>
      <c r="AV35" s="223">
        <v>26528</v>
      </c>
      <c r="AY35">
        <f>A35+1999</f>
        <v>1999</v>
      </c>
      <c r="AZ35" t="str">
        <f>VLOOKUP(B35,$BF$2:$BJ$75,4)</f>
        <v>Pine Units</v>
      </c>
      <c r="BA35" t="str">
        <f>VLOOKUP(B35,$BF$2:$BK$75,2)</f>
        <v>RobsonValley</v>
      </c>
      <c r="BB35" t="str">
        <f>VLOOKUP(B35,$BF$2:$BK$75,3)</f>
        <v>Robson Valley TSA</v>
      </c>
      <c r="BC35">
        <f>IF(B35&lt;40,B35,IF(VLOOKUP(B35,$BF$2:$BO$75,10,FALSE)="I",40,41))</f>
        <v>34</v>
      </c>
      <c r="BF35" s="278">
        <v>34</v>
      </c>
      <c r="BG35" s="226" t="s">
        <v>24</v>
      </c>
      <c r="BH35" s="222" t="s">
        <v>133</v>
      </c>
      <c r="BI35" s="222" t="s">
        <v>83</v>
      </c>
      <c r="BJ35" s="226" t="s">
        <v>24</v>
      </c>
      <c r="BK35" s="226" t="s">
        <v>97</v>
      </c>
      <c r="BL35" s="66">
        <v>49000096</v>
      </c>
      <c r="BM35" s="66">
        <v>6218144</v>
      </c>
      <c r="BN35" s="70">
        <v>1</v>
      </c>
      <c r="BO35" s="71" t="s">
        <v>74</v>
      </c>
      <c r="BP35" s="72"/>
    </row>
    <row r="36" spans="1:68" ht="15" x14ac:dyDescent="0.25">
      <c r="A36">
        <v>0</v>
      </c>
      <c r="B36">
        <v>35</v>
      </c>
      <c r="C36">
        <v>22144</v>
      </c>
      <c r="D36">
        <v>21344</v>
      </c>
      <c r="G36">
        <v>28464</v>
      </c>
      <c r="H36">
        <v>28464</v>
      </c>
      <c r="K36">
        <v>31232</v>
      </c>
      <c r="L36">
        <v>31232</v>
      </c>
      <c r="O36">
        <v>30848</v>
      </c>
      <c r="P36">
        <v>30848</v>
      </c>
      <c r="S36">
        <v>30160</v>
      </c>
      <c r="T36">
        <v>30160</v>
      </c>
      <c r="W36">
        <v>33104</v>
      </c>
      <c r="X36">
        <v>33104</v>
      </c>
      <c r="AA36">
        <v>29440</v>
      </c>
      <c r="AB36">
        <v>29440</v>
      </c>
      <c r="AE36">
        <v>31424</v>
      </c>
      <c r="AF36">
        <v>31424</v>
      </c>
      <c r="AI36" s="151">
        <v>32320</v>
      </c>
      <c r="AJ36" s="151">
        <v>32320</v>
      </c>
      <c r="AM36" s="212">
        <v>30848</v>
      </c>
      <c r="AN36" s="212">
        <v>30848</v>
      </c>
      <c r="AQ36" s="221">
        <v>30208</v>
      </c>
      <c r="AR36" s="221">
        <v>30208</v>
      </c>
      <c r="AU36" s="223">
        <v>32912</v>
      </c>
      <c r="AV36" s="223">
        <v>32912</v>
      </c>
      <c r="AY36">
        <f>A36+1999</f>
        <v>1999</v>
      </c>
      <c r="AZ36" t="str">
        <f>VLOOKUP(B36,$BF$2:$BJ$75,4)</f>
        <v>Non-pine Units</v>
      </c>
      <c r="BA36" t="str">
        <f>VLOOKUP(B36,$BF$2:$BK$75,2)</f>
        <v>Soo</v>
      </c>
      <c r="BB36" t="str">
        <f>VLOOKUP(B36,$BF$2:$BK$75,3)</f>
        <v>Soo TSA</v>
      </c>
      <c r="BC36">
        <f>IF(B36&lt;40,B36,IF(VLOOKUP(B36,$BF$2:$BO$75,10,FALSE)="I",40,41))</f>
        <v>35</v>
      </c>
      <c r="BF36" s="278">
        <v>35</v>
      </c>
      <c r="BG36" s="226" t="s">
        <v>33</v>
      </c>
      <c r="BH36" s="222" t="s">
        <v>193</v>
      </c>
      <c r="BI36" s="222" t="s">
        <v>202</v>
      </c>
      <c r="BJ36" s="226" t="s">
        <v>45</v>
      </c>
      <c r="BK36" s="226" t="s">
        <v>100</v>
      </c>
      <c r="BL36" s="66">
        <v>29894976</v>
      </c>
      <c r="BM36" s="66">
        <v>795504</v>
      </c>
      <c r="BN36" s="70">
        <v>2</v>
      </c>
      <c r="BO36" s="71" t="s">
        <v>75</v>
      </c>
      <c r="BP36" s="72"/>
    </row>
    <row r="37" spans="1:68" ht="15" x14ac:dyDescent="0.25">
      <c r="A37">
        <v>0</v>
      </c>
      <c r="B37">
        <v>36</v>
      </c>
      <c r="C37">
        <v>0</v>
      </c>
      <c r="D37">
        <v>0</v>
      </c>
      <c r="G37">
        <v>0</v>
      </c>
      <c r="H37">
        <v>0</v>
      </c>
      <c r="K37">
        <v>0</v>
      </c>
      <c r="L37">
        <v>0</v>
      </c>
      <c r="O37">
        <v>0</v>
      </c>
      <c r="P37">
        <v>0</v>
      </c>
      <c r="S37">
        <v>0</v>
      </c>
      <c r="T37">
        <v>0</v>
      </c>
      <c r="W37">
        <v>0</v>
      </c>
      <c r="X37">
        <v>0</v>
      </c>
      <c r="AA37">
        <v>0</v>
      </c>
      <c r="AB37">
        <v>0</v>
      </c>
      <c r="AE37">
        <v>0</v>
      </c>
      <c r="AF37">
        <v>0</v>
      </c>
      <c r="AI37" s="151">
        <v>0</v>
      </c>
      <c r="AJ37" s="151">
        <v>0</v>
      </c>
      <c r="AM37" s="212">
        <v>0</v>
      </c>
      <c r="AN37" s="212">
        <v>0</v>
      </c>
      <c r="AQ37" s="221">
        <v>0</v>
      </c>
      <c r="AR37" s="221">
        <v>0</v>
      </c>
      <c r="AU37" s="223">
        <v>0</v>
      </c>
      <c r="AV37" s="223">
        <v>0</v>
      </c>
      <c r="AY37">
        <f>A37+1999</f>
        <v>1999</v>
      </c>
      <c r="AZ37" t="str">
        <f>VLOOKUP(B37,$BF$2:$BJ$75,4)</f>
        <v>Non-pine Units</v>
      </c>
      <c r="BA37" t="str">
        <f>VLOOKUP(B37,$BF$2:$BK$75,2)</f>
        <v>Strathcona</v>
      </c>
      <c r="BB37" t="str">
        <f>VLOOKUP(B37,$BF$2:$BK$75,3)</f>
        <v>Strathcona TSA</v>
      </c>
      <c r="BC37">
        <f>IF(B37&lt;40,B37,IF(VLOOKUP(B37,$BF$2:$BO$75,10,FALSE)="I",40,41))</f>
        <v>36</v>
      </c>
      <c r="BF37" s="278">
        <v>36</v>
      </c>
      <c r="BG37" s="226" t="s">
        <v>40</v>
      </c>
      <c r="BH37" s="222" t="s">
        <v>194</v>
      </c>
      <c r="BI37" s="222" t="s">
        <v>202</v>
      </c>
      <c r="BJ37" s="226" t="s">
        <v>45</v>
      </c>
      <c r="BK37" s="226" t="s">
        <v>100</v>
      </c>
      <c r="BL37" s="66">
        <v>56148528</v>
      </c>
      <c r="BM37" s="66">
        <v>213424</v>
      </c>
      <c r="BN37" s="70">
        <v>2</v>
      </c>
      <c r="BO37" s="71" t="s">
        <v>75</v>
      </c>
      <c r="BP37" s="72"/>
    </row>
    <row r="38" spans="1:68" ht="15" x14ac:dyDescent="0.25">
      <c r="A38">
        <v>0</v>
      </c>
      <c r="B38">
        <v>37</v>
      </c>
      <c r="C38">
        <v>0</v>
      </c>
      <c r="D38">
        <v>0</v>
      </c>
      <c r="G38">
        <v>0</v>
      </c>
      <c r="H38">
        <v>0</v>
      </c>
      <c r="K38">
        <v>0</v>
      </c>
      <c r="L38">
        <v>0</v>
      </c>
      <c r="O38">
        <v>0</v>
      </c>
      <c r="P38">
        <v>0</v>
      </c>
      <c r="S38">
        <v>0</v>
      </c>
      <c r="T38">
        <v>0</v>
      </c>
      <c r="W38">
        <v>0</v>
      </c>
      <c r="X38">
        <v>0</v>
      </c>
      <c r="AA38">
        <v>0</v>
      </c>
      <c r="AB38">
        <v>0</v>
      </c>
      <c r="AE38">
        <v>0</v>
      </c>
      <c r="AF38">
        <v>0</v>
      </c>
      <c r="AI38" s="151">
        <v>0</v>
      </c>
      <c r="AJ38" s="151">
        <v>0</v>
      </c>
      <c r="AM38" s="212">
        <v>0</v>
      </c>
      <c r="AN38" s="212">
        <v>0</v>
      </c>
      <c r="AQ38" s="221">
        <v>0</v>
      </c>
      <c r="AR38" s="221">
        <v>0</v>
      </c>
      <c r="AU38" s="223">
        <v>0</v>
      </c>
      <c r="AV38" s="223">
        <v>0</v>
      </c>
      <c r="AY38">
        <f>A38+1999</f>
        <v>1999</v>
      </c>
      <c r="AZ38" t="str">
        <f>VLOOKUP(B38,$BF$2:$BJ$75,4)</f>
        <v>Non-pine Units</v>
      </c>
      <c r="BA38" t="str">
        <f>VLOOKUP(B38,$BF$2:$BK$75,2)</f>
        <v>SunshineCoast</v>
      </c>
      <c r="BB38" t="str">
        <f>VLOOKUP(B38,$BF$2:$BK$75,3)</f>
        <v>Sunshine Coast TSA</v>
      </c>
      <c r="BC38">
        <f>IF(B38&lt;40,B38,IF(VLOOKUP(B38,$BF$2:$BO$75,10,FALSE)="I",40,41))</f>
        <v>37</v>
      </c>
      <c r="BF38" s="278">
        <v>37</v>
      </c>
      <c r="BG38" s="226" t="s">
        <v>34</v>
      </c>
      <c r="BH38" s="222" t="s">
        <v>195</v>
      </c>
      <c r="BI38" s="222" t="s">
        <v>202</v>
      </c>
      <c r="BJ38" s="226" t="s">
        <v>45</v>
      </c>
      <c r="BK38" s="226" t="s">
        <v>100</v>
      </c>
      <c r="BL38" s="66">
        <v>63022512</v>
      </c>
      <c r="BM38" s="66">
        <v>797776</v>
      </c>
      <c r="BN38" s="70">
        <v>2</v>
      </c>
      <c r="BO38" s="71" t="s">
        <v>75</v>
      </c>
      <c r="BP38" s="72"/>
    </row>
    <row r="39" spans="1:68" ht="15" x14ac:dyDescent="0.25">
      <c r="A39">
        <v>0</v>
      </c>
      <c r="B39">
        <v>38</v>
      </c>
      <c r="C39">
        <v>498560</v>
      </c>
      <c r="D39">
        <v>420448</v>
      </c>
      <c r="G39">
        <v>397568</v>
      </c>
      <c r="H39">
        <v>397568</v>
      </c>
      <c r="K39">
        <v>390624</v>
      </c>
      <c r="L39">
        <v>390624</v>
      </c>
      <c r="O39">
        <v>414480</v>
      </c>
      <c r="P39">
        <v>414480</v>
      </c>
      <c r="S39">
        <v>412544</v>
      </c>
      <c r="T39">
        <v>412544</v>
      </c>
      <c r="W39">
        <v>404992</v>
      </c>
      <c r="X39">
        <v>404992</v>
      </c>
      <c r="AA39">
        <v>412752</v>
      </c>
      <c r="AB39">
        <v>412752</v>
      </c>
      <c r="AE39">
        <v>404096</v>
      </c>
      <c r="AF39">
        <v>404096</v>
      </c>
      <c r="AI39" s="151">
        <v>420560</v>
      </c>
      <c r="AJ39" s="151">
        <v>420560</v>
      </c>
      <c r="AM39" s="212">
        <v>412768</v>
      </c>
      <c r="AN39" s="212">
        <v>412768</v>
      </c>
      <c r="AQ39" s="221">
        <v>414048</v>
      </c>
      <c r="AR39" s="221">
        <v>414048</v>
      </c>
      <c r="AU39" s="223">
        <v>404288</v>
      </c>
      <c r="AV39" s="223">
        <v>404288</v>
      </c>
      <c r="AY39">
        <f>A39+1999</f>
        <v>1999</v>
      </c>
      <c r="AZ39" t="str">
        <f>VLOOKUP(B39,$BF$2:$BJ$75,4)</f>
        <v>Pine Units</v>
      </c>
      <c r="BA39" t="str">
        <f>VLOOKUP(B39,$BF$2:$BK$75,2)</f>
        <v>Vanderhoof</v>
      </c>
      <c r="BB39" t="str">
        <f>VLOOKUP(B39,$BF$2:$BK$75,3)</f>
        <v>Vanderhoof Forest District</v>
      </c>
      <c r="BC39">
        <f>IF(B39&lt;40,B39,IF(VLOOKUP(B39,$BF$2:$BO$75,10,FALSE)="I",40,41))</f>
        <v>38</v>
      </c>
      <c r="BF39" s="278">
        <v>38</v>
      </c>
      <c r="BG39" s="226" t="s">
        <v>3</v>
      </c>
      <c r="BH39" s="222" t="s">
        <v>135</v>
      </c>
      <c r="BI39" s="222" t="s">
        <v>83</v>
      </c>
      <c r="BJ39" s="226" t="s">
        <v>3</v>
      </c>
      <c r="BK39" s="226" t="s">
        <v>3</v>
      </c>
      <c r="BL39" s="66">
        <v>133279904</v>
      </c>
      <c r="BM39" s="66">
        <v>97637744</v>
      </c>
      <c r="BN39" s="70">
        <v>1</v>
      </c>
      <c r="BO39" s="71" t="s">
        <v>74</v>
      </c>
      <c r="BP39" s="72"/>
    </row>
    <row r="40" spans="1:68" ht="15" x14ac:dyDescent="0.25">
      <c r="A40">
        <v>0</v>
      </c>
      <c r="B40">
        <v>39</v>
      </c>
      <c r="C40">
        <v>340240</v>
      </c>
      <c r="D40">
        <v>261184</v>
      </c>
      <c r="G40">
        <v>399712</v>
      </c>
      <c r="H40">
        <v>399712</v>
      </c>
      <c r="K40">
        <v>425328</v>
      </c>
      <c r="L40">
        <v>425328</v>
      </c>
      <c r="O40">
        <v>461616</v>
      </c>
      <c r="P40">
        <v>461616</v>
      </c>
      <c r="S40">
        <v>450016</v>
      </c>
      <c r="T40">
        <v>450016</v>
      </c>
      <c r="W40">
        <v>456256</v>
      </c>
      <c r="X40">
        <v>456256</v>
      </c>
      <c r="AA40">
        <v>451632</v>
      </c>
      <c r="AB40">
        <v>451632</v>
      </c>
      <c r="AE40">
        <v>458512</v>
      </c>
      <c r="AF40">
        <v>458512</v>
      </c>
      <c r="AI40" s="151">
        <v>450096</v>
      </c>
      <c r="AJ40" s="151">
        <v>450096</v>
      </c>
      <c r="AM40" s="212">
        <v>442368</v>
      </c>
      <c r="AN40" s="212">
        <v>442368</v>
      </c>
      <c r="AQ40" s="221">
        <v>451072</v>
      </c>
      <c r="AR40" s="221">
        <v>451072</v>
      </c>
      <c r="AU40" s="223">
        <v>447072</v>
      </c>
      <c r="AV40" s="223">
        <v>447072</v>
      </c>
      <c r="AY40">
        <f>A40+1999</f>
        <v>1999</v>
      </c>
      <c r="AZ40" t="str">
        <f>VLOOKUP(B40,$BF$2:$BJ$75,4)</f>
        <v>Pine Units</v>
      </c>
      <c r="BA40" t="str">
        <f>VLOOKUP(B40,$BF$2:$BK$75,2)</f>
        <v>WilliamsLake</v>
      </c>
      <c r="BB40" t="str">
        <f>VLOOKUP(B40,$BF$2:$BK$75,3)</f>
        <v>Williams Lake TSA</v>
      </c>
      <c r="BC40">
        <f>IF(B40&lt;40,B40,IF(VLOOKUP(B40,$BF$2:$BO$75,10,FALSE)="I",40,41))</f>
        <v>39</v>
      </c>
      <c r="BF40" s="278">
        <v>39</v>
      </c>
      <c r="BG40" s="226" t="s">
        <v>6</v>
      </c>
      <c r="BH40" s="222" t="s">
        <v>134</v>
      </c>
      <c r="BI40" s="222" t="s">
        <v>83</v>
      </c>
      <c r="BJ40" s="226" t="s">
        <v>6</v>
      </c>
      <c r="BK40" s="226" t="s">
        <v>98</v>
      </c>
      <c r="BL40" s="66">
        <v>264548400</v>
      </c>
      <c r="BM40" s="66">
        <v>143621136</v>
      </c>
      <c r="BN40" s="70">
        <v>1</v>
      </c>
      <c r="BO40" s="71" t="s">
        <v>74</v>
      </c>
      <c r="BP40" s="72"/>
    </row>
    <row r="41" spans="1:68" ht="15" x14ac:dyDescent="0.25">
      <c r="A41">
        <v>0</v>
      </c>
      <c r="B41">
        <v>40</v>
      </c>
      <c r="C41">
        <v>0</v>
      </c>
      <c r="D41">
        <v>0</v>
      </c>
      <c r="G41">
        <v>0</v>
      </c>
      <c r="H41">
        <v>0</v>
      </c>
      <c r="K41">
        <v>0</v>
      </c>
      <c r="L41">
        <v>0</v>
      </c>
      <c r="O41">
        <v>0</v>
      </c>
      <c r="P41">
        <v>0</v>
      </c>
      <c r="S41">
        <v>0</v>
      </c>
      <c r="T41">
        <v>0</v>
      </c>
      <c r="W41">
        <v>0</v>
      </c>
      <c r="X41">
        <v>0</v>
      </c>
      <c r="AA41">
        <v>0</v>
      </c>
      <c r="AB41">
        <v>0</v>
      </c>
      <c r="AE41">
        <v>0</v>
      </c>
      <c r="AF41">
        <v>0</v>
      </c>
      <c r="AI41" s="151">
        <v>0</v>
      </c>
      <c r="AJ41" s="151">
        <v>0</v>
      </c>
      <c r="AM41" s="212">
        <v>0</v>
      </c>
      <c r="AN41" s="212">
        <v>0</v>
      </c>
      <c r="AQ41" s="221">
        <v>0</v>
      </c>
      <c r="AR41" s="221">
        <v>0</v>
      </c>
      <c r="AU41" s="223">
        <v>0</v>
      </c>
      <c r="AV41" s="223">
        <v>0</v>
      </c>
      <c r="AY41">
        <f>A41+1999</f>
        <v>1999</v>
      </c>
      <c r="AZ41" t="str">
        <f>VLOOKUP(B41,$BF$2:$BJ$75,4)</f>
        <v>Interior TFLs</v>
      </c>
      <c r="BA41" t="str">
        <f>VLOOKUP(B41,$BF$2:$BK$75,2)</f>
        <v>InteriorTFLs</v>
      </c>
      <c r="BB41" t="str">
        <f>VLOOKUP(B41,$BF$2:$BK$75,3)</f>
        <v>Interior TFLs</v>
      </c>
      <c r="BC41">
        <f>IF(B41&lt;40,B41,IF(VLOOKUP(B41,$BF$2:$BO$75,10,FALSE)="I",40,41))</f>
        <v>40</v>
      </c>
      <c r="BF41" s="278">
        <v>40</v>
      </c>
      <c r="BG41" s="226" t="s">
        <v>333</v>
      </c>
      <c r="BH41" s="226" t="s">
        <v>334</v>
      </c>
      <c r="BI41" s="222" t="s">
        <v>334</v>
      </c>
      <c r="BJ41" s="226" t="s">
        <v>45</v>
      </c>
      <c r="BK41" s="226" t="s">
        <v>100</v>
      </c>
      <c r="BL41" s="66">
        <v>370075520</v>
      </c>
      <c r="BM41" s="66">
        <v>91970448</v>
      </c>
      <c r="BN41" s="70">
        <v>3</v>
      </c>
      <c r="BO41" s="71" t="s">
        <v>74</v>
      </c>
      <c r="BP41" s="72"/>
    </row>
    <row r="42" spans="1:68" ht="15" x14ac:dyDescent="0.25">
      <c r="A42">
        <v>0</v>
      </c>
      <c r="B42">
        <v>40</v>
      </c>
      <c r="C42">
        <v>0</v>
      </c>
      <c r="D42">
        <v>0</v>
      </c>
      <c r="G42">
        <v>0</v>
      </c>
      <c r="H42">
        <v>0</v>
      </c>
      <c r="K42">
        <v>0</v>
      </c>
      <c r="L42">
        <v>0</v>
      </c>
      <c r="O42">
        <v>0</v>
      </c>
      <c r="P42">
        <v>0</v>
      </c>
      <c r="S42">
        <v>0</v>
      </c>
      <c r="T42">
        <v>0</v>
      </c>
      <c r="W42">
        <v>0</v>
      </c>
      <c r="X42">
        <v>0</v>
      </c>
      <c r="AA42">
        <v>0</v>
      </c>
      <c r="AB42">
        <v>0</v>
      </c>
      <c r="AE42">
        <v>0</v>
      </c>
      <c r="AF42">
        <v>0</v>
      </c>
      <c r="AI42" s="151">
        <v>0</v>
      </c>
      <c r="AJ42" s="151">
        <v>0</v>
      </c>
      <c r="AM42" s="212">
        <v>0</v>
      </c>
      <c r="AN42" s="212">
        <v>0</v>
      </c>
      <c r="AQ42" s="221">
        <v>0</v>
      </c>
      <c r="AR42" s="221">
        <v>0</v>
      </c>
      <c r="AU42" s="223">
        <v>0</v>
      </c>
      <c r="AV42" s="223">
        <v>0</v>
      </c>
      <c r="AY42">
        <f>A42+1999</f>
        <v>1999</v>
      </c>
      <c r="AZ42" t="str">
        <f>VLOOKUP(B42,$BF$2:$BJ$75,4)</f>
        <v>Interior TFLs</v>
      </c>
      <c r="BA42" t="str">
        <f>VLOOKUP(B42,$BF$2:$BK$75,2)</f>
        <v>InteriorTFLs</v>
      </c>
      <c r="BB42" t="str">
        <f>VLOOKUP(B42,$BF$2:$BK$75,3)</f>
        <v>Interior TFLs</v>
      </c>
      <c r="BC42">
        <f>IF(B42&lt;40,B42,IF(VLOOKUP(B42,$BF$2:$BO$75,10,FALSE)="I",40,41))</f>
        <v>40</v>
      </c>
      <c r="BF42" s="278">
        <v>41</v>
      </c>
      <c r="BG42" s="226" t="s">
        <v>335</v>
      </c>
      <c r="BH42" s="226" t="s">
        <v>336</v>
      </c>
      <c r="BI42" s="222" t="s">
        <v>336</v>
      </c>
      <c r="BJ42" s="226" t="s">
        <v>45</v>
      </c>
      <c r="BK42" s="226" t="s">
        <v>100</v>
      </c>
      <c r="BL42" s="66">
        <v>422006432</v>
      </c>
      <c r="BM42" s="66">
        <v>2638912</v>
      </c>
      <c r="BN42" s="70">
        <v>3</v>
      </c>
      <c r="BO42" s="71" t="s">
        <v>75</v>
      </c>
      <c r="BP42" s="72"/>
    </row>
    <row r="43" spans="1:68" ht="15" x14ac:dyDescent="0.25">
      <c r="A43">
        <v>0</v>
      </c>
      <c r="B43">
        <v>40</v>
      </c>
      <c r="C43">
        <v>0</v>
      </c>
      <c r="D43">
        <v>0</v>
      </c>
      <c r="G43">
        <v>0</v>
      </c>
      <c r="H43">
        <v>0</v>
      </c>
      <c r="K43">
        <v>0</v>
      </c>
      <c r="L43">
        <v>0</v>
      </c>
      <c r="O43">
        <v>0</v>
      </c>
      <c r="P43">
        <v>0</v>
      </c>
      <c r="S43">
        <v>0</v>
      </c>
      <c r="T43">
        <v>0</v>
      </c>
      <c r="W43">
        <v>0</v>
      </c>
      <c r="X43">
        <v>0</v>
      </c>
      <c r="AA43">
        <v>0</v>
      </c>
      <c r="AB43">
        <v>0</v>
      </c>
      <c r="AE43">
        <v>0</v>
      </c>
      <c r="AF43">
        <v>0</v>
      </c>
      <c r="AI43" s="151">
        <v>0</v>
      </c>
      <c r="AJ43" s="151">
        <v>0</v>
      </c>
      <c r="AM43" s="212">
        <v>0</v>
      </c>
      <c r="AN43" s="212">
        <v>0</v>
      </c>
      <c r="AQ43" s="221">
        <v>0</v>
      </c>
      <c r="AR43" s="221">
        <v>0</v>
      </c>
      <c r="AU43" s="223">
        <v>0</v>
      </c>
      <c r="AV43" s="223">
        <v>0</v>
      </c>
      <c r="AY43">
        <f>A43+1999</f>
        <v>1999</v>
      </c>
      <c r="AZ43" t="str">
        <f>VLOOKUP(B43,$BF$2:$BJ$75,4)</f>
        <v>Interior TFLs</v>
      </c>
      <c r="BA43" t="str">
        <f>VLOOKUP(B43,$BF$2:$BK$75,2)</f>
        <v>InteriorTFLs</v>
      </c>
      <c r="BB43" t="str">
        <f>VLOOKUP(B43,$BF$2:$BK$75,3)</f>
        <v>Interior TFLs</v>
      </c>
      <c r="BC43">
        <f>IF(B43&lt;40,B43,IF(VLOOKUP(B43,$BF$2:$BO$75,10,FALSE)="I",40,41))</f>
        <v>40</v>
      </c>
      <c r="BF43" s="278"/>
      <c r="BG43" s="226"/>
      <c r="BH43" s="226"/>
      <c r="BI43" s="222"/>
      <c r="BJ43" s="226"/>
      <c r="BK43" s="226"/>
      <c r="BL43" s="66"/>
      <c r="BM43" s="66"/>
      <c r="BN43" s="70"/>
      <c r="BO43" s="71"/>
      <c r="BP43" s="72"/>
    </row>
    <row r="44" spans="1:68" ht="15" x14ac:dyDescent="0.25">
      <c r="A44">
        <v>0</v>
      </c>
      <c r="B44">
        <v>40</v>
      </c>
      <c r="C44">
        <v>0</v>
      </c>
      <c r="D44">
        <v>0</v>
      </c>
      <c r="G44">
        <v>0</v>
      </c>
      <c r="H44">
        <v>0</v>
      </c>
      <c r="K44">
        <v>0</v>
      </c>
      <c r="L44">
        <v>0</v>
      </c>
      <c r="O44">
        <v>0</v>
      </c>
      <c r="P44">
        <v>0</v>
      </c>
      <c r="S44">
        <v>0</v>
      </c>
      <c r="T44">
        <v>0</v>
      </c>
      <c r="W44">
        <v>0</v>
      </c>
      <c r="X44">
        <v>0</v>
      </c>
      <c r="AA44">
        <v>0</v>
      </c>
      <c r="AB44">
        <v>0</v>
      </c>
      <c r="AE44">
        <v>0</v>
      </c>
      <c r="AF44">
        <v>0</v>
      </c>
      <c r="AI44" s="151">
        <v>0</v>
      </c>
      <c r="AJ44" s="151">
        <v>0</v>
      </c>
      <c r="AM44" s="212">
        <v>0</v>
      </c>
      <c r="AN44" s="212">
        <v>0</v>
      </c>
      <c r="AQ44" s="221">
        <v>0</v>
      </c>
      <c r="AR44" s="221">
        <v>0</v>
      </c>
      <c r="AU44" s="223">
        <v>0</v>
      </c>
      <c r="AV44" s="223">
        <v>0</v>
      </c>
      <c r="AY44">
        <f>A44+1999</f>
        <v>1999</v>
      </c>
      <c r="AZ44" t="str">
        <f>VLOOKUP(B44,$BF$2:$BJ$75,4)</f>
        <v>Interior TFLs</v>
      </c>
      <c r="BA44" t="str">
        <f>VLOOKUP(B44,$BF$2:$BK$75,2)</f>
        <v>InteriorTFLs</v>
      </c>
      <c r="BB44" t="str">
        <f>VLOOKUP(B44,$BF$2:$BK$75,3)</f>
        <v>Interior TFLs</v>
      </c>
      <c r="BC44">
        <f>IF(B44&lt;40,B44,IF(VLOOKUP(B44,$BF$2:$BO$75,10,FALSE)="I",40,41))</f>
        <v>40</v>
      </c>
      <c r="BF44" s="278"/>
      <c r="BG44" s="226"/>
      <c r="BH44" s="226"/>
      <c r="BI44" s="222"/>
      <c r="BJ44" s="226"/>
      <c r="BK44" s="226"/>
      <c r="BL44" s="66"/>
      <c r="BM44" s="66"/>
      <c r="BN44" s="70"/>
      <c r="BO44" s="71"/>
      <c r="BP44" s="72"/>
    </row>
    <row r="45" spans="1:68" ht="15" x14ac:dyDescent="0.25">
      <c r="A45">
        <v>0</v>
      </c>
      <c r="B45">
        <v>40</v>
      </c>
      <c r="C45">
        <v>0</v>
      </c>
      <c r="D45">
        <v>0</v>
      </c>
      <c r="G45">
        <v>0</v>
      </c>
      <c r="H45">
        <v>0</v>
      </c>
      <c r="K45">
        <v>0</v>
      </c>
      <c r="L45">
        <v>0</v>
      </c>
      <c r="O45">
        <v>0</v>
      </c>
      <c r="P45">
        <v>0</v>
      </c>
      <c r="S45">
        <v>0</v>
      </c>
      <c r="T45">
        <v>0</v>
      </c>
      <c r="W45">
        <v>0</v>
      </c>
      <c r="X45">
        <v>0</v>
      </c>
      <c r="AA45">
        <v>0</v>
      </c>
      <c r="AB45">
        <v>0</v>
      </c>
      <c r="AE45">
        <v>0</v>
      </c>
      <c r="AF45">
        <v>0</v>
      </c>
      <c r="AI45" s="151">
        <v>0</v>
      </c>
      <c r="AJ45" s="151">
        <v>0</v>
      </c>
      <c r="AM45" s="212">
        <v>0</v>
      </c>
      <c r="AN45" s="212">
        <v>0</v>
      </c>
      <c r="AQ45" s="221">
        <v>0</v>
      </c>
      <c r="AR45" s="221">
        <v>0</v>
      </c>
      <c r="AU45" s="223">
        <v>0</v>
      </c>
      <c r="AV45" s="223">
        <v>0</v>
      </c>
      <c r="AY45">
        <f>A45+1999</f>
        <v>1999</v>
      </c>
      <c r="AZ45" t="str">
        <f>VLOOKUP(B45,$BF$2:$BJ$75,4)</f>
        <v>Interior TFLs</v>
      </c>
      <c r="BA45" t="str">
        <f>VLOOKUP(B45,$BF$2:$BK$75,2)</f>
        <v>InteriorTFLs</v>
      </c>
      <c r="BB45" t="str">
        <f>VLOOKUP(B45,$BF$2:$BK$75,3)</f>
        <v>Interior TFLs</v>
      </c>
      <c r="BC45">
        <f>IF(B45&lt;40,B45,IF(VLOOKUP(B45,$BF$2:$BO$75,10,FALSE)="I",40,41))</f>
        <v>40</v>
      </c>
      <c r="BF45" s="278"/>
      <c r="BG45" s="226"/>
      <c r="BH45" s="226"/>
      <c r="BI45" s="222"/>
      <c r="BJ45" s="226"/>
      <c r="BK45" s="226"/>
      <c r="BL45" s="66"/>
      <c r="BM45" s="66"/>
      <c r="BN45" s="70"/>
      <c r="BO45" s="71"/>
      <c r="BP45" s="72"/>
    </row>
    <row r="46" spans="1:68" ht="15" x14ac:dyDescent="0.25">
      <c r="A46">
        <v>0</v>
      </c>
      <c r="B46">
        <v>40</v>
      </c>
      <c r="C46">
        <v>0</v>
      </c>
      <c r="D46">
        <v>0</v>
      </c>
      <c r="G46">
        <v>0</v>
      </c>
      <c r="H46">
        <v>0</v>
      </c>
      <c r="K46">
        <v>0</v>
      </c>
      <c r="L46">
        <v>0</v>
      </c>
      <c r="O46">
        <v>0</v>
      </c>
      <c r="P46">
        <v>0</v>
      </c>
      <c r="S46">
        <v>0</v>
      </c>
      <c r="T46">
        <v>0</v>
      </c>
      <c r="W46">
        <v>0</v>
      </c>
      <c r="X46">
        <v>0</v>
      </c>
      <c r="AA46">
        <v>0</v>
      </c>
      <c r="AB46">
        <v>0</v>
      </c>
      <c r="AE46">
        <v>0</v>
      </c>
      <c r="AF46">
        <v>0</v>
      </c>
      <c r="AI46" s="151">
        <v>0</v>
      </c>
      <c r="AJ46" s="151">
        <v>0</v>
      </c>
      <c r="AM46" s="212">
        <v>0</v>
      </c>
      <c r="AN46" s="212">
        <v>0</v>
      </c>
      <c r="AQ46" s="221">
        <v>0</v>
      </c>
      <c r="AR46" s="221">
        <v>0</v>
      </c>
      <c r="AU46" s="223">
        <v>0</v>
      </c>
      <c r="AV46" s="223">
        <v>0</v>
      </c>
      <c r="AY46">
        <f>A46+1999</f>
        <v>1999</v>
      </c>
      <c r="AZ46" t="str">
        <f>VLOOKUP(B46,$BF$2:$BJ$75,4)</f>
        <v>Interior TFLs</v>
      </c>
      <c r="BA46" t="str">
        <f>VLOOKUP(B46,$BF$2:$BK$75,2)</f>
        <v>InteriorTFLs</v>
      </c>
      <c r="BB46" t="str">
        <f>VLOOKUP(B46,$BF$2:$BK$75,3)</f>
        <v>Interior TFLs</v>
      </c>
      <c r="BC46">
        <f>IF(B46&lt;40,B46,IF(VLOOKUP(B46,$BF$2:$BO$75,10,FALSE)="I",40,41))</f>
        <v>40</v>
      </c>
      <c r="BF46" s="278"/>
      <c r="BG46" s="226"/>
      <c r="BH46" s="226"/>
      <c r="BI46" s="222"/>
      <c r="BJ46" s="226"/>
      <c r="BK46" s="226"/>
      <c r="BL46" s="66"/>
      <c r="BM46" s="66"/>
      <c r="BN46" s="70"/>
      <c r="BO46" s="71"/>
      <c r="BP46" s="72"/>
    </row>
    <row r="47" spans="1:68" ht="15" x14ac:dyDescent="0.25">
      <c r="A47">
        <v>0</v>
      </c>
      <c r="B47">
        <v>40</v>
      </c>
      <c r="C47">
        <v>0</v>
      </c>
      <c r="D47">
        <v>0</v>
      </c>
      <c r="G47">
        <v>0</v>
      </c>
      <c r="H47">
        <v>0</v>
      </c>
      <c r="K47">
        <v>0</v>
      </c>
      <c r="L47">
        <v>0</v>
      </c>
      <c r="O47">
        <v>0</v>
      </c>
      <c r="P47">
        <v>0</v>
      </c>
      <c r="S47">
        <v>0</v>
      </c>
      <c r="T47">
        <v>0</v>
      </c>
      <c r="W47">
        <v>0</v>
      </c>
      <c r="X47">
        <v>0</v>
      </c>
      <c r="AA47">
        <v>0</v>
      </c>
      <c r="AB47">
        <v>0</v>
      </c>
      <c r="AE47">
        <v>0</v>
      </c>
      <c r="AF47">
        <v>0</v>
      </c>
      <c r="AI47" s="151">
        <v>0</v>
      </c>
      <c r="AJ47" s="151">
        <v>0</v>
      </c>
      <c r="AM47" s="212">
        <v>0</v>
      </c>
      <c r="AN47" s="212">
        <v>0</v>
      </c>
      <c r="AQ47" s="221">
        <v>0</v>
      </c>
      <c r="AR47" s="221">
        <v>0</v>
      </c>
      <c r="AU47" s="223">
        <v>0</v>
      </c>
      <c r="AV47" s="223">
        <v>0</v>
      </c>
      <c r="AY47">
        <f>A47+1999</f>
        <v>1999</v>
      </c>
      <c r="AZ47" t="str">
        <f>VLOOKUP(B47,$BF$2:$BJ$75,4)</f>
        <v>Interior TFLs</v>
      </c>
      <c r="BA47" t="str">
        <f>VLOOKUP(B47,$BF$2:$BK$75,2)</f>
        <v>InteriorTFLs</v>
      </c>
      <c r="BB47" t="str">
        <f>VLOOKUP(B47,$BF$2:$BK$75,3)</f>
        <v>Interior TFLs</v>
      </c>
      <c r="BC47">
        <f>IF(B47&lt;40,B47,IF(VLOOKUP(B47,$BF$2:$BO$75,10,FALSE)="I",40,41))</f>
        <v>40</v>
      </c>
      <c r="BF47" s="278"/>
      <c r="BG47" s="226"/>
      <c r="BH47" s="226"/>
      <c r="BI47" s="222"/>
      <c r="BJ47" s="226"/>
      <c r="BK47" s="226"/>
      <c r="BL47" s="66"/>
      <c r="BM47" s="66"/>
      <c r="BN47" s="70"/>
      <c r="BO47" s="71"/>
      <c r="BP47" s="72"/>
    </row>
    <row r="48" spans="1:68" ht="15" x14ac:dyDescent="0.25">
      <c r="A48">
        <v>0</v>
      </c>
      <c r="B48">
        <v>40</v>
      </c>
      <c r="C48">
        <v>0</v>
      </c>
      <c r="D48">
        <v>0</v>
      </c>
      <c r="G48">
        <v>0</v>
      </c>
      <c r="H48">
        <v>0</v>
      </c>
      <c r="K48">
        <v>0</v>
      </c>
      <c r="L48">
        <v>0</v>
      </c>
      <c r="O48">
        <v>0</v>
      </c>
      <c r="P48">
        <v>0</v>
      </c>
      <c r="S48">
        <v>0</v>
      </c>
      <c r="T48">
        <v>0</v>
      </c>
      <c r="W48">
        <v>0</v>
      </c>
      <c r="X48">
        <v>0</v>
      </c>
      <c r="AA48">
        <v>0</v>
      </c>
      <c r="AB48">
        <v>0</v>
      </c>
      <c r="AE48">
        <v>0</v>
      </c>
      <c r="AF48">
        <v>0</v>
      </c>
      <c r="AI48" s="151">
        <v>0</v>
      </c>
      <c r="AJ48" s="151">
        <v>0</v>
      </c>
      <c r="AM48" s="212">
        <v>0</v>
      </c>
      <c r="AN48" s="212">
        <v>0</v>
      </c>
      <c r="AQ48" s="221">
        <v>0</v>
      </c>
      <c r="AR48" s="221">
        <v>0</v>
      </c>
      <c r="AU48" s="223">
        <v>0</v>
      </c>
      <c r="AV48" s="223">
        <v>0</v>
      </c>
      <c r="AY48">
        <f>A48+1999</f>
        <v>1999</v>
      </c>
      <c r="AZ48" t="str">
        <f>VLOOKUP(B48,$BF$2:$BJ$75,4)</f>
        <v>Interior TFLs</v>
      </c>
      <c r="BA48" t="str">
        <f>VLOOKUP(B48,$BF$2:$BK$75,2)</f>
        <v>InteriorTFLs</v>
      </c>
      <c r="BB48" t="str">
        <f>VLOOKUP(B48,$BF$2:$BK$75,3)</f>
        <v>Interior TFLs</v>
      </c>
      <c r="BC48">
        <f>IF(B48&lt;40,B48,IF(VLOOKUP(B48,$BF$2:$BO$75,10,FALSE)="I",40,41))</f>
        <v>40</v>
      </c>
      <c r="BF48" s="278"/>
      <c r="BG48" s="226"/>
      <c r="BH48" s="226"/>
      <c r="BI48" s="222"/>
      <c r="BJ48" s="226"/>
      <c r="BK48" s="226"/>
      <c r="BL48" s="66"/>
      <c r="BM48" s="66"/>
      <c r="BN48" s="70"/>
      <c r="BO48" s="71"/>
      <c r="BP48" s="72"/>
    </row>
    <row r="49" spans="1:68" ht="15" x14ac:dyDescent="0.25">
      <c r="A49">
        <v>0</v>
      </c>
      <c r="B49">
        <v>40</v>
      </c>
      <c r="C49">
        <v>576</v>
      </c>
      <c r="D49">
        <v>480</v>
      </c>
      <c r="G49">
        <v>1136</v>
      </c>
      <c r="H49">
        <v>1136</v>
      </c>
      <c r="K49">
        <v>1008</v>
      </c>
      <c r="L49">
        <v>1008</v>
      </c>
      <c r="O49">
        <v>1232</v>
      </c>
      <c r="P49">
        <v>1232</v>
      </c>
      <c r="S49">
        <v>1232</v>
      </c>
      <c r="T49">
        <v>1232</v>
      </c>
      <c r="W49">
        <v>1232</v>
      </c>
      <c r="X49">
        <v>1232</v>
      </c>
      <c r="AA49">
        <v>1232</v>
      </c>
      <c r="AB49">
        <v>1232</v>
      </c>
      <c r="AE49">
        <v>1232</v>
      </c>
      <c r="AF49">
        <v>1232</v>
      </c>
      <c r="AI49" s="151">
        <v>1360</v>
      </c>
      <c r="AJ49" s="151">
        <v>1360</v>
      </c>
      <c r="AM49" s="212">
        <v>1360</v>
      </c>
      <c r="AN49" s="212">
        <v>1360</v>
      </c>
      <c r="AQ49" s="221">
        <v>1360</v>
      </c>
      <c r="AR49" s="221">
        <v>1360</v>
      </c>
      <c r="AU49" s="223">
        <v>1232</v>
      </c>
      <c r="AV49" s="223">
        <v>1232</v>
      </c>
      <c r="AY49">
        <f>A49+1999</f>
        <v>1999</v>
      </c>
      <c r="AZ49" t="str">
        <f>VLOOKUP(B49,$BF$2:$BJ$75,4)</f>
        <v>Interior TFLs</v>
      </c>
      <c r="BA49" t="str">
        <f>VLOOKUP(B49,$BF$2:$BK$75,2)</f>
        <v>InteriorTFLs</v>
      </c>
      <c r="BB49" t="str">
        <f>VLOOKUP(B49,$BF$2:$BK$75,3)</f>
        <v>Interior TFLs</v>
      </c>
      <c r="BC49">
        <f>IF(B49&lt;40,B49,IF(VLOOKUP(B49,$BF$2:$BO$75,10,FALSE)="I",40,41))</f>
        <v>40</v>
      </c>
      <c r="BF49" s="278"/>
      <c r="BG49" s="226"/>
      <c r="BH49" s="226"/>
      <c r="BI49" s="222"/>
      <c r="BJ49" s="226"/>
      <c r="BK49" s="226"/>
      <c r="BL49" s="66"/>
      <c r="BM49" s="66"/>
      <c r="BN49" s="70"/>
      <c r="BO49" s="71"/>
      <c r="BP49" s="72"/>
    </row>
    <row r="50" spans="1:68" ht="15" x14ac:dyDescent="0.25">
      <c r="A50">
        <v>0</v>
      </c>
      <c r="B50">
        <v>40</v>
      </c>
      <c r="C50">
        <v>1600</v>
      </c>
      <c r="D50">
        <v>1456</v>
      </c>
      <c r="G50">
        <v>3440</v>
      </c>
      <c r="H50">
        <v>3440</v>
      </c>
      <c r="K50">
        <v>3440</v>
      </c>
      <c r="L50">
        <v>3440</v>
      </c>
      <c r="O50">
        <v>3440</v>
      </c>
      <c r="P50">
        <v>3440</v>
      </c>
      <c r="S50">
        <v>3440</v>
      </c>
      <c r="T50">
        <v>3440</v>
      </c>
      <c r="W50">
        <v>3440</v>
      </c>
      <c r="X50">
        <v>3440</v>
      </c>
      <c r="AA50">
        <v>3440</v>
      </c>
      <c r="AB50">
        <v>3440</v>
      </c>
      <c r="AE50">
        <v>3440</v>
      </c>
      <c r="AF50">
        <v>3440</v>
      </c>
      <c r="AI50" s="151">
        <v>3440</v>
      </c>
      <c r="AJ50" s="151">
        <v>3440</v>
      </c>
      <c r="AM50" s="212">
        <v>3440</v>
      </c>
      <c r="AN50" s="212">
        <v>3440</v>
      </c>
      <c r="AQ50" s="221">
        <v>3440</v>
      </c>
      <c r="AR50" s="221">
        <v>3440</v>
      </c>
      <c r="AU50" s="223">
        <v>3440</v>
      </c>
      <c r="AV50" s="223">
        <v>3440</v>
      </c>
      <c r="AY50">
        <f>A50+1999</f>
        <v>1999</v>
      </c>
      <c r="AZ50" t="str">
        <f>VLOOKUP(B50,$BF$2:$BJ$75,4)</f>
        <v>Interior TFLs</v>
      </c>
      <c r="BA50" t="str">
        <f>VLOOKUP(B50,$BF$2:$BK$75,2)</f>
        <v>InteriorTFLs</v>
      </c>
      <c r="BB50" t="str">
        <f>VLOOKUP(B50,$BF$2:$BK$75,3)</f>
        <v>Interior TFLs</v>
      </c>
      <c r="BC50">
        <f>IF(B50&lt;40,B50,IF(VLOOKUP(B50,$BF$2:$BO$75,10,FALSE)="I",40,41))</f>
        <v>40</v>
      </c>
      <c r="BF50" s="278"/>
      <c r="BG50" s="226"/>
      <c r="BH50" s="226"/>
      <c r="BI50" s="222"/>
      <c r="BJ50" s="226"/>
      <c r="BK50" s="226"/>
      <c r="BL50" s="66"/>
      <c r="BM50" s="66"/>
      <c r="BN50" s="70"/>
      <c r="BO50" s="71"/>
      <c r="BP50" s="72"/>
    </row>
    <row r="51" spans="1:68" ht="15" x14ac:dyDescent="0.25">
      <c r="A51">
        <v>0</v>
      </c>
      <c r="B51">
        <v>40</v>
      </c>
      <c r="C51">
        <v>6448</v>
      </c>
      <c r="D51">
        <v>5872</v>
      </c>
      <c r="G51">
        <v>11088</v>
      </c>
      <c r="H51">
        <v>11088</v>
      </c>
      <c r="K51">
        <v>11776</v>
      </c>
      <c r="L51">
        <v>11776</v>
      </c>
      <c r="O51">
        <v>12400</v>
      </c>
      <c r="P51">
        <v>12400</v>
      </c>
      <c r="S51">
        <v>10000</v>
      </c>
      <c r="T51">
        <v>10000</v>
      </c>
      <c r="W51">
        <v>8128</v>
      </c>
      <c r="X51">
        <v>8128</v>
      </c>
      <c r="AA51">
        <v>13872</v>
      </c>
      <c r="AB51">
        <v>13872</v>
      </c>
      <c r="AE51">
        <v>6368</v>
      </c>
      <c r="AF51">
        <v>6368</v>
      </c>
      <c r="AI51" s="151">
        <v>13792</v>
      </c>
      <c r="AJ51" s="151">
        <v>13792</v>
      </c>
      <c r="AM51" s="212">
        <v>13712</v>
      </c>
      <c r="AN51" s="212">
        <v>13712</v>
      </c>
      <c r="AQ51" s="221">
        <v>12768</v>
      </c>
      <c r="AR51" s="221">
        <v>12768</v>
      </c>
      <c r="AU51" s="223">
        <v>8688</v>
      </c>
      <c r="AV51" s="223">
        <v>8688</v>
      </c>
      <c r="AY51">
        <f>A51+1999</f>
        <v>1999</v>
      </c>
      <c r="AZ51" t="str">
        <f>VLOOKUP(B51,$BF$2:$BJ$75,4)</f>
        <v>Interior TFLs</v>
      </c>
      <c r="BA51" t="str">
        <f>VLOOKUP(B51,$BF$2:$BK$75,2)</f>
        <v>InteriorTFLs</v>
      </c>
      <c r="BB51" t="str">
        <f>VLOOKUP(B51,$BF$2:$BK$75,3)</f>
        <v>Interior TFLs</v>
      </c>
      <c r="BC51">
        <f>IF(B51&lt;40,B51,IF(VLOOKUP(B51,$BF$2:$BO$75,10,FALSE)="I",40,41))</f>
        <v>40</v>
      </c>
      <c r="BF51" s="278"/>
      <c r="BG51" s="226"/>
      <c r="BH51" s="226"/>
      <c r="BI51" s="222"/>
      <c r="BJ51" s="226"/>
      <c r="BK51" s="226"/>
      <c r="BL51" s="66"/>
      <c r="BM51" s="66"/>
      <c r="BN51" s="70"/>
      <c r="BO51" s="71"/>
      <c r="BP51" s="72"/>
    </row>
    <row r="52" spans="1:68" ht="15" x14ac:dyDescent="0.25">
      <c r="A52">
        <v>0</v>
      </c>
      <c r="B52">
        <v>40</v>
      </c>
      <c r="C52">
        <v>30128</v>
      </c>
      <c r="D52">
        <v>25824</v>
      </c>
      <c r="G52">
        <v>26576</v>
      </c>
      <c r="H52">
        <v>26576</v>
      </c>
      <c r="K52">
        <v>25920</v>
      </c>
      <c r="L52">
        <v>25920</v>
      </c>
      <c r="O52">
        <v>26896</v>
      </c>
      <c r="P52">
        <v>26896</v>
      </c>
      <c r="S52">
        <v>25568</v>
      </c>
      <c r="T52">
        <v>25568</v>
      </c>
      <c r="W52">
        <v>25776</v>
      </c>
      <c r="X52">
        <v>25776</v>
      </c>
      <c r="AA52">
        <v>26784</v>
      </c>
      <c r="AB52">
        <v>26784</v>
      </c>
      <c r="AE52">
        <v>25616</v>
      </c>
      <c r="AF52">
        <v>25616</v>
      </c>
      <c r="AI52" s="151">
        <v>25424</v>
      </c>
      <c r="AJ52" s="151">
        <v>25424</v>
      </c>
      <c r="AM52" s="212">
        <v>24144</v>
      </c>
      <c r="AN52" s="212">
        <v>24144</v>
      </c>
      <c r="AQ52" s="221">
        <v>24416</v>
      </c>
      <c r="AR52" s="221">
        <v>24416</v>
      </c>
      <c r="AU52" s="223">
        <v>24320</v>
      </c>
      <c r="AV52" s="223">
        <v>24320</v>
      </c>
      <c r="AY52">
        <f>A52+1999</f>
        <v>1999</v>
      </c>
      <c r="AZ52" t="str">
        <f>VLOOKUP(B52,$BF$2:$BJ$75,4)</f>
        <v>Interior TFLs</v>
      </c>
      <c r="BA52" t="str">
        <f>VLOOKUP(B52,$BF$2:$BK$75,2)</f>
        <v>InteriorTFLs</v>
      </c>
      <c r="BB52" t="str">
        <f>VLOOKUP(B52,$BF$2:$BK$75,3)</f>
        <v>Interior TFLs</v>
      </c>
      <c r="BC52">
        <f>IF(B52&lt;40,B52,IF(VLOOKUP(B52,$BF$2:$BO$75,10,FALSE)="I",40,41))</f>
        <v>40</v>
      </c>
      <c r="BF52" s="278"/>
      <c r="BG52" s="226"/>
      <c r="BH52" s="226"/>
      <c r="BI52" s="222"/>
      <c r="BJ52" s="226"/>
      <c r="BK52" s="226"/>
      <c r="BL52" s="66"/>
      <c r="BM52" s="66"/>
      <c r="BN52" s="70"/>
      <c r="BO52" s="71"/>
      <c r="BP52" s="72"/>
    </row>
    <row r="53" spans="1:68" ht="15" x14ac:dyDescent="0.25">
      <c r="A53">
        <v>0</v>
      </c>
      <c r="B53">
        <v>40</v>
      </c>
      <c r="C53">
        <v>39072</v>
      </c>
      <c r="D53">
        <v>34608</v>
      </c>
      <c r="G53">
        <v>25248</v>
      </c>
      <c r="H53">
        <v>25248</v>
      </c>
      <c r="K53">
        <v>26800</v>
      </c>
      <c r="L53">
        <v>26800</v>
      </c>
      <c r="O53">
        <v>26880</v>
      </c>
      <c r="P53">
        <v>26880</v>
      </c>
      <c r="S53">
        <v>26912</v>
      </c>
      <c r="T53">
        <v>26912</v>
      </c>
      <c r="W53">
        <v>26912</v>
      </c>
      <c r="X53">
        <v>26912</v>
      </c>
      <c r="AA53">
        <v>26912</v>
      </c>
      <c r="AB53">
        <v>26912</v>
      </c>
      <c r="AE53">
        <v>26784</v>
      </c>
      <c r="AF53">
        <v>26784</v>
      </c>
      <c r="AI53" s="151">
        <v>26784</v>
      </c>
      <c r="AJ53" s="151">
        <v>26784</v>
      </c>
      <c r="AM53" s="212">
        <v>26784</v>
      </c>
      <c r="AN53" s="212">
        <v>26784</v>
      </c>
      <c r="AQ53" s="221">
        <v>26784</v>
      </c>
      <c r="AR53" s="221">
        <v>26784</v>
      </c>
      <c r="AU53" s="223">
        <v>26784</v>
      </c>
      <c r="AV53" s="223">
        <v>26784</v>
      </c>
      <c r="AY53">
        <f>A53+1999</f>
        <v>1999</v>
      </c>
      <c r="AZ53" t="str">
        <f>VLOOKUP(B53,$BF$2:$BJ$75,4)</f>
        <v>Interior TFLs</v>
      </c>
      <c r="BA53" t="str">
        <f>VLOOKUP(B53,$BF$2:$BK$75,2)</f>
        <v>InteriorTFLs</v>
      </c>
      <c r="BB53" t="str">
        <f>VLOOKUP(B53,$BF$2:$BK$75,3)</f>
        <v>Interior TFLs</v>
      </c>
      <c r="BC53">
        <f>IF(B53&lt;40,B53,IF(VLOOKUP(B53,$BF$2:$BO$75,10,FALSE)="I",40,41))</f>
        <v>40</v>
      </c>
      <c r="BF53" s="278"/>
      <c r="BG53" s="226"/>
      <c r="BH53" s="226"/>
      <c r="BI53" s="222"/>
      <c r="BJ53" s="226"/>
      <c r="BK53" s="226"/>
      <c r="BL53" s="66"/>
      <c r="BM53" s="66"/>
      <c r="BN53" s="70"/>
      <c r="BO53" s="71"/>
      <c r="BP53" s="72"/>
    </row>
    <row r="54" spans="1:68" ht="15" x14ac:dyDescent="0.25">
      <c r="A54">
        <v>0</v>
      </c>
      <c r="B54">
        <v>40</v>
      </c>
      <c r="C54">
        <v>21760</v>
      </c>
      <c r="D54">
        <v>20752</v>
      </c>
      <c r="G54">
        <v>32496</v>
      </c>
      <c r="H54">
        <v>32496</v>
      </c>
      <c r="K54">
        <v>33328</v>
      </c>
      <c r="L54">
        <v>33328</v>
      </c>
      <c r="O54">
        <v>34384</v>
      </c>
      <c r="P54">
        <v>34384</v>
      </c>
      <c r="S54">
        <v>32736</v>
      </c>
      <c r="T54">
        <v>32736</v>
      </c>
      <c r="W54">
        <v>37488</v>
      </c>
      <c r="X54">
        <v>37488</v>
      </c>
      <c r="AA54">
        <v>34624</v>
      </c>
      <c r="AB54">
        <v>34624</v>
      </c>
      <c r="AE54">
        <v>35552</v>
      </c>
      <c r="AF54">
        <v>35552</v>
      </c>
      <c r="AI54" s="151">
        <v>32256</v>
      </c>
      <c r="AJ54" s="151">
        <v>32256</v>
      </c>
      <c r="AM54" s="212">
        <v>30736</v>
      </c>
      <c r="AN54" s="212">
        <v>30736</v>
      </c>
      <c r="AQ54" s="221">
        <v>31456</v>
      </c>
      <c r="AR54" s="221">
        <v>31456</v>
      </c>
      <c r="AU54" s="223">
        <v>33168</v>
      </c>
      <c r="AV54" s="223">
        <v>33168</v>
      </c>
      <c r="AY54">
        <f>A54+1999</f>
        <v>1999</v>
      </c>
      <c r="AZ54" t="str">
        <f>VLOOKUP(B54,$BF$2:$BJ$75,4)</f>
        <v>Interior TFLs</v>
      </c>
      <c r="BA54" t="str">
        <f>VLOOKUP(B54,$BF$2:$BK$75,2)</f>
        <v>InteriorTFLs</v>
      </c>
      <c r="BB54" t="str">
        <f>VLOOKUP(B54,$BF$2:$BK$75,3)</f>
        <v>Interior TFLs</v>
      </c>
      <c r="BC54">
        <f>IF(B54&lt;40,B54,IF(VLOOKUP(B54,$BF$2:$BO$75,10,FALSE)="I",40,41))</f>
        <v>40</v>
      </c>
      <c r="BF54" s="278"/>
      <c r="BG54" s="226"/>
      <c r="BH54" s="226"/>
      <c r="BI54" s="222"/>
      <c r="BJ54" s="226"/>
      <c r="BK54" s="226"/>
      <c r="BL54" s="66"/>
      <c r="BM54" s="66"/>
      <c r="BN54" s="70"/>
      <c r="BO54" s="71"/>
      <c r="BP54" s="72"/>
    </row>
    <row r="55" spans="1:68" ht="15" x14ac:dyDescent="0.25">
      <c r="A55">
        <v>0</v>
      </c>
      <c r="B55">
        <v>40</v>
      </c>
      <c r="C55">
        <v>40496</v>
      </c>
      <c r="D55">
        <v>35056</v>
      </c>
      <c r="G55">
        <v>56272</v>
      </c>
      <c r="H55">
        <v>56272</v>
      </c>
      <c r="K55">
        <v>56192</v>
      </c>
      <c r="L55">
        <v>56192</v>
      </c>
      <c r="O55">
        <v>55088</v>
      </c>
      <c r="P55">
        <v>55088</v>
      </c>
      <c r="S55">
        <v>53856</v>
      </c>
      <c r="T55">
        <v>53856</v>
      </c>
      <c r="W55">
        <v>56960</v>
      </c>
      <c r="X55">
        <v>56960</v>
      </c>
      <c r="AA55">
        <v>54608</v>
      </c>
      <c r="AB55">
        <v>54608</v>
      </c>
      <c r="AE55">
        <v>59440</v>
      </c>
      <c r="AF55">
        <v>59440</v>
      </c>
      <c r="AI55" s="151">
        <v>54608</v>
      </c>
      <c r="AJ55" s="151">
        <v>54608</v>
      </c>
      <c r="AM55" s="212">
        <v>53792</v>
      </c>
      <c r="AN55" s="212">
        <v>53792</v>
      </c>
      <c r="AQ55" s="221">
        <v>52880</v>
      </c>
      <c r="AR55" s="221">
        <v>52880</v>
      </c>
      <c r="AU55" s="223">
        <v>55056</v>
      </c>
      <c r="AV55" s="223">
        <v>55056</v>
      </c>
      <c r="AY55">
        <f>A55+1999</f>
        <v>1999</v>
      </c>
      <c r="AZ55" t="str">
        <f>VLOOKUP(B55,$BF$2:$BJ$75,4)</f>
        <v>Interior TFLs</v>
      </c>
      <c r="BA55" t="str">
        <f>VLOOKUP(B55,$BF$2:$BK$75,2)</f>
        <v>InteriorTFLs</v>
      </c>
      <c r="BB55" t="str">
        <f>VLOOKUP(B55,$BF$2:$BK$75,3)</f>
        <v>Interior TFLs</v>
      </c>
      <c r="BC55">
        <f>IF(B55&lt;40,B55,IF(VLOOKUP(B55,$BF$2:$BO$75,10,FALSE)="I",40,41))</f>
        <v>40</v>
      </c>
      <c r="BF55" s="278"/>
      <c r="BG55" s="226"/>
      <c r="BH55" s="226"/>
      <c r="BI55" s="222"/>
      <c r="BJ55" s="226"/>
      <c r="BK55" s="226"/>
      <c r="BL55" s="66"/>
      <c r="BM55" s="66"/>
      <c r="BN55" s="70"/>
      <c r="BO55" s="71"/>
      <c r="BP55" s="72"/>
    </row>
    <row r="56" spans="1:68" ht="15" x14ac:dyDescent="0.25">
      <c r="A56">
        <v>0</v>
      </c>
      <c r="B56">
        <v>40</v>
      </c>
      <c r="C56">
        <v>48256</v>
      </c>
      <c r="D56">
        <v>43872</v>
      </c>
      <c r="G56">
        <v>53184</v>
      </c>
      <c r="H56">
        <v>53184</v>
      </c>
      <c r="K56">
        <v>55920</v>
      </c>
      <c r="L56">
        <v>55920</v>
      </c>
      <c r="O56">
        <v>55216</v>
      </c>
      <c r="P56">
        <v>55216</v>
      </c>
      <c r="S56">
        <v>55824</v>
      </c>
      <c r="T56">
        <v>55824</v>
      </c>
      <c r="W56">
        <v>57136</v>
      </c>
      <c r="X56">
        <v>57136</v>
      </c>
      <c r="AA56">
        <v>57216</v>
      </c>
      <c r="AB56">
        <v>57216</v>
      </c>
      <c r="AE56">
        <v>57248</v>
      </c>
      <c r="AF56">
        <v>57248</v>
      </c>
      <c r="AI56" s="151">
        <v>53648</v>
      </c>
      <c r="AJ56" s="151">
        <v>53648</v>
      </c>
      <c r="AM56" s="212">
        <v>57936</v>
      </c>
      <c r="AN56" s="212">
        <v>57936</v>
      </c>
      <c r="AQ56" s="221">
        <v>58208</v>
      </c>
      <c r="AR56" s="221">
        <v>58208</v>
      </c>
      <c r="AU56" s="223">
        <v>59920</v>
      </c>
      <c r="AV56" s="223">
        <v>59920</v>
      </c>
      <c r="AY56">
        <f>A56+1999</f>
        <v>1999</v>
      </c>
      <c r="AZ56" t="str">
        <f>VLOOKUP(B56,$BF$2:$BJ$75,4)</f>
        <v>Interior TFLs</v>
      </c>
      <c r="BA56" t="str">
        <f>VLOOKUP(B56,$BF$2:$BK$75,2)</f>
        <v>InteriorTFLs</v>
      </c>
      <c r="BB56" t="str">
        <f>VLOOKUP(B56,$BF$2:$BK$75,3)</f>
        <v>Interior TFLs</v>
      </c>
      <c r="BC56">
        <f>IF(B56&lt;40,B56,IF(VLOOKUP(B56,$BF$2:$BO$75,10,FALSE)="I",40,41))</f>
        <v>40</v>
      </c>
      <c r="BF56" s="278"/>
      <c r="BG56" s="226"/>
      <c r="BH56" s="226"/>
      <c r="BI56" s="222"/>
      <c r="BJ56" s="226"/>
      <c r="BK56" s="226"/>
      <c r="BL56" s="66"/>
      <c r="BM56" s="66"/>
      <c r="BN56" s="70"/>
      <c r="BO56" s="71"/>
      <c r="BP56" s="72"/>
    </row>
    <row r="57" spans="1:68" ht="15" x14ac:dyDescent="0.25">
      <c r="A57">
        <v>0</v>
      </c>
      <c r="B57">
        <v>40</v>
      </c>
      <c r="C57">
        <v>52592</v>
      </c>
      <c r="D57">
        <v>48912</v>
      </c>
      <c r="G57">
        <v>76336</v>
      </c>
      <c r="H57">
        <v>76336</v>
      </c>
      <c r="K57">
        <v>74672</v>
      </c>
      <c r="L57">
        <v>74672</v>
      </c>
      <c r="O57">
        <v>80288</v>
      </c>
      <c r="P57">
        <v>80288</v>
      </c>
      <c r="S57">
        <v>75056</v>
      </c>
      <c r="T57">
        <v>75056</v>
      </c>
      <c r="W57">
        <v>79344</v>
      </c>
      <c r="X57">
        <v>79344</v>
      </c>
      <c r="AA57">
        <v>72432</v>
      </c>
      <c r="AB57">
        <v>72432</v>
      </c>
      <c r="AE57">
        <v>75616</v>
      </c>
      <c r="AF57">
        <v>75616</v>
      </c>
      <c r="AI57" s="151">
        <v>72096</v>
      </c>
      <c r="AJ57" s="151">
        <v>72096</v>
      </c>
      <c r="AM57" s="212">
        <v>78608</v>
      </c>
      <c r="AN57" s="212">
        <v>78608</v>
      </c>
      <c r="AQ57" s="221">
        <v>68160</v>
      </c>
      <c r="AR57" s="221">
        <v>68160</v>
      </c>
      <c r="AU57" s="223">
        <v>78240</v>
      </c>
      <c r="AV57" s="223">
        <v>78240</v>
      </c>
      <c r="AY57">
        <f>A57+1999</f>
        <v>1999</v>
      </c>
      <c r="AZ57" t="str">
        <f>VLOOKUP(B57,$BF$2:$BJ$75,4)</f>
        <v>Interior TFLs</v>
      </c>
      <c r="BA57" t="str">
        <f>VLOOKUP(B57,$BF$2:$BK$75,2)</f>
        <v>InteriorTFLs</v>
      </c>
      <c r="BB57" t="str">
        <f>VLOOKUP(B57,$BF$2:$BK$75,3)</f>
        <v>Interior TFLs</v>
      </c>
      <c r="BC57">
        <f>IF(B57&lt;40,B57,IF(VLOOKUP(B57,$BF$2:$BO$75,10,FALSE)="I",40,41))</f>
        <v>40</v>
      </c>
      <c r="BF57" s="278"/>
      <c r="BG57" s="226"/>
      <c r="BH57" s="226"/>
      <c r="BI57" s="222"/>
      <c r="BJ57" s="226"/>
      <c r="BK57" s="226"/>
      <c r="BL57" s="66"/>
      <c r="BM57" s="66"/>
      <c r="BN57" s="70"/>
      <c r="BO57" s="71"/>
      <c r="BP57" s="72"/>
    </row>
    <row r="58" spans="1:68" ht="15" x14ac:dyDescent="0.25">
      <c r="A58">
        <v>0</v>
      </c>
      <c r="B58">
        <v>40</v>
      </c>
      <c r="C58">
        <v>102496</v>
      </c>
      <c r="D58">
        <v>99344</v>
      </c>
      <c r="G58">
        <v>101728</v>
      </c>
      <c r="H58">
        <v>101728</v>
      </c>
      <c r="K58">
        <v>94656</v>
      </c>
      <c r="L58">
        <v>94656</v>
      </c>
      <c r="O58">
        <v>110336</v>
      </c>
      <c r="P58">
        <v>110336</v>
      </c>
      <c r="S58">
        <v>107216</v>
      </c>
      <c r="T58">
        <v>107216</v>
      </c>
      <c r="W58">
        <v>86704</v>
      </c>
      <c r="X58">
        <v>86704</v>
      </c>
      <c r="AA58">
        <v>104080</v>
      </c>
      <c r="AB58">
        <v>104080</v>
      </c>
      <c r="AE58">
        <v>102800</v>
      </c>
      <c r="AF58">
        <v>102800</v>
      </c>
      <c r="AI58" s="151">
        <v>100400</v>
      </c>
      <c r="AJ58" s="151">
        <v>100400</v>
      </c>
      <c r="AM58" s="212">
        <v>91248</v>
      </c>
      <c r="AN58" s="212">
        <v>91248</v>
      </c>
      <c r="AQ58" s="221">
        <v>101056</v>
      </c>
      <c r="AR58" s="221">
        <v>101056</v>
      </c>
      <c r="AU58" s="223">
        <v>97488</v>
      </c>
      <c r="AV58" s="223">
        <v>97488</v>
      </c>
      <c r="AY58">
        <f>A58+1999</f>
        <v>1999</v>
      </c>
      <c r="AZ58" t="str">
        <f>VLOOKUP(B58,$BF$2:$BJ$75,4)</f>
        <v>Interior TFLs</v>
      </c>
      <c r="BA58" t="str">
        <f>VLOOKUP(B58,$BF$2:$BK$75,2)</f>
        <v>InteriorTFLs</v>
      </c>
      <c r="BB58" t="str">
        <f>VLOOKUP(B58,$BF$2:$BK$75,3)</f>
        <v>Interior TFLs</v>
      </c>
      <c r="BC58">
        <f>IF(B58&lt;40,B58,IF(VLOOKUP(B58,$BF$2:$BO$75,10,FALSE)="I",40,41))</f>
        <v>40</v>
      </c>
      <c r="BF58" s="278"/>
      <c r="BG58" s="226"/>
      <c r="BH58" s="226"/>
      <c r="BI58" s="222"/>
      <c r="BJ58" s="226"/>
      <c r="BK58" s="226"/>
      <c r="BL58" s="66"/>
      <c r="BM58" s="66"/>
      <c r="BN58" s="70"/>
      <c r="BO58" s="71"/>
      <c r="BP58" s="72"/>
    </row>
    <row r="59" spans="1:68" ht="15" x14ac:dyDescent="0.25">
      <c r="A59">
        <v>0</v>
      </c>
      <c r="B59">
        <v>40</v>
      </c>
      <c r="C59">
        <v>108096</v>
      </c>
      <c r="D59">
        <v>101536</v>
      </c>
      <c r="G59">
        <v>122432</v>
      </c>
      <c r="H59">
        <v>122432</v>
      </c>
      <c r="K59">
        <v>129760</v>
      </c>
      <c r="L59">
        <v>129760</v>
      </c>
      <c r="O59">
        <v>136624</v>
      </c>
      <c r="P59">
        <v>136624</v>
      </c>
      <c r="S59">
        <v>132304</v>
      </c>
      <c r="T59">
        <v>132304</v>
      </c>
      <c r="W59">
        <v>124032</v>
      </c>
      <c r="X59">
        <v>124032</v>
      </c>
      <c r="AA59">
        <v>125536</v>
      </c>
      <c r="AB59">
        <v>125536</v>
      </c>
      <c r="AE59">
        <v>126048</v>
      </c>
      <c r="AF59">
        <v>126048</v>
      </c>
      <c r="AI59" s="151">
        <v>129632</v>
      </c>
      <c r="AJ59" s="151">
        <v>129632</v>
      </c>
      <c r="AM59" s="212">
        <v>127920</v>
      </c>
      <c r="AN59" s="212">
        <v>127920</v>
      </c>
      <c r="AQ59" s="221">
        <v>126496</v>
      </c>
      <c r="AR59" s="221">
        <v>126496</v>
      </c>
      <c r="AU59" s="223">
        <v>132240</v>
      </c>
      <c r="AV59" s="223">
        <v>132240</v>
      </c>
      <c r="AY59">
        <f>A59+1999</f>
        <v>1999</v>
      </c>
      <c r="AZ59" t="str">
        <f>VLOOKUP(B59,$BF$2:$BJ$75,4)</f>
        <v>Interior TFLs</v>
      </c>
      <c r="BA59" t="str">
        <f>VLOOKUP(B59,$BF$2:$BK$75,2)</f>
        <v>InteriorTFLs</v>
      </c>
      <c r="BB59" t="str">
        <f>VLOOKUP(B59,$BF$2:$BK$75,3)</f>
        <v>Interior TFLs</v>
      </c>
      <c r="BC59">
        <f>IF(B59&lt;40,B59,IF(VLOOKUP(B59,$BF$2:$BO$75,10,FALSE)="I",40,41))</f>
        <v>40</v>
      </c>
      <c r="BF59" s="278"/>
      <c r="BG59" s="226"/>
      <c r="BH59" s="226"/>
      <c r="BI59" s="222"/>
      <c r="BJ59" s="226"/>
      <c r="BK59" s="226"/>
      <c r="BL59" s="66"/>
      <c r="BM59" s="66"/>
      <c r="BN59" s="70"/>
      <c r="BO59" s="71"/>
      <c r="BP59" s="72"/>
    </row>
    <row r="60" spans="1:68" ht="15" x14ac:dyDescent="0.25">
      <c r="A60">
        <v>0</v>
      </c>
      <c r="B60">
        <v>41</v>
      </c>
      <c r="C60">
        <v>0</v>
      </c>
      <c r="D60">
        <v>0</v>
      </c>
      <c r="G60">
        <v>0</v>
      </c>
      <c r="H60">
        <v>0</v>
      </c>
      <c r="K60">
        <v>0</v>
      </c>
      <c r="L60">
        <v>0</v>
      </c>
      <c r="O60">
        <v>0</v>
      </c>
      <c r="P60">
        <v>0</v>
      </c>
      <c r="S60">
        <v>0</v>
      </c>
      <c r="T60">
        <v>0</v>
      </c>
      <c r="W60">
        <v>0</v>
      </c>
      <c r="X60">
        <v>0</v>
      </c>
      <c r="AA60">
        <v>0</v>
      </c>
      <c r="AB60">
        <v>0</v>
      </c>
      <c r="AE60">
        <v>0</v>
      </c>
      <c r="AF60">
        <v>0</v>
      </c>
      <c r="AI60" s="151">
        <v>0</v>
      </c>
      <c r="AJ60" s="151">
        <v>0</v>
      </c>
      <c r="AM60" s="212">
        <v>0</v>
      </c>
      <c r="AN60" s="212">
        <v>0</v>
      </c>
      <c r="AQ60" s="221">
        <v>0</v>
      </c>
      <c r="AR60" s="221">
        <v>0</v>
      </c>
      <c r="AU60" s="223">
        <v>0</v>
      </c>
      <c r="AV60" s="223">
        <v>0</v>
      </c>
      <c r="AY60">
        <f>A60+1999</f>
        <v>1999</v>
      </c>
      <c r="AZ60" t="str">
        <f>VLOOKUP(B60,$BF$2:$BJ$75,4)</f>
        <v>Coast TFLs</v>
      </c>
      <c r="BA60" t="str">
        <f>VLOOKUP(B60,$BF$2:$BK$75,2)</f>
        <v>CoastTFLs</v>
      </c>
      <c r="BB60" t="str">
        <f>VLOOKUP(B60,$BF$2:$BK$75,3)</f>
        <v>Coast TFLs</v>
      </c>
      <c r="BC60">
        <f>IF(B60&lt;40,B60,IF(VLOOKUP(B60,$BF$2:$BO$75,10,FALSE)="I",40,41))</f>
        <v>41</v>
      </c>
      <c r="BF60" s="278"/>
      <c r="BG60" s="226"/>
      <c r="BH60" s="226"/>
      <c r="BI60" s="222"/>
      <c r="BJ60" s="226"/>
      <c r="BK60" s="226"/>
      <c r="BL60" s="66"/>
      <c r="BM60" s="66"/>
      <c r="BN60" s="70"/>
      <c r="BO60" s="71"/>
      <c r="BP60" s="72"/>
    </row>
    <row r="61" spans="1:68" ht="15" x14ac:dyDescent="0.25">
      <c r="A61">
        <v>0</v>
      </c>
      <c r="B61">
        <v>41</v>
      </c>
      <c r="C61">
        <v>0</v>
      </c>
      <c r="D61">
        <v>0</v>
      </c>
      <c r="G61">
        <v>0</v>
      </c>
      <c r="H61">
        <v>0</v>
      </c>
      <c r="K61">
        <v>0</v>
      </c>
      <c r="L61">
        <v>0</v>
      </c>
      <c r="O61">
        <v>0</v>
      </c>
      <c r="P61">
        <v>0</v>
      </c>
      <c r="S61">
        <v>0</v>
      </c>
      <c r="T61">
        <v>0</v>
      </c>
      <c r="W61">
        <v>0</v>
      </c>
      <c r="X61">
        <v>0</v>
      </c>
      <c r="AA61">
        <v>0</v>
      </c>
      <c r="AB61">
        <v>0</v>
      </c>
      <c r="AE61">
        <v>0</v>
      </c>
      <c r="AF61">
        <v>0</v>
      </c>
      <c r="AI61" s="151">
        <v>0</v>
      </c>
      <c r="AJ61" s="151">
        <v>0</v>
      </c>
      <c r="AM61" s="212">
        <v>0</v>
      </c>
      <c r="AN61" s="212">
        <v>0</v>
      </c>
      <c r="AQ61" s="221">
        <v>0</v>
      </c>
      <c r="AR61" s="221">
        <v>0</v>
      </c>
      <c r="AU61" s="223">
        <v>0</v>
      </c>
      <c r="AV61" s="223">
        <v>0</v>
      </c>
      <c r="AY61">
        <f>A61+1999</f>
        <v>1999</v>
      </c>
      <c r="AZ61" t="str">
        <f>VLOOKUP(B61,$BF$2:$BJ$75,4)</f>
        <v>Coast TFLs</v>
      </c>
      <c r="BA61" t="str">
        <f>VLOOKUP(B61,$BF$2:$BK$75,2)</f>
        <v>CoastTFLs</v>
      </c>
      <c r="BB61" t="str">
        <f>VLOOKUP(B61,$BF$2:$BK$75,3)</f>
        <v>Coast TFLs</v>
      </c>
      <c r="BC61">
        <f>IF(B61&lt;40,B61,IF(VLOOKUP(B61,$BF$2:$BO$75,10,FALSE)="I",40,41))</f>
        <v>41</v>
      </c>
      <c r="BF61" s="278"/>
      <c r="BG61" s="226"/>
      <c r="BH61" s="226"/>
      <c r="BI61" s="222"/>
      <c r="BJ61" s="226"/>
      <c r="BK61" s="226"/>
      <c r="BL61" s="66"/>
      <c r="BM61" s="66"/>
      <c r="BN61" s="70"/>
      <c r="BO61" s="71"/>
      <c r="BP61" s="72"/>
    </row>
    <row r="62" spans="1:68" ht="15" x14ac:dyDescent="0.25">
      <c r="A62">
        <v>0</v>
      </c>
      <c r="B62">
        <v>41</v>
      </c>
      <c r="C62">
        <v>0</v>
      </c>
      <c r="D62">
        <v>0</v>
      </c>
      <c r="G62">
        <v>0</v>
      </c>
      <c r="H62">
        <v>0</v>
      </c>
      <c r="K62">
        <v>0</v>
      </c>
      <c r="L62">
        <v>0</v>
      </c>
      <c r="O62">
        <v>0</v>
      </c>
      <c r="P62">
        <v>0</v>
      </c>
      <c r="S62">
        <v>0</v>
      </c>
      <c r="T62">
        <v>0</v>
      </c>
      <c r="W62">
        <v>0</v>
      </c>
      <c r="X62">
        <v>0</v>
      </c>
      <c r="AA62">
        <v>0</v>
      </c>
      <c r="AB62">
        <v>0</v>
      </c>
      <c r="AE62">
        <v>0</v>
      </c>
      <c r="AF62">
        <v>0</v>
      </c>
      <c r="AI62" s="151">
        <v>0</v>
      </c>
      <c r="AJ62" s="151">
        <v>0</v>
      </c>
      <c r="AM62" s="212">
        <v>0</v>
      </c>
      <c r="AN62" s="212">
        <v>0</v>
      </c>
      <c r="AQ62" s="221">
        <v>0</v>
      </c>
      <c r="AR62" s="221">
        <v>0</v>
      </c>
      <c r="AU62" s="223">
        <v>0</v>
      </c>
      <c r="AV62" s="223">
        <v>0</v>
      </c>
      <c r="AY62">
        <f>A62+1999</f>
        <v>1999</v>
      </c>
      <c r="AZ62" t="str">
        <f>VLOOKUP(B62,$BF$2:$BJ$75,4)</f>
        <v>Coast TFLs</v>
      </c>
      <c r="BA62" t="str">
        <f>VLOOKUP(B62,$BF$2:$BK$75,2)</f>
        <v>CoastTFLs</v>
      </c>
      <c r="BB62" t="str">
        <f>VLOOKUP(B62,$BF$2:$BK$75,3)</f>
        <v>Coast TFLs</v>
      </c>
      <c r="BC62">
        <f>IF(B62&lt;40,B62,IF(VLOOKUP(B62,$BF$2:$BO$75,10,FALSE)="I",40,41))</f>
        <v>41</v>
      </c>
      <c r="BF62" s="278"/>
      <c r="BG62" s="226"/>
      <c r="BH62" s="226"/>
      <c r="BI62" s="222"/>
      <c r="BJ62" s="226"/>
      <c r="BK62" s="226"/>
      <c r="BL62" s="66"/>
      <c r="BM62" s="66"/>
      <c r="BN62" s="70"/>
      <c r="BO62" s="71"/>
      <c r="BP62" s="72"/>
    </row>
    <row r="63" spans="1:68" ht="15" x14ac:dyDescent="0.25">
      <c r="A63">
        <v>0</v>
      </c>
      <c r="B63">
        <v>41</v>
      </c>
      <c r="C63">
        <v>0</v>
      </c>
      <c r="D63">
        <v>0</v>
      </c>
      <c r="G63">
        <v>0</v>
      </c>
      <c r="H63">
        <v>0</v>
      </c>
      <c r="K63">
        <v>0</v>
      </c>
      <c r="L63">
        <v>0</v>
      </c>
      <c r="O63">
        <v>0</v>
      </c>
      <c r="P63">
        <v>0</v>
      </c>
      <c r="S63">
        <v>0</v>
      </c>
      <c r="T63">
        <v>0</v>
      </c>
      <c r="W63">
        <v>0</v>
      </c>
      <c r="X63">
        <v>0</v>
      </c>
      <c r="AA63">
        <v>0</v>
      </c>
      <c r="AB63">
        <v>0</v>
      </c>
      <c r="AE63">
        <v>0</v>
      </c>
      <c r="AF63">
        <v>0</v>
      </c>
      <c r="AI63" s="151">
        <v>0</v>
      </c>
      <c r="AJ63" s="151">
        <v>0</v>
      </c>
      <c r="AM63" s="212">
        <v>0</v>
      </c>
      <c r="AN63" s="212">
        <v>0</v>
      </c>
      <c r="AQ63" s="221">
        <v>0</v>
      </c>
      <c r="AR63" s="221">
        <v>0</v>
      </c>
      <c r="AU63" s="223">
        <v>0</v>
      </c>
      <c r="AV63" s="223">
        <v>0</v>
      </c>
      <c r="AY63">
        <f>A63+1999</f>
        <v>1999</v>
      </c>
      <c r="AZ63" t="str">
        <f>VLOOKUP(B63,$BF$2:$BJ$75,4)</f>
        <v>Coast TFLs</v>
      </c>
      <c r="BA63" t="str">
        <f>VLOOKUP(B63,$BF$2:$BK$75,2)</f>
        <v>CoastTFLs</v>
      </c>
      <c r="BB63" t="str">
        <f>VLOOKUP(B63,$BF$2:$BK$75,3)</f>
        <v>Coast TFLs</v>
      </c>
      <c r="BC63">
        <f>IF(B63&lt;40,B63,IF(VLOOKUP(B63,$BF$2:$BO$75,10,FALSE)="I",40,41))</f>
        <v>41</v>
      </c>
      <c r="BF63" s="278"/>
      <c r="BG63" s="226"/>
      <c r="BH63" s="226"/>
      <c r="BI63" s="222"/>
      <c r="BJ63" s="226"/>
      <c r="BK63" s="226"/>
      <c r="BL63" s="66"/>
      <c r="BM63" s="66"/>
      <c r="BN63" s="70"/>
      <c r="BO63" s="71"/>
      <c r="BP63" s="72"/>
    </row>
    <row r="64" spans="1:68" ht="15" x14ac:dyDescent="0.25">
      <c r="A64">
        <v>0</v>
      </c>
      <c r="B64">
        <v>41</v>
      </c>
      <c r="C64">
        <v>0</v>
      </c>
      <c r="D64">
        <v>0</v>
      </c>
      <c r="G64">
        <v>0</v>
      </c>
      <c r="H64">
        <v>0</v>
      </c>
      <c r="K64">
        <v>0</v>
      </c>
      <c r="L64">
        <v>0</v>
      </c>
      <c r="O64">
        <v>0</v>
      </c>
      <c r="P64">
        <v>0</v>
      </c>
      <c r="S64">
        <v>0</v>
      </c>
      <c r="T64">
        <v>0</v>
      </c>
      <c r="W64">
        <v>0</v>
      </c>
      <c r="X64">
        <v>0</v>
      </c>
      <c r="AA64">
        <v>0</v>
      </c>
      <c r="AB64">
        <v>0</v>
      </c>
      <c r="AE64">
        <v>0</v>
      </c>
      <c r="AF64">
        <v>0</v>
      </c>
      <c r="AI64" s="151">
        <v>0</v>
      </c>
      <c r="AJ64" s="151">
        <v>0</v>
      </c>
      <c r="AM64" s="212">
        <v>0</v>
      </c>
      <c r="AN64" s="212">
        <v>0</v>
      </c>
      <c r="AQ64" s="221">
        <v>0</v>
      </c>
      <c r="AR64" s="221">
        <v>0</v>
      </c>
      <c r="AU64" s="223">
        <v>0</v>
      </c>
      <c r="AV64" s="223">
        <v>0</v>
      </c>
      <c r="AY64">
        <f>A64+1999</f>
        <v>1999</v>
      </c>
      <c r="AZ64" t="str">
        <f>VLOOKUP(B64,$BF$2:$BJ$75,4)</f>
        <v>Coast TFLs</v>
      </c>
      <c r="BA64" t="str">
        <f>VLOOKUP(B64,$BF$2:$BK$75,2)</f>
        <v>CoastTFLs</v>
      </c>
      <c r="BB64" t="str">
        <f>VLOOKUP(B64,$BF$2:$BK$75,3)</f>
        <v>Coast TFLs</v>
      </c>
      <c r="BC64">
        <f>IF(B64&lt;40,B64,IF(VLOOKUP(B64,$BF$2:$BO$75,10,FALSE)="I",40,41))</f>
        <v>41</v>
      </c>
      <c r="BF64" s="278"/>
      <c r="BG64" s="226"/>
      <c r="BH64" s="226"/>
      <c r="BI64" s="222"/>
      <c r="BJ64" s="226"/>
      <c r="BK64" s="226"/>
      <c r="BL64" s="66"/>
      <c r="BM64" s="66"/>
      <c r="BN64" s="70"/>
      <c r="BO64" s="71"/>
      <c r="BP64" s="72"/>
    </row>
    <row r="65" spans="1:68" ht="15" x14ac:dyDescent="0.25">
      <c r="A65">
        <v>0</v>
      </c>
      <c r="B65">
        <v>41</v>
      </c>
      <c r="C65">
        <v>0</v>
      </c>
      <c r="D65">
        <v>0</v>
      </c>
      <c r="G65">
        <v>0</v>
      </c>
      <c r="H65">
        <v>0</v>
      </c>
      <c r="K65">
        <v>0</v>
      </c>
      <c r="L65">
        <v>0</v>
      </c>
      <c r="O65">
        <v>0</v>
      </c>
      <c r="P65">
        <v>0</v>
      </c>
      <c r="S65">
        <v>0</v>
      </c>
      <c r="T65">
        <v>0</v>
      </c>
      <c r="W65">
        <v>0</v>
      </c>
      <c r="X65">
        <v>0</v>
      </c>
      <c r="AA65">
        <v>0</v>
      </c>
      <c r="AB65">
        <v>0</v>
      </c>
      <c r="AE65">
        <v>0</v>
      </c>
      <c r="AF65">
        <v>0</v>
      </c>
      <c r="AI65" s="151">
        <v>0</v>
      </c>
      <c r="AJ65" s="151">
        <v>0</v>
      </c>
      <c r="AM65" s="212">
        <v>0</v>
      </c>
      <c r="AN65" s="212">
        <v>0</v>
      </c>
      <c r="AQ65" s="221">
        <v>0</v>
      </c>
      <c r="AR65" s="221">
        <v>0</v>
      </c>
      <c r="AU65" s="223">
        <v>0</v>
      </c>
      <c r="AV65" s="223">
        <v>0</v>
      </c>
      <c r="AY65">
        <f>A65+1999</f>
        <v>1999</v>
      </c>
      <c r="AZ65" t="str">
        <f>VLOOKUP(B65,$BF$2:$BJ$75,4)</f>
        <v>Coast TFLs</v>
      </c>
      <c r="BA65" t="str">
        <f>VLOOKUP(B65,$BF$2:$BK$75,2)</f>
        <v>CoastTFLs</v>
      </c>
      <c r="BB65" t="str">
        <f>VLOOKUP(B65,$BF$2:$BK$75,3)</f>
        <v>Coast TFLs</v>
      </c>
      <c r="BC65">
        <f>IF(B65&lt;40,B65,IF(VLOOKUP(B65,$BF$2:$BO$75,10,FALSE)="I",40,41))</f>
        <v>41</v>
      </c>
      <c r="BF65" s="278"/>
      <c r="BG65" s="226"/>
      <c r="BH65" s="226"/>
      <c r="BI65" s="222"/>
      <c r="BJ65" s="226"/>
      <c r="BK65" s="226"/>
      <c r="BL65" s="66"/>
      <c r="BM65" s="66"/>
      <c r="BN65" s="70"/>
      <c r="BO65" s="71"/>
      <c r="BP65" s="72"/>
    </row>
    <row r="66" spans="1:68" ht="15" x14ac:dyDescent="0.25">
      <c r="A66">
        <v>0</v>
      </c>
      <c r="B66">
        <v>41</v>
      </c>
      <c r="C66">
        <v>0</v>
      </c>
      <c r="D66">
        <v>0</v>
      </c>
      <c r="G66">
        <v>0</v>
      </c>
      <c r="H66">
        <v>0</v>
      </c>
      <c r="K66">
        <v>0</v>
      </c>
      <c r="L66">
        <v>0</v>
      </c>
      <c r="O66">
        <v>0</v>
      </c>
      <c r="P66">
        <v>0</v>
      </c>
      <c r="S66">
        <v>0</v>
      </c>
      <c r="T66">
        <v>0</v>
      </c>
      <c r="W66">
        <v>0</v>
      </c>
      <c r="X66">
        <v>0</v>
      </c>
      <c r="AA66">
        <v>0</v>
      </c>
      <c r="AB66">
        <v>0</v>
      </c>
      <c r="AE66">
        <v>0</v>
      </c>
      <c r="AF66">
        <v>0</v>
      </c>
      <c r="AI66" s="151">
        <v>0</v>
      </c>
      <c r="AJ66" s="151">
        <v>0</v>
      </c>
      <c r="AM66" s="212">
        <v>0</v>
      </c>
      <c r="AN66" s="212">
        <v>0</v>
      </c>
      <c r="AQ66" s="221">
        <v>0</v>
      </c>
      <c r="AR66" s="221">
        <v>0</v>
      </c>
      <c r="AU66" s="223">
        <v>0</v>
      </c>
      <c r="AV66" s="223">
        <v>0</v>
      </c>
      <c r="AY66">
        <f>A66+1999</f>
        <v>1999</v>
      </c>
      <c r="AZ66" t="str">
        <f>VLOOKUP(B66,$BF$2:$BJ$75,4)</f>
        <v>Coast TFLs</v>
      </c>
      <c r="BA66" t="str">
        <f>VLOOKUP(B66,$BF$2:$BK$75,2)</f>
        <v>CoastTFLs</v>
      </c>
      <c r="BB66" t="str">
        <f>VLOOKUP(B66,$BF$2:$BK$75,3)</f>
        <v>Coast TFLs</v>
      </c>
      <c r="BC66">
        <f>IF(B66&lt;40,B66,IF(VLOOKUP(B66,$BF$2:$BO$75,10,FALSE)="I",40,41))</f>
        <v>41</v>
      </c>
      <c r="BF66" s="278"/>
      <c r="BG66" s="226"/>
      <c r="BH66" s="226"/>
      <c r="BI66" s="222"/>
      <c r="BJ66" s="226"/>
      <c r="BK66" s="226"/>
      <c r="BL66" s="66"/>
      <c r="BM66" s="66"/>
      <c r="BN66" s="70"/>
      <c r="BO66" s="71"/>
      <c r="BP66" s="72"/>
    </row>
    <row r="67" spans="1:68" ht="15" x14ac:dyDescent="0.25">
      <c r="A67">
        <v>0</v>
      </c>
      <c r="B67">
        <v>41</v>
      </c>
      <c r="C67">
        <v>0</v>
      </c>
      <c r="D67">
        <v>0</v>
      </c>
      <c r="G67">
        <v>0</v>
      </c>
      <c r="H67">
        <v>0</v>
      </c>
      <c r="K67">
        <v>0</v>
      </c>
      <c r="L67">
        <v>0</v>
      </c>
      <c r="O67">
        <v>0</v>
      </c>
      <c r="P67">
        <v>0</v>
      </c>
      <c r="S67">
        <v>0</v>
      </c>
      <c r="T67">
        <v>0</v>
      </c>
      <c r="W67">
        <v>0</v>
      </c>
      <c r="X67">
        <v>0</v>
      </c>
      <c r="AA67">
        <v>0</v>
      </c>
      <c r="AB67">
        <v>0</v>
      </c>
      <c r="AE67">
        <v>0</v>
      </c>
      <c r="AF67">
        <v>0</v>
      </c>
      <c r="AI67" s="151">
        <v>0</v>
      </c>
      <c r="AJ67" s="151">
        <v>0</v>
      </c>
      <c r="AM67" s="212">
        <v>0</v>
      </c>
      <c r="AN67" s="212">
        <v>0</v>
      </c>
      <c r="AQ67" s="221">
        <v>0</v>
      </c>
      <c r="AR67" s="221">
        <v>0</v>
      </c>
      <c r="AU67" s="223">
        <v>0</v>
      </c>
      <c r="AV67" s="223">
        <v>0</v>
      </c>
      <c r="AY67">
        <f>A67+1999</f>
        <v>1999</v>
      </c>
      <c r="AZ67" t="str">
        <f>VLOOKUP(B67,$BF$2:$BJ$75,4)</f>
        <v>Coast TFLs</v>
      </c>
      <c r="BA67" t="str">
        <f>VLOOKUP(B67,$BF$2:$BK$75,2)</f>
        <v>CoastTFLs</v>
      </c>
      <c r="BB67" t="str">
        <f>VLOOKUP(B67,$BF$2:$BK$75,3)</f>
        <v>Coast TFLs</v>
      </c>
      <c r="BC67">
        <f>IF(B67&lt;40,B67,IF(VLOOKUP(B67,$BF$2:$BO$75,10,FALSE)="I",40,41))</f>
        <v>41</v>
      </c>
      <c r="BF67" s="278"/>
      <c r="BG67" s="226"/>
      <c r="BH67" s="226"/>
      <c r="BI67" s="222"/>
      <c r="BJ67" s="226"/>
      <c r="BK67" s="226"/>
      <c r="BL67" s="66"/>
      <c r="BM67" s="66"/>
      <c r="BN67" s="70"/>
      <c r="BO67" s="71"/>
      <c r="BP67" s="72"/>
    </row>
    <row r="68" spans="1:68" ht="15" x14ac:dyDescent="0.25">
      <c r="A68">
        <v>0</v>
      </c>
      <c r="B68">
        <v>41</v>
      </c>
      <c r="C68">
        <v>0</v>
      </c>
      <c r="D68">
        <v>0</v>
      </c>
      <c r="G68">
        <v>0</v>
      </c>
      <c r="H68">
        <v>0</v>
      </c>
      <c r="K68">
        <v>0</v>
      </c>
      <c r="L68">
        <v>0</v>
      </c>
      <c r="O68">
        <v>0</v>
      </c>
      <c r="P68">
        <v>0</v>
      </c>
      <c r="S68">
        <v>0</v>
      </c>
      <c r="T68">
        <v>0</v>
      </c>
      <c r="W68">
        <v>0</v>
      </c>
      <c r="X68">
        <v>0</v>
      </c>
      <c r="AA68">
        <v>0</v>
      </c>
      <c r="AB68">
        <v>0</v>
      </c>
      <c r="AE68">
        <v>0</v>
      </c>
      <c r="AF68">
        <v>0</v>
      </c>
      <c r="AI68" s="151">
        <v>0</v>
      </c>
      <c r="AJ68" s="151">
        <v>0</v>
      </c>
      <c r="AM68" s="212">
        <v>0</v>
      </c>
      <c r="AN68" s="212">
        <v>0</v>
      </c>
      <c r="AQ68" s="221">
        <v>0</v>
      </c>
      <c r="AR68" s="221">
        <v>0</v>
      </c>
      <c r="AU68" s="223">
        <v>0</v>
      </c>
      <c r="AV68" s="223">
        <v>0</v>
      </c>
      <c r="AY68">
        <f>A68+1999</f>
        <v>1999</v>
      </c>
      <c r="AZ68" t="str">
        <f>VLOOKUP(B68,$BF$2:$BJ$75,4)</f>
        <v>Coast TFLs</v>
      </c>
      <c r="BA68" t="str">
        <f>VLOOKUP(B68,$BF$2:$BK$75,2)</f>
        <v>CoastTFLs</v>
      </c>
      <c r="BB68" t="str">
        <f>VLOOKUP(B68,$BF$2:$BK$75,3)</f>
        <v>Coast TFLs</v>
      </c>
      <c r="BC68">
        <f>IF(B68&lt;40,B68,IF(VLOOKUP(B68,$BF$2:$BO$75,10,FALSE)="I",40,41))</f>
        <v>41</v>
      </c>
      <c r="BF68" s="278"/>
      <c r="BG68" s="226"/>
      <c r="BH68" s="226"/>
      <c r="BI68" s="222"/>
      <c r="BJ68" s="226"/>
      <c r="BK68" s="226"/>
      <c r="BL68" s="66"/>
      <c r="BM68" s="66"/>
      <c r="BN68" s="70"/>
      <c r="BO68" s="71"/>
      <c r="BP68" s="72"/>
    </row>
    <row r="69" spans="1:68" ht="15" x14ac:dyDescent="0.25">
      <c r="A69">
        <v>0</v>
      </c>
      <c r="B69">
        <v>41</v>
      </c>
      <c r="C69">
        <v>0</v>
      </c>
      <c r="D69">
        <v>0</v>
      </c>
      <c r="G69">
        <v>0</v>
      </c>
      <c r="H69">
        <v>0</v>
      </c>
      <c r="K69">
        <v>0</v>
      </c>
      <c r="L69">
        <v>0</v>
      </c>
      <c r="O69">
        <v>0</v>
      </c>
      <c r="P69">
        <v>0</v>
      </c>
      <c r="S69">
        <v>0</v>
      </c>
      <c r="T69">
        <v>0</v>
      </c>
      <c r="W69">
        <v>0</v>
      </c>
      <c r="X69">
        <v>0</v>
      </c>
      <c r="AA69">
        <v>0</v>
      </c>
      <c r="AB69">
        <v>0</v>
      </c>
      <c r="AE69">
        <v>0</v>
      </c>
      <c r="AF69">
        <v>0</v>
      </c>
      <c r="AI69" s="151">
        <v>0</v>
      </c>
      <c r="AJ69" s="151">
        <v>0</v>
      </c>
      <c r="AM69" s="212">
        <v>0</v>
      </c>
      <c r="AN69" s="212">
        <v>0</v>
      </c>
      <c r="AQ69" s="221">
        <v>0</v>
      </c>
      <c r="AR69" s="221">
        <v>0</v>
      </c>
      <c r="AU69" s="223">
        <v>0</v>
      </c>
      <c r="AV69" s="223">
        <v>0</v>
      </c>
      <c r="AY69">
        <f>A69+1999</f>
        <v>1999</v>
      </c>
      <c r="AZ69" t="str">
        <f>VLOOKUP(B69,$BF$2:$BJ$75,4)</f>
        <v>Coast TFLs</v>
      </c>
      <c r="BA69" t="str">
        <f>VLOOKUP(B69,$BF$2:$BK$75,2)</f>
        <v>CoastTFLs</v>
      </c>
      <c r="BB69" t="str">
        <f>VLOOKUP(B69,$BF$2:$BK$75,3)</f>
        <v>Coast TFLs</v>
      </c>
      <c r="BC69">
        <f>IF(B69&lt;40,B69,IF(VLOOKUP(B69,$BF$2:$BO$75,10,FALSE)="I",40,41))</f>
        <v>41</v>
      </c>
      <c r="BF69" s="278"/>
      <c r="BG69" s="226"/>
      <c r="BH69" s="226"/>
      <c r="BI69" s="222"/>
      <c r="BJ69" s="226"/>
      <c r="BK69" s="226"/>
      <c r="BL69" s="66"/>
      <c r="BM69" s="66"/>
      <c r="BN69" s="70"/>
      <c r="BO69" s="71"/>
      <c r="BP69" s="72"/>
    </row>
    <row r="70" spans="1:68" ht="15" x14ac:dyDescent="0.25">
      <c r="A70">
        <v>0</v>
      </c>
      <c r="B70">
        <v>41</v>
      </c>
      <c r="C70">
        <v>0</v>
      </c>
      <c r="D70">
        <v>0</v>
      </c>
      <c r="G70">
        <v>0</v>
      </c>
      <c r="H70">
        <v>0</v>
      </c>
      <c r="K70">
        <v>0</v>
      </c>
      <c r="L70">
        <v>0</v>
      </c>
      <c r="O70">
        <v>0</v>
      </c>
      <c r="P70">
        <v>0</v>
      </c>
      <c r="S70">
        <v>0</v>
      </c>
      <c r="T70">
        <v>0</v>
      </c>
      <c r="W70">
        <v>0</v>
      </c>
      <c r="X70">
        <v>0</v>
      </c>
      <c r="AA70">
        <v>0</v>
      </c>
      <c r="AB70">
        <v>0</v>
      </c>
      <c r="AE70">
        <v>0</v>
      </c>
      <c r="AF70">
        <v>0</v>
      </c>
      <c r="AI70" s="151">
        <v>0</v>
      </c>
      <c r="AJ70" s="151">
        <v>0</v>
      </c>
      <c r="AM70" s="212">
        <v>0</v>
      </c>
      <c r="AN70" s="212">
        <v>0</v>
      </c>
      <c r="AQ70" s="221">
        <v>0</v>
      </c>
      <c r="AR70" s="221">
        <v>0</v>
      </c>
      <c r="AU70" s="223">
        <v>0</v>
      </c>
      <c r="AV70" s="223">
        <v>0</v>
      </c>
      <c r="AY70">
        <f>A70+1999</f>
        <v>1999</v>
      </c>
      <c r="AZ70" t="str">
        <f>VLOOKUP(B70,$BF$2:$BJ$75,4)</f>
        <v>Coast TFLs</v>
      </c>
      <c r="BA70" t="str">
        <f>VLOOKUP(B70,$BF$2:$BK$75,2)</f>
        <v>CoastTFLs</v>
      </c>
      <c r="BB70" t="str">
        <f>VLOOKUP(B70,$BF$2:$BK$75,3)</f>
        <v>Coast TFLs</v>
      </c>
      <c r="BC70">
        <f>IF(B70&lt;40,B70,IF(VLOOKUP(B70,$BF$2:$BO$75,10,FALSE)="I",40,41))</f>
        <v>41</v>
      </c>
      <c r="BF70" s="278"/>
      <c r="BG70" s="226"/>
      <c r="BH70" s="226"/>
      <c r="BI70" s="222"/>
      <c r="BJ70" s="226"/>
      <c r="BK70" s="226"/>
      <c r="BL70" s="66"/>
      <c r="BM70" s="66"/>
      <c r="BN70" s="70"/>
      <c r="BO70" s="71"/>
      <c r="BP70" s="72"/>
    </row>
    <row r="71" spans="1:68" ht="15" x14ac:dyDescent="0.25">
      <c r="A71">
        <v>0</v>
      </c>
      <c r="B71">
        <v>41</v>
      </c>
      <c r="C71">
        <v>0</v>
      </c>
      <c r="D71">
        <v>0</v>
      </c>
      <c r="G71">
        <v>0</v>
      </c>
      <c r="H71">
        <v>0</v>
      </c>
      <c r="K71">
        <v>0</v>
      </c>
      <c r="L71">
        <v>0</v>
      </c>
      <c r="O71">
        <v>0</v>
      </c>
      <c r="P71">
        <v>0</v>
      </c>
      <c r="S71">
        <v>0</v>
      </c>
      <c r="T71">
        <v>0</v>
      </c>
      <c r="W71">
        <v>0</v>
      </c>
      <c r="X71">
        <v>0</v>
      </c>
      <c r="AA71">
        <v>0</v>
      </c>
      <c r="AB71">
        <v>0</v>
      </c>
      <c r="AE71">
        <v>0</v>
      </c>
      <c r="AF71">
        <v>0</v>
      </c>
      <c r="AI71" s="151">
        <v>0</v>
      </c>
      <c r="AJ71" s="151">
        <v>0</v>
      </c>
      <c r="AM71" s="212">
        <v>0</v>
      </c>
      <c r="AN71" s="212">
        <v>0</v>
      </c>
      <c r="AQ71" s="221">
        <v>0</v>
      </c>
      <c r="AR71" s="221">
        <v>0</v>
      </c>
      <c r="AU71" s="223">
        <v>0</v>
      </c>
      <c r="AV71" s="223">
        <v>0</v>
      </c>
      <c r="AY71">
        <f>A71+1999</f>
        <v>1999</v>
      </c>
      <c r="AZ71" t="str">
        <f>VLOOKUP(B71,$BF$2:$BJ$75,4)</f>
        <v>Coast TFLs</v>
      </c>
      <c r="BA71" t="str">
        <f>VLOOKUP(B71,$BF$2:$BK$75,2)</f>
        <v>CoastTFLs</v>
      </c>
      <c r="BB71" t="str">
        <f>VLOOKUP(B71,$BF$2:$BK$75,3)</f>
        <v>Coast TFLs</v>
      </c>
      <c r="BC71">
        <f>IF(B71&lt;40,B71,IF(VLOOKUP(B71,$BF$2:$BO$75,10,FALSE)="I",40,41))</f>
        <v>41</v>
      </c>
      <c r="BF71" s="278"/>
      <c r="BG71" s="226"/>
      <c r="BH71" s="226"/>
      <c r="BI71" s="222"/>
      <c r="BJ71" s="226"/>
      <c r="BK71" s="226"/>
      <c r="BL71" s="66"/>
      <c r="BM71" s="66"/>
      <c r="BN71" s="70"/>
      <c r="BO71" s="71"/>
      <c r="BP71" s="72"/>
    </row>
    <row r="72" spans="1:68" ht="15" x14ac:dyDescent="0.25">
      <c r="A72">
        <v>0</v>
      </c>
      <c r="B72">
        <v>41</v>
      </c>
      <c r="C72">
        <v>0</v>
      </c>
      <c r="D72">
        <v>0</v>
      </c>
      <c r="G72">
        <v>0</v>
      </c>
      <c r="H72">
        <v>0</v>
      </c>
      <c r="K72">
        <v>0</v>
      </c>
      <c r="L72">
        <v>0</v>
      </c>
      <c r="O72">
        <v>0</v>
      </c>
      <c r="P72">
        <v>0</v>
      </c>
      <c r="S72">
        <v>0</v>
      </c>
      <c r="T72">
        <v>0</v>
      </c>
      <c r="W72">
        <v>0</v>
      </c>
      <c r="X72">
        <v>0</v>
      </c>
      <c r="AA72">
        <v>0</v>
      </c>
      <c r="AB72">
        <v>0</v>
      </c>
      <c r="AE72">
        <v>0</v>
      </c>
      <c r="AF72">
        <v>0</v>
      </c>
      <c r="AI72" s="151">
        <v>0</v>
      </c>
      <c r="AJ72" s="151">
        <v>0</v>
      </c>
      <c r="AM72" s="212">
        <v>0</v>
      </c>
      <c r="AN72" s="212">
        <v>0</v>
      </c>
      <c r="AQ72" s="221">
        <v>0</v>
      </c>
      <c r="AR72" s="221">
        <v>0</v>
      </c>
      <c r="AU72" s="223">
        <v>0</v>
      </c>
      <c r="AV72" s="223">
        <v>0</v>
      </c>
      <c r="AY72">
        <f>A72+1999</f>
        <v>1999</v>
      </c>
      <c r="AZ72" t="str">
        <f>VLOOKUP(B72,$BF$2:$BJ$75,4)</f>
        <v>Coast TFLs</v>
      </c>
      <c r="BA72" t="str">
        <f>VLOOKUP(B72,$BF$2:$BK$75,2)</f>
        <v>CoastTFLs</v>
      </c>
      <c r="BB72" t="str">
        <f>VLOOKUP(B72,$BF$2:$BK$75,3)</f>
        <v>Coast TFLs</v>
      </c>
      <c r="BC72">
        <f>IF(B72&lt;40,B72,IF(VLOOKUP(B72,$BF$2:$BO$75,10,FALSE)="I",40,41))</f>
        <v>41</v>
      </c>
      <c r="BF72" s="278"/>
      <c r="BG72" s="226"/>
      <c r="BH72" s="226"/>
      <c r="BI72" s="222"/>
      <c r="BJ72" s="226"/>
      <c r="BK72" s="226"/>
      <c r="BL72" s="66"/>
      <c r="BM72" s="66"/>
      <c r="BN72" s="70"/>
      <c r="BO72" s="71"/>
      <c r="BP72" s="72"/>
    </row>
    <row r="73" spans="1:68" ht="15" x14ac:dyDescent="0.25">
      <c r="A73">
        <v>0</v>
      </c>
      <c r="B73">
        <v>41</v>
      </c>
      <c r="C73">
        <v>0</v>
      </c>
      <c r="D73">
        <v>0</v>
      </c>
      <c r="G73">
        <v>0</v>
      </c>
      <c r="H73">
        <v>0</v>
      </c>
      <c r="K73">
        <v>0</v>
      </c>
      <c r="L73">
        <v>0</v>
      </c>
      <c r="O73">
        <v>0</v>
      </c>
      <c r="P73">
        <v>0</v>
      </c>
      <c r="S73">
        <v>0</v>
      </c>
      <c r="T73">
        <v>0</v>
      </c>
      <c r="W73">
        <v>0</v>
      </c>
      <c r="X73">
        <v>0</v>
      </c>
      <c r="AA73">
        <v>0</v>
      </c>
      <c r="AB73">
        <v>0</v>
      </c>
      <c r="AE73">
        <v>0</v>
      </c>
      <c r="AF73">
        <v>0</v>
      </c>
      <c r="AI73" s="151">
        <v>0</v>
      </c>
      <c r="AJ73" s="151">
        <v>0</v>
      </c>
      <c r="AM73" s="212">
        <v>0</v>
      </c>
      <c r="AN73" s="212">
        <v>0</v>
      </c>
      <c r="AQ73" s="221">
        <v>0</v>
      </c>
      <c r="AR73" s="221">
        <v>0</v>
      </c>
      <c r="AU73" s="223">
        <v>0</v>
      </c>
      <c r="AV73" s="223">
        <v>0</v>
      </c>
      <c r="AY73">
        <f>A73+1999</f>
        <v>1999</v>
      </c>
      <c r="AZ73" t="str">
        <f>VLOOKUP(B73,$BF$2:$BJ$75,4)</f>
        <v>Coast TFLs</v>
      </c>
      <c r="BA73" t="str">
        <f>VLOOKUP(B73,$BF$2:$BK$75,2)</f>
        <v>CoastTFLs</v>
      </c>
      <c r="BB73" t="str">
        <f>VLOOKUP(B73,$BF$2:$BK$75,3)</f>
        <v>Coast TFLs</v>
      </c>
      <c r="BC73">
        <f>IF(B73&lt;40,B73,IF(VLOOKUP(B73,$BF$2:$BO$75,10,FALSE)="I",40,41))</f>
        <v>41</v>
      </c>
      <c r="BF73" s="278"/>
      <c r="BG73" s="226"/>
      <c r="BH73" s="226"/>
      <c r="BI73" s="222"/>
      <c r="BJ73" s="226"/>
      <c r="BK73" s="226"/>
      <c r="BL73" s="66"/>
      <c r="BM73" s="66"/>
      <c r="BN73" s="70"/>
      <c r="BO73" s="71"/>
      <c r="BP73" s="72"/>
    </row>
    <row r="74" spans="1:68" ht="15" x14ac:dyDescent="0.25">
      <c r="A74">
        <v>0</v>
      </c>
      <c r="B74">
        <v>41</v>
      </c>
      <c r="C74">
        <v>0</v>
      </c>
      <c r="D74">
        <v>0</v>
      </c>
      <c r="G74">
        <v>0</v>
      </c>
      <c r="H74">
        <v>0</v>
      </c>
      <c r="K74">
        <v>0</v>
      </c>
      <c r="L74">
        <v>0</v>
      </c>
      <c r="O74">
        <v>0</v>
      </c>
      <c r="P74">
        <v>0</v>
      </c>
      <c r="S74">
        <v>0</v>
      </c>
      <c r="T74">
        <v>0</v>
      </c>
      <c r="W74">
        <v>0</v>
      </c>
      <c r="X74">
        <v>0</v>
      </c>
      <c r="AA74">
        <v>0</v>
      </c>
      <c r="AB74">
        <v>0</v>
      </c>
      <c r="AE74">
        <v>0</v>
      </c>
      <c r="AF74">
        <v>0</v>
      </c>
      <c r="AI74" s="151">
        <v>0</v>
      </c>
      <c r="AJ74" s="151">
        <v>0</v>
      </c>
      <c r="AM74" s="212">
        <v>0</v>
      </c>
      <c r="AN74" s="212">
        <v>0</v>
      </c>
      <c r="AQ74" s="221">
        <v>0</v>
      </c>
      <c r="AR74" s="221">
        <v>0</v>
      </c>
      <c r="AU74" s="223">
        <v>0</v>
      </c>
      <c r="AV74" s="223">
        <v>0</v>
      </c>
      <c r="AY74">
        <f>A74+1999</f>
        <v>1999</v>
      </c>
      <c r="AZ74" t="str">
        <f>VLOOKUP(B74,$BF$2:$BJ$75,4)</f>
        <v>Coast TFLs</v>
      </c>
      <c r="BA74" t="str">
        <f>VLOOKUP(B74,$BF$2:$BK$75,2)</f>
        <v>CoastTFLs</v>
      </c>
      <c r="BB74" t="str">
        <f>VLOOKUP(B74,$BF$2:$BK$75,3)</f>
        <v>Coast TFLs</v>
      </c>
      <c r="BC74">
        <f>IF(B74&lt;40,B74,IF(VLOOKUP(B74,$BF$2:$BO$75,10,FALSE)="I",40,41))</f>
        <v>41</v>
      </c>
      <c r="BF74" s="278"/>
      <c r="BG74" s="226"/>
      <c r="BH74" s="226"/>
      <c r="BI74" s="222"/>
      <c r="BJ74" s="226"/>
      <c r="BK74" s="226"/>
      <c r="BL74" s="66"/>
      <c r="BM74" s="66"/>
      <c r="BN74" s="70"/>
      <c r="BO74" s="71"/>
      <c r="BP74" s="72"/>
    </row>
    <row r="75" spans="1:68" ht="15" x14ac:dyDescent="0.25">
      <c r="A75">
        <v>0</v>
      </c>
      <c r="B75">
        <v>41</v>
      </c>
      <c r="C75">
        <v>0</v>
      </c>
      <c r="D75">
        <v>0</v>
      </c>
      <c r="G75">
        <v>0</v>
      </c>
      <c r="H75">
        <v>0</v>
      </c>
      <c r="K75">
        <v>0</v>
      </c>
      <c r="L75">
        <v>0</v>
      </c>
      <c r="O75">
        <v>0</v>
      </c>
      <c r="P75">
        <v>0</v>
      </c>
      <c r="S75">
        <v>0</v>
      </c>
      <c r="T75">
        <v>0</v>
      </c>
      <c r="W75">
        <v>0</v>
      </c>
      <c r="X75">
        <v>0</v>
      </c>
      <c r="AA75">
        <v>0</v>
      </c>
      <c r="AB75">
        <v>0</v>
      </c>
      <c r="AE75">
        <v>0</v>
      </c>
      <c r="AF75">
        <v>0</v>
      </c>
      <c r="AI75" s="151">
        <v>0</v>
      </c>
      <c r="AJ75" s="151">
        <v>0</v>
      </c>
      <c r="AM75" s="212">
        <v>0</v>
      </c>
      <c r="AN75" s="212">
        <v>0</v>
      </c>
      <c r="AQ75" s="221">
        <v>0</v>
      </c>
      <c r="AR75" s="221">
        <v>0</v>
      </c>
      <c r="AU75" s="223">
        <v>0</v>
      </c>
      <c r="AV75" s="223">
        <v>0</v>
      </c>
      <c r="AY75">
        <f>A75+1999</f>
        <v>1999</v>
      </c>
      <c r="AZ75" t="str">
        <f>VLOOKUP(B75,$BF$2:$BJ$75,4)</f>
        <v>Coast TFLs</v>
      </c>
      <c r="BA75" t="str">
        <f>VLOOKUP(B75,$BF$2:$BK$75,2)</f>
        <v>CoastTFLs</v>
      </c>
      <c r="BB75" t="str">
        <f>VLOOKUP(B75,$BF$2:$BK$75,3)</f>
        <v>Coast TFLs</v>
      </c>
      <c r="BC75">
        <f>IF(B75&lt;40,B75,IF(VLOOKUP(B75,$BF$2:$BO$75,10,FALSE)="I",40,41))</f>
        <v>41</v>
      </c>
      <c r="BF75" s="279"/>
      <c r="BG75" s="280"/>
      <c r="BH75" s="280"/>
      <c r="BI75" s="281"/>
      <c r="BJ75" s="280"/>
      <c r="BK75" s="280"/>
      <c r="BL75" s="282"/>
      <c r="BM75" s="282"/>
      <c r="BN75" s="283"/>
      <c r="BO75" s="284"/>
      <c r="BP75" s="72"/>
    </row>
    <row r="76" spans="1:68" ht="15" x14ac:dyDescent="0.25">
      <c r="A76">
        <v>1</v>
      </c>
      <c r="B76">
        <v>1</v>
      </c>
      <c r="C76">
        <v>34080</v>
      </c>
      <c r="D76">
        <v>145680</v>
      </c>
      <c r="G76">
        <v>129856</v>
      </c>
      <c r="H76">
        <v>342160</v>
      </c>
      <c r="K76">
        <v>131824</v>
      </c>
      <c r="L76">
        <v>352768</v>
      </c>
      <c r="O76">
        <v>137584</v>
      </c>
      <c r="P76">
        <v>366096</v>
      </c>
      <c r="S76">
        <v>138304</v>
      </c>
      <c r="T76">
        <v>365504</v>
      </c>
      <c r="W76">
        <v>136304</v>
      </c>
      <c r="X76">
        <v>360592</v>
      </c>
      <c r="AA76">
        <v>136144</v>
      </c>
      <c r="AB76">
        <v>364448</v>
      </c>
      <c r="AE76">
        <v>135456</v>
      </c>
      <c r="AF76">
        <v>365648</v>
      </c>
      <c r="AI76" s="151">
        <v>136032</v>
      </c>
      <c r="AJ76" s="151">
        <v>359472</v>
      </c>
      <c r="AM76" s="212">
        <v>135872</v>
      </c>
      <c r="AN76" s="212">
        <v>364256</v>
      </c>
      <c r="AQ76" s="221">
        <v>136416</v>
      </c>
      <c r="AR76" s="221">
        <v>365472</v>
      </c>
      <c r="AU76" s="223">
        <v>137232</v>
      </c>
      <c r="AV76" s="223">
        <v>364304</v>
      </c>
      <c r="AY76">
        <f>A76+1999</f>
        <v>2000</v>
      </c>
      <c r="AZ76" t="str">
        <f>VLOOKUP(B76,$BF$2:$BJ$75,4)</f>
        <v>Pine Units</v>
      </c>
      <c r="BA76" t="str">
        <f>VLOOKUP(B76,$BF$2:$BK$75,2)</f>
        <v>100MileHouse</v>
      </c>
      <c r="BB76" t="str">
        <f>VLOOKUP(B76,$BF$2:$BK$75,3)</f>
        <v>100 Mile House TSA</v>
      </c>
      <c r="BC76">
        <f>IF(B76&lt;40,B76,IF(VLOOKUP(B76,$BF$2:$BO$75,10,FALSE)="I",40,41))</f>
        <v>1</v>
      </c>
    </row>
    <row r="77" spans="1:68" ht="15" x14ac:dyDescent="0.25">
      <c r="A77">
        <v>1</v>
      </c>
      <c r="B77">
        <v>2</v>
      </c>
      <c r="C77">
        <v>41216</v>
      </c>
      <c r="D77">
        <v>76480</v>
      </c>
      <c r="G77">
        <v>56992</v>
      </c>
      <c r="H77">
        <v>112736</v>
      </c>
      <c r="K77">
        <v>60720</v>
      </c>
      <c r="L77">
        <v>123008</v>
      </c>
      <c r="O77">
        <v>60352</v>
      </c>
      <c r="P77">
        <v>117104</v>
      </c>
      <c r="S77">
        <v>55776</v>
      </c>
      <c r="T77">
        <v>109344</v>
      </c>
      <c r="W77">
        <v>57792</v>
      </c>
      <c r="X77">
        <v>112512</v>
      </c>
      <c r="AA77">
        <v>55584</v>
      </c>
      <c r="AB77">
        <v>123408</v>
      </c>
      <c r="AE77">
        <v>55616</v>
      </c>
      <c r="AF77">
        <v>113136</v>
      </c>
      <c r="AI77" s="151">
        <v>59888</v>
      </c>
      <c r="AJ77" s="151">
        <v>117648</v>
      </c>
      <c r="AM77" s="212">
        <v>64320</v>
      </c>
      <c r="AN77" s="212">
        <v>124208</v>
      </c>
      <c r="AQ77" s="221">
        <v>57952</v>
      </c>
      <c r="AR77" s="221">
        <v>120624</v>
      </c>
      <c r="AU77" s="223">
        <v>55744</v>
      </c>
      <c r="AV77" s="223">
        <v>114864</v>
      </c>
      <c r="AY77">
        <f>A77+1999</f>
        <v>2000</v>
      </c>
      <c r="AZ77" t="str">
        <f>VLOOKUP(B77,$BF$2:$BJ$75,4)</f>
        <v>Pine Units</v>
      </c>
      <c r="BA77" t="str">
        <f>VLOOKUP(B77,$BF$2:$BK$75,2)</f>
        <v>Arrow</v>
      </c>
      <c r="BB77" t="str">
        <f>VLOOKUP(B77,$BF$2:$BK$75,3)</f>
        <v>Arrow TSA</v>
      </c>
      <c r="BC77">
        <f>IF(B77&lt;40,B77,IF(VLOOKUP(B77,$BF$2:$BO$75,10,FALSE)="I",40,41))</f>
        <v>2</v>
      </c>
    </row>
    <row r="78" spans="1:68" ht="15" x14ac:dyDescent="0.25">
      <c r="A78">
        <v>1</v>
      </c>
      <c r="B78">
        <v>3</v>
      </c>
      <c r="C78">
        <v>0</v>
      </c>
      <c r="D78">
        <v>0</v>
      </c>
      <c r="G78">
        <v>0</v>
      </c>
      <c r="H78">
        <v>0</v>
      </c>
      <c r="K78">
        <v>0</v>
      </c>
      <c r="L78">
        <v>0</v>
      </c>
      <c r="O78">
        <v>0</v>
      </c>
      <c r="P78">
        <v>0</v>
      </c>
      <c r="S78">
        <v>0</v>
      </c>
      <c r="T78">
        <v>0</v>
      </c>
      <c r="W78">
        <v>0</v>
      </c>
      <c r="X78">
        <v>0</v>
      </c>
      <c r="AA78">
        <v>0</v>
      </c>
      <c r="AB78">
        <v>0</v>
      </c>
      <c r="AE78">
        <v>0</v>
      </c>
      <c r="AF78">
        <v>0</v>
      </c>
      <c r="AI78" s="151">
        <v>0</v>
      </c>
      <c r="AJ78" s="151">
        <v>0</v>
      </c>
      <c r="AM78" s="212">
        <v>0</v>
      </c>
      <c r="AN78" s="212">
        <v>0</v>
      </c>
      <c r="AQ78" s="221">
        <v>0</v>
      </c>
      <c r="AR78" s="221">
        <v>0</v>
      </c>
      <c r="AU78" s="223">
        <v>0</v>
      </c>
      <c r="AV78" s="223">
        <v>0</v>
      </c>
      <c r="AY78">
        <f>A78+1999</f>
        <v>2000</v>
      </c>
      <c r="AZ78" t="str">
        <f>VLOOKUP(B78,$BF$2:$BJ$75,4)</f>
        <v>Non-pine Units</v>
      </c>
      <c r="BA78" t="str">
        <f>VLOOKUP(B78,$BF$2:$BK$75,2)</f>
        <v>Arrowsmith</v>
      </c>
      <c r="BB78" t="str">
        <f>VLOOKUP(B78,$BF$2:$BK$75,3)</f>
        <v>Arrowsmith TSA</v>
      </c>
      <c r="BC78">
        <f>IF(B78&lt;40,B78,IF(VLOOKUP(B78,$BF$2:$BO$75,10,FALSE)="I",40,41))</f>
        <v>3</v>
      </c>
    </row>
    <row r="79" spans="1:68" ht="15" x14ac:dyDescent="0.25">
      <c r="A79">
        <v>1</v>
      </c>
      <c r="B79">
        <v>4</v>
      </c>
      <c r="C79">
        <v>4192</v>
      </c>
      <c r="D79">
        <v>8368</v>
      </c>
      <c r="G79">
        <v>4736</v>
      </c>
      <c r="H79">
        <v>13696</v>
      </c>
      <c r="K79">
        <v>4496</v>
      </c>
      <c r="L79">
        <v>13296</v>
      </c>
      <c r="O79">
        <v>5744</v>
      </c>
      <c r="P79">
        <v>14608</v>
      </c>
      <c r="S79">
        <v>4736</v>
      </c>
      <c r="T79">
        <v>13024</v>
      </c>
      <c r="W79">
        <v>3936</v>
      </c>
      <c r="X79">
        <v>12480</v>
      </c>
      <c r="AA79">
        <v>6656</v>
      </c>
      <c r="AB79">
        <v>14640</v>
      </c>
      <c r="AE79">
        <v>6256</v>
      </c>
      <c r="AF79">
        <v>14256</v>
      </c>
      <c r="AI79" s="151">
        <v>6240</v>
      </c>
      <c r="AJ79" s="151">
        <v>14416</v>
      </c>
      <c r="AM79" s="212">
        <v>4960</v>
      </c>
      <c r="AN79" s="212">
        <v>13232</v>
      </c>
      <c r="AQ79" s="221">
        <v>5792</v>
      </c>
      <c r="AR79" s="221">
        <v>14736</v>
      </c>
      <c r="AU79" s="223">
        <v>6464</v>
      </c>
      <c r="AV79" s="223">
        <v>14544</v>
      </c>
      <c r="AY79">
        <f>A79+1999</f>
        <v>2000</v>
      </c>
      <c r="AZ79" t="str">
        <f>VLOOKUP(B79,$BF$2:$BJ$75,4)</f>
        <v>Pine Units</v>
      </c>
      <c r="BA79" t="str">
        <f>VLOOKUP(B79,$BF$2:$BK$75,2)</f>
        <v>Boundary</v>
      </c>
      <c r="BB79" t="str">
        <f>VLOOKUP(B79,$BF$2:$BK$75,3)</f>
        <v>Boundary TSA</v>
      </c>
      <c r="BC79">
        <f>IF(B79&lt;40,B79,IF(VLOOKUP(B79,$BF$2:$BO$75,10,FALSE)="I",40,41))</f>
        <v>4</v>
      </c>
    </row>
    <row r="80" spans="1:68" ht="15" x14ac:dyDescent="0.25">
      <c r="A80">
        <v>1</v>
      </c>
      <c r="B80">
        <v>5</v>
      </c>
      <c r="C80">
        <v>37840</v>
      </c>
      <c r="D80">
        <v>71792</v>
      </c>
      <c r="G80">
        <v>59984</v>
      </c>
      <c r="H80">
        <v>129248</v>
      </c>
      <c r="K80">
        <v>59632</v>
      </c>
      <c r="L80">
        <v>133856</v>
      </c>
      <c r="O80">
        <v>59872</v>
      </c>
      <c r="P80">
        <v>134640</v>
      </c>
      <c r="S80">
        <v>59680</v>
      </c>
      <c r="T80">
        <v>134352</v>
      </c>
      <c r="W80">
        <v>60016</v>
      </c>
      <c r="X80">
        <v>134784</v>
      </c>
      <c r="AA80">
        <v>59760</v>
      </c>
      <c r="AB80">
        <v>134528</v>
      </c>
      <c r="AE80">
        <v>59312</v>
      </c>
      <c r="AF80">
        <v>133968</v>
      </c>
      <c r="AI80" s="151">
        <v>59312</v>
      </c>
      <c r="AJ80" s="151">
        <v>133968</v>
      </c>
      <c r="AM80" s="212">
        <v>59376</v>
      </c>
      <c r="AN80" s="212">
        <v>133936</v>
      </c>
      <c r="AQ80" s="221">
        <v>59376</v>
      </c>
      <c r="AR80" s="221">
        <v>133936</v>
      </c>
      <c r="AU80" s="223">
        <v>59216</v>
      </c>
      <c r="AV80" s="223">
        <v>133776</v>
      </c>
      <c r="AY80">
        <f>A80+1999</f>
        <v>2000</v>
      </c>
      <c r="AZ80" t="str">
        <f>VLOOKUP(B80,$BF$2:$BJ$75,4)</f>
        <v>Pine Units</v>
      </c>
      <c r="BA80" t="str">
        <f>VLOOKUP(B80,$BF$2:$BK$75,2)</f>
        <v>Bulkley</v>
      </c>
      <c r="BB80" t="str">
        <f>VLOOKUP(B80,$BF$2:$BK$75,3)</f>
        <v>Bulkley TSA</v>
      </c>
      <c r="BC80">
        <f>IF(B80&lt;40,B80,IF(VLOOKUP(B80,$BF$2:$BO$75,10,FALSE)="I",40,41))</f>
        <v>5</v>
      </c>
    </row>
    <row r="81" spans="1:55" ht="15" x14ac:dyDescent="0.25">
      <c r="A81">
        <v>1</v>
      </c>
      <c r="B81">
        <v>6</v>
      </c>
      <c r="C81">
        <v>0</v>
      </c>
      <c r="D81">
        <v>0</v>
      </c>
      <c r="G81">
        <v>0</v>
      </c>
      <c r="H81">
        <v>0</v>
      </c>
      <c r="K81">
        <v>0</v>
      </c>
      <c r="L81">
        <v>0</v>
      </c>
      <c r="O81">
        <v>0</v>
      </c>
      <c r="P81">
        <v>0</v>
      </c>
      <c r="S81">
        <v>0</v>
      </c>
      <c r="T81">
        <v>0</v>
      </c>
      <c r="W81">
        <v>0</v>
      </c>
      <c r="X81">
        <v>0</v>
      </c>
      <c r="AA81">
        <v>0</v>
      </c>
      <c r="AB81">
        <v>0</v>
      </c>
      <c r="AE81">
        <v>0</v>
      </c>
      <c r="AF81">
        <v>0</v>
      </c>
      <c r="AI81" s="151">
        <v>0</v>
      </c>
      <c r="AJ81" s="151">
        <v>0</v>
      </c>
      <c r="AM81" s="212">
        <v>0</v>
      </c>
      <c r="AN81" s="212">
        <v>0</v>
      </c>
      <c r="AQ81" s="221">
        <v>0</v>
      </c>
      <c r="AR81" s="221">
        <v>0</v>
      </c>
      <c r="AU81" s="223">
        <v>0</v>
      </c>
      <c r="AV81" s="223">
        <v>0</v>
      </c>
      <c r="AY81">
        <f>A81+1999</f>
        <v>2000</v>
      </c>
      <c r="AZ81" t="str">
        <f>VLOOKUP(B81,$BF$2:$BJ$75,4)</f>
        <v>Non-pine Units</v>
      </c>
      <c r="BA81" t="str">
        <f>VLOOKUP(B81,$BF$2:$BK$75,2)</f>
        <v>Cassiar</v>
      </c>
      <c r="BB81" t="str">
        <f>VLOOKUP(B81,$BF$2:$BK$75,3)</f>
        <v>Cassiar TSA</v>
      </c>
      <c r="BC81">
        <f>IF(B81&lt;40,B81,IF(VLOOKUP(B81,$BF$2:$BO$75,10,FALSE)="I",40,41))</f>
        <v>6</v>
      </c>
    </row>
    <row r="82" spans="1:55" ht="15" x14ac:dyDescent="0.25">
      <c r="A82">
        <v>1</v>
      </c>
      <c r="B82">
        <v>7</v>
      </c>
      <c r="C82">
        <v>0</v>
      </c>
      <c r="D82">
        <v>0</v>
      </c>
      <c r="G82">
        <v>0</v>
      </c>
      <c r="H82">
        <v>0</v>
      </c>
      <c r="K82">
        <v>0</v>
      </c>
      <c r="L82">
        <v>0</v>
      </c>
      <c r="O82">
        <v>0</v>
      </c>
      <c r="P82">
        <v>0</v>
      </c>
      <c r="S82">
        <v>0</v>
      </c>
      <c r="T82">
        <v>0</v>
      </c>
      <c r="W82">
        <v>0</v>
      </c>
      <c r="X82">
        <v>0</v>
      </c>
      <c r="AA82">
        <v>0</v>
      </c>
      <c r="AB82">
        <v>0</v>
      </c>
      <c r="AE82">
        <v>0</v>
      </c>
      <c r="AF82">
        <v>0</v>
      </c>
      <c r="AI82" s="151">
        <v>0</v>
      </c>
      <c r="AJ82" s="151">
        <v>0</v>
      </c>
      <c r="AM82" s="212">
        <v>0</v>
      </c>
      <c r="AN82" s="212">
        <v>0</v>
      </c>
      <c r="AQ82" s="221">
        <v>0</v>
      </c>
      <c r="AR82" s="221">
        <v>0</v>
      </c>
      <c r="AU82" s="223">
        <v>0</v>
      </c>
      <c r="AV82" s="223">
        <v>0</v>
      </c>
      <c r="AY82">
        <f>A82+1999</f>
        <v>2000</v>
      </c>
      <c r="AZ82" t="str">
        <f>VLOOKUP(B82,$BF$2:$BJ$75,4)</f>
        <v>Non-pine Units</v>
      </c>
      <c r="BA82" t="str">
        <f>VLOOKUP(B82,$BF$2:$BK$75,2)</f>
        <v>Cranberry</v>
      </c>
      <c r="BB82" t="str">
        <f>VLOOKUP(B82,$BF$2:$BK$75,3)</f>
        <v>Cranberry TSA</v>
      </c>
      <c r="BC82">
        <f>IF(B82&lt;40,B82,IF(VLOOKUP(B82,$BF$2:$BO$75,10,FALSE)="I",40,41))</f>
        <v>7</v>
      </c>
    </row>
    <row r="83" spans="1:55" ht="15" x14ac:dyDescent="0.25">
      <c r="A83">
        <v>1</v>
      </c>
      <c r="B83">
        <v>8</v>
      </c>
      <c r="C83">
        <v>32544</v>
      </c>
      <c r="D83">
        <v>74048</v>
      </c>
      <c r="G83">
        <v>70448</v>
      </c>
      <c r="H83">
        <v>178880</v>
      </c>
      <c r="K83">
        <v>63936</v>
      </c>
      <c r="L83">
        <v>180176</v>
      </c>
      <c r="O83">
        <v>71680</v>
      </c>
      <c r="P83">
        <v>180160</v>
      </c>
      <c r="S83">
        <v>64784</v>
      </c>
      <c r="T83">
        <v>175808</v>
      </c>
      <c r="W83">
        <v>64512</v>
      </c>
      <c r="X83">
        <v>182896</v>
      </c>
      <c r="AA83">
        <v>71424</v>
      </c>
      <c r="AB83">
        <v>178800</v>
      </c>
      <c r="AE83">
        <v>73792</v>
      </c>
      <c r="AF83">
        <v>196944</v>
      </c>
      <c r="AI83" s="151">
        <v>73328</v>
      </c>
      <c r="AJ83" s="151">
        <v>189856</v>
      </c>
      <c r="AM83" s="212">
        <v>65152</v>
      </c>
      <c r="AN83" s="212">
        <v>183632</v>
      </c>
      <c r="AQ83" s="221">
        <v>68368</v>
      </c>
      <c r="AR83" s="221">
        <v>166560</v>
      </c>
      <c r="AU83" s="223">
        <v>72480</v>
      </c>
      <c r="AV83" s="223">
        <v>187552</v>
      </c>
      <c r="AY83">
        <f>A83+1999</f>
        <v>2000</v>
      </c>
      <c r="AZ83" t="str">
        <f>VLOOKUP(B83,$BF$2:$BJ$75,4)</f>
        <v>Pine Units</v>
      </c>
      <c r="BA83" t="str">
        <f>VLOOKUP(B83,$BF$2:$BK$75,2)</f>
        <v>Cranbrook</v>
      </c>
      <c r="BB83" t="str">
        <f>VLOOKUP(B83,$BF$2:$BK$75,3)</f>
        <v>Cranbrook TSA</v>
      </c>
      <c r="BC83">
        <f>IF(B83&lt;40,B83,IF(VLOOKUP(B83,$BF$2:$BO$75,10,FALSE)="I",40,41))</f>
        <v>8</v>
      </c>
    </row>
    <row r="84" spans="1:55" ht="15" x14ac:dyDescent="0.25">
      <c r="A84">
        <v>1</v>
      </c>
      <c r="B84">
        <v>9</v>
      </c>
      <c r="C84">
        <v>1280</v>
      </c>
      <c r="D84">
        <v>1280</v>
      </c>
      <c r="G84">
        <v>1456</v>
      </c>
      <c r="H84">
        <v>1456</v>
      </c>
      <c r="K84">
        <v>1472</v>
      </c>
      <c r="L84">
        <v>1472</v>
      </c>
      <c r="O84">
        <v>1648</v>
      </c>
      <c r="P84">
        <v>1648</v>
      </c>
      <c r="S84">
        <v>1712</v>
      </c>
      <c r="T84">
        <v>1712</v>
      </c>
      <c r="W84">
        <v>1872</v>
      </c>
      <c r="X84">
        <v>1872</v>
      </c>
      <c r="AA84">
        <v>1200</v>
      </c>
      <c r="AB84">
        <v>1200</v>
      </c>
      <c r="AE84">
        <v>1600</v>
      </c>
      <c r="AF84">
        <v>1600</v>
      </c>
      <c r="AI84" s="151">
        <v>1088</v>
      </c>
      <c r="AJ84" s="151">
        <v>1088</v>
      </c>
      <c r="AM84" s="212">
        <v>1312</v>
      </c>
      <c r="AN84" s="212">
        <v>1312</v>
      </c>
      <c r="AQ84" s="221">
        <v>1488</v>
      </c>
      <c r="AR84" s="221">
        <v>1488</v>
      </c>
      <c r="AU84" s="223">
        <v>1552</v>
      </c>
      <c r="AV84" s="223">
        <v>1552</v>
      </c>
      <c r="AY84">
        <f>A84+1999</f>
        <v>2000</v>
      </c>
      <c r="AZ84" t="str">
        <f>VLOOKUP(B84,$BF$2:$BJ$75,4)</f>
        <v>Pine Units</v>
      </c>
      <c r="BA84" t="str">
        <f>VLOOKUP(B84,$BF$2:$BK$75,2)</f>
        <v>DawsonCreek</v>
      </c>
      <c r="BB84" t="str">
        <f>VLOOKUP(B84,$BF$2:$BK$75,3)</f>
        <v>Dawson Creek TSA</v>
      </c>
      <c r="BC84">
        <f>IF(B84&lt;40,B84,IF(VLOOKUP(B84,$BF$2:$BO$75,10,FALSE)="I",40,41))</f>
        <v>9</v>
      </c>
    </row>
    <row r="85" spans="1:55" ht="15" x14ac:dyDescent="0.25">
      <c r="A85">
        <v>1</v>
      </c>
      <c r="B85">
        <v>10</v>
      </c>
      <c r="C85">
        <v>0</v>
      </c>
      <c r="D85">
        <v>0</v>
      </c>
      <c r="G85">
        <v>0</v>
      </c>
      <c r="H85">
        <v>0</v>
      </c>
      <c r="K85">
        <v>0</v>
      </c>
      <c r="L85">
        <v>0</v>
      </c>
      <c r="O85">
        <v>0</v>
      </c>
      <c r="P85">
        <v>0</v>
      </c>
      <c r="S85">
        <v>0</v>
      </c>
      <c r="T85">
        <v>0</v>
      </c>
      <c r="W85">
        <v>0</v>
      </c>
      <c r="X85">
        <v>0</v>
      </c>
      <c r="AA85">
        <v>0</v>
      </c>
      <c r="AB85">
        <v>0</v>
      </c>
      <c r="AE85">
        <v>0</v>
      </c>
      <c r="AF85">
        <v>0</v>
      </c>
      <c r="AI85" s="151">
        <v>0</v>
      </c>
      <c r="AJ85" s="151">
        <v>0</v>
      </c>
      <c r="AM85" s="212">
        <v>0</v>
      </c>
      <c r="AN85" s="212">
        <v>0</v>
      </c>
      <c r="AQ85" s="221">
        <v>0</v>
      </c>
      <c r="AR85" s="221">
        <v>0</v>
      </c>
      <c r="AU85" s="223">
        <v>0</v>
      </c>
      <c r="AV85" s="223">
        <v>0</v>
      </c>
      <c r="AY85">
        <f>A85+1999</f>
        <v>2000</v>
      </c>
      <c r="AZ85" t="str">
        <f>VLOOKUP(B85,$BF$2:$BJ$75,4)</f>
        <v>Non-pine Units</v>
      </c>
      <c r="BA85" t="str">
        <f>VLOOKUP(B85,$BF$2:$BK$75,2)</f>
        <v>FortNelson</v>
      </c>
      <c r="BB85" t="str">
        <f>VLOOKUP(B85,$BF$2:$BK$75,3)</f>
        <v>Fort Nelson TSA</v>
      </c>
      <c r="BC85">
        <f>IF(B85&lt;40,B85,IF(VLOOKUP(B85,$BF$2:$BO$75,10,FALSE)="I",40,41))</f>
        <v>10</v>
      </c>
    </row>
    <row r="86" spans="1:55" ht="15" x14ac:dyDescent="0.25">
      <c r="A86">
        <v>1</v>
      </c>
      <c r="B86">
        <v>11</v>
      </c>
      <c r="C86">
        <v>608</v>
      </c>
      <c r="D86">
        <v>640</v>
      </c>
      <c r="G86">
        <v>176</v>
      </c>
      <c r="H86">
        <v>464</v>
      </c>
      <c r="K86">
        <v>288</v>
      </c>
      <c r="L86">
        <v>640</v>
      </c>
      <c r="O86">
        <v>608</v>
      </c>
      <c r="P86">
        <v>960</v>
      </c>
      <c r="S86">
        <v>944</v>
      </c>
      <c r="T86">
        <v>1296</v>
      </c>
      <c r="W86">
        <v>1056</v>
      </c>
      <c r="X86">
        <v>1408</v>
      </c>
      <c r="AA86">
        <v>672</v>
      </c>
      <c r="AB86">
        <v>1024</v>
      </c>
      <c r="AE86">
        <v>352</v>
      </c>
      <c r="AF86">
        <v>704</v>
      </c>
      <c r="AI86" s="151">
        <v>672</v>
      </c>
      <c r="AJ86" s="151">
        <v>1024</v>
      </c>
      <c r="AM86" s="212">
        <v>688</v>
      </c>
      <c r="AN86" s="212">
        <v>1040</v>
      </c>
      <c r="AQ86" s="221">
        <v>240</v>
      </c>
      <c r="AR86" s="221">
        <v>592</v>
      </c>
      <c r="AU86" s="223">
        <v>896</v>
      </c>
      <c r="AV86" s="223">
        <v>1248</v>
      </c>
      <c r="AY86">
        <f>A86+1999</f>
        <v>2000</v>
      </c>
      <c r="AZ86" t="str">
        <f>VLOOKUP(B86,$BF$2:$BJ$75,4)</f>
        <v>Non-pine Units</v>
      </c>
      <c r="BA86" t="str">
        <f>VLOOKUP(B86,$BF$2:$BK$75,2)</f>
        <v>Fraser</v>
      </c>
      <c r="BB86" t="str">
        <f>VLOOKUP(B86,$BF$2:$BK$75,3)</f>
        <v>Fraser TSA</v>
      </c>
      <c r="BC86">
        <f>IF(B86&lt;40,B86,IF(VLOOKUP(B86,$BF$2:$BO$75,10,FALSE)="I",40,41))</f>
        <v>11</v>
      </c>
    </row>
    <row r="87" spans="1:55" ht="15" x14ac:dyDescent="0.25">
      <c r="A87">
        <v>1</v>
      </c>
      <c r="B87">
        <v>12</v>
      </c>
      <c r="C87">
        <v>1027552</v>
      </c>
      <c r="D87">
        <v>1484736</v>
      </c>
      <c r="G87">
        <v>1253968</v>
      </c>
      <c r="H87">
        <v>2217136</v>
      </c>
      <c r="K87">
        <v>1266624</v>
      </c>
      <c r="L87">
        <v>2195792</v>
      </c>
      <c r="O87">
        <v>1273376</v>
      </c>
      <c r="P87">
        <v>2209632</v>
      </c>
      <c r="S87">
        <v>1279456</v>
      </c>
      <c r="T87">
        <v>2213184</v>
      </c>
      <c r="W87">
        <v>1268896</v>
      </c>
      <c r="X87">
        <v>2204528</v>
      </c>
      <c r="AA87">
        <v>1283920</v>
      </c>
      <c r="AB87">
        <v>2222336</v>
      </c>
      <c r="AE87">
        <v>1272496</v>
      </c>
      <c r="AF87">
        <v>2213200</v>
      </c>
      <c r="AI87" s="151">
        <v>1254976</v>
      </c>
      <c r="AJ87" s="151">
        <v>2178864</v>
      </c>
      <c r="AM87" s="212">
        <v>1278656</v>
      </c>
      <c r="AN87" s="212">
        <v>2213216</v>
      </c>
      <c r="AQ87" s="221">
        <v>1270864</v>
      </c>
      <c r="AR87" s="221">
        <v>2204032</v>
      </c>
      <c r="AU87" s="223">
        <v>1280736</v>
      </c>
      <c r="AV87" s="223">
        <v>2200032</v>
      </c>
      <c r="AY87">
        <f>A87+1999</f>
        <v>2000</v>
      </c>
      <c r="AZ87" t="str">
        <f>VLOOKUP(B87,$BF$2:$BJ$75,4)</f>
        <v>Pine Units</v>
      </c>
      <c r="BA87" t="str">
        <f>VLOOKUP(B87,$BF$2:$BK$75,2)</f>
        <v>FtStJames</v>
      </c>
      <c r="BB87" t="str">
        <f>VLOOKUP(B87,$BF$2:$BK$75,3)</f>
        <v>Ft. St. James Forest District</v>
      </c>
      <c r="BC87">
        <f>IF(B87&lt;40,B87,IF(VLOOKUP(B87,$BF$2:$BO$75,10,FALSE)="I",40,41))</f>
        <v>12</v>
      </c>
    </row>
    <row r="88" spans="1:55" ht="15" x14ac:dyDescent="0.25">
      <c r="A88">
        <v>1</v>
      </c>
      <c r="B88">
        <v>13</v>
      </c>
      <c r="C88">
        <v>0</v>
      </c>
      <c r="D88">
        <v>0</v>
      </c>
      <c r="G88">
        <v>0</v>
      </c>
      <c r="H88">
        <v>0</v>
      </c>
      <c r="K88">
        <v>0</v>
      </c>
      <c r="L88">
        <v>0</v>
      </c>
      <c r="O88">
        <v>0</v>
      </c>
      <c r="P88">
        <v>0</v>
      </c>
      <c r="S88">
        <v>0</v>
      </c>
      <c r="T88">
        <v>0</v>
      </c>
      <c r="W88">
        <v>0</v>
      </c>
      <c r="X88">
        <v>0</v>
      </c>
      <c r="AA88">
        <v>0</v>
      </c>
      <c r="AB88">
        <v>0</v>
      </c>
      <c r="AE88">
        <v>0</v>
      </c>
      <c r="AF88">
        <v>0</v>
      </c>
      <c r="AI88" s="151">
        <v>0</v>
      </c>
      <c r="AJ88" s="151">
        <v>0</v>
      </c>
      <c r="AM88" s="212">
        <v>0</v>
      </c>
      <c r="AN88" s="212">
        <v>0</v>
      </c>
      <c r="AQ88" s="221">
        <v>0</v>
      </c>
      <c r="AR88" s="221">
        <v>0</v>
      </c>
      <c r="AU88" s="223">
        <v>0</v>
      </c>
      <c r="AV88" s="223">
        <v>0</v>
      </c>
      <c r="AY88">
        <f>A88+1999</f>
        <v>2000</v>
      </c>
      <c r="AZ88" t="str">
        <f>VLOOKUP(B88,$BF$2:$BJ$75,4)</f>
        <v>Non-pine Units</v>
      </c>
      <c r="BA88" t="str">
        <f>VLOOKUP(B88,$BF$2:$BK$75,2)</f>
        <v>FtStJohn</v>
      </c>
      <c r="BB88" t="str">
        <f>VLOOKUP(B88,$BF$2:$BK$75,3)</f>
        <v>Ft. St. John TSA</v>
      </c>
      <c r="BC88">
        <f>IF(B88&lt;40,B88,IF(VLOOKUP(B88,$BF$2:$BO$75,10,FALSE)="I",40,41))</f>
        <v>13</v>
      </c>
    </row>
    <row r="89" spans="1:55" ht="15" x14ac:dyDescent="0.25">
      <c r="A89">
        <v>1</v>
      </c>
      <c r="B89">
        <v>14</v>
      </c>
      <c r="C89">
        <v>68624</v>
      </c>
      <c r="D89">
        <v>149728</v>
      </c>
      <c r="G89">
        <v>77488</v>
      </c>
      <c r="H89">
        <v>156144</v>
      </c>
      <c r="K89">
        <v>75552</v>
      </c>
      <c r="L89">
        <v>164416</v>
      </c>
      <c r="O89">
        <v>73776</v>
      </c>
      <c r="P89">
        <v>162464</v>
      </c>
      <c r="S89">
        <v>74096</v>
      </c>
      <c r="T89">
        <v>162192</v>
      </c>
      <c r="W89">
        <v>72496</v>
      </c>
      <c r="X89">
        <v>160912</v>
      </c>
      <c r="AA89">
        <v>74160</v>
      </c>
      <c r="AB89">
        <v>162400</v>
      </c>
      <c r="AE89">
        <v>74992</v>
      </c>
      <c r="AF89">
        <v>162624</v>
      </c>
      <c r="AI89" s="151">
        <v>72304</v>
      </c>
      <c r="AJ89" s="151">
        <v>160000</v>
      </c>
      <c r="AM89" s="212">
        <v>73568</v>
      </c>
      <c r="AN89" s="212">
        <v>161152</v>
      </c>
      <c r="AQ89" s="221">
        <v>72720</v>
      </c>
      <c r="AR89" s="221">
        <v>160384</v>
      </c>
      <c r="AU89" s="223">
        <v>74736</v>
      </c>
      <c r="AV89" s="223">
        <v>162000</v>
      </c>
      <c r="AY89">
        <f>A89+1999</f>
        <v>2000</v>
      </c>
      <c r="AZ89" t="str">
        <f>VLOOKUP(B89,$BF$2:$BJ$75,4)</f>
        <v>Pine Units</v>
      </c>
      <c r="BA89" t="str">
        <f>VLOOKUP(B89,$BF$2:$BK$75,2)</f>
        <v>Golden</v>
      </c>
      <c r="BB89" t="str">
        <f>VLOOKUP(B89,$BF$2:$BK$75,3)</f>
        <v>Golden TSA</v>
      </c>
      <c r="BC89">
        <f>IF(B89&lt;40,B89,IF(VLOOKUP(B89,$BF$2:$BO$75,10,FALSE)="I",40,41))</f>
        <v>14</v>
      </c>
    </row>
    <row r="90" spans="1:55" ht="15" x14ac:dyDescent="0.25">
      <c r="A90">
        <v>1</v>
      </c>
      <c r="B90">
        <v>15</v>
      </c>
      <c r="C90">
        <v>24208</v>
      </c>
      <c r="D90">
        <v>42912</v>
      </c>
      <c r="G90">
        <v>43152</v>
      </c>
      <c r="H90">
        <v>80656</v>
      </c>
      <c r="K90">
        <v>36832</v>
      </c>
      <c r="L90">
        <v>75280</v>
      </c>
      <c r="O90">
        <v>37920</v>
      </c>
      <c r="P90">
        <v>76896</v>
      </c>
      <c r="S90">
        <v>41376</v>
      </c>
      <c r="T90">
        <v>80240</v>
      </c>
      <c r="W90">
        <v>42976</v>
      </c>
      <c r="X90">
        <v>81840</v>
      </c>
      <c r="AA90">
        <v>39120</v>
      </c>
      <c r="AB90">
        <v>77984</v>
      </c>
      <c r="AE90">
        <v>54176</v>
      </c>
      <c r="AF90">
        <v>92768</v>
      </c>
      <c r="AI90" s="151">
        <v>41136</v>
      </c>
      <c r="AJ90" s="151">
        <v>79728</v>
      </c>
      <c r="AM90" s="212">
        <v>42656</v>
      </c>
      <c r="AN90" s="212">
        <v>80464</v>
      </c>
      <c r="AQ90" s="221">
        <v>44848</v>
      </c>
      <c r="AR90" s="221">
        <v>82656</v>
      </c>
      <c r="AU90" s="223">
        <v>37584</v>
      </c>
      <c r="AV90" s="223">
        <v>75392</v>
      </c>
      <c r="AY90">
        <f>A90+1999</f>
        <v>2000</v>
      </c>
      <c r="AZ90" t="str">
        <f>VLOOKUP(B90,$BF$2:$BJ$75,4)</f>
        <v>Pine Units</v>
      </c>
      <c r="BA90" t="str">
        <f>VLOOKUP(B90,$BF$2:$BK$75,2)</f>
        <v>Invermere</v>
      </c>
      <c r="BB90" t="str">
        <f>VLOOKUP(B90,$BF$2:$BK$75,3)</f>
        <v>Invermere TSA</v>
      </c>
      <c r="BC90">
        <f>IF(B90&lt;40,B90,IF(VLOOKUP(B90,$BF$2:$BO$75,10,FALSE)="I",40,41))</f>
        <v>15</v>
      </c>
    </row>
    <row r="91" spans="1:55" ht="15" x14ac:dyDescent="0.25">
      <c r="A91">
        <v>1</v>
      </c>
      <c r="B91">
        <v>16</v>
      </c>
      <c r="C91">
        <v>1376</v>
      </c>
      <c r="D91">
        <v>1376</v>
      </c>
      <c r="G91">
        <v>352</v>
      </c>
      <c r="H91">
        <v>352</v>
      </c>
      <c r="K91">
        <v>352</v>
      </c>
      <c r="L91">
        <v>1376</v>
      </c>
      <c r="O91">
        <v>352</v>
      </c>
      <c r="P91">
        <v>432</v>
      </c>
      <c r="S91">
        <v>352</v>
      </c>
      <c r="T91">
        <v>384</v>
      </c>
      <c r="W91">
        <v>352</v>
      </c>
      <c r="X91">
        <v>1376</v>
      </c>
      <c r="AA91">
        <v>352</v>
      </c>
      <c r="AB91">
        <v>1760</v>
      </c>
      <c r="AE91">
        <v>352</v>
      </c>
      <c r="AF91">
        <v>1520</v>
      </c>
      <c r="AI91" s="151">
        <v>352</v>
      </c>
      <c r="AJ91" s="151">
        <v>384</v>
      </c>
      <c r="AM91" s="212">
        <v>352</v>
      </c>
      <c r="AN91" s="212">
        <v>1808</v>
      </c>
      <c r="AQ91" s="221">
        <v>352</v>
      </c>
      <c r="AR91" s="221">
        <v>432</v>
      </c>
      <c r="AU91" s="223">
        <v>352</v>
      </c>
      <c r="AV91" s="223">
        <v>1376</v>
      </c>
      <c r="AY91">
        <f>A91+1999</f>
        <v>2000</v>
      </c>
      <c r="AZ91" t="str">
        <f>VLOOKUP(B91,$BF$2:$BJ$75,4)</f>
        <v>Non-pine Units</v>
      </c>
      <c r="BA91" t="str">
        <f>VLOOKUP(B91,$BF$2:$BK$75,2)</f>
        <v>Kalum</v>
      </c>
      <c r="BB91" t="str">
        <f>VLOOKUP(B91,$BF$2:$BK$75,3)</f>
        <v>Kalum TSA</v>
      </c>
      <c r="BC91">
        <f>IF(B91&lt;40,B91,IF(VLOOKUP(B91,$BF$2:$BO$75,10,FALSE)="I",40,41))</f>
        <v>16</v>
      </c>
    </row>
    <row r="92" spans="1:55" ht="15" x14ac:dyDescent="0.25">
      <c r="A92">
        <v>1</v>
      </c>
      <c r="B92">
        <v>17</v>
      </c>
      <c r="C92">
        <v>70992</v>
      </c>
      <c r="D92">
        <v>209312</v>
      </c>
      <c r="G92">
        <v>111296</v>
      </c>
      <c r="H92">
        <v>295296</v>
      </c>
      <c r="K92">
        <v>111968</v>
      </c>
      <c r="L92">
        <v>310736</v>
      </c>
      <c r="O92">
        <v>114112</v>
      </c>
      <c r="P92">
        <v>324464</v>
      </c>
      <c r="S92">
        <v>120960</v>
      </c>
      <c r="T92">
        <v>331024</v>
      </c>
      <c r="W92">
        <v>113536</v>
      </c>
      <c r="X92">
        <v>321712</v>
      </c>
      <c r="AA92">
        <v>113248</v>
      </c>
      <c r="AB92">
        <v>313040</v>
      </c>
      <c r="AE92">
        <v>116048</v>
      </c>
      <c r="AF92">
        <v>323024</v>
      </c>
      <c r="AI92" s="151">
        <v>116240</v>
      </c>
      <c r="AJ92" s="151">
        <v>324720</v>
      </c>
      <c r="AM92" s="212">
        <v>112608</v>
      </c>
      <c r="AN92" s="212">
        <v>311488</v>
      </c>
      <c r="AQ92" s="221">
        <v>113344</v>
      </c>
      <c r="AR92" s="221">
        <v>324048</v>
      </c>
      <c r="AU92" s="223">
        <v>114304</v>
      </c>
      <c r="AV92" s="223">
        <v>320208</v>
      </c>
      <c r="AY92">
        <f>A92+1999</f>
        <v>2000</v>
      </c>
      <c r="AZ92" t="str">
        <f>VLOOKUP(B92,$BF$2:$BJ$75,4)</f>
        <v>Pine Units</v>
      </c>
      <c r="BA92" t="str">
        <f>VLOOKUP(B92,$BF$2:$BK$75,2)</f>
        <v>Kamloops</v>
      </c>
      <c r="BB92" t="str">
        <f>VLOOKUP(B92,$BF$2:$BK$75,3)</f>
        <v>Kamloops TSA</v>
      </c>
      <c r="BC92">
        <f>IF(B92&lt;40,B92,IF(VLOOKUP(B92,$BF$2:$BO$75,10,FALSE)="I",40,41))</f>
        <v>17</v>
      </c>
    </row>
    <row r="93" spans="1:55" ht="15" x14ac:dyDescent="0.25">
      <c r="A93">
        <v>1</v>
      </c>
      <c r="B93">
        <v>18</v>
      </c>
      <c r="C93">
        <v>0</v>
      </c>
      <c r="D93">
        <v>0</v>
      </c>
      <c r="G93">
        <v>0</v>
      </c>
      <c r="H93">
        <v>0</v>
      </c>
      <c r="K93">
        <v>0</v>
      </c>
      <c r="L93">
        <v>0</v>
      </c>
      <c r="O93">
        <v>0</v>
      </c>
      <c r="P93">
        <v>0</v>
      </c>
      <c r="S93">
        <v>0</v>
      </c>
      <c r="T93">
        <v>0</v>
      </c>
      <c r="W93">
        <v>0</v>
      </c>
      <c r="X93">
        <v>0</v>
      </c>
      <c r="AA93">
        <v>0</v>
      </c>
      <c r="AB93">
        <v>0</v>
      </c>
      <c r="AE93">
        <v>0</v>
      </c>
      <c r="AF93">
        <v>0</v>
      </c>
      <c r="AI93" s="151">
        <v>0</v>
      </c>
      <c r="AJ93" s="151">
        <v>0</v>
      </c>
      <c r="AM93" s="212">
        <v>0</v>
      </c>
      <c r="AN93" s="212">
        <v>0</v>
      </c>
      <c r="AQ93" s="221">
        <v>0</v>
      </c>
      <c r="AR93" s="221">
        <v>0</v>
      </c>
      <c r="AU93" s="223">
        <v>0</v>
      </c>
      <c r="AV93" s="223">
        <v>0</v>
      </c>
      <c r="AY93">
        <f>A93+1999</f>
        <v>2000</v>
      </c>
      <c r="AZ93" t="str">
        <f>VLOOKUP(B93,$BF$2:$BJ$75,4)</f>
        <v>Non-pine Units</v>
      </c>
      <c r="BA93" t="str">
        <f>VLOOKUP(B93,$BF$2:$BK$75,2)</f>
        <v>Kingcome</v>
      </c>
      <c r="BB93" t="str">
        <f>VLOOKUP(B93,$BF$2:$BK$75,3)</f>
        <v>Kingcome TSA</v>
      </c>
      <c r="BC93">
        <f>IF(B93&lt;40,B93,IF(VLOOKUP(B93,$BF$2:$BO$75,10,FALSE)="I",40,41))</f>
        <v>18</v>
      </c>
    </row>
    <row r="94" spans="1:55" ht="15" x14ac:dyDescent="0.25">
      <c r="A94">
        <v>1</v>
      </c>
      <c r="B94">
        <v>19</v>
      </c>
      <c r="C94">
        <v>0</v>
      </c>
      <c r="D94">
        <v>2416</v>
      </c>
      <c r="G94">
        <v>0</v>
      </c>
      <c r="H94">
        <v>2592</v>
      </c>
      <c r="K94">
        <v>0</v>
      </c>
      <c r="L94">
        <v>0</v>
      </c>
      <c r="O94">
        <v>0</v>
      </c>
      <c r="P94">
        <v>1472</v>
      </c>
      <c r="S94">
        <v>0</v>
      </c>
      <c r="T94">
        <v>3168</v>
      </c>
      <c r="W94">
        <v>0</v>
      </c>
      <c r="X94">
        <v>1824</v>
      </c>
      <c r="AA94">
        <v>0</v>
      </c>
      <c r="AB94">
        <v>3024</v>
      </c>
      <c r="AE94">
        <v>0</v>
      </c>
      <c r="AF94">
        <v>0</v>
      </c>
      <c r="AI94" s="151">
        <v>0</v>
      </c>
      <c r="AJ94" s="151">
        <v>1488</v>
      </c>
      <c r="AM94" s="212">
        <v>0</v>
      </c>
      <c r="AN94" s="212">
        <v>3040</v>
      </c>
      <c r="AQ94" s="221">
        <v>0</v>
      </c>
      <c r="AR94" s="221">
        <v>1136</v>
      </c>
      <c r="AU94" s="223">
        <v>0</v>
      </c>
      <c r="AV94" s="223">
        <v>3040</v>
      </c>
      <c r="AY94">
        <f>A94+1999</f>
        <v>2000</v>
      </c>
      <c r="AZ94" t="str">
        <f>VLOOKUP(B94,$BF$2:$BJ$75,4)</f>
        <v>Non-pine Units</v>
      </c>
      <c r="BA94" t="str">
        <f>VLOOKUP(B94,$BF$2:$BK$75,2)</f>
        <v>Kispiox</v>
      </c>
      <c r="BB94" t="str">
        <f>VLOOKUP(B94,$BF$2:$BK$75,3)</f>
        <v>Kispiox TSA</v>
      </c>
      <c r="BC94">
        <f>IF(B94&lt;40,B94,IF(VLOOKUP(B94,$BF$2:$BO$75,10,FALSE)="I",40,41))</f>
        <v>19</v>
      </c>
    </row>
    <row r="95" spans="1:55" ht="15" x14ac:dyDescent="0.25">
      <c r="A95">
        <v>1</v>
      </c>
      <c r="B95">
        <v>20</v>
      </c>
      <c r="C95">
        <v>8592</v>
      </c>
      <c r="D95">
        <v>13440</v>
      </c>
      <c r="G95">
        <v>13808</v>
      </c>
      <c r="H95">
        <v>23056</v>
      </c>
      <c r="K95">
        <v>14864</v>
      </c>
      <c r="L95">
        <v>26576</v>
      </c>
      <c r="O95">
        <v>14000</v>
      </c>
      <c r="P95">
        <v>26336</v>
      </c>
      <c r="S95">
        <v>13488</v>
      </c>
      <c r="T95">
        <v>25632</v>
      </c>
      <c r="W95">
        <v>13712</v>
      </c>
      <c r="X95">
        <v>27040</v>
      </c>
      <c r="AA95">
        <v>14096</v>
      </c>
      <c r="AB95">
        <v>25760</v>
      </c>
      <c r="AE95">
        <v>14720</v>
      </c>
      <c r="AF95">
        <v>24960</v>
      </c>
      <c r="AI95" s="151">
        <v>13712</v>
      </c>
      <c r="AJ95" s="151">
        <v>24592</v>
      </c>
      <c r="AM95" s="212">
        <v>15616</v>
      </c>
      <c r="AN95" s="212">
        <v>28864</v>
      </c>
      <c r="AQ95" s="221">
        <v>14512</v>
      </c>
      <c r="AR95" s="221">
        <v>27184</v>
      </c>
      <c r="AU95" s="223">
        <v>16832</v>
      </c>
      <c r="AV95" s="223">
        <v>30224</v>
      </c>
      <c r="AY95">
        <f>A95+1999</f>
        <v>2000</v>
      </c>
      <c r="AZ95" t="str">
        <f>VLOOKUP(B95,$BF$2:$BJ$75,4)</f>
        <v>Pine Units</v>
      </c>
      <c r="BA95" t="str">
        <f>VLOOKUP(B95,$BF$2:$BK$75,2)</f>
        <v>KootenayLake</v>
      </c>
      <c r="BB95" t="str">
        <f>VLOOKUP(B95,$BF$2:$BK$75,3)</f>
        <v>Kootenay Lake TSA</v>
      </c>
      <c r="BC95">
        <f>IF(B95&lt;40,B95,IF(VLOOKUP(B95,$BF$2:$BO$75,10,FALSE)="I",40,41))</f>
        <v>20</v>
      </c>
    </row>
    <row r="96" spans="1:55" ht="15" x14ac:dyDescent="0.25">
      <c r="A96">
        <v>1</v>
      </c>
      <c r="B96">
        <v>21</v>
      </c>
      <c r="C96">
        <v>516608</v>
      </c>
      <c r="D96">
        <v>640960</v>
      </c>
      <c r="G96">
        <v>388368</v>
      </c>
      <c r="H96">
        <v>469680</v>
      </c>
      <c r="K96">
        <v>381344</v>
      </c>
      <c r="L96">
        <v>463312</v>
      </c>
      <c r="O96">
        <v>393376</v>
      </c>
      <c r="P96">
        <v>477168</v>
      </c>
      <c r="S96">
        <v>390320</v>
      </c>
      <c r="T96">
        <v>471744</v>
      </c>
      <c r="W96">
        <v>393024</v>
      </c>
      <c r="X96">
        <v>478576</v>
      </c>
      <c r="AA96">
        <v>398912</v>
      </c>
      <c r="AB96">
        <v>480432</v>
      </c>
      <c r="AE96">
        <v>391728</v>
      </c>
      <c r="AF96">
        <v>475168</v>
      </c>
      <c r="AI96" s="151">
        <v>393888</v>
      </c>
      <c r="AJ96" s="151">
        <v>474256</v>
      </c>
      <c r="AM96" s="212">
        <v>389168</v>
      </c>
      <c r="AN96" s="212">
        <v>471728</v>
      </c>
      <c r="AQ96" s="221">
        <v>394992</v>
      </c>
      <c r="AR96" s="221">
        <v>479168</v>
      </c>
      <c r="AU96" s="223">
        <v>388416</v>
      </c>
      <c r="AV96" s="223">
        <v>473760</v>
      </c>
      <c r="AY96">
        <f>A96+1999</f>
        <v>2000</v>
      </c>
      <c r="AZ96" t="str">
        <f>VLOOKUP(B96,$BF$2:$BJ$75,4)</f>
        <v>Pine Units</v>
      </c>
      <c r="BA96" t="str">
        <f>VLOOKUP(B96,$BF$2:$BK$75,2)</f>
        <v>Lakes</v>
      </c>
      <c r="BB96" t="str">
        <f>VLOOKUP(B96,$BF$2:$BK$75,3)</f>
        <v>Lakes TSA</v>
      </c>
      <c r="BC96">
        <f>IF(B96&lt;40,B96,IF(VLOOKUP(B96,$BF$2:$BO$75,10,FALSE)="I",40,41))</f>
        <v>21</v>
      </c>
    </row>
    <row r="97" spans="1:55" ht="15" x14ac:dyDescent="0.25">
      <c r="A97">
        <v>1</v>
      </c>
      <c r="B97">
        <v>22</v>
      </c>
      <c r="C97">
        <v>8016</v>
      </c>
      <c r="D97">
        <v>15536</v>
      </c>
      <c r="G97">
        <v>18288</v>
      </c>
      <c r="H97">
        <v>33360</v>
      </c>
      <c r="K97">
        <v>17616</v>
      </c>
      <c r="L97">
        <v>32784</v>
      </c>
      <c r="O97">
        <v>17424</v>
      </c>
      <c r="P97">
        <v>34000</v>
      </c>
      <c r="S97">
        <v>19504</v>
      </c>
      <c r="T97">
        <v>35760</v>
      </c>
      <c r="W97">
        <v>19168</v>
      </c>
      <c r="X97">
        <v>34432</v>
      </c>
      <c r="AA97">
        <v>19520</v>
      </c>
      <c r="AB97">
        <v>33408</v>
      </c>
      <c r="AE97">
        <v>14752</v>
      </c>
      <c r="AF97">
        <v>31248</v>
      </c>
      <c r="AI97" s="151">
        <v>17376</v>
      </c>
      <c r="AJ97" s="151">
        <v>33744</v>
      </c>
      <c r="AM97" s="212">
        <v>16096</v>
      </c>
      <c r="AN97" s="212">
        <v>29248</v>
      </c>
      <c r="AQ97" s="221">
        <v>18608</v>
      </c>
      <c r="AR97" s="221">
        <v>34752</v>
      </c>
      <c r="AU97" s="223">
        <v>19040</v>
      </c>
      <c r="AV97" s="223">
        <v>37888</v>
      </c>
      <c r="AY97">
        <f>A97+1999</f>
        <v>2000</v>
      </c>
      <c r="AZ97" t="str">
        <f>VLOOKUP(B97,$BF$2:$BJ$75,4)</f>
        <v>Pine Units</v>
      </c>
      <c r="BA97" t="str">
        <f>VLOOKUP(B97,$BF$2:$BK$75,2)</f>
        <v>Lillooet</v>
      </c>
      <c r="BB97" t="str">
        <f>VLOOKUP(B97,$BF$2:$BK$75,3)</f>
        <v>Lillooet TSA</v>
      </c>
      <c r="BC97">
        <f>IF(B97&lt;40,B97,IF(VLOOKUP(B97,$BF$2:$BO$75,10,FALSE)="I",40,41))</f>
        <v>22</v>
      </c>
    </row>
    <row r="98" spans="1:55" ht="15" x14ac:dyDescent="0.25">
      <c r="A98">
        <v>1</v>
      </c>
      <c r="B98">
        <v>23</v>
      </c>
      <c r="C98">
        <v>70912</v>
      </c>
      <c r="D98">
        <v>126000</v>
      </c>
      <c r="G98">
        <v>142288</v>
      </c>
      <c r="H98">
        <v>209632</v>
      </c>
      <c r="K98">
        <v>142992</v>
      </c>
      <c r="L98">
        <v>220032</v>
      </c>
      <c r="O98">
        <v>143152</v>
      </c>
      <c r="P98">
        <v>219088</v>
      </c>
      <c r="S98">
        <v>143936</v>
      </c>
      <c r="T98">
        <v>222016</v>
      </c>
      <c r="W98">
        <v>143072</v>
      </c>
      <c r="X98">
        <v>218336</v>
      </c>
      <c r="AA98">
        <v>143952</v>
      </c>
      <c r="AB98">
        <v>225376</v>
      </c>
      <c r="AE98">
        <v>144784</v>
      </c>
      <c r="AF98">
        <v>220416</v>
      </c>
      <c r="AI98" s="151">
        <v>144016</v>
      </c>
      <c r="AJ98" s="151">
        <v>217216</v>
      </c>
      <c r="AM98" s="212">
        <v>143536</v>
      </c>
      <c r="AN98" s="212">
        <v>217664</v>
      </c>
      <c r="AQ98" s="221">
        <v>143648</v>
      </c>
      <c r="AR98" s="221">
        <v>220608</v>
      </c>
      <c r="AU98" s="223">
        <v>143440</v>
      </c>
      <c r="AV98" s="223">
        <v>218384</v>
      </c>
      <c r="AY98">
        <f>A98+1999</f>
        <v>2000</v>
      </c>
      <c r="AZ98" t="str">
        <f>VLOOKUP(B98,$BF$2:$BJ$75,4)</f>
        <v>Pine Units</v>
      </c>
      <c r="BA98" t="str">
        <f>VLOOKUP(B98,$BF$2:$BK$75,2)</f>
        <v>Mackenzie</v>
      </c>
      <c r="BB98" t="str">
        <f>VLOOKUP(B98,$BF$2:$BK$75,3)</f>
        <v>Mackenzie TSA</v>
      </c>
      <c r="BC98">
        <f>IF(B98&lt;40,B98,IF(VLOOKUP(B98,$BF$2:$BO$75,10,FALSE)="I",40,41))</f>
        <v>23</v>
      </c>
    </row>
    <row r="99" spans="1:55" ht="15" x14ac:dyDescent="0.25">
      <c r="A99">
        <v>1</v>
      </c>
      <c r="B99">
        <v>24</v>
      </c>
      <c r="C99">
        <v>209472</v>
      </c>
      <c r="D99">
        <v>404544</v>
      </c>
      <c r="G99">
        <v>259616</v>
      </c>
      <c r="H99">
        <v>504368</v>
      </c>
      <c r="K99">
        <v>263648</v>
      </c>
      <c r="L99">
        <v>532544</v>
      </c>
      <c r="O99">
        <v>265504</v>
      </c>
      <c r="P99">
        <v>526400</v>
      </c>
      <c r="S99">
        <v>265312</v>
      </c>
      <c r="T99">
        <v>520256</v>
      </c>
      <c r="W99">
        <v>270320</v>
      </c>
      <c r="X99">
        <v>533792</v>
      </c>
      <c r="AA99">
        <v>264176</v>
      </c>
      <c r="AB99">
        <v>534592</v>
      </c>
      <c r="AE99">
        <v>274080</v>
      </c>
      <c r="AF99">
        <v>538592</v>
      </c>
      <c r="AI99" s="151">
        <v>264752</v>
      </c>
      <c r="AJ99" s="151">
        <v>529808</v>
      </c>
      <c r="AM99" s="212">
        <v>252992</v>
      </c>
      <c r="AN99" s="212">
        <v>516992</v>
      </c>
      <c r="AQ99" s="221">
        <v>255392</v>
      </c>
      <c r="AR99" s="221">
        <v>523424</v>
      </c>
      <c r="AU99" s="223">
        <v>258704</v>
      </c>
      <c r="AV99" s="223">
        <v>523408</v>
      </c>
      <c r="AY99">
        <f>A99+1999</f>
        <v>2000</v>
      </c>
      <c r="AZ99" t="str">
        <f>VLOOKUP(B99,$BF$2:$BJ$75,4)</f>
        <v>Pine Units</v>
      </c>
      <c r="BA99" t="str">
        <f>VLOOKUP(B99,$BF$2:$BK$75,2)</f>
        <v>Merritt</v>
      </c>
      <c r="BB99" t="str">
        <f>VLOOKUP(B99,$BF$2:$BK$75,3)</f>
        <v>Merritt TSA</v>
      </c>
      <c r="BC99">
        <f>IF(B99&lt;40,B99,IF(VLOOKUP(B99,$BF$2:$BO$75,10,FALSE)="I",40,41))</f>
        <v>24</v>
      </c>
    </row>
    <row r="100" spans="1:55" ht="15" x14ac:dyDescent="0.25">
      <c r="A100">
        <v>1</v>
      </c>
      <c r="B100">
        <v>25</v>
      </c>
      <c r="C100">
        <v>3200</v>
      </c>
      <c r="D100">
        <v>3200</v>
      </c>
      <c r="G100">
        <v>1568</v>
      </c>
      <c r="H100">
        <v>1648</v>
      </c>
      <c r="K100">
        <v>4384</v>
      </c>
      <c r="L100">
        <v>4816</v>
      </c>
      <c r="O100">
        <v>4464</v>
      </c>
      <c r="P100">
        <v>4896</v>
      </c>
      <c r="S100">
        <v>8496</v>
      </c>
      <c r="T100">
        <v>8576</v>
      </c>
      <c r="W100">
        <v>4080</v>
      </c>
      <c r="X100">
        <v>4160</v>
      </c>
      <c r="AA100">
        <v>2032</v>
      </c>
      <c r="AB100">
        <v>2112</v>
      </c>
      <c r="AE100">
        <v>5936</v>
      </c>
      <c r="AF100">
        <v>6624</v>
      </c>
      <c r="AI100" s="151">
        <v>2320</v>
      </c>
      <c r="AJ100" s="151">
        <v>3088</v>
      </c>
      <c r="AM100" s="212">
        <v>5552</v>
      </c>
      <c r="AN100" s="212">
        <v>5968</v>
      </c>
      <c r="AQ100" s="221">
        <v>5472</v>
      </c>
      <c r="AR100" s="221">
        <v>5552</v>
      </c>
      <c r="AU100" s="223">
        <v>3568</v>
      </c>
      <c r="AV100" s="223">
        <v>4000</v>
      </c>
      <c r="AY100">
        <f>A100+1999</f>
        <v>2000</v>
      </c>
      <c r="AZ100" t="str">
        <f>VLOOKUP(B100,$BF$2:$BJ$75,4)</f>
        <v>Non-pine Units</v>
      </c>
      <c r="BA100" t="str">
        <f>VLOOKUP(B100,$BF$2:$BK$75,2)</f>
        <v>MidCoast</v>
      </c>
      <c r="BB100" t="str">
        <f>VLOOKUP(B100,$BF$2:$BK$75,3)</f>
        <v>Mid Coast TSA</v>
      </c>
      <c r="BC100">
        <f>IF(B100&lt;40,B100,IF(VLOOKUP(B100,$BF$2:$BO$75,10,FALSE)="I",40,41))</f>
        <v>25</v>
      </c>
    </row>
    <row r="101" spans="1:55" ht="15" x14ac:dyDescent="0.25">
      <c r="A101">
        <v>1</v>
      </c>
      <c r="B101">
        <v>26</v>
      </c>
      <c r="C101">
        <v>390784</v>
      </c>
      <c r="D101">
        <v>622496</v>
      </c>
      <c r="G101">
        <v>493600</v>
      </c>
      <c r="H101">
        <v>884464</v>
      </c>
      <c r="K101">
        <v>492976</v>
      </c>
      <c r="L101">
        <v>899392</v>
      </c>
      <c r="O101">
        <v>494608</v>
      </c>
      <c r="P101">
        <v>901952</v>
      </c>
      <c r="S101">
        <v>494960</v>
      </c>
      <c r="T101">
        <v>902128</v>
      </c>
      <c r="W101">
        <v>495600</v>
      </c>
      <c r="X101">
        <v>902640</v>
      </c>
      <c r="AA101">
        <v>495152</v>
      </c>
      <c r="AB101">
        <v>902192</v>
      </c>
      <c r="AE101">
        <v>494320</v>
      </c>
      <c r="AF101">
        <v>900768</v>
      </c>
      <c r="AI101" s="151">
        <v>493920</v>
      </c>
      <c r="AJ101" s="151">
        <v>900368</v>
      </c>
      <c r="AM101" s="212">
        <v>492816</v>
      </c>
      <c r="AN101" s="212">
        <v>898720</v>
      </c>
      <c r="AQ101" s="221">
        <v>493120</v>
      </c>
      <c r="AR101" s="221">
        <v>899024</v>
      </c>
      <c r="AU101" s="223">
        <v>493216</v>
      </c>
      <c r="AV101" s="223">
        <v>899120</v>
      </c>
      <c r="AY101">
        <f>A101+1999</f>
        <v>2000</v>
      </c>
      <c r="AZ101" t="str">
        <f>VLOOKUP(B101,$BF$2:$BJ$75,4)</f>
        <v>Pine Units</v>
      </c>
      <c r="BA101" t="str">
        <f>VLOOKUP(B101,$BF$2:$BK$75,2)</f>
        <v>Morice</v>
      </c>
      <c r="BB101" t="str">
        <f>VLOOKUP(B101,$BF$2:$BK$75,3)</f>
        <v>Morice TSA</v>
      </c>
      <c r="BC101">
        <f>IF(B101&lt;40,B101,IF(VLOOKUP(B101,$BF$2:$BO$75,10,FALSE)="I",40,41))</f>
        <v>26</v>
      </c>
    </row>
    <row r="102" spans="1:55" ht="15" x14ac:dyDescent="0.25">
      <c r="A102">
        <v>1</v>
      </c>
      <c r="B102">
        <v>27</v>
      </c>
      <c r="C102">
        <v>1568</v>
      </c>
      <c r="D102">
        <v>1568</v>
      </c>
      <c r="G102">
        <v>2208</v>
      </c>
      <c r="H102">
        <v>2208</v>
      </c>
      <c r="K102">
        <v>2208</v>
      </c>
      <c r="L102">
        <v>2208</v>
      </c>
      <c r="O102">
        <v>2208</v>
      </c>
      <c r="P102">
        <v>2208</v>
      </c>
      <c r="S102">
        <v>2208</v>
      </c>
      <c r="T102">
        <v>2208</v>
      </c>
      <c r="W102">
        <v>2208</v>
      </c>
      <c r="X102">
        <v>2208</v>
      </c>
      <c r="AA102">
        <v>2208</v>
      </c>
      <c r="AB102">
        <v>2208</v>
      </c>
      <c r="AE102">
        <v>2208</v>
      </c>
      <c r="AF102">
        <v>2208</v>
      </c>
      <c r="AI102" s="151">
        <v>2208</v>
      </c>
      <c r="AJ102" s="151">
        <v>2208</v>
      </c>
      <c r="AM102" s="212">
        <v>2208</v>
      </c>
      <c r="AN102" s="212">
        <v>2208</v>
      </c>
      <c r="AQ102" s="221">
        <v>2208</v>
      </c>
      <c r="AR102" s="221">
        <v>2208</v>
      </c>
      <c r="AU102" s="223">
        <v>2208</v>
      </c>
      <c r="AV102" s="223">
        <v>2208</v>
      </c>
      <c r="AY102">
        <f>A102+1999</f>
        <v>2000</v>
      </c>
      <c r="AZ102" t="str">
        <f>VLOOKUP(B102,$BF$2:$BJ$75,4)</f>
        <v>Non-pine Units</v>
      </c>
      <c r="BA102" t="str">
        <f>VLOOKUP(B102,$BF$2:$BK$75,2)</f>
        <v>Nass</v>
      </c>
      <c r="BB102" t="str">
        <f>VLOOKUP(B102,$BF$2:$BK$75,3)</f>
        <v>Nass TSA</v>
      </c>
      <c r="BC102">
        <f>IF(B102&lt;40,B102,IF(VLOOKUP(B102,$BF$2:$BO$75,10,FALSE)="I",40,41))</f>
        <v>27</v>
      </c>
    </row>
    <row r="103" spans="1:55" ht="15" x14ac:dyDescent="0.25">
      <c r="A103">
        <v>1</v>
      </c>
      <c r="B103">
        <v>28</v>
      </c>
      <c r="C103">
        <v>0</v>
      </c>
      <c r="D103">
        <v>0</v>
      </c>
      <c r="G103">
        <v>0</v>
      </c>
      <c r="H103">
        <v>0</v>
      </c>
      <c r="K103">
        <v>0</v>
      </c>
      <c r="L103">
        <v>0</v>
      </c>
      <c r="O103">
        <v>0</v>
      </c>
      <c r="P103">
        <v>0</v>
      </c>
      <c r="S103">
        <v>0</v>
      </c>
      <c r="T103">
        <v>0</v>
      </c>
      <c r="W103">
        <v>0</v>
      </c>
      <c r="X103">
        <v>0</v>
      </c>
      <c r="AA103">
        <v>0</v>
      </c>
      <c r="AB103">
        <v>0</v>
      </c>
      <c r="AE103">
        <v>0</v>
      </c>
      <c r="AF103">
        <v>0</v>
      </c>
      <c r="AI103" s="151">
        <v>0</v>
      </c>
      <c r="AJ103" s="151">
        <v>0</v>
      </c>
      <c r="AM103" s="212">
        <v>0</v>
      </c>
      <c r="AN103" s="212">
        <v>0</v>
      </c>
      <c r="AQ103" s="221">
        <v>0</v>
      </c>
      <c r="AR103" s="221">
        <v>0</v>
      </c>
      <c r="AU103" s="223">
        <v>0</v>
      </c>
      <c r="AV103" s="223">
        <v>0</v>
      </c>
      <c r="AY103">
        <f>A103+1999</f>
        <v>2000</v>
      </c>
      <c r="AZ103" t="str">
        <f>VLOOKUP(B103,$BF$2:$BJ$75,4)</f>
        <v>Non-pine Units</v>
      </c>
      <c r="BA103" t="str">
        <f>VLOOKUP(B103,$BF$2:$BK$75,2)</f>
        <v>NorthCoast</v>
      </c>
      <c r="BB103" t="str">
        <f>VLOOKUP(B103,$BF$2:$BK$75,3)</f>
        <v>North Coast TSA</v>
      </c>
      <c r="BC103">
        <f>IF(B103&lt;40,B103,IF(VLOOKUP(B103,$BF$2:$BO$75,10,FALSE)="I",40,41))</f>
        <v>28</v>
      </c>
    </row>
    <row r="104" spans="1:55" ht="15" x14ac:dyDescent="0.25">
      <c r="A104">
        <v>1</v>
      </c>
      <c r="B104">
        <v>29</v>
      </c>
      <c r="C104">
        <v>44048</v>
      </c>
      <c r="D104">
        <v>108448</v>
      </c>
      <c r="G104">
        <v>58592</v>
      </c>
      <c r="H104">
        <v>128832</v>
      </c>
      <c r="K104">
        <v>65424</v>
      </c>
      <c r="L104">
        <v>137760</v>
      </c>
      <c r="O104">
        <v>65872</v>
      </c>
      <c r="P104">
        <v>141632</v>
      </c>
      <c r="S104">
        <v>58128</v>
      </c>
      <c r="T104">
        <v>135264</v>
      </c>
      <c r="W104">
        <v>63088</v>
      </c>
      <c r="X104">
        <v>138432</v>
      </c>
      <c r="AA104">
        <v>64272</v>
      </c>
      <c r="AB104">
        <v>137024</v>
      </c>
      <c r="AE104">
        <v>64944</v>
      </c>
      <c r="AF104">
        <v>139088</v>
      </c>
      <c r="AI104" s="151">
        <v>64352</v>
      </c>
      <c r="AJ104" s="151">
        <v>141712</v>
      </c>
      <c r="AM104" s="212">
        <v>65984</v>
      </c>
      <c r="AN104" s="212">
        <v>140544</v>
      </c>
      <c r="AQ104" s="221">
        <v>65456</v>
      </c>
      <c r="AR104" s="221">
        <v>140672</v>
      </c>
      <c r="AU104" s="223">
        <v>65728</v>
      </c>
      <c r="AV104" s="223">
        <v>139024</v>
      </c>
      <c r="AY104">
        <f>A104+1999</f>
        <v>2000</v>
      </c>
      <c r="AZ104" t="str">
        <f>VLOOKUP(B104,$BF$2:$BJ$75,4)</f>
        <v>Pine Units</v>
      </c>
      <c r="BA104" t="str">
        <f>VLOOKUP(B104,$BF$2:$BK$75,2)</f>
        <v>Okanagan</v>
      </c>
      <c r="BB104" t="str">
        <f>VLOOKUP(B104,$BF$2:$BK$75,3)</f>
        <v>Okanagan TSA</v>
      </c>
      <c r="BC104">
        <f>IF(B104&lt;40,B104,IF(VLOOKUP(B104,$BF$2:$BO$75,10,FALSE)="I",40,41))</f>
        <v>29</v>
      </c>
    </row>
    <row r="105" spans="1:55" ht="15" x14ac:dyDescent="0.25">
      <c r="A105">
        <v>1</v>
      </c>
      <c r="B105">
        <v>30</v>
      </c>
      <c r="C105">
        <v>746512</v>
      </c>
      <c r="D105">
        <v>1222336</v>
      </c>
      <c r="G105">
        <v>561824</v>
      </c>
      <c r="H105">
        <v>1030304</v>
      </c>
      <c r="K105">
        <v>576096</v>
      </c>
      <c r="L105">
        <v>1004160</v>
      </c>
      <c r="O105">
        <v>570304</v>
      </c>
      <c r="P105">
        <v>985200</v>
      </c>
      <c r="S105">
        <v>575328</v>
      </c>
      <c r="T105">
        <v>982288</v>
      </c>
      <c r="W105">
        <v>583888</v>
      </c>
      <c r="X105">
        <v>999424</v>
      </c>
      <c r="AA105">
        <v>572176</v>
      </c>
      <c r="AB105">
        <v>999808</v>
      </c>
      <c r="AE105">
        <v>576992</v>
      </c>
      <c r="AF105">
        <v>986064</v>
      </c>
      <c r="AI105" s="151">
        <v>563712</v>
      </c>
      <c r="AJ105" s="151">
        <v>986848</v>
      </c>
      <c r="AM105" s="212">
        <v>565120</v>
      </c>
      <c r="AN105" s="212">
        <v>977536</v>
      </c>
      <c r="AQ105" s="221">
        <v>577840</v>
      </c>
      <c r="AR105" s="221">
        <v>995440</v>
      </c>
      <c r="AU105" s="223">
        <v>571008</v>
      </c>
      <c r="AV105" s="223">
        <v>990128</v>
      </c>
      <c r="AY105">
        <f>A105+1999</f>
        <v>2000</v>
      </c>
      <c r="AZ105" t="str">
        <f>VLOOKUP(B105,$BF$2:$BJ$75,4)</f>
        <v>Pine Units</v>
      </c>
      <c r="BA105" t="str">
        <f>VLOOKUP(B105,$BF$2:$BK$75,2)</f>
        <v>PrinceGeorge</v>
      </c>
      <c r="BB105" t="str">
        <f>VLOOKUP(B105,$BF$2:$BK$75,3)</f>
        <v>Prince George Forest District</v>
      </c>
      <c r="BC105">
        <f>IF(B105&lt;40,B105,IF(VLOOKUP(B105,$BF$2:$BO$75,10,FALSE)="I",40,41))</f>
        <v>30</v>
      </c>
    </row>
    <row r="106" spans="1:55" ht="15" x14ac:dyDescent="0.25">
      <c r="A106">
        <v>1</v>
      </c>
      <c r="B106">
        <v>31</v>
      </c>
      <c r="C106">
        <v>0</v>
      </c>
      <c r="D106">
        <v>0</v>
      </c>
      <c r="G106">
        <v>0</v>
      </c>
      <c r="H106">
        <v>0</v>
      </c>
      <c r="K106">
        <v>0</v>
      </c>
      <c r="L106">
        <v>0</v>
      </c>
      <c r="O106">
        <v>0</v>
      </c>
      <c r="P106">
        <v>0</v>
      </c>
      <c r="S106">
        <v>0</v>
      </c>
      <c r="T106">
        <v>0</v>
      </c>
      <c r="W106">
        <v>0</v>
      </c>
      <c r="X106">
        <v>0</v>
      </c>
      <c r="AA106">
        <v>0</v>
      </c>
      <c r="AB106">
        <v>0</v>
      </c>
      <c r="AE106">
        <v>0</v>
      </c>
      <c r="AF106">
        <v>0</v>
      </c>
      <c r="AI106" s="151">
        <v>0</v>
      </c>
      <c r="AJ106" s="151">
        <v>0</v>
      </c>
      <c r="AM106" s="212">
        <v>0</v>
      </c>
      <c r="AN106" s="212">
        <v>0</v>
      </c>
      <c r="AQ106" s="221">
        <v>0</v>
      </c>
      <c r="AR106" s="221">
        <v>0</v>
      </c>
      <c r="AU106" s="223">
        <v>0</v>
      </c>
      <c r="AV106" s="223">
        <v>0</v>
      </c>
      <c r="AY106">
        <f>A106+1999</f>
        <v>2000</v>
      </c>
      <c r="AZ106" t="str">
        <f>VLOOKUP(B106,$BF$2:$BJ$75,4)</f>
        <v>Non-pine Units</v>
      </c>
      <c r="BA106" t="str">
        <f>VLOOKUP(B106,$BF$2:$BK$75,2)</f>
        <v>QueenCharlotte</v>
      </c>
      <c r="BB106" t="str">
        <f>VLOOKUP(B106,$BF$2:$BK$75,3)</f>
        <v>Queen Charlotte TSA</v>
      </c>
      <c r="BC106">
        <f>IF(B106&lt;40,B106,IF(VLOOKUP(B106,$BF$2:$BO$75,10,FALSE)="I",40,41))</f>
        <v>31</v>
      </c>
    </row>
    <row r="107" spans="1:55" ht="15" x14ac:dyDescent="0.25">
      <c r="A107">
        <v>1</v>
      </c>
      <c r="B107">
        <v>32</v>
      </c>
      <c r="C107">
        <v>1125248</v>
      </c>
      <c r="D107">
        <v>2077184</v>
      </c>
      <c r="G107">
        <v>1461296</v>
      </c>
      <c r="H107">
        <v>2503344</v>
      </c>
      <c r="K107">
        <v>1444496</v>
      </c>
      <c r="L107">
        <v>2482704</v>
      </c>
      <c r="O107">
        <v>1518848</v>
      </c>
      <c r="P107">
        <v>2584848</v>
      </c>
      <c r="S107">
        <v>1456640</v>
      </c>
      <c r="T107">
        <v>2513440</v>
      </c>
      <c r="W107">
        <v>1492064</v>
      </c>
      <c r="X107">
        <v>2558160</v>
      </c>
      <c r="AA107">
        <v>1462272</v>
      </c>
      <c r="AB107">
        <v>2512016</v>
      </c>
      <c r="AE107">
        <v>1477216</v>
      </c>
      <c r="AF107">
        <v>2535296</v>
      </c>
      <c r="AI107" s="151">
        <v>1455568</v>
      </c>
      <c r="AJ107" s="151">
        <v>2506864</v>
      </c>
      <c r="AM107" s="212">
        <v>1457312</v>
      </c>
      <c r="AN107" s="212">
        <v>2509552</v>
      </c>
      <c r="AQ107" s="221">
        <v>1480608</v>
      </c>
      <c r="AR107" s="221">
        <v>2530560</v>
      </c>
      <c r="AU107" s="223">
        <v>1444224</v>
      </c>
      <c r="AV107" s="223">
        <v>2491808</v>
      </c>
      <c r="AY107">
        <f>A107+1999</f>
        <v>2000</v>
      </c>
      <c r="AZ107" t="str">
        <f>VLOOKUP(B107,$BF$2:$BJ$75,4)</f>
        <v>Pine Units</v>
      </c>
      <c r="BA107" t="str">
        <f>VLOOKUP(B107,$BF$2:$BK$75,2)</f>
        <v>Quesnel</v>
      </c>
      <c r="BB107" t="str">
        <f>VLOOKUP(B107,$BF$2:$BK$75,3)</f>
        <v>Quesnel TSA</v>
      </c>
      <c r="BC107">
        <f>IF(B107&lt;40,B107,IF(VLOOKUP(B107,$BF$2:$BO$75,10,FALSE)="I",40,41))</f>
        <v>32</v>
      </c>
    </row>
    <row r="108" spans="1:55" ht="15" x14ac:dyDescent="0.25">
      <c r="A108">
        <v>1</v>
      </c>
      <c r="B108">
        <v>33</v>
      </c>
      <c r="C108">
        <v>0</v>
      </c>
      <c r="D108">
        <v>0</v>
      </c>
      <c r="G108">
        <v>0</v>
      </c>
      <c r="H108">
        <v>0</v>
      </c>
      <c r="K108">
        <v>0</v>
      </c>
      <c r="L108">
        <v>0</v>
      </c>
      <c r="O108">
        <v>0</v>
      </c>
      <c r="P108">
        <v>0</v>
      </c>
      <c r="S108">
        <v>0</v>
      </c>
      <c r="T108">
        <v>0</v>
      </c>
      <c r="W108">
        <v>0</v>
      </c>
      <c r="X108">
        <v>0</v>
      </c>
      <c r="AA108">
        <v>0</v>
      </c>
      <c r="AB108">
        <v>0</v>
      </c>
      <c r="AE108">
        <v>0</v>
      </c>
      <c r="AF108">
        <v>0</v>
      </c>
      <c r="AI108" s="151">
        <v>0</v>
      </c>
      <c r="AJ108" s="151">
        <v>0</v>
      </c>
      <c r="AM108" s="212">
        <v>0</v>
      </c>
      <c r="AN108" s="212">
        <v>0</v>
      </c>
      <c r="AQ108" s="221">
        <v>0</v>
      </c>
      <c r="AR108" s="221">
        <v>0</v>
      </c>
      <c r="AU108" s="223">
        <v>0</v>
      </c>
      <c r="AV108" s="223">
        <v>0</v>
      </c>
      <c r="AY108">
        <f>A108+1999</f>
        <v>2000</v>
      </c>
      <c r="AZ108" t="str">
        <f>VLOOKUP(B108,$BF$2:$BJ$75,4)</f>
        <v>Non-pine Units</v>
      </c>
      <c r="BA108" t="str">
        <f>VLOOKUP(B108,$BF$2:$BK$75,2)</f>
        <v>Revelstoke</v>
      </c>
      <c r="BB108" t="str">
        <f>VLOOKUP(B108,$BF$2:$BK$75,3)</f>
        <v>Revelstoke TSA</v>
      </c>
      <c r="BC108">
        <f>IF(B108&lt;40,B108,IF(VLOOKUP(B108,$BF$2:$BO$75,10,FALSE)="I",40,41))</f>
        <v>33</v>
      </c>
    </row>
    <row r="109" spans="1:55" ht="15" x14ac:dyDescent="0.25">
      <c r="A109">
        <v>1</v>
      </c>
      <c r="B109">
        <v>34</v>
      </c>
      <c r="C109">
        <v>36704</v>
      </c>
      <c r="D109">
        <v>58048</v>
      </c>
      <c r="G109">
        <v>43792</v>
      </c>
      <c r="H109">
        <v>70560</v>
      </c>
      <c r="K109">
        <v>45392</v>
      </c>
      <c r="L109">
        <v>75648</v>
      </c>
      <c r="O109">
        <v>47760</v>
      </c>
      <c r="P109">
        <v>76496</v>
      </c>
      <c r="S109">
        <v>41456</v>
      </c>
      <c r="T109">
        <v>65232</v>
      </c>
      <c r="W109">
        <v>44816</v>
      </c>
      <c r="X109">
        <v>73936</v>
      </c>
      <c r="AA109">
        <v>42208</v>
      </c>
      <c r="AB109">
        <v>72320</v>
      </c>
      <c r="AE109">
        <v>43984</v>
      </c>
      <c r="AF109">
        <v>70064</v>
      </c>
      <c r="AI109" s="151">
        <v>50800</v>
      </c>
      <c r="AJ109" s="151">
        <v>79200</v>
      </c>
      <c r="AM109" s="212">
        <v>49264</v>
      </c>
      <c r="AN109" s="212">
        <v>79232</v>
      </c>
      <c r="AQ109" s="221">
        <v>46608</v>
      </c>
      <c r="AR109" s="221">
        <v>72784</v>
      </c>
      <c r="AU109" s="223">
        <v>48352</v>
      </c>
      <c r="AV109" s="223">
        <v>74880</v>
      </c>
      <c r="AY109">
        <f>A109+1999</f>
        <v>2000</v>
      </c>
      <c r="AZ109" t="str">
        <f>VLOOKUP(B109,$BF$2:$BJ$75,4)</f>
        <v>Pine Units</v>
      </c>
      <c r="BA109" t="str">
        <f>VLOOKUP(B109,$BF$2:$BK$75,2)</f>
        <v>RobsonValley</v>
      </c>
      <c r="BB109" t="str">
        <f>VLOOKUP(B109,$BF$2:$BK$75,3)</f>
        <v>Robson Valley TSA</v>
      </c>
      <c r="BC109">
        <f>IF(B109&lt;40,B109,IF(VLOOKUP(B109,$BF$2:$BO$75,10,FALSE)="I",40,41))</f>
        <v>34</v>
      </c>
    </row>
    <row r="110" spans="1:55" ht="15" x14ac:dyDescent="0.25">
      <c r="A110">
        <v>1</v>
      </c>
      <c r="B110">
        <v>35</v>
      </c>
      <c r="C110">
        <v>17168</v>
      </c>
      <c r="D110">
        <v>38512</v>
      </c>
      <c r="G110">
        <v>16416</v>
      </c>
      <c r="H110">
        <v>44880</v>
      </c>
      <c r="K110">
        <v>20032</v>
      </c>
      <c r="L110">
        <v>51264</v>
      </c>
      <c r="O110">
        <v>17936</v>
      </c>
      <c r="P110">
        <v>48784</v>
      </c>
      <c r="S110">
        <v>18656</v>
      </c>
      <c r="T110">
        <v>48816</v>
      </c>
      <c r="W110">
        <v>19872</v>
      </c>
      <c r="X110">
        <v>52976</v>
      </c>
      <c r="AA110">
        <v>13856</v>
      </c>
      <c r="AB110">
        <v>43296</v>
      </c>
      <c r="AE110">
        <v>17360</v>
      </c>
      <c r="AF110">
        <v>48784</v>
      </c>
      <c r="AI110" s="151">
        <v>13552</v>
      </c>
      <c r="AJ110" s="151">
        <v>45872</v>
      </c>
      <c r="AM110" s="212">
        <v>17520</v>
      </c>
      <c r="AN110" s="212">
        <v>48368</v>
      </c>
      <c r="AQ110" s="221">
        <v>17360</v>
      </c>
      <c r="AR110" s="221">
        <v>47568</v>
      </c>
      <c r="AU110" s="223">
        <v>17392</v>
      </c>
      <c r="AV110" s="223">
        <v>50304</v>
      </c>
      <c r="AY110">
        <f>A110+1999</f>
        <v>2000</v>
      </c>
      <c r="AZ110" t="str">
        <f>VLOOKUP(B110,$BF$2:$BJ$75,4)</f>
        <v>Non-pine Units</v>
      </c>
      <c r="BA110" t="str">
        <f>VLOOKUP(B110,$BF$2:$BK$75,2)</f>
        <v>Soo</v>
      </c>
      <c r="BB110" t="str">
        <f>VLOOKUP(B110,$BF$2:$BK$75,3)</f>
        <v>Soo TSA</v>
      </c>
      <c r="BC110">
        <f>IF(B110&lt;40,B110,IF(VLOOKUP(B110,$BF$2:$BO$75,10,FALSE)="I",40,41))</f>
        <v>35</v>
      </c>
    </row>
    <row r="111" spans="1:55" ht="15" x14ac:dyDescent="0.25">
      <c r="A111">
        <v>1</v>
      </c>
      <c r="B111">
        <v>36</v>
      </c>
      <c r="C111">
        <v>0</v>
      </c>
      <c r="D111">
        <v>0</v>
      </c>
      <c r="G111">
        <v>0</v>
      </c>
      <c r="H111">
        <v>0</v>
      </c>
      <c r="K111">
        <v>0</v>
      </c>
      <c r="L111">
        <v>0</v>
      </c>
      <c r="O111">
        <v>0</v>
      </c>
      <c r="P111">
        <v>0</v>
      </c>
      <c r="S111">
        <v>0</v>
      </c>
      <c r="T111">
        <v>0</v>
      </c>
      <c r="W111">
        <v>0</v>
      </c>
      <c r="X111">
        <v>0</v>
      </c>
      <c r="AA111">
        <v>0</v>
      </c>
      <c r="AB111">
        <v>0</v>
      </c>
      <c r="AE111">
        <v>0</v>
      </c>
      <c r="AF111">
        <v>0</v>
      </c>
      <c r="AI111" s="151">
        <v>0</v>
      </c>
      <c r="AJ111" s="151">
        <v>0</v>
      </c>
      <c r="AM111" s="212">
        <v>0</v>
      </c>
      <c r="AN111" s="212">
        <v>0</v>
      </c>
      <c r="AQ111" s="221">
        <v>0</v>
      </c>
      <c r="AR111" s="221">
        <v>0</v>
      </c>
      <c r="AU111" s="223">
        <v>0</v>
      </c>
      <c r="AV111" s="223">
        <v>0</v>
      </c>
      <c r="AY111">
        <f>A111+1999</f>
        <v>2000</v>
      </c>
      <c r="AZ111" t="str">
        <f>VLOOKUP(B111,$BF$2:$BJ$75,4)</f>
        <v>Non-pine Units</v>
      </c>
      <c r="BA111" t="str">
        <f>VLOOKUP(B111,$BF$2:$BK$75,2)</f>
        <v>Strathcona</v>
      </c>
      <c r="BB111" t="str">
        <f>VLOOKUP(B111,$BF$2:$BK$75,3)</f>
        <v>Strathcona TSA</v>
      </c>
      <c r="BC111">
        <f>IF(B111&lt;40,B111,IF(VLOOKUP(B111,$BF$2:$BO$75,10,FALSE)="I",40,41))</f>
        <v>36</v>
      </c>
    </row>
    <row r="112" spans="1:55" ht="15" x14ac:dyDescent="0.25">
      <c r="A112">
        <v>1</v>
      </c>
      <c r="B112">
        <v>37</v>
      </c>
      <c r="C112">
        <v>0</v>
      </c>
      <c r="D112">
        <v>0</v>
      </c>
      <c r="G112">
        <v>0</v>
      </c>
      <c r="H112">
        <v>0</v>
      </c>
      <c r="K112">
        <v>0</v>
      </c>
      <c r="L112">
        <v>0</v>
      </c>
      <c r="O112">
        <v>0</v>
      </c>
      <c r="P112">
        <v>0</v>
      </c>
      <c r="S112">
        <v>0</v>
      </c>
      <c r="T112">
        <v>0</v>
      </c>
      <c r="W112">
        <v>0</v>
      </c>
      <c r="X112">
        <v>0</v>
      </c>
      <c r="AA112">
        <v>0</v>
      </c>
      <c r="AB112">
        <v>0</v>
      </c>
      <c r="AE112">
        <v>0</v>
      </c>
      <c r="AF112">
        <v>0</v>
      </c>
      <c r="AI112" s="151">
        <v>0</v>
      </c>
      <c r="AJ112" s="151">
        <v>0</v>
      </c>
      <c r="AM112" s="212">
        <v>0</v>
      </c>
      <c r="AN112" s="212">
        <v>0</v>
      </c>
      <c r="AQ112" s="221">
        <v>0</v>
      </c>
      <c r="AR112" s="221">
        <v>0</v>
      </c>
      <c r="AU112" s="223">
        <v>0</v>
      </c>
      <c r="AV112" s="223">
        <v>0</v>
      </c>
      <c r="AY112">
        <f>A112+1999</f>
        <v>2000</v>
      </c>
      <c r="AZ112" t="str">
        <f>VLOOKUP(B112,$BF$2:$BJ$75,4)</f>
        <v>Non-pine Units</v>
      </c>
      <c r="BA112" t="str">
        <f>VLOOKUP(B112,$BF$2:$BK$75,2)</f>
        <v>SunshineCoast</v>
      </c>
      <c r="BB112" t="str">
        <f>VLOOKUP(B112,$BF$2:$BK$75,3)</f>
        <v>Sunshine Coast TSA</v>
      </c>
      <c r="BC112">
        <f>IF(B112&lt;40,B112,IF(VLOOKUP(B112,$BF$2:$BO$75,10,FALSE)="I",40,41))</f>
        <v>37</v>
      </c>
    </row>
    <row r="113" spans="1:55" ht="15" x14ac:dyDescent="0.25">
      <c r="A113">
        <v>1</v>
      </c>
      <c r="B113">
        <v>38</v>
      </c>
      <c r="C113">
        <v>981584</v>
      </c>
      <c r="D113">
        <v>1402032</v>
      </c>
      <c r="G113">
        <v>601968</v>
      </c>
      <c r="H113">
        <v>999536</v>
      </c>
      <c r="K113">
        <v>603888</v>
      </c>
      <c r="L113">
        <v>994512</v>
      </c>
      <c r="O113">
        <v>625904</v>
      </c>
      <c r="P113">
        <v>1040384</v>
      </c>
      <c r="S113">
        <v>627792</v>
      </c>
      <c r="T113">
        <v>1040336</v>
      </c>
      <c r="W113">
        <v>625104</v>
      </c>
      <c r="X113">
        <v>1030096</v>
      </c>
      <c r="AA113">
        <v>642000</v>
      </c>
      <c r="AB113">
        <v>1054752</v>
      </c>
      <c r="AE113">
        <v>621856</v>
      </c>
      <c r="AF113">
        <v>1025952</v>
      </c>
      <c r="AI113" s="151">
        <v>627552</v>
      </c>
      <c r="AJ113" s="151">
        <v>1048112</v>
      </c>
      <c r="AM113" s="212">
        <v>625824</v>
      </c>
      <c r="AN113" s="212">
        <v>1038592</v>
      </c>
      <c r="AQ113" s="221">
        <v>620512</v>
      </c>
      <c r="AR113" s="221">
        <v>1034560</v>
      </c>
      <c r="AU113" s="223">
        <v>628752</v>
      </c>
      <c r="AV113" s="223">
        <v>1033040</v>
      </c>
      <c r="AY113">
        <f>A113+1999</f>
        <v>2000</v>
      </c>
      <c r="AZ113" t="str">
        <f>VLOOKUP(B113,$BF$2:$BJ$75,4)</f>
        <v>Pine Units</v>
      </c>
      <c r="BA113" t="str">
        <f>VLOOKUP(B113,$BF$2:$BK$75,2)</f>
        <v>Vanderhoof</v>
      </c>
      <c r="BB113" t="str">
        <f>VLOOKUP(B113,$BF$2:$BK$75,3)</f>
        <v>Vanderhoof Forest District</v>
      </c>
      <c r="BC113">
        <f>IF(B113&lt;40,B113,IF(VLOOKUP(B113,$BF$2:$BO$75,10,FALSE)="I",40,41))</f>
        <v>38</v>
      </c>
    </row>
    <row r="114" spans="1:55" ht="15" x14ac:dyDescent="0.25">
      <c r="A114">
        <v>1</v>
      </c>
      <c r="B114">
        <v>39</v>
      </c>
      <c r="C114">
        <v>191040</v>
      </c>
      <c r="D114">
        <v>452224</v>
      </c>
      <c r="G114">
        <v>429632</v>
      </c>
      <c r="H114">
        <v>829344</v>
      </c>
      <c r="K114">
        <v>431008</v>
      </c>
      <c r="L114">
        <v>856336</v>
      </c>
      <c r="O114">
        <v>438224</v>
      </c>
      <c r="P114">
        <v>899840</v>
      </c>
      <c r="S114">
        <v>445040</v>
      </c>
      <c r="T114">
        <v>895056</v>
      </c>
      <c r="W114">
        <v>437200</v>
      </c>
      <c r="X114">
        <v>893456</v>
      </c>
      <c r="AA114">
        <v>427248</v>
      </c>
      <c r="AB114">
        <v>878880</v>
      </c>
      <c r="AE114">
        <v>436816</v>
      </c>
      <c r="AF114">
        <v>895328</v>
      </c>
      <c r="AI114" s="151">
        <v>434528</v>
      </c>
      <c r="AJ114" s="151">
        <v>884624</v>
      </c>
      <c r="AM114" s="212">
        <v>433984</v>
      </c>
      <c r="AN114" s="212">
        <v>876352</v>
      </c>
      <c r="AQ114" s="221">
        <v>441200</v>
      </c>
      <c r="AR114" s="221">
        <v>892272</v>
      </c>
      <c r="AU114" s="223">
        <v>432816</v>
      </c>
      <c r="AV114" s="223">
        <v>879888</v>
      </c>
      <c r="AY114">
        <f>A114+1999</f>
        <v>2000</v>
      </c>
      <c r="AZ114" t="str">
        <f>VLOOKUP(B114,$BF$2:$BJ$75,4)</f>
        <v>Pine Units</v>
      </c>
      <c r="BA114" t="str">
        <f>VLOOKUP(B114,$BF$2:$BK$75,2)</f>
        <v>WilliamsLake</v>
      </c>
      <c r="BB114" t="str">
        <f>VLOOKUP(B114,$BF$2:$BK$75,3)</f>
        <v>Williams Lake TSA</v>
      </c>
      <c r="BC114">
        <f>IF(B114&lt;40,B114,IF(VLOOKUP(B114,$BF$2:$BO$75,10,FALSE)="I",40,41))</f>
        <v>39</v>
      </c>
    </row>
    <row r="115" spans="1:55" ht="15" x14ac:dyDescent="0.25">
      <c r="A115">
        <v>1</v>
      </c>
      <c r="B115">
        <v>40</v>
      </c>
      <c r="C115">
        <v>0</v>
      </c>
      <c r="D115">
        <v>0</v>
      </c>
      <c r="G115">
        <v>0</v>
      </c>
      <c r="H115">
        <v>0</v>
      </c>
      <c r="K115">
        <v>0</v>
      </c>
      <c r="L115">
        <v>0</v>
      </c>
      <c r="O115">
        <v>0</v>
      </c>
      <c r="P115">
        <v>0</v>
      </c>
      <c r="S115">
        <v>0</v>
      </c>
      <c r="T115">
        <v>0</v>
      </c>
      <c r="W115">
        <v>0</v>
      </c>
      <c r="X115">
        <v>0</v>
      </c>
      <c r="AA115">
        <v>0</v>
      </c>
      <c r="AB115">
        <v>0</v>
      </c>
      <c r="AE115">
        <v>0</v>
      </c>
      <c r="AF115">
        <v>0</v>
      </c>
      <c r="AI115" s="151">
        <v>0</v>
      </c>
      <c r="AJ115" s="151">
        <v>0</v>
      </c>
      <c r="AM115" s="212">
        <v>0</v>
      </c>
      <c r="AN115" s="212">
        <v>0</v>
      </c>
      <c r="AQ115" s="221">
        <v>0</v>
      </c>
      <c r="AR115" s="221">
        <v>0</v>
      </c>
      <c r="AU115" s="223">
        <v>0</v>
      </c>
      <c r="AV115" s="223">
        <v>0</v>
      </c>
      <c r="AY115">
        <f>A115+1999</f>
        <v>2000</v>
      </c>
      <c r="AZ115" t="str">
        <f>VLOOKUP(B115,$BF$2:$BJ$75,4)</f>
        <v>Interior TFLs</v>
      </c>
      <c r="BA115" t="str">
        <f>VLOOKUP(B115,$BF$2:$BK$75,2)</f>
        <v>InteriorTFLs</v>
      </c>
      <c r="BB115" t="str">
        <f>VLOOKUP(B115,$BF$2:$BK$75,3)</f>
        <v>Interior TFLs</v>
      </c>
      <c r="BC115">
        <f>IF(B115&lt;40,B115,IF(VLOOKUP(B115,$BF$2:$BO$75,10,FALSE)="I",40,41))</f>
        <v>40</v>
      </c>
    </row>
    <row r="116" spans="1:55" ht="15" x14ac:dyDescent="0.25">
      <c r="A116">
        <v>1</v>
      </c>
      <c r="B116">
        <v>40</v>
      </c>
      <c r="C116">
        <v>0</v>
      </c>
      <c r="D116">
        <v>0</v>
      </c>
      <c r="G116">
        <v>0</v>
      </c>
      <c r="H116">
        <v>0</v>
      </c>
      <c r="K116">
        <v>0</v>
      </c>
      <c r="L116">
        <v>0</v>
      </c>
      <c r="O116">
        <v>0</v>
      </c>
      <c r="P116">
        <v>0</v>
      </c>
      <c r="S116">
        <v>0</v>
      </c>
      <c r="T116">
        <v>0</v>
      </c>
      <c r="W116">
        <v>0</v>
      </c>
      <c r="X116">
        <v>0</v>
      </c>
      <c r="AA116">
        <v>0</v>
      </c>
      <c r="AB116">
        <v>0</v>
      </c>
      <c r="AE116">
        <v>0</v>
      </c>
      <c r="AF116">
        <v>0</v>
      </c>
      <c r="AI116" s="151">
        <v>0</v>
      </c>
      <c r="AJ116" s="151">
        <v>0</v>
      </c>
      <c r="AM116" s="212">
        <v>0</v>
      </c>
      <c r="AN116" s="212">
        <v>0</v>
      </c>
      <c r="AQ116" s="221">
        <v>0</v>
      </c>
      <c r="AR116" s="221">
        <v>0</v>
      </c>
      <c r="AU116" s="223">
        <v>0</v>
      </c>
      <c r="AV116" s="223">
        <v>0</v>
      </c>
      <c r="AY116">
        <f>A116+1999</f>
        <v>2000</v>
      </c>
      <c r="AZ116" t="str">
        <f>VLOOKUP(B116,$BF$2:$BJ$75,4)</f>
        <v>Interior TFLs</v>
      </c>
      <c r="BA116" t="str">
        <f>VLOOKUP(B116,$BF$2:$BK$75,2)</f>
        <v>InteriorTFLs</v>
      </c>
      <c r="BB116" t="str">
        <f>VLOOKUP(B116,$BF$2:$BK$75,3)</f>
        <v>Interior TFLs</v>
      </c>
      <c r="BC116">
        <f>IF(B116&lt;40,B116,IF(VLOOKUP(B116,$BF$2:$BO$75,10,FALSE)="I",40,41))</f>
        <v>40</v>
      </c>
    </row>
    <row r="117" spans="1:55" ht="15" x14ac:dyDescent="0.25">
      <c r="A117">
        <v>1</v>
      </c>
      <c r="B117">
        <v>40</v>
      </c>
      <c r="C117">
        <v>0</v>
      </c>
      <c r="D117">
        <v>0</v>
      </c>
      <c r="G117">
        <v>0</v>
      </c>
      <c r="H117">
        <v>0</v>
      </c>
      <c r="K117">
        <v>0</v>
      </c>
      <c r="L117">
        <v>0</v>
      </c>
      <c r="O117">
        <v>0</v>
      </c>
      <c r="P117">
        <v>0</v>
      </c>
      <c r="S117">
        <v>0</v>
      </c>
      <c r="T117">
        <v>0</v>
      </c>
      <c r="W117">
        <v>0</v>
      </c>
      <c r="X117">
        <v>0</v>
      </c>
      <c r="AA117">
        <v>0</v>
      </c>
      <c r="AB117">
        <v>0</v>
      </c>
      <c r="AE117">
        <v>0</v>
      </c>
      <c r="AF117">
        <v>0</v>
      </c>
      <c r="AI117" s="151">
        <v>0</v>
      </c>
      <c r="AJ117" s="151">
        <v>0</v>
      </c>
      <c r="AM117" s="212">
        <v>0</v>
      </c>
      <c r="AN117" s="212">
        <v>0</v>
      </c>
      <c r="AQ117" s="221">
        <v>0</v>
      </c>
      <c r="AR117" s="221">
        <v>0</v>
      </c>
      <c r="AU117" s="223">
        <v>0</v>
      </c>
      <c r="AV117" s="223">
        <v>0</v>
      </c>
      <c r="AY117">
        <f>A117+1999</f>
        <v>2000</v>
      </c>
      <c r="AZ117" t="str">
        <f>VLOOKUP(B117,$BF$2:$BJ$75,4)</f>
        <v>Interior TFLs</v>
      </c>
      <c r="BA117" t="str">
        <f>VLOOKUP(B117,$BF$2:$BK$75,2)</f>
        <v>InteriorTFLs</v>
      </c>
      <c r="BB117" t="str">
        <f>VLOOKUP(B117,$BF$2:$BK$75,3)</f>
        <v>Interior TFLs</v>
      </c>
      <c r="BC117">
        <f>IF(B117&lt;40,B117,IF(VLOOKUP(B117,$BF$2:$BO$75,10,FALSE)="I",40,41))</f>
        <v>40</v>
      </c>
    </row>
    <row r="118" spans="1:55" ht="15" x14ac:dyDescent="0.25">
      <c r="A118">
        <v>1</v>
      </c>
      <c r="B118">
        <v>40</v>
      </c>
      <c r="C118">
        <v>0</v>
      </c>
      <c r="D118">
        <v>0</v>
      </c>
      <c r="G118">
        <v>0</v>
      </c>
      <c r="H118">
        <v>0</v>
      </c>
      <c r="K118">
        <v>0</v>
      </c>
      <c r="L118">
        <v>0</v>
      </c>
      <c r="O118">
        <v>0</v>
      </c>
      <c r="P118">
        <v>0</v>
      </c>
      <c r="S118">
        <v>0</v>
      </c>
      <c r="T118">
        <v>0</v>
      </c>
      <c r="W118">
        <v>0</v>
      </c>
      <c r="X118">
        <v>0</v>
      </c>
      <c r="AA118">
        <v>0</v>
      </c>
      <c r="AB118">
        <v>0</v>
      </c>
      <c r="AE118">
        <v>0</v>
      </c>
      <c r="AF118">
        <v>0</v>
      </c>
      <c r="AI118" s="151">
        <v>0</v>
      </c>
      <c r="AJ118" s="151">
        <v>0</v>
      </c>
      <c r="AM118" s="212">
        <v>0</v>
      </c>
      <c r="AN118" s="212">
        <v>0</v>
      </c>
      <c r="AQ118" s="221">
        <v>0</v>
      </c>
      <c r="AR118" s="221">
        <v>0</v>
      </c>
      <c r="AU118" s="223">
        <v>0</v>
      </c>
      <c r="AV118" s="223">
        <v>0</v>
      </c>
      <c r="AY118">
        <f>A118+1999</f>
        <v>2000</v>
      </c>
      <c r="AZ118" t="str">
        <f>VLOOKUP(B118,$BF$2:$BJ$75,4)</f>
        <v>Interior TFLs</v>
      </c>
      <c r="BA118" t="str">
        <f>VLOOKUP(B118,$BF$2:$BK$75,2)</f>
        <v>InteriorTFLs</v>
      </c>
      <c r="BB118" t="str">
        <f>VLOOKUP(B118,$BF$2:$BK$75,3)</f>
        <v>Interior TFLs</v>
      </c>
      <c r="BC118">
        <f>IF(B118&lt;40,B118,IF(VLOOKUP(B118,$BF$2:$BO$75,10,FALSE)="I",40,41))</f>
        <v>40</v>
      </c>
    </row>
    <row r="119" spans="1:55" ht="15" x14ac:dyDescent="0.25">
      <c r="A119">
        <v>1</v>
      </c>
      <c r="B119">
        <v>40</v>
      </c>
      <c r="C119">
        <v>0</v>
      </c>
      <c r="D119">
        <v>0</v>
      </c>
      <c r="G119">
        <v>0</v>
      </c>
      <c r="H119">
        <v>0</v>
      </c>
      <c r="K119">
        <v>0</v>
      </c>
      <c r="L119">
        <v>0</v>
      </c>
      <c r="O119">
        <v>0</v>
      </c>
      <c r="P119">
        <v>0</v>
      </c>
      <c r="S119">
        <v>0</v>
      </c>
      <c r="T119">
        <v>0</v>
      </c>
      <c r="W119">
        <v>0</v>
      </c>
      <c r="X119">
        <v>0</v>
      </c>
      <c r="AA119">
        <v>0</v>
      </c>
      <c r="AB119">
        <v>0</v>
      </c>
      <c r="AE119">
        <v>0</v>
      </c>
      <c r="AF119">
        <v>0</v>
      </c>
      <c r="AI119" s="151">
        <v>0</v>
      </c>
      <c r="AJ119" s="151">
        <v>0</v>
      </c>
      <c r="AM119" s="212">
        <v>0</v>
      </c>
      <c r="AN119" s="212">
        <v>0</v>
      </c>
      <c r="AQ119" s="221">
        <v>0</v>
      </c>
      <c r="AR119" s="221">
        <v>0</v>
      </c>
      <c r="AU119" s="223">
        <v>0</v>
      </c>
      <c r="AV119" s="223">
        <v>0</v>
      </c>
      <c r="AY119">
        <f>A119+1999</f>
        <v>2000</v>
      </c>
      <c r="AZ119" t="str">
        <f>VLOOKUP(B119,$BF$2:$BJ$75,4)</f>
        <v>Interior TFLs</v>
      </c>
      <c r="BA119" t="str">
        <f>VLOOKUP(B119,$BF$2:$BK$75,2)</f>
        <v>InteriorTFLs</v>
      </c>
      <c r="BB119" t="str">
        <f>VLOOKUP(B119,$BF$2:$BK$75,3)</f>
        <v>Interior TFLs</v>
      </c>
      <c r="BC119">
        <f>IF(B119&lt;40,B119,IF(VLOOKUP(B119,$BF$2:$BO$75,10,FALSE)="I",40,41))</f>
        <v>40</v>
      </c>
    </row>
    <row r="120" spans="1:55" ht="15" x14ac:dyDescent="0.25">
      <c r="A120">
        <v>1</v>
      </c>
      <c r="B120">
        <v>40</v>
      </c>
      <c r="C120">
        <v>32</v>
      </c>
      <c r="D120">
        <v>512</v>
      </c>
      <c r="G120">
        <v>32</v>
      </c>
      <c r="H120">
        <v>1168</v>
      </c>
      <c r="K120">
        <v>32</v>
      </c>
      <c r="L120">
        <v>1040</v>
      </c>
      <c r="O120">
        <v>32</v>
      </c>
      <c r="P120">
        <v>1264</v>
      </c>
      <c r="S120">
        <v>32</v>
      </c>
      <c r="T120">
        <v>1264</v>
      </c>
      <c r="W120">
        <v>32</v>
      </c>
      <c r="X120">
        <v>1264</v>
      </c>
      <c r="AA120">
        <v>32</v>
      </c>
      <c r="AB120">
        <v>1264</v>
      </c>
      <c r="AE120">
        <v>32</v>
      </c>
      <c r="AF120">
        <v>1264</v>
      </c>
      <c r="AI120" s="151">
        <v>32</v>
      </c>
      <c r="AJ120" s="151">
        <v>1392</v>
      </c>
      <c r="AM120" s="212">
        <v>32</v>
      </c>
      <c r="AN120" s="212">
        <v>1392</v>
      </c>
      <c r="AQ120" s="221">
        <v>32</v>
      </c>
      <c r="AR120" s="221">
        <v>1392</v>
      </c>
      <c r="AU120" s="223">
        <v>32</v>
      </c>
      <c r="AV120" s="223">
        <v>1264</v>
      </c>
      <c r="AY120">
        <f>A120+1999</f>
        <v>2000</v>
      </c>
      <c r="AZ120" t="str">
        <f>VLOOKUP(B120,$BF$2:$BJ$75,4)</f>
        <v>Interior TFLs</v>
      </c>
      <c r="BA120" t="str">
        <f>VLOOKUP(B120,$BF$2:$BK$75,2)</f>
        <v>InteriorTFLs</v>
      </c>
      <c r="BB120" t="str">
        <f>VLOOKUP(B120,$BF$2:$BK$75,3)</f>
        <v>Interior TFLs</v>
      </c>
      <c r="BC120">
        <f>IF(B120&lt;40,B120,IF(VLOOKUP(B120,$BF$2:$BO$75,10,FALSE)="I",40,41))</f>
        <v>40</v>
      </c>
    </row>
    <row r="121" spans="1:55" ht="15" x14ac:dyDescent="0.25">
      <c r="A121">
        <v>1</v>
      </c>
      <c r="B121">
        <v>40</v>
      </c>
      <c r="C121">
        <v>80</v>
      </c>
      <c r="D121">
        <v>80</v>
      </c>
      <c r="G121">
        <v>256</v>
      </c>
      <c r="H121">
        <v>256</v>
      </c>
      <c r="K121">
        <v>256</v>
      </c>
      <c r="L121">
        <v>256</v>
      </c>
      <c r="O121">
        <v>256</v>
      </c>
      <c r="P121">
        <v>256</v>
      </c>
      <c r="S121">
        <v>256</v>
      </c>
      <c r="T121">
        <v>256</v>
      </c>
      <c r="W121">
        <v>256</v>
      </c>
      <c r="X121">
        <v>256</v>
      </c>
      <c r="AA121">
        <v>256</v>
      </c>
      <c r="AB121">
        <v>256</v>
      </c>
      <c r="AE121">
        <v>256</v>
      </c>
      <c r="AF121">
        <v>256</v>
      </c>
      <c r="AI121" s="151">
        <v>256</v>
      </c>
      <c r="AJ121" s="151">
        <v>256</v>
      </c>
      <c r="AM121" s="212">
        <v>256</v>
      </c>
      <c r="AN121" s="212">
        <v>256</v>
      </c>
      <c r="AQ121" s="221">
        <v>256</v>
      </c>
      <c r="AR121" s="221">
        <v>256</v>
      </c>
      <c r="AU121" s="223">
        <v>256</v>
      </c>
      <c r="AV121" s="223">
        <v>256</v>
      </c>
      <c r="AY121">
        <f>A121+1999</f>
        <v>2000</v>
      </c>
      <c r="AZ121" t="str">
        <f>VLOOKUP(B121,$BF$2:$BJ$75,4)</f>
        <v>Interior TFLs</v>
      </c>
      <c r="BA121" t="str">
        <f>VLOOKUP(B121,$BF$2:$BK$75,2)</f>
        <v>InteriorTFLs</v>
      </c>
      <c r="BB121" t="str">
        <f>VLOOKUP(B121,$BF$2:$BK$75,3)</f>
        <v>Interior TFLs</v>
      </c>
      <c r="BC121">
        <f>IF(B121&lt;40,B121,IF(VLOOKUP(B121,$BF$2:$BO$75,10,FALSE)="I",40,41))</f>
        <v>40</v>
      </c>
    </row>
    <row r="122" spans="1:55" ht="15" x14ac:dyDescent="0.25">
      <c r="A122">
        <v>1</v>
      </c>
      <c r="B122">
        <v>40</v>
      </c>
      <c r="C122">
        <v>304</v>
      </c>
      <c r="D122">
        <v>304</v>
      </c>
      <c r="G122">
        <v>304</v>
      </c>
      <c r="H122">
        <v>304</v>
      </c>
      <c r="K122">
        <v>304</v>
      </c>
      <c r="L122">
        <v>304</v>
      </c>
      <c r="O122">
        <v>304</v>
      </c>
      <c r="P122">
        <v>304</v>
      </c>
      <c r="S122">
        <v>304</v>
      </c>
      <c r="T122">
        <v>304</v>
      </c>
      <c r="W122">
        <v>304</v>
      </c>
      <c r="X122">
        <v>304</v>
      </c>
      <c r="AA122">
        <v>304</v>
      </c>
      <c r="AB122">
        <v>304</v>
      </c>
      <c r="AE122">
        <v>304</v>
      </c>
      <c r="AF122">
        <v>304</v>
      </c>
      <c r="AI122" s="151">
        <v>304</v>
      </c>
      <c r="AJ122" s="151">
        <v>304</v>
      </c>
      <c r="AM122" s="212">
        <v>304</v>
      </c>
      <c r="AN122" s="212">
        <v>304</v>
      </c>
      <c r="AQ122" s="221">
        <v>304</v>
      </c>
      <c r="AR122" s="221">
        <v>304</v>
      </c>
      <c r="AU122" s="223">
        <v>304</v>
      </c>
      <c r="AV122" s="223">
        <v>304</v>
      </c>
      <c r="AY122">
        <f>A122+1999</f>
        <v>2000</v>
      </c>
      <c r="AZ122" t="str">
        <f>VLOOKUP(B122,$BF$2:$BJ$75,4)</f>
        <v>Interior TFLs</v>
      </c>
      <c r="BA122" t="str">
        <f>VLOOKUP(B122,$BF$2:$BK$75,2)</f>
        <v>InteriorTFLs</v>
      </c>
      <c r="BB122" t="str">
        <f>VLOOKUP(B122,$BF$2:$BK$75,3)</f>
        <v>Interior TFLs</v>
      </c>
      <c r="BC122">
        <f>IF(B122&lt;40,B122,IF(VLOOKUP(B122,$BF$2:$BO$75,10,FALSE)="I",40,41))</f>
        <v>40</v>
      </c>
    </row>
    <row r="123" spans="1:55" ht="15" x14ac:dyDescent="0.25">
      <c r="A123">
        <v>1</v>
      </c>
      <c r="B123">
        <v>40</v>
      </c>
      <c r="C123">
        <v>4640</v>
      </c>
      <c r="D123">
        <v>4640</v>
      </c>
      <c r="G123">
        <v>1280</v>
      </c>
      <c r="H123">
        <v>1280</v>
      </c>
      <c r="K123">
        <v>1280</v>
      </c>
      <c r="L123">
        <v>1280</v>
      </c>
      <c r="O123">
        <v>1280</v>
      </c>
      <c r="P123">
        <v>1280</v>
      </c>
      <c r="S123">
        <v>1280</v>
      </c>
      <c r="T123">
        <v>1280</v>
      </c>
      <c r="W123">
        <v>1280</v>
      </c>
      <c r="X123">
        <v>1280</v>
      </c>
      <c r="AA123">
        <v>1280</v>
      </c>
      <c r="AB123">
        <v>1280</v>
      </c>
      <c r="AE123">
        <v>1280</v>
      </c>
      <c r="AF123">
        <v>1280</v>
      </c>
      <c r="AI123" s="151">
        <v>1280</v>
      </c>
      <c r="AJ123" s="151">
        <v>1280</v>
      </c>
      <c r="AM123" s="212">
        <v>1056</v>
      </c>
      <c r="AN123" s="212">
        <v>1056</v>
      </c>
      <c r="AQ123" s="221">
        <v>1056</v>
      </c>
      <c r="AR123" s="221">
        <v>1056</v>
      </c>
      <c r="AU123" s="223">
        <v>1056</v>
      </c>
      <c r="AV123" s="223">
        <v>1056</v>
      </c>
      <c r="AY123">
        <f>A123+1999</f>
        <v>2000</v>
      </c>
      <c r="AZ123" t="str">
        <f>VLOOKUP(B123,$BF$2:$BJ$75,4)</f>
        <v>Interior TFLs</v>
      </c>
      <c r="BA123" t="str">
        <f>VLOOKUP(B123,$BF$2:$BK$75,2)</f>
        <v>InteriorTFLs</v>
      </c>
      <c r="BB123" t="str">
        <f>VLOOKUP(B123,$BF$2:$BK$75,3)</f>
        <v>Interior TFLs</v>
      </c>
      <c r="BC123">
        <f>IF(B123&lt;40,B123,IF(VLOOKUP(B123,$BF$2:$BO$75,10,FALSE)="I",40,41))</f>
        <v>40</v>
      </c>
    </row>
    <row r="124" spans="1:55" ht="15" x14ac:dyDescent="0.25">
      <c r="A124">
        <v>1</v>
      </c>
      <c r="B124">
        <v>40</v>
      </c>
      <c r="C124">
        <v>6016</v>
      </c>
      <c r="D124">
        <v>26768</v>
      </c>
      <c r="G124">
        <v>14432</v>
      </c>
      <c r="H124">
        <v>46928</v>
      </c>
      <c r="K124">
        <v>11728</v>
      </c>
      <c r="L124">
        <v>45056</v>
      </c>
      <c r="O124">
        <v>14480</v>
      </c>
      <c r="P124">
        <v>48864</v>
      </c>
      <c r="S124">
        <v>12384</v>
      </c>
      <c r="T124">
        <v>45120</v>
      </c>
      <c r="W124">
        <v>15632</v>
      </c>
      <c r="X124">
        <v>53120</v>
      </c>
      <c r="AA124">
        <v>10784</v>
      </c>
      <c r="AB124">
        <v>45408</v>
      </c>
      <c r="AE124">
        <v>13584</v>
      </c>
      <c r="AF124">
        <v>49136</v>
      </c>
      <c r="AI124" s="151">
        <v>12064</v>
      </c>
      <c r="AJ124" s="151">
        <v>44320</v>
      </c>
      <c r="AM124" s="212">
        <v>10272</v>
      </c>
      <c r="AN124" s="212">
        <v>41008</v>
      </c>
      <c r="AQ124" s="221">
        <v>12256</v>
      </c>
      <c r="AR124" s="221">
        <v>43712</v>
      </c>
      <c r="AU124" s="223">
        <v>8752</v>
      </c>
      <c r="AV124" s="223">
        <v>41920</v>
      </c>
      <c r="AY124">
        <f>A124+1999</f>
        <v>2000</v>
      </c>
      <c r="AZ124" t="str">
        <f>VLOOKUP(B124,$BF$2:$BJ$75,4)</f>
        <v>Interior TFLs</v>
      </c>
      <c r="BA124" t="str">
        <f>VLOOKUP(B124,$BF$2:$BK$75,2)</f>
        <v>InteriorTFLs</v>
      </c>
      <c r="BB124" t="str">
        <f>VLOOKUP(B124,$BF$2:$BK$75,3)</f>
        <v>Interior TFLs</v>
      </c>
      <c r="BC124">
        <f>IF(B124&lt;40,B124,IF(VLOOKUP(B124,$BF$2:$BO$75,10,FALSE)="I",40,41))</f>
        <v>40</v>
      </c>
    </row>
    <row r="125" spans="1:55" ht="15" x14ac:dyDescent="0.25">
      <c r="A125">
        <v>1</v>
      </c>
      <c r="B125">
        <v>40</v>
      </c>
      <c r="C125">
        <v>6784</v>
      </c>
      <c r="D125">
        <v>8240</v>
      </c>
      <c r="G125">
        <v>11168</v>
      </c>
      <c r="H125">
        <v>14608</v>
      </c>
      <c r="K125">
        <v>11168</v>
      </c>
      <c r="L125">
        <v>14608</v>
      </c>
      <c r="O125">
        <v>11168</v>
      </c>
      <c r="P125">
        <v>14608</v>
      </c>
      <c r="S125">
        <v>11168</v>
      </c>
      <c r="T125">
        <v>14608</v>
      </c>
      <c r="W125">
        <v>11168</v>
      </c>
      <c r="X125">
        <v>14608</v>
      </c>
      <c r="AA125">
        <v>11168</v>
      </c>
      <c r="AB125">
        <v>14608</v>
      </c>
      <c r="AE125">
        <v>11168</v>
      </c>
      <c r="AF125">
        <v>14608</v>
      </c>
      <c r="AI125" s="151">
        <v>11168</v>
      </c>
      <c r="AJ125" s="151">
        <v>14608</v>
      </c>
      <c r="AM125" s="212">
        <v>10800</v>
      </c>
      <c r="AN125" s="212">
        <v>14240</v>
      </c>
      <c r="AQ125" s="221">
        <v>10800</v>
      </c>
      <c r="AR125" s="221">
        <v>14240</v>
      </c>
      <c r="AU125" s="223">
        <v>10800</v>
      </c>
      <c r="AV125" s="223">
        <v>14240</v>
      </c>
      <c r="AY125">
        <f>A125+1999</f>
        <v>2000</v>
      </c>
      <c r="AZ125" t="str">
        <f>VLOOKUP(B125,$BF$2:$BJ$75,4)</f>
        <v>Interior TFLs</v>
      </c>
      <c r="BA125" t="str">
        <f>VLOOKUP(B125,$BF$2:$BK$75,2)</f>
        <v>InteriorTFLs</v>
      </c>
      <c r="BB125" t="str">
        <f>VLOOKUP(B125,$BF$2:$BK$75,3)</f>
        <v>Interior TFLs</v>
      </c>
      <c r="BC125">
        <f>IF(B125&lt;40,B125,IF(VLOOKUP(B125,$BF$2:$BO$75,10,FALSE)="I",40,41))</f>
        <v>40</v>
      </c>
    </row>
    <row r="126" spans="1:55" ht="15" x14ac:dyDescent="0.25">
      <c r="A126">
        <v>1</v>
      </c>
      <c r="B126">
        <v>40</v>
      </c>
      <c r="C126">
        <v>13424</v>
      </c>
      <c r="D126">
        <v>19296</v>
      </c>
      <c r="G126">
        <v>13904</v>
      </c>
      <c r="H126">
        <v>24992</v>
      </c>
      <c r="K126">
        <v>16352</v>
      </c>
      <c r="L126">
        <v>28128</v>
      </c>
      <c r="O126">
        <v>17664</v>
      </c>
      <c r="P126">
        <v>30064</v>
      </c>
      <c r="S126">
        <v>17264</v>
      </c>
      <c r="T126">
        <v>27264</v>
      </c>
      <c r="W126">
        <v>18768</v>
      </c>
      <c r="X126">
        <v>26896</v>
      </c>
      <c r="AA126">
        <v>19904</v>
      </c>
      <c r="AB126">
        <v>33776</v>
      </c>
      <c r="AE126">
        <v>22464</v>
      </c>
      <c r="AF126">
        <v>28832</v>
      </c>
      <c r="AI126" s="151">
        <v>16304</v>
      </c>
      <c r="AJ126" s="151">
        <v>30096</v>
      </c>
      <c r="AM126" s="212">
        <v>19824</v>
      </c>
      <c r="AN126" s="212">
        <v>33536</v>
      </c>
      <c r="AQ126" s="221">
        <v>16016</v>
      </c>
      <c r="AR126" s="221">
        <v>28784</v>
      </c>
      <c r="AU126" s="223">
        <v>15072</v>
      </c>
      <c r="AV126" s="223">
        <v>23760</v>
      </c>
      <c r="AY126">
        <f>A126+1999</f>
        <v>2000</v>
      </c>
      <c r="AZ126" t="str">
        <f>VLOOKUP(B126,$BF$2:$BJ$75,4)</f>
        <v>Interior TFLs</v>
      </c>
      <c r="BA126" t="str">
        <f>VLOOKUP(B126,$BF$2:$BK$75,2)</f>
        <v>InteriorTFLs</v>
      </c>
      <c r="BB126" t="str">
        <f>VLOOKUP(B126,$BF$2:$BK$75,3)</f>
        <v>Interior TFLs</v>
      </c>
      <c r="BC126">
        <f>IF(B126&lt;40,B126,IF(VLOOKUP(B126,$BF$2:$BO$75,10,FALSE)="I",40,41))</f>
        <v>40</v>
      </c>
    </row>
    <row r="127" spans="1:55" ht="15" x14ac:dyDescent="0.25">
      <c r="A127">
        <v>1</v>
      </c>
      <c r="B127">
        <v>40</v>
      </c>
      <c r="C127">
        <v>6304</v>
      </c>
      <c r="D127">
        <v>32128</v>
      </c>
      <c r="G127">
        <v>16768</v>
      </c>
      <c r="H127">
        <v>43344</v>
      </c>
      <c r="K127">
        <v>19680</v>
      </c>
      <c r="L127">
        <v>45600</v>
      </c>
      <c r="O127">
        <v>18672</v>
      </c>
      <c r="P127">
        <v>45568</v>
      </c>
      <c r="S127">
        <v>17088</v>
      </c>
      <c r="T127">
        <v>42656</v>
      </c>
      <c r="W127">
        <v>17088</v>
      </c>
      <c r="X127">
        <v>42864</v>
      </c>
      <c r="AA127">
        <v>15264</v>
      </c>
      <c r="AB127">
        <v>42048</v>
      </c>
      <c r="AE127">
        <v>14864</v>
      </c>
      <c r="AF127">
        <v>40480</v>
      </c>
      <c r="AI127" s="151">
        <v>15456</v>
      </c>
      <c r="AJ127" s="151">
        <v>40880</v>
      </c>
      <c r="AM127" s="212">
        <v>14288</v>
      </c>
      <c r="AN127" s="212">
        <v>38432</v>
      </c>
      <c r="AQ127" s="221">
        <v>15920</v>
      </c>
      <c r="AR127" s="221">
        <v>40336</v>
      </c>
      <c r="AU127" s="223">
        <v>18576</v>
      </c>
      <c r="AV127" s="223">
        <v>42896</v>
      </c>
      <c r="AY127">
        <f>A127+1999</f>
        <v>2000</v>
      </c>
      <c r="AZ127" t="str">
        <f>VLOOKUP(B127,$BF$2:$BJ$75,4)</f>
        <v>Interior TFLs</v>
      </c>
      <c r="BA127" t="str">
        <f>VLOOKUP(B127,$BF$2:$BK$75,2)</f>
        <v>InteriorTFLs</v>
      </c>
      <c r="BB127" t="str">
        <f>VLOOKUP(B127,$BF$2:$BK$75,3)</f>
        <v>Interior TFLs</v>
      </c>
      <c r="BC127">
        <f>IF(B127&lt;40,B127,IF(VLOOKUP(B127,$BF$2:$BO$75,10,FALSE)="I",40,41))</f>
        <v>40</v>
      </c>
    </row>
    <row r="128" spans="1:55" ht="15" x14ac:dyDescent="0.25">
      <c r="A128">
        <v>1</v>
      </c>
      <c r="B128">
        <v>40</v>
      </c>
      <c r="C128">
        <v>28224</v>
      </c>
      <c r="D128">
        <v>62832</v>
      </c>
      <c r="G128">
        <v>20880</v>
      </c>
      <c r="H128">
        <v>46128</v>
      </c>
      <c r="K128">
        <v>21600</v>
      </c>
      <c r="L128">
        <v>48400</v>
      </c>
      <c r="O128">
        <v>20272</v>
      </c>
      <c r="P128">
        <v>47152</v>
      </c>
      <c r="S128">
        <v>21168</v>
      </c>
      <c r="T128">
        <v>48080</v>
      </c>
      <c r="W128">
        <v>21056</v>
      </c>
      <c r="X128">
        <v>47968</v>
      </c>
      <c r="AA128">
        <v>21136</v>
      </c>
      <c r="AB128">
        <v>48048</v>
      </c>
      <c r="AE128">
        <v>21616</v>
      </c>
      <c r="AF128">
        <v>48400</v>
      </c>
      <c r="AI128" s="151">
        <v>20272</v>
      </c>
      <c r="AJ128" s="151">
        <v>47056</v>
      </c>
      <c r="AM128" s="212">
        <v>21008</v>
      </c>
      <c r="AN128" s="212">
        <v>47792</v>
      </c>
      <c r="AQ128" s="221">
        <v>21040</v>
      </c>
      <c r="AR128" s="221">
        <v>47824</v>
      </c>
      <c r="AU128" s="223">
        <v>20352</v>
      </c>
      <c r="AV128" s="223">
        <v>47136</v>
      </c>
      <c r="AY128">
        <f>A128+1999</f>
        <v>2000</v>
      </c>
      <c r="AZ128" t="str">
        <f>VLOOKUP(B128,$BF$2:$BJ$75,4)</f>
        <v>Interior TFLs</v>
      </c>
      <c r="BA128" t="str">
        <f>VLOOKUP(B128,$BF$2:$BK$75,2)</f>
        <v>InteriorTFLs</v>
      </c>
      <c r="BB128" t="str">
        <f>VLOOKUP(B128,$BF$2:$BK$75,3)</f>
        <v>Interior TFLs</v>
      </c>
      <c r="BC128">
        <f>IF(B128&lt;40,B128,IF(VLOOKUP(B128,$BF$2:$BO$75,10,FALSE)="I",40,41))</f>
        <v>40</v>
      </c>
    </row>
    <row r="129" spans="1:55" ht="15" x14ac:dyDescent="0.25">
      <c r="A129">
        <v>1</v>
      </c>
      <c r="B129">
        <v>40</v>
      </c>
      <c r="C129">
        <v>39632</v>
      </c>
      <c r="D129">
        <v>83504</v>
      </c>
      <c r="G129">
        <v>47376</v>
      </c>
      <c r="H129">
        <v>100560</v>
      </c>
      <c r="K129">
        <v>51648</v>
      </c>
      <c r="L129">
        <v>107568</v>
      </c>
      <c r="O129">
        <v>51008</v>
      </c>
      <c r="P129">
        <v>106224</v>
      </c>
      <c r="S129">
        <v>53088</v>
      </c>
      <c r="T129">
        <v>108912</v>
      </c>
      <c r="W129">
        <v>52496</v>
      </c>
      <c r="X129">
        <v>109632</v>
      </c>
      <c r="AA129">
        <v>53376</v>
      </c>
      <c r="AB129">
        <v>110592</v>
      </c>
      <c r="AE129">
        <v>47920</v>
      </c>
      <c r="AF129">
        <v>105168</v>
      </c>
      <c r="AI129" s="151">
        <v>49008</v>
      </c>
      <c r="AJ129" s="151">
        <v>102656</v>
      </c>
      <c r="AM129" s="212">
        <v>48160</v>
      </c>
      <c r="AN129" s="212">
        <v>106096</v>
      </c>
      <c r="AQ129" s="221">
        <v>49824</v>
      </c>
      <c r="AR129" s="221">
        <v>108032</v>
      </c>
      <c r="AU129" s="223">
        <v>50752</v>
      </c>
      <c r="AV129" s="223">
        <v>110672</v>
      </c>
      <c r="AY129">
        <f>A129+1999</f>
        <v>2000</v>
      </c>
      <c r="AZ129" t="str">
        <f>VLOOKUP(B129,$BF$2:$BJ$75,4)</f>
        <v>Interior TFLs</v>
      </c>
      <c r="BA129" t="str">
        <f>VLOOKUP(B129,$BF$2:$BK$75,2)</f>
        <v>InteriorTFLs</v>
      </c>
      <c r="BB129" t="str">
        <f>VLOOKUP(B129,$BF$2:$BK$75,3)</f>
        <v>Interior TFLs</v>
      </c>
      <c r="BC129">
        <f>IF(B129&lt;40,B129,IF(VLOOKUP(B129,$BF$2:$BO$75,10,FALSE)="I",40,41))</f>
        <v>40</v>
      </c>
    </row>
    <row r="130" spans="1:55" ht="15" x14ac:dyDescent="0.25">
      <c r="A130">
        <v>1</v>
      </c>
      <c r="B130">
        <v>40</v>
      </c>
      <c r="C130">
        <v>69952</v>
      </c>
      <c r="D130">
        <v>105008</v>
      </c>
      <c r="G130">
        <v>74944</v>
      </c>
      <c r="H130">
        <v>131216</v>
      </c>
      <c r="K130">
        <v>74368</v>
      </c>
      <c r="L130">
        <v>130560</v>
      </c>
      <c r="O130">
        <v>74784</v>
      </c>
      <c r="P130">
        <v>129872</v>
      </c>
      <c r="S130">
        <v>74176</v>
      </c>
      <c r="T130">
        <v>128032</v>
      </c>
      <c r="W130">
        <v>74960</v>
      </c>
      <c r="X130">
        <v>131920</v>
      </c>
      <c r="AA130">
        <v>69504</v>
      </c>
      <c r="AB130">
        <v>124112</v>
      </c>
      <c r="AE130">
        <v>75312</v>
      </c>
      <c r="AF130">
        <v>134752</v>
      </c>
      <c r="AI130" s="151">
        <v>68656</v>
      </c>
      <c r="AJ130" s="151">
        <v>123264</v>
      </c>
      <c r="AM130" s="212">
        <v>73216</v>
      </c>
      <c r="AN130" s="212">
        <v>127008</v>
      </c>
      <c r="AQ130" s="221">
        <v>72592</v>
      </c>
      <c r="AR130" s="221">
        <v>125472</v>
      </c>
      <c r="AU130" s="223">
        <v>67344</v>
      </c>
      <c r="AV130" s="223">
        <v>122400</v>
      </c>
      <c r="AY130">
        <f>A130+1999</f>
        <v>2000</v>
      </c>
      <c r="AZ130" t="str">
        <f>VLOOKUP(B130,$BF$2:$BJ$75,4)</f>
        <v>Interior TFLs</v>
      </c>
      <c r="BA130" t="str">
        <f>VLOOKUP(B130,$BF$2:$BK$75,2)</f>
        <v>InteriorTFLs</v>
      </c>
      <c r="BB130" t="str">
        <f>VLOOKUP(B130,$BF$2:$BK$75,3)</f>
        <v>Interior TFLs</v>
      </c>
      <c r="BC130">
        <f>IF(B130&lt;40,B130,IF(VLOOKUP(B130,$BF$2:$BO$75,10,FALSE)="I",40,41))</f>
        <v>40</v>
      </c>
    </row>
    <row r="131" spans="1:55" ht="15" x14ac:dyDescent="0.25">
      <c r="A131">
        <v>1</v>
      </c>
      <c r="B131">
        <v>40</v>
      </c>
      <c r="C131">
        <v>63360</v>
      </c>
      <c r="D131">
        <v>112272</v>
      </c>
      <c r="G131">
        <v>101696</v>
      </c>
      <c r="H131">
        <v>178032</v>
      </c>
      <c r="K131">
        <v>105808</v>
      </c>
      <c r="L131">
        <v>180480</v>
      </c>
      <c r="O131">
        <v>100992</v>
      </c>
      <c r="P131">
        <v>181280</v>
      </c>
      <c r="S131">
        <v>101936</v>
      </c>
      <c r="T131">
        <v>176992</v>
      </c>
      <c r="W131">
        <v>105328</v>
      </c>
      <c r="X131">
        <v>184672</v>
      </c>
      <c r="AA131">
        <v>104416</v>
      </c>
      <c r="AB131">
        <v>176848</v>
      </c>
      <c r="AE131">
        <v>105376</v>
      </c>
      <c r="AF131">
        <v>180992</v>
      </c>
      <c r="AI131" s="151">
        <v>105648</v>
      </c>
      <c r="AJ131" s="151">
        <v>177744</v>
      </c>
      <c r="AM131" s="212">
        <v>103776</v>
      </c>
      <c r="AN131" s="212">
        <v>182384</v>
      </c>
      <c r="AQ131" s="221">
        <v>104160</v>
      </c>
      <c r="AR131" s="221">
        <v>172320</v>
      </c>
      <c r="AU131" s="223">
        <v>107024</v>
      </c>
      <c r="AV131" s="223">
        <v>185264</v>
      </c>
      <c r="AY131">
        <f>A131+1999</f>
        <v>2000</v>
      </c>
      <c r="AZ131" t="str">
        <f>VLOOKUP(B131,$BF$2:$BJ$75,4)</f>
        <v>Interior TFLs</v>
      </c>
      <c r="BA131" t="str">
        <f>VLOOKUP(B131,$BF$2:$BK$75,2)</f>
        <v>InteriorTFLs</v>
      </c>
      <c r="BB131" t="str">
        <f>VLOOKUP(B131,$BF$2:$BK$75,3)</f>
        <v>Interior TFLs</v>
      </c>
      <c r="BC131">
        <f>IF(B131&lt;40,B131,IF(VLOOKUP(B131,$BF$2:$BO$75,10,FALSE)="I",40,41))</f>
        <v>40</v>
      </c>
    </row>
    <row r="132" spans="1:55" ht="15" x14ac:dyDescent="0.25">
      <c r="A132">
        <v>1</v>
      </c>
      <c r="B132">
        <v>40</v>
      </c>
      <c r="C132">
        <v>72304</v>
      </c>
      <c r="D132">
        <v>171648</v>
      </c>
      <c r="G132">
        <v>109440</v>
      </c>
      <c r="H132">
        <v>211168</v>
      </c>
      <c r="K132">
        <v>118464</v>
      </c>
      <c r="L132">
        <v>213120</v>
      </c>
      <c r="O132">
        <v>116224</v>
      </c>
      <c r="P132">
        <v>226560</v>
      </c>
      <c r="S132">
        <v>120272</v>
      </c>
      <c r="T132">
        <v>227488</v>
      </c>
      <c r="W132">
        <v>120080</v>
      </c>
      <c r="X132">
        <v>206784</v>
      </c>
      <c r="AA132">
        <v>125280</v>
      </c>
      <c r="AB132">
        <v>229360</v>
      </c>
      <c r="AE132">
        <v>125280</v>
      </c>
      <c r="AF132">
        <v>228080</v>
      </c>
      <c r="AI132" s="151">
        <v>129104</v>
      </c>
      <c r="AJ132" s="151">
        <v>229504</v>
      </c>
      <c r="AM132" s="212">
        <v>121200</v>
      </c>
      <c r="AN132" s="212">
        <v>212448</v>
      </c>
      <c r="AQ132" s="221">
        <v>110768</v>
      </c>
      <c r="AR132" s="221">
        <v>211824</v>
      </c>
      <c r="AU132" s="223">
        <v>122288</v>
      </c>
      <c r="AV132" s="223">
        <v>219776</v>
      </c>
      <c r="AY132">
        <f>A132+1999</f>
        <v>2000</v>
      </c>
      <c r="AZ132" t="str">
        <f>VLOOKUP(B132,$BF$2:$BJ$75,4)</f>
        <v>Interior TFLs</v>
      </c>
      <c r="BA132" t="str">
        <f>VLOOKUP(B132,$BF$2:$BK$75,2)</f>
        <v>InteriorTFLs</v>
      </c>
      <c r="BB132" t="str">
        <f>VLOOKUP(B132,$BF$2:$BK$75,3)</f>
        <v>Interior TFLs</v>
      </c>
      <c r="BC132">
        <f>IF(B132&lt;40,B132,IF(VLOOKUP(B132,$BF$2:$BO$75,10,FALSE)="I",40,41))</f>
        <v>40</v>
      </c>
    </row>
    <row r="133" spans="1:55" ht="15" x14ac:dyDescent="0.25">
      <c r="A133">
        <v>1</v>
      </c>
      <c r="B133">
        <v>40</v>
      </c>
      <c r="C133">
        <v>48048</v>
      </c>
      <c r="D133">
        <v>149584</v>
      </c>
      <c r="G133">
        <v>130800</v>
      </c>
      <c r="H133">
        <v>253232</v>
      </c>
      <c r="K133">
        <v>140960</v>
      </c>
      <c r="L133">
        <v>270720</v>
      </c>
      <c r="O133">
        <v>132272</v>
      </c>
      <c r="P133">
        <v>268896</v>
      </c>
      <c r="S133">
        <v>137600</v>
      </c>
      <c r="T133">
        <v>269904</v>
      </c>
      <c r="W133">
        <v>134480</v>
      </c>
      <c r="X133">
        <v>258512</v>
      </c>
      <c r="AA133">
        <v>131856</v>
      </c>
      <c r="AB133">
        <v>257392</v>
      </c>
      <c r="AE133">
        <v>131568</v>
      </c>
      <c r="AF133">
        <v>257616</v>
      </c>
      <c r="AI133" s="151">
        <v>130208</v>
      </c>
      <c r="AJ133" s="151">
        <v>259840</v>
      </c>
      <c r="AM133" s="212">
        <v>127680</v>
      </c>
      <c r="AN133" s="212">
        <v>255600</v>
      </c>
      <c r="AQ133" s="221">
        <v>131024</v>
      </c>
      <c r="AR133" s="221">
        <v>257520</v>
      </c>
      <c r="AU133" s="223">
        <v>131440</v>
      </c>
      <c r="AV133" s="223">
        <v>263680</v>
      </c>
      <c r="AY133">
        <f>A133+1999</f>
        <v>2000</v>
      </c>
      <c r="AZ133" t="str">
        <f>VLOOKUP(B133,$BF$2:$BJ$75,4)</f>
        <v>Interior TFLs</v>
      </c>
      <c r="BA133" t="str">
        <f>VLOOKUP(B133,$BF$2:$BK$75,2)</f>
        <v>InteriorTFLs</v>
      </c>
      <c r="BB133" t="str">
        <f>VLOOKUP(B133,$BF$2:$BK$75,3)</f>
        <v>Interior TFLs</v>
      </c>
      <c r="BC133">
        <f>IF(B133&lt;40,B133,IF(VLOOKUP(B133,$BF$2:$BO$75,10,FALSE)="I",40,41))</f>
        <v>40</v>
      </c>
    </row>
    <row r="134" spans="1:55" ht="15" x14ac:dyDescent="0.25">
      <c r="A134">
        <v>1</v>
      </c>
      <c r="B134">
        <v>41</v>
      </c>
      <c r="C134">
        <v>0</v>
      </c>
      <c r="D134">
        <v>0</v>
      </c>
      <c r="G134">
        <v>0</v>
      </c>
      <c r="H134">
        <v>0</v>
      </c>
      <c r="K134">
        <v>0</v>
      </c>
      <c r="L134">
        <v>0</v>
      </c>
      <c r="O134">
        <v>0</v>
      </c>
      <c r="P134">
        <v>0</v>
      </c>
      <c r="S134">
        <v>0</v>
      </c>
      <c r="T134">
        <v>0</v>
      </c>
      <c r="W134">
        <v>0</v>
      </c>
      <c r="X134">
        <v>0</v>
      </c>
      <c r="AA134">
        <v>0</v>
      </c>
      <c r="AB134">
        <v>0</v>
      </c>
      <c r="AE134">
        <v>0</v>
      </c>
      <c r="AF134">
        <v>0</v>
      </c>
      <c r="AI134" s="151">
        <v>0</v>
      </c>
      <c r="AJ134" s="151">
        <v>0</v>
      </c>
      <c r="AM134" s="212">
        <v>0</v>
      </c>
      <c r="AN134" s="212">
        <v>0</v>
      </c>
      <c r="AQ134" s="221">
        <v>0</v>
      </c>
      <c r="AR134" s="221">
        <v>0</v>
      </c>
      <c r="AU134" s="223">
        <v>0</v>
      </c>
      <c r="AV134" s="223">
        <v>0</v>
      </c>
      <c r="AY134">
        <f>A134+1999</f>
        <v>2000</v>
      </c>
      <c r="AZ134" t="str">
        <f>VLOOKUP(B134,$BF$2:$BJ$75,4)</f>
        <v>Coast TFLs</v>
      </c>
      <c r="BA134" t="str">
        <f>VLOOKUP(B134,$BF$2:$BK$75,2)</f>
        <v>CoastTFLs</v>
      </c>
      <c r="BB134" t="str">
        <f>VLOOKUP(B134,$BF$2:$BK$75,3)</f>
        <v>Coast TFLs</v>
      </c>
      <c r="BC134">
        <f>IF(B134&lt;40,B134,IF(VLOOKUP(B134,$BF$2:$BO$75,10,FALSE)="I",40,41))</f>
        <v>41</v>
      </c>
    </row>
    <row r="135" spans="1:55" ht="15" x14ac:dyDescent="0.25">
      <c r="A135">
        <v>1</v>
      </c>
      <c r="B135">
        <v>41</v>
      </c>
      <c r="C135">
        <v>0</v>
      </c>
      <c r="D135">
        <v>0</v>
      </c>
      <c r="G135">
        <v>0</v>
      </c>
      <c r="H135">
        <v>0</v>
      </c>
      <c r="K135">
        <v>0</v>
      </c>
      <c r="L135">
        <v>0</v>
      </c>
      <c r="O135">
        <v>0</v>
      </c>
      <c r="P135">
        <v>0</v>
      </c>
      <c r="S135">
        <v>0</v>
      </c>
      <c r="T135">
        <v>0</v>
      </c>
      <c r="W135">
        <v>0</v>
      </c>
      <c r="X135">
        <v>0</v>
      </c>
      <c r="AA135">
        <v>0</v>
      </c>
      <c r="AB135">
        <v>0</v>
      </c>
      <c r="AE135">
        <v>0</v>
      </c>
      <c r="AF135">
        <v>0</v>
      </c>
      <c r="AI135" s="151">
        <v>0</v>
      </c>
      <c r="AJ135" s="151">
        <v>0</v>
      </c>
      <c r="AM135" s="212">
        <v>0</v>
      </c>
      <c r="AN135" s="212">
        <v>0</v>
      </c>
      <c r="AQ135" s="221">
        <v>0</v>
      </c>
      <c r="AR135" s="221">
        <v>0</v>
      </c>
      <c r="AU135" s="223">
        <v>0</v>
      </c>
      <c r="AV135" s="223">
        <v>0</v>
      </c>
      <c r="AY135">
        <f>A135+1999</f>
        <v>2000</v>
      </c>
      <c r="AZ135" t="str">
        <f>VLOOKUP(B135,$BF$2:$BJ$75,4)</f>
        <v>Coast TFLs</v>
      </c>
      <c r="BA135" t="str">
        <f>VLOOKUP(B135,$BF$2:$BK$75,2)</f>
        <v>CoastTFLs</v>
      </c>
      <c r="BB135" t="str">
        <f>VLOOKUP(B135,$BF$2:$BK$75,3)</f>
        <v>Coast TFLs</v>
      </c>
      <c r="BC135">
        <f>IF(B135&lt;40,B135,IF(VLOOKUP(B135,$BF$2:$BO$75,10,FALSE)="I",40,41))</f>
        <v>41</v>
      </c>
    </row>
    <row r="136" spans="1:55" ht="15" x14ac:dyDescent="0.25">
      <c r="A136">
        <v>1</v>
      </c>
      <c r="B136">
        <v>41</v>
      </c>
      <c r="C136">
        <v>0</v>
      </c>
      <c r="D136">
        <v>0</v>
      </c>
      <c r="G136">
        <v>0</v>
      </c>
      <c r="H136">
        <v>0</v>
      </c>
      <c r="K136">
        <v>0</v>
      </c>
      <c r="L136">
        <v>0</v>
      </c>
      <c r="O136">
        <v>0</v>
      </c>
      <c r="P136">
        <v>0</v>
      </c>
      <c r="S136">
        <v>0</v>
      </c>
      <c r="T136">
        <v>0</v>
      </c>
      <c r="W136">
        <v>0</v>
      </c>
      <c r="X136">
        <v>0</v>
      </c>
      <c r="AA136">
        <v>0</v>
      </c>
      <c r="AB136">
        <v>0</v>
      </c>
      <c r="AE136">
        <v>0</v>
      </c>
      <c r="AF136">
        <v>0</v>
      </c>
      <c r="AI136" s="151">
        <v>0</v>
      </c>
      <c r="AJ136" s="151">
        <v>0</v>
      </c>
      <c r="AM136" s="212">
        <v>0</v>
      </c>
      <c r="AN136" s="212">
        <v>0</v>
      </c>
      <c r="AQ136" s="221">
        <v>0</v>
      </c>
      <c r="AR136" s="221">
        <v>0</v>
      </c>
      <c r="AU136" s="223">
        <v>0</v>
      </c>
      <c r="AV136" s="223">
        <v>0</v>
      </c>
      <c r="AY136">
        <f>A136+1999</f>
        <v>2000</v>
      </c>
      <c r="AZ136" t="str">
        <f>VLOOKUP(B136,$BF$2:$BJ$75,4)</f>
        <v>Coast TFLs</v>
      </c>
      <c r="BA136" t="str">
        <f>VLOOKUP(B136,$BF$2:$BK$75,2)</f>
        <v>CoastTFLs</v>
      </c>
      <c r="BB136" t="str">
        <f>VLOOKUP(B136,$BF$2:$BK$75,3)</f>
        <v>Coast TFLs</v>
      </c>
      <c r="BC136">
        <f>IF(B136&lt;40,B136,IF(VLOOKUP(B136,$BF$2:$BO$75,10,FALSE)="I",40,41))</f>
        <v>41</v>
      </c>
    </row>
    <row r="137" spans="1:55" ht="15" x14ac:dyDescent="0.25">
      <c r="A137">
        <v>1</v>
      </c>
      <c r="B137">
        <v>41</v>
      </c>
      <c r="C137">
        <v>0</v>
      </c>
      <c r="D137">
        <v>0</v>
      </c>
      <c r="G137">
        <v>0</v>
      </c>
      <c r="H137">
        <v>0</v>
      </c>
      <c r="K137">
        <v>0</v>
      </c>
      <c r="L137">
        <v>0</v>
      </c>
      <c r="O137">
        <v>0</v>
      </c>
      <c r="P137">
        <v>0</v>
      </c>
      <c r="S137">
        <v>0</v>
      </c>
      <c r="T137">
        <v>0</v>
      </c>
      <c r="W137">
        <v>0</v>
      </c>
      <c r="X137">
        <v>0</v>
      </c>
      <c r="AA137">
        <v>0</v>
      </c>
      <c r="AB137">
        <v>0</v>
      </c>
      <c r="AE137">
        <v>0</v>
      </c>
      <c r="AF137">
        <v>0</v>
      </c>
      <c r="AI137" s="151">
        <v>0</v>
      </c>
      <c r="AJ137" s="151">
        <v>0</v>
      </c>
      <c r="AM137" s="212">
        <v>0</v>
      </c>
      <c r="AN137" s="212">
        <v>0</v>
      </c>
      <c r="AQ137" s="221">
        <v>0</v>
      </c>
      <c r="AR137" s="221">
        <v>0</v>
      </c>
      <c r="AU137" s="223">
        <v>0</v>
      </c>
      <c r="AV137" s="223">
        <v>0</v>
      </c>
      <c r="AY137">
        <f>A137+1999</f>
        <v>2000</v>
      </c>
      <c r="AZ137" t="str">
        <f>VLOOKUP(B137,$BF$2:$BJ$75,4)</f>
        <v>Coast TFLs</v>
      </c>
      <c r="BA137" t="str">
        <f>VLOOKUP(B137,$BF$2:$BK$75,2)</f>
        <v>CoastTFLs</v>
      </c>
      <c r="BB137" t="str">
        <f>VLOOKUP(B137,$BF$2:$BK$75,3)</f>
        <v>Coast TFLs</v>
      </c>
      <c r="BC137">
        <f>IF(B137&lt;40,B137,IF(VLOOKUP(B137,$BF$2:$BO$75,10,FALSE)="I",40,41))</f>
        <v>41</v>
      </c>
    </row>
    <row r="138" spans="1:55" ht="15" x14ac:dyDescent="0.25">
      <c r="A138">
        <v>1</v>
      </c>
      <c r="B138">
        <v>41</v>
      </c>
      <c r="C138">
        <v>0</v>
      </c>
      <c r="D138">
        <v>0</v>
      </c>
      <c r="G138">
        <v>0</v>
      </c>
      <c r="H138">
        <v>0</v>
      </c>
      <c r="K138">
        <v>0</v>
      </c>
      <c r="L138">
        <v>0</v>
      </c>
      <c r="O138">
        <v>0</v>
      </c>
      <c r="P138">
        <v>0</v>
      </c>
      <c r="S138">
        <v>0</v>
      </c>
      <c r="T138">
        <v>0</v>
      </c>
      <c r="W138">
        <v>0</v>
      </c>
      <c r="X138">
        <v>0</v>
      </c>
      <c r="AA138">
        <v>0</v>
      </c>
      <c r="AB138">
        <v>0</v>
      </c>
      <c r="AE138">
        <v>0</v>
      </c>
      <c r="AF138">
        <v>0</v>
      </c>
      <c r="AI138" s="151">
        <v>0</v>
      </c>
      <c r="AJ138" s="151">
        <v>0</v>
      </c>
      <c r="AM138" s="212">
        <v>0</v>
      </c>
      <c r="AN138" s="212">
        <v>0</v>
      </c>
      <c r="AQ138" s="221">
        <v>0</v>
      </c>
      <c r="AR138" s="221">
        <v>0</v>
      </c>
      <c r="AU138" s="223">
        <v>0</v>
      </c>
      <c r="AV138" s="223">
        <v>0</v>
      </c>
      <c r="AY138">
        <f>A138+1999</f>
        <v>2000</v>
      </c>
      <c r="AZ138" t="str">
        <f>VLOOKUP(B138,$BF$2:$BJ$75,4)</f>
        <v>Coast TFLs</v>
      </c>
      <c r="BA138" t="str">
        <f>VLOOKUP(B138,$BF$2:$BK$75,2)</f>
        <v>CoastTFLs</v>
      </c>
      <c r="BB138" t="str">
        <f>VLOOKUP(B138,$BF$2:$BK$75,3)</f>
        <v>Coast TFLs</v>
      </c>
      <c r="BC138">
        <f>IF(B138&lt;40,B138,IF(VLOOKUP(B138,$BF$2:$BO$75,10,FALSE)="I",40,41))</f>
        <v>41</v>
      </c>
    </row>
    <row r="139" spans="1:55" ht="15" x14ac:dyDescent="0.25">
      <c r="A139">
        <v>1</v>
      </c>
      <c r="B139">
        <v>41</v>
      </c>
      <c r="C139">
        <v>0</v>
      </c>
      <c r="D139">
        <v>0</v>
      </c>
      <c r="G139">
        <v>0</v>
      </c>
      <c r="H139">
        <v>0</v>
      </c>
      <c r="K139">
        <v>0</v>
      </c>
      <c r="L139">
        <v>0</v>
      </c>
      <c r="O139">
        <v>0</v>
      </c>
      <c r="P139">
        <v>0</v>
      </c>
      <c r="S139">
        <v>0</v>
      </c>
      <c r="T139">
        <v>0</v>
      </c>
      <c r="W139">
        <v>0</v>
      </c>
      <c r="X139">
        <v>0</v>
      </c>
      <c r="AA139">
        <v>0</v>
      </c>
      <c r="AB139">
        <v>0</v>
      </c>
      <c r="AE139">
        <v>0</v>
      </c>
      <c r="AF139">
        <v>0</v>
      </c>
      <c r="AI139" s="151">
        <v>0</v>
      </c>
      <c r="AJ139" s="151">
        <v>0</v>
      </c>
      <c r="AM139" s="212">
        <v>0</v>
      </c>
      <c r="AN139" s="212">
        <v>0</v>
      </c>
      <c r="AQ139" s="221">
        <v>0</v>
      </c>
      <c r="AR139" s="221">
        <v>0</v>
      </c>
      <c r="AU139" s="223">
        <v>0</v>
      </c>
      <c r="AV139" s="223">
        <v>0</v>
      </c>
      <c r="AY139">
        <f>A139+1999</f>
        <v>2000</v>
      </c>
      <c r="AZ139" t="str">
        <f>VLOOKUP(B139,$BF$2:$BJ$75,4)</f>
        <v>Coast TFLs</v>
      </c>
      <c r="BA139" t="str">
        <f>VLOOKUP(B139,$BF$2:$BK$75,2)</f>
        <v>CoastTFLs</v>
      </c>
      <c r="BB139" t="str">
        <f>VLOOKUP(B139,$BF$2:$BK$75,3)</f>
        <v>Coast TFLs</v>
      </c>
      <c r="BC139">
        <f>IF(B139&lt;40,B139,IF(VLOOKUP(B139,$BF$2:$BO$75,10,FALSE)="I",40,41))</f>
        <v>41</v>
      </c>
    </row>
    <row r="140" spans="1:55" ht="15" x14ac:dyDescent="0.25">
      <c r="A140">
        <v>1</v>
      </c>
      <c r="B140">
        <v>41</v>
      </c>
      <c r="C140">
        <v>0</v>
      </c>
      <c r="D140">
        <v>0</v>
      </c>
      <c r="G140">
        <v>0</v>
      </c>
      <c r="H140">
        <v>0</v>
      </c>
      <c r="K140">
        <v>0</v>
      </c>
      <c r="L140">
        <v>0</v>
      </c>
      <c r="O140">
        <v>0</v>
      </c>
      <c r="P140">
        <v>0</v>
      </c>
      <c r="S140">
        <v>0</v>
      </c>
      <c r="T140">
        <v>0</v>
      </c>
      <c r="W140">
        <v>0</v>
      </c>
      <c r="X140">
        <v>0</v>
      </c>
      <c r="AA140">
        <v>0</v>
      </c>
      <c r="AB140">
        <v>0</v>
      </c>
      <c r="AE140">
        <v>0</v>
      </c>
      <c r="AF140">
        <v>0</v>
      </c>
      <c r="AI140" s="151">
        <v>0</v>
      </c>
      <c r="AJ140" s="151">
        <v>0</v>
      </c>
      <c r="AM140" s="212">
        <v>0</v>
      </c>
      <c r="AN140" s="212">
        <v>0</v>
      </c>
      <c r="AQ140" s="221">
        <v>0</v>
      </c>
      <c r="AR140" s="221">
        <v>0</v>
      </c>
      <c r="AU140" s="223">
        <v>0</v>
      </c>
      <c r="AV140" s="223">
        <v>0</v>
      </c>
      <c r="AY140">
        <f>A140+1999</f>
        <v>2000</v>
      </c>
      <c r="AZ140" t="str">
        <f>VLOOKUP(B140,$BF$2:$BJ$75,4)</f>
        <v>Coast TFLs</v>
      </c>
      <c r="BA140" t="str">
        <f>VLOOKUP(B140,$BF$2:$BK$75,2)</f>
        <v>CoastTFLs</v>
      </c>
      <c r="BB140" t="str">
        <f>VLOOKUP(B140,$BF$2:$BK$75,3)</f>
        <v>Coast TFLs</v>
      </c>
      <c r="BC140">
        <f>IF(B140&lt;40,B140,IF(VLOOKUP(B140,$BF$2:$BO$75,10,FALSE)="I",40,41))</f>
        <v>41</v>
      </c>
    </row>
    <row r="141" spans="1:55" ht="15" x14ac:dyDescent="0.25">
      <c r="A141">
        <v>1</v>
      </c>
      <c r="B141">
        <v>41</v>
      </c>
      <c r="C141">
        <v>0</v>
      </c>
      <c r="D141">
        <v>0</v>
      </c>
      <c r="G141">
        <v>0</v>
      </c>
      <c r="H141">
        <v>0</v>
      </c>
      <c r="K141">
        <v>0</v>
      </c>
      <c r="L141">
        <v>0</v>
      </c>
      <c r="O141">
        <v>0</v>
      </c>
      <c r="P141">
        <v>0</v>
      </c>
      <c r="S141">
        <v>0</v>
      </c>
      <c r="T141">
        <v>0</v>
      </c>
      <c r="W141">
        <v>0</v>
      </c>
      <c r="X141">
        <v>0</v>
      </c>
      <c r="AA141">
        <v>0</v>
      </c>
      <c r="AB141">
        <v>0</v>
      </c>
      <c r="AE141">
        <v>0</v>
      </c>
      <c r="AF141">
        <v>0</v>
      </c>
      <c r="AI141" s="151">
        <v>0</v>
      </c>
      <c r="AJ141" s="151">
        <v>0</v>
      </c>
      <c r="AM141" s="212">
        <v>0</v>
      </c>
      <c r="AN141" s="212">
        <v>0</v>
      </c>
      <c r="AQ141" s="221">
        <v>0</v>
      </c>
      <c r="AR141" s="221">
        <v>0</v>
      </c>
      <c r="AU141" s="223">
        <v>0</v>
      </c>
      <c r="AV141" s="223">
        <v>0</v>
      </c>
      <c r="AY141">
        <f>A141+1999</f>
        <v>2000</v>
      </c>
      <c r="AZ141" t="str">
        <f>VLOOKUP(B141,$BF$2:$BJ$75,4)</f>
        <v>Coast TFLs</v>
      </c>
      <c r="BA141" t="str">
        <f>VLOOKUP(B141,$BF$2:$BK$75,2)</f>
        <v>CoastTFLs</v>
      </c>
      <c r="BB141" t="str">
        <f>VLOOKUP(B141,$BF$2:$BK$75,3)</f>
        <v>Coast TFLs</v>
      </c>
      <c r="BC141">
        <f>IF(B141&lt;40,B141,IF(VLOOKUP(B141,$BF$2:$BO$75,10,FALSE)="I",40,41))</f>
        <v>41</v>
      </c>
    </row>
    <row r="142" spans="1:55" ht="15" x14ac:dyDescent="0.25">
      <c r="A142">
        <v>1</v>
      </c>
      <c r="B142">
        <v>41</v>
      </c>
      <c r="C142">
        <v>0</v>
      </c>
      <c r="D142">
        <v>0</v>
      </c>
      <c r="G142">
        <v>0</v>
      </c>
      <c r="H142">
        <v>0</v>
      </c>
      <c r="K142">
        <v>0</v>
      </c>
      <c r="L142">
        <v>0</v>
      </c>
      <c r="O142">
        <v>0</v>
      </c>
      <c r="P142">
        <v>0</v>
      </c>
      <c r="S142">
        <v>0</v>
      </c>
      <c r="T142">
        <v>0</v>
      </c>
      <c r="W142">
        <v>0</v>
      </c>
      <c r="X142">
        <v>0</v>
      </c>
      <c r="AA142">
        <v>0</v>
      </c>
      <c r="AB142">
        <v>0</v>
      </c>
      <c r="AE142">
        <v>0</v>
      </c>
      <c r="AF142">
        <v>0</v>
      </c>
      <c r="AI142" s="151">
        <v>0</v>
      </c>
      <c r="AJ142" s="151">
        <v>0</v>
      </c>
      <c r="AM142" s="212">
        <v>0</v>
      </c>
      <c r="AN142" s="212">
        <v>0</v>
      </c>
      <c r="AQ142" s="221">
        <v>0</v>
      </c>
      <c r="AR142" s="221">
        <v>0</v>
      </c>
      <c r="AU142" s="223">
        <v>0</v>
      </c>
      <c r="AV142" s="223">
        <v>0</v>
      </c>
      <c r="AY142">
        <f>A142+1999</f>
        <v>2000</v>
      </c>
      <c r="AZ142" t="str">
        <f>VLOOKUP(B142,$BF$2:$BJ$75,4)</f>
        <v>Coast TFLs</v>
      </c>
      <c r="BA142" t="str">
        <f>VLOOKUP(B142,$BF$2:$BK$75,2)</f>
        <v>CoastTFLs</v>
      </c>
      <c r="BB142" t="str">
        <f>VLOOKUP(B142,$BF$2:$BK$75,3)</f>
        <v>Coast TFLs</v>
      </c>
      <c r="BC142">
        <f>IF(B142&lt;40,B142,IF(VLOOKUP(B142,$BF$2:$BO$75,10,FALSE)="I",40,41))</f>
        <v>41</v>
      </c>
    </row>
    <row r="143" spans="1:55" ht="15" x14ac:dyDescent="0.25">
      <c r="A143">
        <v>1</v>
      </c>
      <c r="B143">
        <v>41</v>
      </c>
      <c r="C143">
        <v>0</v>
      </c>
      <c r="D143">
        <v>0</v>
      </c>
      <c r="G143">
        <v>0</v>
      </c>
      <c r="H143">
        <v>0</v>
      </c>
      <c r="K143">
        <v>0</v>
      </c>
      <c r="L143">
        <v>0</v>
      </c>
      <c r="O143">
        <v>0</v>
      </c>
      <c r="P143">
        <v>0</v>
      </c>
      <c r="S143">
        <v>0</v>
      </c>
      <c r="T143">
        <v>0</v>
      </c>
      <c r="W143">
        <v>0</v>
      </c>
      <c r="X143">
        <v>0</v>
      </c>
      <c r="AA143">
        <v>0</v>
      </c>
      <c r="AB143">
        <v>0</v>
      </c>
      <c r="AE143">
        <v>0</v>
      </c>
      <c r="AF143">
        <v>0</v>
      </c>
      <c r="AI143" s="151">
        <v>0</v>
      </c>
      <c r="AJ143" s="151">
        <v>0</v>
      </c>
      <c r="AM143" s="212">
        <v>0</v>
      </c>
      <c r="AN143" s="212">
        <v>0</v>
      </c>
      <c r="AQ143" s="221">
        <v>0</v>
      </c>
      <c r="AR143" s="221">
        <v>0</v>
      </c>
      <c r="AU143" s="223">
        <v>0</v>
      </c>
      <c r="AV143" s="223">
        <v>0</v>
      </c>
      <c r="AY143">
        <f>A143+1999</f>
        <v>2000</v>
      </c>
      <c r="AZ143" t="str">
        <f>VLOOKUP(B143,$BF$2:$BJ$75,4)</f>
        <v>Coast TFLs</v>
      </c>
      <c r="BA143" t="str">
        <f>VLOOKUP(B143,$BF$2:$BK$75,2)</f>
        <v>CoastTFLs</v>
      </c>
      <c r="BB143" t="str">
        <f>VLOOKUP(B143,$BF$2:$BK$75,3)</f>
        <v>Coast TFLs</v>
      </c>
      <c r="BC143">
        <f>IF(B143&lt;40,B143,IF(VLOOKUP(B143,$BF$2:$BO$75,10,FALSE)="I",40,41))</f>
        <v>41</v>
      </c>
    </row>
    <row r="144" spans="1:55" ht="15" x14ac:dyDescent="0.25">
      <c r="A144">
        <v>1</v>
      </c>
      <c r="B144">
        <v>41</v>
      </c>
      <c r="C144">
        <v>0</v>
      </c>
      <c r="D144">
        <v>0</v>
      </c>
      <c r="G144">
        <v>0</v>
      </c>
      <c r="H144">
        <v>0</v>
      </c>
      <c r="K144">
        <v>0</v>
      </c>
      <c r="L144">
        <v>0</v>
      </c>
      <c r="O144">
        <v>0</v>
      </c>
      <c r="P144">
        <v>0</v>
      </c>
      <c r="S144">
        <v>0</v>
      </c>
      <c r="T144">
        <v>0</v>
      </c>
      <c r="W144">
        <v>0</v>
      </c>
      <c r="X144">
        <v>0</v>
      </c>
      <c r="AA144">
        <v>0</v>
      </c>
      <c r="AB144">
        <v>0</v>
      </c>
      <c r="AE144">
        <v>0</v>
      </c>
      <c r="AF144">
        <v>0</v>
      </c>
      <c r="AI144" s="151">
        <v>0</v>
      </c>
      <c r="AJ144" s="151">
        <v>0</v>
      </c>
      <c r="AM144" s="212">
        <v>0</v>
      </c>
      <c r="AN144" s="212">
        <v>0</v>
      </c>
      <c r="AQ144" s="221">
        <v>0</v>
      </c>
      <c r="AR144" s="221">
        <v>0</v>
      </c>
      <c r="AU144" s="223">
        <v>0</v>
      </c>
      <c r="AV144" s="223">
        <v>0</v>
      </c>
      <c r="AY144">
        <f>A144+1999</f>
        <v>2000</v>
      </c>
      <c r="AZ144" t="str">
        <f>VLOOKUP(B144,$BF$2:$BJ$75,4)</f>
        <v>Coast TFLs</v>
      </c>
      <c r="BA144" t="str">
        <f>VLOOKUP(B144,$BF$2:$BK$75,2)</f>
        <v>CoastTFLs</v>
      </c>
      <c r="BB144" t="str">
        <f>VLOOKUP(B144,$BF$2:$BK$75,3)</f>
        <v>Coast TFLs</v>
      </c>
      <c r="BC144">
        <f>IF(B144&lt;40,B144,IF(VLOOKUP(B144,$BF$2:$BO$75,10,FALSE)="I",40,41))</f>
        <v>41</v>
      </c>
    </row>
    <row r="145" spans="1:55" ht="15" x14ac:dyDescent="0.25">
      <c r="A145">
        <v>1</v>
      </c>
      <c r="B145">
        <v>41</v>
      </c>
      <c r="C145">
        <v>0</v>
      </c>
      <c r="D145">
        <v>0</v>
      </c>
      <c r="G145">
        <v>0</v>
      </c>
      <c r="H145">
        <v>0</v>
      </c>
      <c r="K145">
        <v>0</v>
      </c>
      <c r="L145">
        <v>0</v>
      </c>
      <c r="O145">
        <v>0</v>
      </c>
      <c r="P145">
        <v>0</v>
      </c>
      <c r="S145">
        <v>0</v>
      </c>
      <c r="T145">
        <v>0</v>
      </c>
      <c r="W145">
        <v>0</v>
      </c>
      <c r="X145">
        <v>0</v>
      </c>
      <c r="AA145">
        <v>0</v>
      </c>
      <c r="AB145">
        <v>0</v>
      </c>
      <c r="AE145">
        <v>0</v>
      </c>
      <c r="AF145">
        <v>0</v>
      </c>
      <c r="AI145" s="151">
        <v>0</v>
      </c>
      <c r="AJ145" s="151">
        <v>0</v>
      </c>
      <c r="AM145" s="212">
        <v>0</v>
      </c>
      <c r="AN145" s="212">
        <v>0</v>
      </c>
      <c r="AQ145" s="221">
        <v>0</v>
      </c>
      <c r="AR145" s="221">
        <v>0</v>
      </c>
      <c r="AU145" s="223">
        <v>0</v>
      </c>
      <c r="AV145" s="223">
        <v>0</v>
      </c>
      <c r="AY145">
        <f>A145+1999</f>
        <v>2000</v>
      </c>
      <c r="AZ145" t="str">
        <f>VLOOKUP(B145,$BF$2:$BJ$75,4)</f>
        <v>Coast TFLs</v>
      </c>
      <c r="BA145" t="str">
        <f>VLOOKUP(B145,$BF$2:$BK$75,2)</f>
        <v>CoastTFLs</v>
      </c>
      <c r="BB145" t="str">
        <f>VLOOKUP(B145,$BF$2:$BK$75,3)</f>
        <v>Coast TFLs</v>
      </c>
      <c r="BC145">
        <f>IF(B145&lt;40,B145,IF(VLOOKUP(B145,$BF$2:$BO$75,10,FALSE)="I",40,41))</f>
        <v>41</v>
      </c>
    </row>
    <row r="146" spans="1:55" ht="15" x14ac:dyDescent="0.25">
      <c r="A146">
        <v>1</v>
      </c>
      <c r="B146">
        <v>41</v>
      </c>
      <c r="C146">
        <v>0</v>
      </c>
      <c r="D146">
        <v>0</v>
      </c>
      <c r="G146">
        <v>0</v>
      </c>
      <c r="H146">
        <v>0</v>
      </c>
      <c r="K146">
        <v>0</v>
      </c>
      <c r="L146">
        <v>0</v>
      </c>
      <c r="O146">
        <v>0</v>
      </c>
      <c r="P146">
        <v>0</v>
      </c>
      <c r="S146">
        <v>0</v>
      </c>
      <c r="T146">
        <v>0</v>
      </c>
      <c r="W146">
        <v>0</v>
      </c>
      <c r="X146">
        <v>0</v>
      </c>
      <c r="AA146">
        <v>0</v>
      </c>
      <c r="AB146">
        <v>0</v>
      </c>
      <c r="AE146">
        <v>0</v>
      </c>
      <c r="AF146">
        <v>0</v>
      </c>
      <c r="AI146" s="151">
        <v>0</v>
      </c>
      <c r="AJ146" s="151">
        <v>0</v>
      </c>
      <c r="AM146" s="212">
        <v>0</v>
      </c>
      <c r="AN146" s="212">
        <v>0</v>
      </c>
      <c r="AQ146" s="221">
        <v>0</v>
      </c>
      <c r="AR146" s="221">
        <v>0</v>
      </c>
      <c r="AU146" s="223">
        <v>0</v>
      </c>
      <c r="AV146" s="223">
        <v>0</v>
      </c>
      <c r="AY146">
        <f>A146+1999</f>
        <v>2000</v>
      </c>
      <c r="AZ146" t="str">
        <f>VLOOKUP(B146,$BF$2:$BJ$75,4)</f>
        <v>Coast TFLs</v>
      </c>
      <c r="BA146" t="str">
        <f>VLOOKUP(B146,$BF$2:$BK$75,2)</f>
        <v>CoastTFLs</v>
      </c>
      <c r="BB146" t="str">
        <f>VLOOKUP(B146,$BF$2:$BK$75,3)</f>
        <v>Coast TFLs</v>
      </c>
      <c r="BC146">
        <f>IF(B146&lt;40,B146,IF(VLOOKUP(B146,$BF$2:$BO$75,10,FALSE)="I",40,41))</f>
        <v>41</v>
      </c>
    </row>
    <row r="147" spans="1:55" ht="15" x14ac:dyDescent="0.25">
      <c r="A147">
        <v>1</v>
      </c>
      <c r="B147">
        <v>41</v>
      </c>
      <c r="C147">
        <v>0</v>
      </c>
      <c r="D147">
        <v>0</v>
      </c>
      <c r="G147">
        <v>0</v>
      </c>
      <c r="H147">
        <v>0</v>
      </c>
      <c r="K147">
        <v>0</v>
      </c>
      <c r="L147">
        <v>0</v>
      </c>
      <c r="O147">
        <v>0</v>
      </c>
      <c r="P147">
        <v>0</v>
      </c>
      <c r="S147">
        <v>0</v>
      </c>
      <c r="T147">
        <v>0</v>
      </c>
      <c r="W147">
        <v>0</v>
      </c>
      <c r="X147">
        <v>0</v>
      </c>
      <c r="AA147">
        <v>0</v>
      </c>
      <c r="AB147">
        <v>0</v>
      </c>
      <c r="AE147">
        <v>0</v>
      </c>
      <c r="AF147">
        <v>0</v>
      </c>
      <c r="AI147" s="151">
        <v>0</v>
      </c>
      <c r="AJ147" s="151">
        <v>0</v>
      </c>
      <c r="AM147" s="212">
        <v>0</v>
      </c>
      <c r="AN147" s="212">
        <v>0</v>
      </c>
      <c r="AQ147" s="221">
        <v>0</v>
      </c>
      <c r="AR147" s="221">
        <v>0</v>
      </c>
      <c r="AU147" s="223">
        <v>0</v>
      </c>
      <c r="AV147" s="223">
        <v>0</v>
      </c>
      <c r="AY147">
        <f>A147+1999</f>
        <v>2000</v>
      </c>
      <c r="AZ147" t="str">
        <f>VLOOKUP(B147,$BF$2:$BJ$75,4)</f>
        <v>Coast TFLs</v>
      </c>
      <c r="BA147" t="str">
        <f>VLOOKUP(B147,$BF$2:$BK$75,2)</f>
        <v>CoastTFLs</v>
      </c>
      <c r="BB147" t="str">
        <f>VLOOKUP(B147,$BF$2:$BK$75,3)</f>
        <v>Coast TFLs</v>
      </c>
      <c r="BC147">
        <f>IF(B147&lt;40,B147,IF(VLOOKUP(B147,$BF$2:$BO$75,10,FALSE)="I",40,41))</f>
        <v>41</v>
      </c>
    </row>
    <row r="148" spans="1:55" ht="15" x14ac:dyDescent="0.25">
      <c r="A148">
        <v>1</v>
      </c>
      <c r="B148">
        <v>41</v>
      </c>
      <c r="C148">
        <v>0</v>
      </c>
      <c r="D148">
        <v>0</v>
      </c>
      <c r="G148">
        <v>0</v>
      </c>
      <c r="H148">
        <v>0</v>
      </c>
      <c r="K148">
        <v>0</v>
      </c>
      <c r="L148">
        <v>0</v>
      </c>
      <c r="O148">
        <v>0</v>
      </c>
      <c r="P148">
        <v>0</v>
      </c>
      <c r="S148">
        <v>0</v>
      </c>
      <c r="T148">
        <v>0</v>
      </c>
      <c r="W148">
        <v>0</v>
      </c>
      <c r="X148">
        <v>0</v>
      </c>
      <c r="AA148">
        <v>0</v>
      </c>
      <c r="AB148">
        <v>0</v>
      </c>
      <c r="AE148">
        <v>0</v>
      </c>
      <c r="AF148">
        <v>0</v>
      </c>
      <c r="AI148" s="151">
        <v>0</v>
      </c>
      <c r="AJ148" s="151">
        <v>0</v>
      </c>
      <c r="AM148" s="212">
        <v>0</v>
      </c>
      <c r="AN148" s="212">
        <v>0</v>
      </c>
      <c r="AQ148" s="221">
        <v>0</v>
      </c>
      <c r="AR148" s="221">
        <v>0</v>
      </c>
      <c r="AU148" s="223">
        <v>0</v>
      </c>
      <c r="AV148" s="223">
        <v>0</v>
      </c>
      <c r="AY148">
        <f>A148+1999</f>
        <v>2000</v>
      </c>
      <c r="AZ148" t="str">
        <f>VLOOKUP(B148,$BF$2:$BJ$75,4)</f>
        <v>Coast TFLs</v>
      </c>
      <c r="BA148" t="str">
        <f>VLOOKUP(B148,$BF$2:$BK$75,2)</f>
        <v>CoastTFLs</v>
      </c>
      <c r="BB148" t="str">
        <f>VLOOKUP(B148,$BF$2:$BK$75,3)</f>
        <v>Coast TFLs</v>
      </c>
      <c r="BC148">
        <f>IF(B148&lt;40,B148,IF(VLOOKUP(B148,$BF$2:$BO$75,10,FALSE)="I",40,41))</f>
        <v>41</v>
      </c>
    </row>
    <row r="149" spans="1:55" ht="15" x14ac:dyDescent="0.25">
      <c r="A149">
        <v>1</v>
      </c>
      <c r="B149">
        <v>41</v>
      </c>
      <c r="C149">
        <v>0</v>
      </c>
      <c r="D149">
        <v>0</v>
      </c>
      <c r="G149">
        <v>0</v>
      </c>
      <c r="H149">
        <v>0</v>
      </c>
      <c r="K149">
        <v>0</v>
      </c>
      <c r="L149">
        <v>0</v>
      </c>
      <c r="O149">
        <v>0</v>
      </c>
      <c r="P149">
        <v>0</v>
      </c>
      <c r="S149">
        <v>0</v>
      </c>
      <c r="T149">
        <v>0</v>
      </c>
      <c r="W149">
        <v>0</v>
      </c>
      <c r="X149">
        <v>0</v>
      </c>
      <c r="AA149">
        <v>0</v>
      </c>
      <c r="AB149">
        <v>0</v>
      </c>
      <c r="AE149">
        <v>0</v>
      </c>
      <c r="AF149">
        <v>0</v>
      </c>
      <c r="AI149" s="151">
        <v>0</v>
      </c>
      <c r="AJ149" s="151">
        <v>0</v>
      </c>
      <c r="AM149" s="212">
        <v>0</v>
      </c>
      <c r="AN149" s="212">
        <v>0</v>
      </c>
      <c r="AQ149" s="221">
        <v>0</v>
      </c>
      <c r="AR149" s="221">
        <v>0</v>
      </c>
      <c r="AU149" s="223">
        <v>0</v>
      </c>
      <c r="AV149" s="223">
        <v>0</v>
      </c>
      <c r="AY149">
        <f>A149+1999</f>
        <v>2000</v>
      </c>
      <c r="AZ149" t="str">
        <f>VLOOKUP(B149,$BF$2:$BJ$75,4)</f>
        <v>Coast TFLs</v>
      </c>
      <c r="BA149" t="str">
        <f>VLOOKUP(B149,$BF$2:$BK$75,2)</f>
        <v>CoastTFLs</v>
      </c>
      <c r="BB149" t="str">
        <f>VLOOKUP(B149,$BF$2:$BK$75,3)</f>
        <v>Coast TFLs</v>
      </c>
      <c r="BC149">
        <f>IF(B149&lt;40,B149,IF(VLOOKUP(B149,$BF$2:$BO$75,10,FALSE)="I",40,41))</f>
        <v>41</v>
      </c>
    </row>
    <row r="150" spans="1:55" ht="15" x14ac:dyDescent="0.25">
      <c r="A150">
        <v>2</v>
      </c>
      <c r="B150">
        <v>1</v>
      </c>
      <c r="C150">
        <v>128224</v>
      </c>
      <c r="D150">
        <v>273904</v>
      </c>
      <c r="G150">
        <v>206928</v>
      </c>
      <c r="H150">
        <v>549088</v>
      </c>
      <c r="K150">
        <v>207920</v>
      </c>
      <c r="L150">
        <v>560688</v>
      </c>
      <c r="O150">
        <v>220896</v>
      </c>
      <c r="P150">
        <v>586992</v>
      </c>
      <c r="S150">
        <v>218544</v>
      </c>
      <c r="T150">
        <v>584048</v>
      </c>
      <c r="W150">
        <v>217296</v>
      </c>
      <c r="X150">
        <v>577888</v>
      </c>
      <c r="AA150">
        <v>220400</v>
      </c>
      <c r="AB150">
        <v>584848</v>
      </c>
      <c r="AE150">
        <v>218112</v>
      </c>
      <c r="AF150">
        <v>583760</v>
      </c>
      <c r="AI150" s="151">
        <v>216528</v>
      </c>
      <c r="AJ150" s="151">
        <v>576000</v>
      </c>
      <c r="AM150" s="212">
        <v>216576</v>
      </c>
      <c r="AN150" s="212">
        <v>580832</v>
      </c>
      <c r="AQ150" s="221">
        <v>216736</v>
      </c>
      <c r="AR150" s="221">
        <v>582208</v>
      </c>
      <c r="AU150" s="223">
        <v>216960</v>
      </c>
      <c r="AV150" s="223">
        <v>581264</v>
      </c>
      <c r="AY150">
        <f>A150+1999</f>
        <v>2001</v>
      </c>
      <c r="AZ150" t="str">
        <f>VLOOKUP(B150,$BF$2:$BJ$75,4)</f>
        <v>Pine Units</v>
      </c>
      <c r="BA150" t="str">
        <f>VLOOKUP(B150,$BF$2:$BK$75,2)</f>
        <v>100MileHouse</v>
      </c>
      <c r="BB150" t="str">
        <f>VLOOKUP(B150,$BF$2:$BK$75,3)</f>
        <v>100 Mile House TSA</v>
      </c>
      <c r="BC150">
        <f>IF(B150&lt;40,B150,IF(VLOOKUP(B150,$BF$2:$BO$75,10,FALSE)="I",40,41))</f>
        <v>1</v>
      </c>
    </row>
    <row r="151" spans="1:55" ht="15" x14ac:dyDescent="0.25">
      <c r="A151">
        <v>2</v>
      </c>
      <c r="B151">
        <v>2</v>
      </c>
      <c r="C151">
        <v>14512</v>
      </c>
      <c r="D151">
        <v>90992</v>
      </c>
      <c r="G151">
        <v>31088</v>
      </c>
      <c r="H151">
        <v>143824</v>
      </c>
      <c r="K151">
        <v>29280</v>
      </c>
      <c r="L151">
        <v>152288</v>
      </c>
      <c r="O151">
        <v>31600</v>
      </c>
      <c r="P151">
        <v>148704</v>
      </c>
      <c r="S151">
        <v>33840</v>
      </c>
      <c r="T151">
        <v>143184</v>
      </c>
      <c r="W151">
        <v>29840</v>
      </c>
      <c r="X151">
        <v>142352</v>
      </c>
      <c r="AA151">
        <v>32400</v>
      </c>
      <c r="AB151">
        <v>155808</v>
      </c>
      <c r="AE151">
        <v>33024</v>
      </c>
      <c r="AF151">
        <v>146160</v>
      </c>
      <c r="AI151" s="151">
        <v>32032</v>
      </c>
      <c r="AJ151" s="151">
        <v>149680</v>
      </c>
      <c r="AM151" s="212">
        <v>33120</v>
      </c>
      <c r="AN151" s="212">
        <v>157328</v>
      </c>
      <c r="AQ151" s="221">
        <v>30832</v>
      </c>
      <c r="AR151" s="221">
        <v>151456</v>
      </c>
      <c r="AU151" s="223">
        <v>31200</v>
      </c>
      <c r="AV151" s="223">
        <v>146064</v>
      </c>
      <c r="AY151">
        <f>A151+1999</f>
        <v>2001</v>
      </c>
      <c r="AZ151" t="str">
        <f>VLOOKUP(B151,$BF$2:$BJ$75,4)</f>
        <v>Pine Units</v>
      </c>
      <c r="BA151" t="str">
        <f>VLOOKUP(B151,$BF$2:$BK$75,2)</f>
        <v>Arrow</v>
      </c>
      <c r="BB151" t="str">
        <f>VLOOKUP(B151,$BF$2:$BK$75,3)</f>
        <v>Arrow TSA</v>
      </c>
      <c r="BC151">
        <f>IF(B151&lt;40,B151,IF(VLOOKUP(B151,$BF$2:$BO$75,10,FALSE)="I",40,41))</f>
        <v>2</v>
      </c>
    </row>
    <row r="152" spans="1:55" ht="15" x14ac:dyDescent="0.25">
      <c r="A152">
        <v>2</v>
      </c>
      <c r="B152">
        <v>3</v>
      </c>
      <c r="C152">
        <v>0</v>
      </c>
      <c r="D152">
        <v>0</v>
      </c>
      <c r="G152">
        <v>0</v>
      </c>
      <c r="H152">
        <v>0</v>
      </c>
      <c r="K152">
        <v>0</v>
      </c>
      <c r="L152">
        <v>0</v>
      </c>
      <c r="O152">
        <v>0</v>
      </c>
      <c r="P152">
        <v>0</v>
      </c>
      <c r="S152">
        <v>0</v>
      </c>
      <c r="T152">
        <v>0</v>
      </c>
      <c r="W152">
        <v>0</v>
      </c>
      <c r="X152">
        <v>0</v>
      </c>
      <c r="AA152">
        <v>0</v>
      </c>
      <c r="AB152">
        <v>0</v>
      </c>
      <c r="AE152">
        <v>0</v>
      </c>
      <c r="AF152">
        <v>0</v>
      </c>
      <c r="AI152" s="151">
        <v>0</v>
      </c>
      <c r="AJ152" s="151">
        <v>0</v>
      </c>
      <c r="AM152" s="212">
        <v>0</v>
      </c>
      <c r="AN152" s="212">
        <v>0</v>
      </c>
      <c r="AQ152" s="221">
        <v>0</v>
      </c>
      <c r="AR152" s="221">
        <v>0</v>
      </c>
      <c r="AU152" s="223">
        <v>0</v>
      </c>
      <c r="AV152" s="223">
        <v>0</v>
      </c>
      <c r="AY152">
        <f>A152+1999</f>
        <v>2001</v>
      </c>
      <c r="AZ152" t="str">
        <f>VLOOKUP(B152,$BF$2:$BJ$75,4)</f>
        <v>Non-pine Units</v>
      </c>
      <c r="BA152" t="str">
        <f>VLOOKUP(B152,$BF$2:$BK$75,2)</f>
        <v>Arrowsmith</v>
      </c>
      <c r="BB152" t="str">
        <f>VLOOKUP(B152,$BF$2:$BK$75,3)</f>
        <v>Arrowsmith TSA</v>
      </c>
      <c r="BC152">
        <f>IF(B152&lt;40,B152,IF(VLOOKUP(B152,$BF$2:$BO$75,10,FALSE)="I",40,41))</f>
        <v>3</v>
      </c>
    </row>
    <row r="153" spans="1:55" ht="15" x14ac:dyDescent="0.25">
      <c r="A153">
        <v>2</v>
      </c>
      <c r="B153">
        <v>4</v>
      </c>
      <c r="C153">
        <v>1936</v>
      </c>
      <c r="D153">
        <v>10304</v>
      </c>
      <c r="G153">
        <v>4704</v>
      </c>
      <c r="H153">
        <v>18400</v>
      </c>
      <c r="K153">
        <v>5376</v>
      </c>
      <c r="L153">
        <v>18672</v>
      </c>
      <c r="O153">
        <v>4992</v>
      </c>
      <c r="P153">
        <v>19600</v>
      </c>
      <c r="S153">
        <v>5408</v>
      </c>
      <c r="T153">
        <v>18432</v>
      </c>
      <c r="W153">
        <v>4528</v>
      </c>
      <c r="X153">
        <v>17008</v>
      </c>
      <c r="AA153">
        <v>5440</v>
      </c>
      <c r="AB153">
        <v>20080</v>
      </c>
      <c r="AE153">
        <v>5760</v>
      </c>
      <c r="AF153">
        <v>20016</v>
      </c>
      <c r="AI153" s="151">
        <v>4896</v>
      </c>
      <c r="AJ153" s="151">
        <v>19312</v>
      </c>
      <c r="AM153" s="212">
        <v>5632</v>
      </c>
      <c r="AN153" s="212">
        <v>18864</v>
      </c>
      <c r="AQ153" s="221">
        <v>4176</v>
      </c>
      <c r="AR153" s="221">
        <v>18912</v>
      </c>
      <c r="AU153" s="223">
        <v>4928</v>
      </c>
      <c r="AV153" s="223">
        <v>19472</v>
      </c>
      <c r="AY153">
        <f>A153+1999</f>
        <v>2001</v>
      </c>
      <c r="AZ153" t="str">
        <f>VLOOKUP(B153,$BF$2:$BJ$75,4)</f>
        <v>Pine Units</v>
      </c>
      <c r="BA153" t="str">
        <f>VLOOKUP(B153,$BF$2:$BK$75,2)</f>
        <v>Boundary</v>
      </c>
      <c r="BB153" t="str">
        <f>VLOOKUP(B153,$BF$2:$BK$75,3)</f>
        <v>Boundary TSA</v>
      </c>
      <c r="BC153">
        <f>IF(B153&lt;40,B153,IF(VLOOKUP(B153,$BF$2:$BO$75,10,FALSE)="I",40,41))</f>
        <v>4</v>
      </c>
    </row>
    <row r="154" spans="1:55" ht="15" x14ac:dyDescent="0.25">
      <c r="A154">
        <v>2</v>
      </c>
      <c r="B154">
        <v>5</v>
      </c>
      <c r="C154">
        <v>42512</v>
      </c>
      <c r="D154">
        <v>114304</v>
      </c>
      <c r="G154">
        <v>47968</v>
      </c>
      <c r="H154">
        <v>177216</v>
      </c>
      <c r="K154">
        <v>48368</v>
      </c>
      <c r="L154">
        <v>182224</v>
      </c>
      <c r="O154">
        <v>46656</v>
      </c>
      <c r="P154">
        <v>181296</v>
      </c>
      <c r="S154">
        <v>47776</v>
      </c>
      <c r="T154">
        <v>182128</v>
      </c>
      <c r="W154">
        <v>50048</v>
      </c>
      <c r="X154">
        <v>184832</v>
      </c>
      <c r="AA154">
        <v>48064</v>
      </c>
      <c r="AB154">
        <v>182592</v>
      </c>
      <c r="AE154">
        <v>47168</v>
      </c>
      <c r="AF154">
        <v>181136</v>
      </c>
      <c r="AI154" s="151">
        <v>46752</v>
      </c>
      <c r="AJ154" s="151">
        <v>180720</v>
      </c>
      <c r="AM154" s="212">
        <v>49488</v>
      </c>
      <c r="AN154" s="212">
        <v>183424</v>
      </c>
      <c r="AQ154" s="221">
        <v>48064</v>
      </c>
      <c r="AR154" s="221">
        <v>182000</v>
      </c>
      <c r="AU154" s="223">
        <v>49504</v>
      </c>
      <c r="AV154" s="223">
        <v>183280</v>
      </c>
      <c r="AY154">
        <f>A154+1999</f>
        <v>2001</v>
      </c>
      <c r="AZ154" t="str">
        <f>VLOOKUP(B154,$BF$2:$BJ$75,4)</f>
        <v>Pine Units</v>
      </c>
      <c r="BA154" t="str">
        <f>VLOOKUP(B154,$BF$2:$BK$75,2)</f>
        <v>Bulkley</v>
      </c>
      <c r="BB154" t="str">
        <f>VLOOKUP(B154,$BF$2:$BK$75,3)</f>
        <v>Bulkley TSA</v>
      </c>
      <c r="BC154">
        <f>IF(B154&lt;40,B154,IF(VLOOKUP(B154,$BF$2:$BO$75,10,FALSE)="I",40,41))</f>
        <v>5</v>
      </c>
    </row>
    <row r="155" spans="1:55" ht="15" x14ac:dyDescent="0.25">
      <c r="A155">
        <v>2</v>
      </c>
      <c r="B155">
        <v>6</v>
      </c>
      <c r="C155">
        <v>64</v>
      </c>
      <c r="D155">
        <v>64</v>
      </c>
      <c r="G155">
        <v>352</v>
      </c>
      <c r="H155">
        <v>352</v>
      </c>
      <c r="K155">
        <v>352</v>
      </c>
      <c r="L155">
        <v>352</v>
      </c>
      <c r="O155">
        <v>352</v>
      </c>
      <c r="P155">
        <v>352</v>
      </c>
      <c r="S155">
        <v>352</v>
      </c>
      <c r="T155">
        <v>352</v>
      </c>
      <c r="W155">
        <v>352</v>
      </c>
      <c r="X155">
        <v>352</v>
      </c>
      <c r="AA155">
        <v>352</v>
      </c>
      <c r="AB155">
        <v>352</v>
      </c>
      <c r="AE155">
        <v>352</v>
      </c>
      <c r="AF155">
        <v>352</v>
      </c>
      <c r="AI155" s="151">
        <v>352</v>
      </c>
      <c r="AJ155" s="151">
        <v>352</v>
      </c>
      <c r="AM155" s="212">
        <v>352</v>
      </c>
      <c r="AN155" s="212">
        <v>352</v>
      </c>
      <c r="AQ155" s="221">
        <v>352</v>
      </c>
      <c r="AR155" s="221">
        <v>352</v>
      </c>
      <c r="AU155" s="223">
        <v>352</v>
      </c>
      <c r="AV155" s="223">
        <v>352</v>
      </c>
      <c r="AY155">
        <f>A155+1999</f>
        <v>2001</v>
      </c>
      <c r="AZ155" t="str">
        <f>VLOOKUP(B155,$BF$2:$BJ$75,4)</f>
        <v>Non-pine Units</v>
      </c>
      <c r="BA155" t="str">
        <f>VLOOKUP(B155,$BF$2:$BK$75,2)</f>
        <v>Cassiar</v>
      </c>
      <c r="BB155" t="str">
        <f>VLOOKUP(B155,$BF$2:$BK$75,3)</f>
        <v>Cassiar TSA</v>
      </c>
      <c r="BC155">
        <f>IF(B155&lt;40,B155,IF(VLOOKUP(B155,$BF$2:$BO$75,10,FALSE)="I",40,41))</f>
        <v>6</v>
      </c>
    </row>
    <row r="156" spans="1:55" ht="15" x14ac:dyDescent="0.25">
      <c r="A156">
        <v>2</v>
      </c>
      <c r="B156">
        <v>7</v>
      </c>
      <c r="C156">
        <v>0</v>
      </c>
      <c r="D156">
        <v>0</v>
      </c>
      <c r="G156">
        <v>0</v>
      </c>
      <c r="H156">
        <v>0</v>
      </c>
      <c r="K156">
        <v>0</v>
      </c>
      <c r="L156">
        <v>0</v>
      </c>
      <c r="O156">
        <v>0</v>
      </c>
      <c r="P156">
        <v>0</v>
      </c>
      <c r="S156">
        <v>0</v>
      </c>
      <c r="T156">
        <v>0</v>
      </c>
      <c r="W156">
        <v>0</v>
      </c>
      <c r="X156">
        <v>0</v>
      </c>
      <c r="AA156">
        <v>0</v>
      </c>
      <c r="AB156">
        <v>0</v>
      </c>
      <c r="AE156">
        <v>0</v>
      </c>
      <c r="AF156">
        <v>0</v>
      </c>
      <c r="AI156" s="151">
        <v>0</v>
      </c>
      <c r="AJ156" s="151">
        <v>0</v>
      </c>
      <c r="AM156" s="212">
        <v>0</v>
      </c>
      <c r="AN156" s="212">
        <v>0</v>
      </c>
      <c r="AQ156" s="221">
        <v>0</v>
      </c>
      <c r="AR156" s="221">
        <v>0</v>
      </c>
      <c r="AU156" s="223">
        <v>0</v>
      </c>
      <c r="AV156" s="223">
        <v>0</v>
      </c>
      <c r="AY156">
        <f>A156+1999</f>
        <v>2001</v>
      </c>
      <c r="AZ156" t="str">
        <f>VLOOKUP(B156,$BF$2:$BJ$75,4)</f>
        <v>Non-pine Units</v>
      </c>
      <c r="BA156" t="str">
        <f>VLOOKUP(B156,$BF$2:$BK$75,2)</f>
        <v>Cranberry</v>
      </c>
      <c r="BB156" t="str">
        <f>VLOOKUP(B156,$BF$2:$BK$75,3)</f>
        <v>Cranberry TSA</v>
      </c>
      <c r="BC156">
        <f>IF(B156&lt;40,B156,IF(VLOOKUP(B156,$BF$2:$BO$75,10,FALSE)="I",40,41))</f>
        <v>7</v>
      </c>
    </row>
    <row r="157" spans="1:55" ht="15" x14ac:dyDescent="0.25">
      <c r="A157">
        <v>2</v>
      </c>
      <c r="B157">
        <v>8</v>
      </c>
      <c r="C157">
        <v>16640</v>
      </c>
      <c r="D157">
        <v>90688</v>
      </c>
      <c r="G157">
        <v>53376</v>
      </c>
      <c r="H157">
        <v>232256</v>
      </c>
      <c r="K157">
        <v>49792</v>
      </c>
      <c r="L157">
        <v>229968</v>
      </c>
      <c r="O157">
        <v>51904</v>
      </c>
      <c r="P157">
        <v>232064</v>
      </c>
      <c r="S157">
        <v>48576</v>
      </c>
      <c r="T157">
        <v>224384</v>
      </c>
      <c r="W157">
        <v>50896</v>
      </c>
      <c r="X157">
        <v>233792</v>
      </c>
      <c r="AA157">
        <v>51760</v>
      </c>
      <c r="AB157">
        <v>230560</v>
      </c>
      <c r="AE157">
        <v>56176</v>
      </c>
      <c r="AF157">
        <v>253120</v>
      </c>
      <c r="AI157" s="151">
        <v>55968</v>
      </c>
      <c r="AJ157" s="151">
        <v>245824</v>
      </c>
      <c r="AM157" s="212">
        <v>50512</v>
      </c>
      <c r="AN157" s="212">
        <v>234144</v>
      </c>
      <c r="AQ157" s="221">
        <v>53664</v>
      </c>
      <c r="AR157" s="221">
        <v>220224</v>
      </c>
      <c r="AU157" s="223">
        <v>49360</v>
      </c>
      <c r="AV157" s="223">
        <v>236912</v>
      </c>
      <c r="AY157">
        <f>A157+1999</f>
        <v>2001</v>
      </c>
      <c r="AZ157" t="str">
        <f>VLOOKUP(B157,$BF$2:$BJ$75,4)</f>
        <v>Pine Units</v>
      </c>
      <c r="BA157" t="str">
        <f>VLOOKUP(B157,$BF$2:$BK$75,2)</f>
        <v>Cranbrook</v>
      </c>
      <c r="BB157" t="str">
        <f>VLOOKUP(B157,$BF$2:$BK$75,3)</f>
        <v>Cranbrook TSA</v>
      </c>
      <c r="BC157">
        <f>IF(B157&lt;40,B157,IF(VLOOKUP(B157,$BF$2:$BO$75,10,FALSE)="I",40,41))</f>
        <v>8</v>
      </c>
    </row>
    <row r="158" spans="1:55" ht="15" x14ac:dyDescent="0.25">
      <c r="A158">
        <v>2</v>
      </c>
      <c r="B158">
        <v>9</v>
      </c>
      <c r="C158">
        <v>1248</v>
      </c>
      <c r="D158">
        <v>2528</v>
      </c>
      <c r="G158">
        <v>3824</v>
      </c>
      <c r="H158">
        <v>5280</v>
      </c>
      <c r="K158">
        <v>4352</v>
      </c>
      <c r="L158">
        <v>5824</v>
      </c>
      <c r="O158">
        <v>4416</v>
      </c>
      <c r="P158">
        <v>6064</v>
      </c>
      <c r="S158">
        <v>3824</v>
      </c>
      <c r="T158">
        <v>5536</v>
      </c>
      <c r="W158">
        <v>3984</v>
      </c>
      <c r="X158">
        <v>5856</v>
      </c>
      <c r="AA158">
        <v>3440</v>
      </c>
      <c r="AB158">
        <v>4640</v>
      </c>
      <c r="AE158">
        <v>3664</v>
      </c>
      <c r="AF158">
        <v>5264</v>
      </c>
      <c r="AI158" s="151">
        <v>3824</v>
      </c>
      <c r="AJ158" s="151">
        <v>4912</v>
      </c>
      <c r="AM158" s="212">
        <v>3664</v>
      </c>
      <c r="AN158" s="212">
        <v>4976</v>
      </c>
      <c r="AQ158" s="221">
        <v>3664</v>
      </c>
      <c r="AR158" s="221">
        <v>5152</v>
      </c>
      <c r="AU158" s="223">
        <v>3824</v>
      </c>
      <c r="AV158" s="223">
        <v>5376</v>
      </c>
      <c r="AY158">
        <f>A158+1999</f>
        <v>2001</v>
      </c>
      <c r="AZ158" t="str">
        <f>VLOOKUP(B158,$BF$2:$BJ$75,4)</f>
        <v>Pine Units</v>
      </c>
      <c r="BA158" t="str">
        <f>VLOOKUP(B158,$BF$2:$BK$75,2)</f>
        <v>DawsonCreek</v>
      </c>
      <c r="BB158" t="str">
        <f>VLOOKUP(B158,$BF$2:$BK$75,3)</f>
        <v>Dawson Creek TSA</v>
      </c>
      <c r="BC158">
        <f>IF(B158&lt;40,B158,IF(VLOOKUP(B158,$BF$2:$BO$75,10,FALSE)="I",40,41))</f>
        <v>9</v>
      </c>
    </row>
    <row r="159" spans="1:55" ht="15" x14ac:dyDescent="0.25">
      <c r="A159">
        <v>2</v>
      </c>
      <c r="B159">
        <v>10</v>
      </c>
      <c r="C159">
        <v>0</v>
      </c>
      <c r="D159">
        <v>0</v>
      </c>
      <c r="G159">
        <v>0</v>
      </c>
      <c r="H159">
        <v>0</v>
      </c>
      <c r="K159">
        <v>0</v>
      </c>
      <c r="L159">
        <v>0</v>
      </c>
      <c r="O159">
        <v>0</v>
      </c>
      <c r="P159">
        <v>0</v>
      </c>
      <c r="S159">
        <v>0</v>
      </c>
      <c r="T159">
        <v>0</v>
      </c>
      <c r="W159">
        <v>0</v>
      </c>
      <c r="X159">
        <v>0</v>
      </c>
      <c r="AA159">
        <v>0</v>
      </c>
      <c r="AB159">
        <v>0</v>
      </c>
      <c r="AE159">
        <v>0</v>
      </c>
      <c r="AF159">
        <v>0</v>
      </c>
      <c r="AI159" s="151">
        <v>0</v>
      </c>
      <c r="AJ159" s="151">
        <v>0</v>
      </c>
      <c r="AM159" s="212">
        <v>0</v>
      </c>
      <c r="AN159" s="212">
        <v>0</v>
      </c>
      <c r="AQ159" s="221">
        <v>0</v>
      </c>
      <c r="AR159" s="221">
        <v>0</v>
      </c>
      <c r="AU159" s="223">
        <v>0</v>
      </c>
      <c r="AV159" s="223">
        <v>0</v>
      </c>
      <c r="AY159">
        <f>A159+1999</f>
        <v>2001</v>
      </c>
      <c r="AZ159" t="str">
        <f>VLOOKUP(B159,$BF$2:$BJ$75,4)</f>
        <v>Non-pine Units</v>
      </c>
      <c r="BA159" t="str">
        <f>VLOOKUP(B159,$BF$2:$BK$75,2)</f>
        <v>FortNelson</v>
      </c>
      <c r="BB159" t="str">
        <f>VLOOKUP(B159,$BF$2:$BK$75,3)</f>
        <v>Fort Nelson TSA</v>
      </c>
      <c r="BC159">
        <f>IF(B159&lt;40,B159,IF(VLOOKUP(B159,$BF$2:$BO$75,10,FALSE)="I",40,41))</f>
        <v>10</v>
      </c>
    </row>
    <row r="160" spans="1:55" ht="15" x14ac:dyDescent="0.25">
      <c r="A160">
        <v>2</v>
      </c>
      <c r="B160">
        <v>11</v>
      </c>
      <c r="C160">
        <v>352</v>
      </c>
      <c r="D160">
        <v>992</v>
      </c>
      <c r="G160">
        <v>656</v>
      </c>
      <c r="H160">
        <v>1120</v>
      </c>
      <c r="K160">
        <v>1600</v>
      </c>
      <c r="L160">
        <v>2240</v>
      </c>
      <c r="O160">
        <v>1072</v>
      </c>
      <c r="P160">
        <v>2032</v>
      </c>
      <c r="S160">
        <v>416</v>
      </c>
      <c r="T160">
        <v>1712</v>
      </c>
      <c r="W160">
        <v>608</v>
      </c>
      <c r="X160">
        <v>2016</v>
      </c>
      <c r="AA160">
        <v>368</v>
      </c>
      <c r="AB160">
        <v>1392</v>
      </c>
      <c r="AE160">
        <v>1440</v>
      </c>
      <c r="AF160">
        <v>2144</v>
      </c>
      <c r="AI160" s="151">
        <v>848</v>
      </c>
      <c r="AJ160" s="151">
        <v>1872</v>
      </c>
      <c r="AM160" s="212">
        <v>1456</v>
      </c>
      <c r="AN160" s="212">
        <v>2496</v>
      </c>
      <c r="AQ160" s="221">
        <v>592</v>
      </c>
      <c r="AR160" s="221">
        <v>1184</v>
      </c>
      <c r="AU160" s="223">
        <v>1264</v>
      </c>
      <c r="AV160" s="223">
        <v>2512</v>
      </c>
      <c r="AY160">
        <f>A160+1999</f>
        <v>2001</v>
      </c>
      <c r="AZ160" t="str">
        <f>VLOOKUP(B160,$BF$2:$BJ$75,4)</f>
        <v>Non-pine Units</v>
      </c>
      <c r="BA160" t="str">
        <f>VLOOKUP(B160,$BF$2:$BK$75,2)</f>
        <v>Fraser</v>
      </c>
      <c r="BB160" t="str">
        <f>VLOOKUP(B160,$BF$2:$BK$75,3)</f>
        <v>Fraser TSA</v>
      </c>
      <c r="BC160">
        <f>IF(B160&lt;40,B160,IF(VLOOKUP(B160,$BF$2:$BO$75,10,FALSE)="I",40,41))</f>
        <v>11</v>
      </c>
    </row>
    <row r="161" spans="1:55" ht="15" x14ac:dyDescent="0.25">
      <c r="A161">
        <v>2</v>
      </c>
      <c r="B161">
        <v>12</v>
      </c>
      <c r="C161">
        <v>1139984</v>
      </c>
      <c r="D161">
        <v>2624720</v>
      </c>
      <c r="G161">
        <v>1198960</v>
      </c>
      <c r="H161">
        <v>3416096</v>
      </c>
      <c r="K161">
        <v>1202704</v>
      </c>
      <c r="L161">
        <v>3398496</v>
      </c>
      <c r="O161">
        <v>1180624</v>
      </c>
      <c r="P161">
        <v>3390256</v>
      </c>
      <c r="S161">
        <v>1197696</v>
      </c>
      <c r="T161">
        <v>3410880</v>
      </c>
      <c r="W161">
        <v>1187632</v>
      </c>
      <c r="X161">
        <v>3392160</v>
      </c>
      <c r="AA161">
        <v>1187520</v>
      </c>
      <c r="AB161">
        <v>3409856</v>
      </c>
      <c r="AE161">
        <v>1188192</v>
      </c>
      <c r="AF161">
        <v>3401392</v>
      </c>
      <c r="AI161" s="151">
        <v>1195824</v>
      </c>
      <c r="AJ161" s="151">
        <v>3374688</v>
      </c>
      <c r="AM161" s="212">
        <v>1171168</v>
      </c>
      <c r="AN161" s="212">
        <v>3384384</v>
      </c>
      <c r="AQ161" s="221">
        <v>1175344</v>
      </c>
      <c r="AR161" s="221">
        <v>3379376</v>
      </c>
      <c r="AU161" s="223">
        <v>1194992</v>
      </c>
      <c r="AV161" s="223">
        <v>3395024</v>
      </c>
      <c r="AY161">
        <f>A161+1999</f>
        <v>2001</v>
      </c>
      <c r="AZ161" t="str">
        <f>VLOOKUP(B161,$BF$2:$BJ$75,4)</f>
        <v>Pine Units</v>
      </c>
      <c r="BA161" t="str">
        <f>VLOOKUP(B161,$BF$2:$BK$75,2)</f>
        <v>FtStJames</v>
      </c>
      <c r="BB161" t="str">
        <f>VLOOKUP(B161,$BF$2:$BK$75,3)</f>
        <v>Ft. St. James Forest District</v>
      </c>
      <c r="BC161">
        <f>IF(B161&lt;40,B161,IF(VLOOKUP(B161,$BF$2:$BO$75,10,FALSE)="I",40,41))</f>
        <v>12</v>
      </c>
    </row>
    <row r="162" spans="1:55" ht="15" x14ac:dyDescent="0.25">
      <c r="A162">
        <v>2</v>
      </c>
      <c r="B162">
        <v>13</v>
      </c>
      <c r="C162">
        <v>32</v>
      </c>
      <c r="D162">
        <v>32</v>
      </c>
      <c r="G162">
        <v>80</v>
      </c>
      <c r="H162">
        <v>80</v>
      </c>
      <c r="K162">
        <v>80</v>
      </c>
      <c r="L162">
        <v>80</v>
      </c>
      <c r="O162">
        <v>128</v>
      </c>
      <c r="P162">
        <v>128</v>
      </c>
      <c r="S162">
        <v>128</v>
      </c>
      <c r="T162">
        <v>128</v>
      </c>
      <c r="W162">
        <v>128</v>
      </c>
      <c r="X162">
        <v>128</v>
      </c>
      <c r="AA162">
        <v>128</v>
      </c>
      <c r="AB162">
        <v>128</v>
      </c>
      <c r="AE162">
        <v>128</v>
      </c>
      <c r="AF162">
        <v>128</v>
      </c>
      <c r="AI162" s="151">
        <v>128</v>
      </c>
      <c r="AJ162" s="151">
        <v>128</v>
      </c>
      <c r="AM162" s="212">
        <v>128</v>
      </c>
      <c r="AN162" s="212">
        <v>128</v>
      </c>
      <c r="AQ162" s="221">
        <v>128</v>
      </c>
      <c r="AR162" s="221">
        <v>128</v>
      </c>
      <c r="AU162" s="223">
        <v>128</v>
      </c>
      <c r="AV162" s="223">
        <v>128</v>
      </c>
      <c r="AY162">
        <f>A162+1999</f>
        <v>2001</v>
      </c>
      <c r="AZ162" t="str">
        <f>VLOOKUP(B162,$BF$2:$BJ$75,4)</f>
        <v>Non-pine Units</v>
      </c>
      <c r="BA162" t="str">
        <f>VLOOKUP(B162,$BF$2:$BK$75,2)</f>
        <v>FtStJohn</v>
      </c>
      <c r="BB162" t="str">
        <f>VLOOKUP(B162,$BF$2:$BK$75,3)</f>
        <v>Ft. St. John TSA</v>
      </c>
      <c r="BC162">
        <f>IF(B162&lt;40,B162,IF(VLOOKUP(B162,$BF$2:$BO$75,10,FALSE)="I",40,41))</f>
        <v>13</v>
      </c>
    </row>
    <row r="163" spans="1:55" ht="15" x14ac:dyDescent="0.25">
      <c r="A163">
        <v>2</v>
      </c>
      <c r="B163">
        <v>14</v>
      </c>
      <c r="C163">
        <v>14608</v>
      </c>
      <c r="D163">
        <v>164336</v>
      </c>
      <c r="G163">
        <v>28560</v>
      </c>
      <c r="H163">
        <v>184704</v>
      </c>
      <c r="K163">
        <v>31680</v>
      </c>
      <c r="L163">
        <v>196096</v>
      </c>
      <c r="O163">
        <v>33744</v>
      </c>
      <c r="P163">
        <v>196208</v>
      </c>
      <c r="S163">
        <v>27920</v>
      </c>
      <c r="T163">
        <v>190112</v>
      </c>
      <c r="W163">
        <v>27840</v>
      </c>
      <c r="X163">
        <v>188752</v>
      </c>
      <c r="AA163">
        <v>33584</v>
      </c>
      <c r="AB163">
        <v>195984</v>
      </c>
      <c r="AE163">
        <v>30560</v>
      </c>
      <c r="AF163">
        <v>193184</v>
      </c>
      <c r="AI163" s="151">
        <v>30672</v>
      </c>
      <c r="AJ163" s="151">
        <v>190672</v>
      </c>
      <c r="AM163" s="212">
        <v>33424</v>
      </c>
      <c r="AN163" s="212">
        <v>194576</v>
      </c>
      <c r="AQ163" s="221">
        <v>33552</v>
      </c>
      <c r="AR163" s="221">
        <v>193936</v>
      </c>
      <c r="AU163" s="223">
        <v>29280</v>
      </c>
      <c r="AV163" s="223">
        <v>191280</v>
      </c>
      <c r="AY163">
        <f>A163+1999</f>
        <v>2001</v>
      </c>
      <c r="AZ163" t="str">
        <f>VLOOKUP(B163,$BF$2:$BJ$75,4)</f>
        <v>Pine Units</v>
      </c>
      <c r="BA163" t="str">
        <f>VLOOKUP(B163,$BF$2:$BK$75,2)</f>
        <v>Golden</v>
      </c>
      <c r="BB163" t="str">
        <f>VLOOKUP(B163,$BF$2:$BK$75,3)</f>
        <v>Golden TSA</v>
      </c>
      <c r="BC163">
        <f>IF(B163&lt;40,B163,IF(VLOOKUP(B163,$BF$2:$BO$75,10,FALSE)="I",40,41))</f>
        <v>14</v>
      </c>
    </row>
    <row r="164" spans="1:55" ht="15" x14ac:dyDescent="0.25">
      <c r="A164">
        <v>2</v>
      </c>
      <c r="B164">
        <v>15</v>
      </c>
      <c r="C164">
        <v>14352</v>
      </c>
      <c r="D164">
        <v>57264</v>
      </c>
      <c r="G164">
        <v>23984</v>
      </c>
      <c r="H164">
        <v>104640</v>
      </c>
      <c r="K164">
        <v>24080</v>
      </c>
      <c r="L164">
        <v>99360</v>
      </c>
      <c r="O164">
        <v>22560</v>
      </c>
      <c r="P164">
        <v>99456</v>
      </c>
      <c r="S164">
        <v>24848</v>
      </c>
      <c r="T164">
        <v>105088</v>
      </c>
      <c r="W164">
        <v>24096</v>
      </c>
      <c r="X164">
        <v>105936</v>
      </c>
      <c r="AA164">
        <v>27040</v>
      </c>
      <c r="AB164">
        <v>105024</v>
      </c>
      <c r="AE164">
        <v>23680</v>
      </c>
      <c r="AF164">
        <v>116448</v>
      </c>
      <c r="AI164" s="151">
        <v>24704</v>
      </c>
      <c r="AJ164" s="151">
        <v>104432</v>
      </c>
      <c r="AM164" s="212">
        <v>23888</v>
      </c>
      <c r="AN164" s="212">
        <v>104352</v>
      </c>
      <c r="AQ164" s="221">
        <v>24432</v>
      </c>
      <c r="AR164" s="221">
        <v>107088</v>
      </c>
      <c r="AU164" s="223">
        <v>23568</v>
      </c>
      <c r="AV164" s="223">
        <v>98960</v>
      </c>
      <c r="AY164">
        <f>A164+1999</f>
        <v>2001</v>
      </c>
      <c r="AZ164" t="str">
        <f>VLOOKUP(B164,$BF$2:$BJ$75,4)</f>
        <v>Pine Units</v>
      </c>
      <c r="BA164" t="str">
        <f>VLOOKUP(B164,$BF$2:$BK$75,2)</f>
        <v>Invermere</v>
      </c>
      <c r="BB164" t="str">
        <f>VLOOKUP(B164,$BF$2:$BK$75,3)</f>
        <v>Invermere TSA</v>
      </c>
      <c r="BC164">
        <f>IF(B164&lt;40,B164,IF(VLOOKUP(B164,$BF$2:$BO$75,10,FALSE)="I",40,41))</f>
        <v>15</v>
      </c>
    </row>
    <row r="165" spans="1:55" ht="15" x14ac:dyDescent="0.25">
      <c r="A165">
        <v>2</v>
      </c>
      <c r="B165">
        <v>16</v>
      </c>
      <c r="C165">
        <v>0</v>
      </c>
      <c r="D165">
        <v>1376</v>
      </c>
      <c r="G165">
        <v>0</v>
      </c>
      <c r="H165">
        <v>352</v>
      </c>
      <c r="K165">
        <v>0</v>
      </c>
      <c r="L165">
        <v>1376</v>
      </c>
      <c r="O165">
        <v>0</v>
      </c>
      <c r="P165">
        <v>432</v>
      </c>
      <c r="S165">
        <v>0</v>
      </c>
      <c r="T165">
        <v>384</v>
      </c>
      <c r="W165">
        <v>0</v>
      </c>
      <c r="X165">
        <v>1376</v>
      </c>
      <c r="AA165">
        <v>0</v>
      </c>
      <c r="AB165">
        <v>1760</v>
      </c>
      <c r="AE165">
        <v>0</v>
      </c>
      <c r="AF165">
        <v>1520</v>
      </c>
      <c r="AI165" s="151">
        <v>0</v>
      </c>
      <c r="AJ165" s="151">
        <v>384</v>
      </c>
      <c r="AM165" s="212">
        <v>0</v>
      </c>
      <c r="AN165" s="212">
        <v>1808</v>
      </c>
      <c r="AQ165" s="221">
        <v>0</v>
      </c>
      <c r="AR165" s="221">
        <v>432</v>
      </c>
      <c r="AU165" s="223">
        <v>0</v>
      </c>
      <c r="AV165" s="223">
        <v>1376</v>
      </c>
      <c r="AY165">
        <f>A165+1999</f>
        <v>2001</v>
      </c>
      <c r="AZ165" t="str">
        <f>VLOOKUP(B165,$BF$2:$BJ$75,4)</f>
        <v>Non-pine Units</v>
      </c>
      <c r="BA165" t="str">
        <f>VLOOKUP(B165,$BF$2:$BK$75,2)</f>
        <v>Kalum</v>
      </c>
      <c r="BB165" t="str">
        <f>VLOOKUP(B165,$BF$2:$BK$75,3)</f>
        <v>Kalum TSA</v>
      </c>
      <c r="BC165">
        <f>IF(B165&lt;40,B165,IF(VLOOKUP(B165,$BF$2:$BO$75,10,FALSE)="I",40,41))</f>
        <v>16</v>
      </c>
    </row>
    <row r="166" spans="1:55" ht="15" x14ac:dyDescent="0.25">
      <c r="A166">
        <v>2</v>
      </c>
      <c r="B166">
        <v>17</v>
      </c>
      <c r="C166">
        <v>209968</v>
      </c>
      <c r="D166">
        <v>419280</v>
      </c>
      <c r="G166">
        <v>278112</v>
      </c>
      <c r="H166">
        <v>573408</v>
      </c>
      <c r="K166">
        <v>277392</v>
      </c>
      <c r="L166">
        <v>588128</v>
      </c>
      <c r="O166">
        <v>275872</v>
      </c>
      <c r="P166">
        <v>600336</v>
      </c>
      <c r="S166">
        <v>273120</v>
      </c>
      <c r="T166">
        <v>604144</v>
      </c>
      <c r="W166">
        <v>280352</v>
      </c>
      <c r="X166">
        <v>602064</v>
      </c>
      <c r="AA166">
        <v>285792</v>
      </c>
      <c r="AB166">
        <v>598832</v>
      </c>
      <c r="AE166">
        <v>272048</v>
      </c>
      <c r="AF166">
        <v>595072</v>
      </c>
      <c r="AI166" s="151">
        <v>281472</v>
      </c>
      <c r="AJ166" s="151">
        <v>606192</v>
      </c>
      <c r="AM166" s="212">
        <v>266192</v>
      </c>
      <c r="AN166" s="212">
        <v>577680</v>
      </c>
      <c r="AQ166" s="221">
        <v>261600</v>
      </c>
      <c r="AR166" s="221">
        <v>585648</v>
      </c>
      <c r="AU166" s="223">
        <v>279424</v>
      </c>
      <c r="AV166" s="223">
        <v>599632</v>
      </c>
      <c r="AY166">
        <f>A166+1999</f>
        <v>2001</v>
      </c>
      <c r="AZ166" t="str">
        <f>VLOOKUP(B166,$BF$2:$BJ$75,4)</f>
        <v>Pine Units</v>
      </c>
      <c r="BA166" t="str">
        <f>VLOOKUP(B166,$BF$2:$BK$75,2)</f>
        <v>Kamloops</v>
      </c>
      <c r="BB166" t="str">
        <f>VLOOKUP(B166,$BF$2:$BK$75,3)</f>
        <v>Kamloops TSA</v>
      </c>
      <c r="BC166">
        <f>IF(B166&lt;40,B166,IF(VLOOKUP(B166,$BF$2:$BO$75,10,FALSE)="I",40,41))</f>
        <v>17</v>
      </c>
    </row>
    <row r="167" spans="1:55" ht="15" x14ac:dyDescent="0.25">
      <c r="A167">
        <v>2</v>
      </c>
      <c r="B167">
        <v>18</v>
      </c>
      <c r="C167">
        <v>0</v>
      </c>
      <c r="D167">
        <v>0</v>
      </c>
      <c r="G167">
        <v>0</v>
      </c>
      <c r="H167">
        <v>0</v>
      </c>
      <c r="K167">
        <v>0</v>
      </c>
      <c r="L167">
        <v>0</v>
      </c>
      <c r="O167">
        <v>0</v>
      </c>
      <c r="P167">
        <v>0</v>
      </c>
      <c r="S167">
        <v>0</v>
      </c>
      <c r="T167">
        <v>0</v>
      </c>
      <c r="W167">
        <v>0</v>
      </c>
      <c r="X167">
        <v>0</v>
      </c>
      <c r="AA167">
        <v>0</v>
      </c>
      <c r="AB167">
        <v>0</v>
      </c>
      <c r="AE167">
        <v>0</v>
      </c>
      <c r="AF167">
        <v>0</v>
      </c>
      <c r="AI167" s="151">
        <v>0</v>
      </c>
      <c r="AJ167" s="151">
        <v>0</v>
      </c>
      <c r="AM167" s="212">
        <v>0</v>
      </c>
      <c r="AN167" s="212">
        <v>0</v>
      </c>
      <c r="AQ167" s="221">
        <v>0</v>
      </c>
      <c r="AR167" s="221">
        <v>0</v>
      </c>
      <c r="AU167" s="223">
        <v>0</v>
      </c>
      <c r="AV167" s="223">
        <v>0</v>
      </c>
      <c r="AY167">
        <f>A167+1999</f>
        <v>2001</v>
      </c>
      <c r="AZ167" t="str">
        <f>VLOOKUP(B167,$BF$2:$BJ$75,4)</f>
        <v>Non-pine Units</v>
      </c>
      <c r="BA167" t="str">
        <f>VLOOKUP(B167,$BF$2:$BK$75,2)</f>
        <v>Kingcome</v>
      </c>
      <c r="BB167" t="str">
        <f>VLOOKUP(B167,$BF$2:$BK$75,3)</f>
        <v>Kingcome TSA</v>
      </c>
      <c r="BC167">
        <f>IF(B167&lt;40,B167,IF(VLOOKUP(B167,$BF$2:$BO$75,10,FALSE)="I",40,41))</f>
        <v>18</v>
      </c>
    </row>
    <row r="168" spans="1:55" ht="15" x14ac:dyDescent="0.25">
      <c r="A168">
        <v>2</v>
      </c>
      <c r="B168">
        <v>19</v>
      </c>
      <c r="C168">
        <v>432</v>
      </c>
      <c r="D168">
        <v>2848</v>
      </c>
      <c r="G168">
        <v>864</v>
      </c>
      <c r="H168">
        <v>3456</v>
      </c>
      <c r="K168">
        <v>624</v>
      </c>
      <c r="L168">
        <v>624</v>
      </c>
      <c r="O168">
        <v>464</v>
      </c>
      <c r="P168">
        <v>1936</v>
      </c>
      <c r="S168">
        <v>464</v>
      </c>
      <c r="T168">
        <v>3632</v>
      </c>
      <c r="W168">
        <v>672</v>
      </c>
      <c r="X168">
        <v>2496</v>
      </c>
      <c r="AA168">
        <v>800</v>
      </c>
      <c r="AB168">
        <v>3824</v>
      </c>
      <c r="AE168">
        <v>912</v>
      </c>
      <c r="AF168">
        <v>912</v>
      </c>
      <c r="AI168" s="151">
        <v>1008</v>
      </c>
      <c r="AJ168" s="151">
        <v>2496</v>
      </c>
      <c r="AM168" s="212">
        <v>464</v>
      </c>
      <c r="AN168" s="212">
        <v>3504</v>
      </c>
      <c r="AQ168" s="221">
        <v>576</v>
      </c>
      <c r="AR168" s="221">
        <v>1712</v>
      </c>
      <c r="AU168" s="223">
        <v>464</v>
      </c>
      <c r="AV168" s="223">
        <v>3504</v>
      </c>
      <c r="AY168">
        <f>A168+1999</f>
        <v>2001</v>
      </c>
      <c r="AZ168" t="str">
        <f>VLOOKUP(B168,$BF$2:$BJ$75,4)</f>
        <v>Non-pine Units</v>
      </c>
      <c r="BA168" t="str">
        <f>VLOOKUP(B168,$BF$2:$BK$75,2)</f>
        <v>Kispiox</v>
      </c>
      <c r="BB168" t="str">
        <f>VLOOKUP(B168,$BF$2:$BK$75,3)</f>
        <v>Kispiox TSA</v>
      </c>
      <c r="BC168">
        <f>IF(B168&lt;40,B168,IF(VLOOKUP(B168,$BF$2:$BO$75,10,FALSE)="I",40,41))</f>
        <v>19</v>
      </c>
    </row>
    <row r="169" spans="1:55" ht="15" x14ac:dyDescent="0.25">
      <c r="A169">
        <v>2</v>
      </c>
      <c r="B169">
        <v>20</v>
      </c>
      <c r="C169">
        <v>16064</v>
      </c>
      <c r="D169">
        <v>29504</v>
      </c>
      <c r="G169">
        <v>36848</v>
      </c>
      <c r="H169">
        <v>59904</v>
      </c>
      <c r="K169">
        <v>34800</v>
      </c>
      <c r="L169">
        <v>61376</v>
      </c>
      <c r="O169">
        <v>35792</v>
      </c>
      <c r="P169">
        <v>62128</v>
      </c>
      <c r="S169">
        <v>34880</v>
      </c>
      <c r="T169">
        <v>60512</v>
      </c>
      <c r="W169">
        <v>40752</v>
      </c>
      <c r="X169">
        <v>67792</v>
      </c>
      <c r="AA169">
        <v>34208</v>
      </c>
      <c r="AB169">
        <v>59968</v>
      </c>
      <c r="AE169">
        <v>36176</v>
      </c>
      <c r="AF169">
        <v>61136</v>
      </c>
      <c r="AI169" s="151">
        <v>38272</v>
      </c>
      <c r="AJ169" s="151">
        <v>62864</v>
      </c>
      <c r="AM169" s="212">
        <v>38736</v>
      </c>
      <c r="AN169" s="212">
        <v>67600</v>
      </c>
      <c r="AQ169" s="221">
        <v>33792</v>
      </c>
      <c r="AR169" s="221">
        <v>60976</v>
      </c>
      <c r="AU169" s="223">
        <v>31520</v>
      </c>
      <c r="AV169" s="223">
        <v>61744</v>
      </c>
      <c r="AY169">
        <f>A169+1999</f>
        <v>2001</v>
      </c>
      <c r="AZ169" t="str">
        <f>VLOOKUP(B169,$BF$2:$BJ$75,4)</f>
        <v>Pine Units</v>
      </c>
      <c r="BA169" t="str">
        <f>VLOOKUP(B169,$BF$2:$BK$75,2)</f>
        <v>KootenayLake</v>
      </c>
      <c r="BB169" t="str">
        <f>VLOOKUP(B169,$BF$2:$BK$75,3)</f>
        <v>Kootenay Lake TSA</v>
      </c>
      <c r="BC169">
        <f>IF(B169&lt;40,B169,IF(VLOOKUP(B169,$BF$2:$BO$75,10,FALSE)="I",40,41))</f>
        <v>20</v>
      </c>
    </row>
    <row r="170" spans="1:55" ht="15" x14ac:dyDescent="0.25">
      <c r="A170">
        <v>2</v>
      </c>
      <c r="B170">
        <v>21</v>
      </c>
      <c r="C170">
        <v>2541040</v>
      </c>
      <c r="D170">
        <v>3182000</v>
      </c>
      <c r="G170">
        <v>2577888</v>
      </c>
      <c r="H170">
        <v>3047568</v>
      </c>
      <c r="K170">
        <v>2579312</v>
      </c>
      <c r="L170">
        <v>3042624</v>
      </c>
      <c r="O170">
        <v>2554432</v>
      </c>
      <c r="P170">
        <v>3031600</v>
      </c>
      <c r="S170">
        <v>2535808</v>
      </c>
      <c r="T170">
        <v>3007552</v>
      </c>
      <c r="W170">
        <v>2481840</v>
      </c>
      <c r="X170">
        <v>2960416</v>
      </c>
      <c r="AA170">
        <v>2545056</v>
      </c>
      <c r="AB170">
        <v>3025488</v>
      </c>
      <c r="AE170">
        <v>2491968</v>
      </c>
      <c r="AF170">
        <v>2967136</v>
      </c>
      <c r="AI170" s="151">
        <v>2515552</v>
      </c>
      <c r="AJ170" s="151">
        <v>2989808</v>
      </c>
      <c r="AM170" s="212">
        <v>2488384</v>
      </c>
      <c r="AN170" s="212">
        <v>2960112</v>
      </c>
      <c r="AQ170" s="221">
        <v>2472864</v>
      </c>
      <c r="AR170" s="221">
        <v>2952032</v>
      </c>
      <c r="AU170" s="223">
        <v>2482032</v>
      </c>
      <c r="AV170" s="223">
        <v>2955792</v>
      </c>
      <c r="AY170">
        <f>A170+1999</f>
        <v>2001</v>
      </c>
      <c r="AZ170" t="str">
        <f>VLOOKUP(B170,$BF$2:$BJ$75,4)</f>
        <v>Pine Units</v>
      </c>
      <c r="BA170" t="str">
        <f>VLOOKUP(B170,$BF$2:$BK$75,2)</f>
        <v>Lakes</v>
      </c>
      <c r="BB170" t="str">
        <f>VLOOKUP(B170,$BF$2:$BK$75,3)</f>
        <v>Lakes TSA</v>
      </c>
      <c r="BC170">
        <f>IF(B170&lt;40,B170,IF(VLOOKUP(B170,$BF$2:$BO$75,10,FALSE)="I",40,41))</f>
        <v>21</v>
      </c>
    </row>
    <row r="171" spans="1:55" ht="15" x14ac:dyDescent="0.25">
      <c r="A171">
        <v>2</v>
      </c>
      <c r="B171">
        <v>22</v>
      </c>
      <c r="C171">
        <v>18272</v>
      </c>
      <c r="D171">
        <v>33808</v>
      </c>
      <c r="G171">
        <v>31744</v>
      </c>
      <c r="H171">
        <v>65104</v>
      </c>
      <c r="K171">
        <v>34176</v>
      </c>
      <c r="L171">
        <v>66960</v>
      </c>
      <c r="O171">
        <v>33728</v>
      </c>
      <c r="P171">
        <v>67728</v>
      </c>
      <c r="S171">
        <v>34112</v>
      </c>
      <c r="T171">
        <v>69872</v>
      </c>
      <c r="W171">
        <v>33120</v>
      </c>
      <c r="X171">
        <v>67552</v>
      </c>
      <c r="AA171">
        <v>37264</v>
      </c>
      <c r="AB171">
        <v>70672</v>
      </c>
      <c r="AE171">
        <v>29824</v>
      </c>
      <c r="AF171">
        <v>61072</v>
      </c>
      <c r="AI171" s="151">
        <v>36400</v>
      </c>
      <c r="AJ171" s="151">
        <v>70144</v>
      </c>
      <c r="AM171" s="212">
        <v>33056</v>
      </c>
      <c r="AN171" s="212">
        <v>62304</v>
      </c>
      <c r="AQ171" s="221">
        <v>32448</v>
      </c>
      <c r="AR171" s="221">
        <v>67200</v>
      </c>
      <c r="AU171" s="223">
        <v>32512</v>
      </c>
      <c r="AV171" s="223">
        <v>70400</v>
      </c>
      <c r="AY171">
        <f>A171+1999</f>
        <v>2001</v>
      </c>
      <c r="AZ171" t="str">
        <f>VLOOKUP(B171,$BF$2:$BJ$75,4)</f>
        <v>Pine Units</v>
      </c>
      <c r="BA171" t="str">
        <f>VLOOKUP(B171,$BF$2:$BK$75,2)</f>
        <v>Lillooet</v>
      </c>
      <c r="BB171" t="str">
        <f>VLOOKUP(B171,$BF$2:$BK$75,3)</f>
        <v>Lillooet TSA</v>
      </c>
      <c r="BC171">
        <f>IF(B171&lt;40,B171,IF(VLOOKUP(B171,$BF$2:$BO$75,10,FALSE)="I",40,41))</f>
        <v>22</v>
      </c>
    </row>
    <row r="172" spans="1:55" ht="15" x14ac:dyDescent="0.25">
      <c r="A172">
        <v>2</v>
      </c>
      <c r="B172">
        <v>23</v>
      </c>
      <c r="C172">
        <v>21600</v>
      </c>
      <c r="D172">
        <v>147600</v>
      </c>
      <c r="G172">
        <v>30064</v>
      </c>
      <c r="H172">
        <v>239696</v>
      </c>
      <c r="K172">
        <v>30880</v>
      </c>
      <c r="L172">
        <v>250912</v>
      </c>
      <c r="O172">
        <v>28976</v>
      </c>
      <c r="P172">
        <v>248064</v>
      </c>
      <c r="S172">
        <v>29120</v>
      </c>
      <c r="T172">
        <v>251136</v>
      </c>
      <c r="W172">
        <v>33200</v>
      </c>
      <c r="X172">
        <v>251536</v>
      </c>
      <c r="AA172">
        <v>28368</v>
      </c>
      <c r="AB172">
        <v>253744</v>
      </c>
      <c r="AE172">
        <v>31696</v>
      </c>
      <c r="AF172">
        <v>252112</v>
      </c>
      <c r="AI172" s="151">
        <v>31872</v>
      </c>
      <c r="AJ172" s="151">
        <v>249088</v>
      </c>
      <c r="AM172" s="212">
        <v>30048</v>
      </c>
      <c r="AN172" s="212">
        <v>247712</v>
      </c>
      <c r="AQ172" s="221">
        <v>27344</v>
      </c>
      <c r="AR172" s="221">
        <v>247952</v>
      </c>
      <c r="AU172" s="223">
        <v>28000</v>
      </c>
      <c r="AV172" s="223">
        <v>246384</v>
      </c>
      <c r="AY172">
        <f>A172+1999</f>
        <v>2001</v>
      </c>
      <c r="AZ172" t="str">
        <f>VLOOKUP(B172,$BF$2:$BJ$75,4)</f>
        <v>Pine Units</v>
      </c>
      <c r="BA172" t="str">
        <f>VLOOKUP(B172,$BF$2:$BK$75,2)</f>
        <v>Mackenzie</v>
      </c>
      <c r="BB172" t="str">
        <f>VLOOKUP(B172,$BF$2:$BK$75,3)</f>
        <v>Mackenzie TSA</v>
      </c>
      <c r="BC172">
        <f>IF(B172&lt;40,B172,IF(VLOOKUP(B172,$BF$2:$BO$75,10,FALSE)="I",40,41))</f>
        <v>23</v>
      </c>
    </row>
    <row r="173" spans="1:55" ht="15" x14ac:dyDescent="0.25">
      <c r="A173">
        <v>2</v>
      </c>
      <c r="B173">
        <v>24</v>
      </c>
      <c r="C173">
        <v>339072</v>
      </c>
      <c r="D173">
        <v>743616</v>
      </c>
      <c r="G173">
        <v>385680</v>
      </c>
      <c r="H173">
        <v>890048</v>
      </c>
      <c r="K173">
        <v>391264</v>
      </c>
      <c r="L173">
        <v>923808</v>
      </c>
      <c r="O173">
        <v>377744</v>
      </c>
      <c r="P173">
        <v>904144</v>
      </c>
      <c r="S173">
        <v>377632</v>
      </c>
      <c r="T173">
        <v>897888</v>
      </c>
      <c r="W173">
        <v>390400</v>
      </c>
      <c r="X173">
        <v>924192</v>
      </c>
      <c r="AA173">
        <v>385280</v>
      </c>
      <c r="AB173">
        <v>919872</v>
      </c>
      <c r="AE173">
        <v>368720</v>
      </c>
      <c r="AF173">
        <v>907312</v>
      </c>
      <c r="AI173" s="151">
        <v>377536</v>
      </c>
      <c r="AJ173" s="151">
        <v>907344</v>
      </c>
      <c r="AM173" s="212">
        <v>368832</v>
      </c>
      <c r="AN173" s="212">
        <v>885824</v>
      </c>
      <c r="AQ173" s="221">
        <v>367920</v>
      </c>
      <c r="AR173" s="221">
        <v>891344</v>
      </c>
      <c r="AU173" s="223">
        <v>375296</v>
      </c>
      <c r="AV173" s="223">
        <v>898704</v>
      </c>
      <c r="AY173">
        <f>A173+1999</f>
        <v>2001</v>
      </c>
      <c r="AZ173" t="str">
        <f>VLOOKUP(B173,$BF$2:$BJ$75,4)</f>
        <v>Pine Units</v>
      </c>
      <c r="BA173" t="str">
        <f>VLOOKUP(B173,$BF$2:$BK$75,2)</f>
        <v>Merritt</v>
      </c>
      <c r="BB173" t="str">
        <f>VLOOKUP(B173,$BF$2:$BK$75,3)</f>
        <v>Merritt TSA</v>
      </c>
      <c r="BC173">
        <f>IF(B173&lt;40,B173,IF(VLOOKUP(B173,$BF$2:$BO$75,10,FALSE)="I",40,41))</f>
        <v>24</v>
      </c>
    </row>
    <row r="174" spans="1:55" ht="15" x14ac:dyDescent="0.25">
      <c r="A174">
        <v>2</v>
      </c>
      <c r="B174">
        <v>25</v>
      </c>
      <c r="C174">
        <v>1040</v>
      </c>
      <c r="D174">
        <v>4240</v>
      </c>
      <c r="G174">
        <v>1104</v>
      </c>
      <c r="H174">
        <v>2752</v>
      </c>
      <c r="K174">
        <v>1536</v>
      </c>
      <c r="L174">
        <v>6352</v>
      </c>
      <c r="O174">
        <v>688</v>
      </c>
      <c r="P174">
        <v>5584</v>
      </c>
      <c r="S174">
        <v>3088</v>
      </c>
      <c r="T174">
        <v>11664</v>
      </c>
      <c r="W174">
        <v>1200</v>
      </c>
      <c r="X174">
        <v>5360</v>
      </c>
      <c r="AA174">
        <v>1472</v>
      </c>
      <c r="AB174">
        <v>3584</v>
      </c>
      <c r="AE174">
        <v>1568</v>
      </c>
      <c r="AF174">
        <v>8192</v>
      </c>
      <c r="AI174" s="151">
        <v>4912</v>
      </c>
      <c r="AJ174" s="151">
        <v>8000</v>
      </c>
      <c r="AM174" s="212">
        <v>1040</v>
      </c>
      <c r="AN174" s="212">
        <v>7008</v>
      </c>
      <c r="AQ174" s="221">
        <v>672</v>
      </c>
      <c r="AR174" s="221">
        <v>6224</v>
      </c>
      <c r="AU174" s="223">
        <v>3872</v>
      </c>
      <c r="AV174" s="223">
        <v>7872</v>
      </c>
      <c r="AY174">
        <f>A174+1999</f>
        <v>2001</v>
      </c>
      <c r="AZ174" t="str">
        <f>VLOOKUP(B174,$BF$2:$BJ$75,4)</f>
        <v>Non-pine Units</v>
      </c>
      <c r="BA174" t="str">
        <f>VLOOKUP(B174,$BF$2:$BK$75,2)</f>
        <v>MidCoast</v>
      </c>
      <c r="BB174" t="str">
        <f>VLOOKUP(B174,$BF$2:$BK$75,3)</f>
        <v>Mid Coast TSA</v>
      </c>
      <c r="BC174">
        <f>IF(B174&lt;40,B174,IF(VLOOKUP(B174,$BF$2:$BO$75,10,FALSE)="I",40,41))</f>
        <v>25</v>
      </c>
    </row>
    <row r="175" spans="1:55" ht="15" x14ac:dyDescent="0.25">
      <c r="A175">
        <v>2</v>
      </c>
      <c r="B175">
        <v>26</v>
      </c>
      <c r="C175">
        <v>789392</v>
      </c>
      <c r="D175">
        <v>1411888</v>
      </c>
      <c r="G175">
        <v>953824</v>
      </c>
      <c r="H175">
        <v>1838288</v>
      </c>
      <c r="K175">
        <v>956896</v>
      </c>
      <c r="L175">
        <v>1856288</v>
      </c>
      <c r="O175">
        <v>960640</v>
      </c>
      <c r="P175">
        <v>1862592</v>
      </c>
      <c r="S175">
        <v>933760</v>
      </c>
      <c r="T175">
        <v>1835888</v>
      </c>
      <c r="W175">
        <v>931888</v>
      </c>
      <c r="X175">
        <v>1834528</v>
      </c>
      <c r="AA175">
        <v>921840</v>
      </c>
      <c r="AB175">
        <v>1824032</v>
      </c>
      <c r="AE175">
        <v>934016</v>
      </c>
      <c r="AF175">
        <v>1834784</v>
      </c>
      <c r="AI175" s="151">
        <v>911344</v>
      </c>
      <c r="AJ175" s="151">
        <v>1811712</v>
      </c>
      <c r="AM175" s="212">
        <v>940112</v>
      </c>
      <c r="AN175" s="212">
        <v>1838832</v>
      </c>
      <c r="AQ175" s="221">
        <v>938560</v>
      </c>
      <c r="AR175" s="221">
        <v>1837584</v>
      </c>
      <c r="AU175" s="223">
        <v>936112</v>
      </c>
      <c r="AV175" s="223">
        <v>1835232</v>
      </c>
      <c r="AY175">
        <f>A175+1999</f>
        <v>2001</v>
      </c>
      <c r="AZ175" t="str">
        <f>VLOOKUP(B175,$BF$2:$BJ$75,4)</f>
        <v>Pine Units</v>
      </c>
      <c r="BA175" t="str">
        <f>VLOOKUP(B175,$BF$2:$BK$75,2)</f>
        <v>Morice</v>
      </c>
      <c r="BB175" t="str">
        <f>VLOOKUP(B175,$BF$2:$BK$75,3)</f>
        <v>Morice TSA</v>
      </c>
      <c r="BC175">
        <f>IF(B175&lt;40,B175,IF(VLOOKUP(B175,$BF$2:$BO$75,10,FALSE)="I",40,41))</f>
        <v>26</v>
      </c>
    </row>
    <row r="176" spans="1:55" ht="15" x14ac:dyDescent="0.25">
      <c r="A176">
        <v>2</v>
      </c>
      <c r="B176">
        <v>27</v>
      </c>
      <c r="C176">
        <v>0</v>
      </c>
      <c r="D176">
        <v>1568</v>
      </c>
      <c r="G176">
        <v>0</v>
      </c>
      <c r="H176">
        <v>2208</v>
      </c>
      <c r="K176">
        <v>0</v>
      </c>
      <c r="L176">
        <v>2208</v>
      </c>
      <c r="O176">
        <v>0</v>
      </c>
      <c r="P176">
        <v>2208</v>
      </c>
      <c r="S176">
        <v>0</v>
      </c>
      <c r="T176">
        <v>2208</v>
      </c>
      <c r="W176">
        <v>0</v>
      </c>
      <c r="X176">
        <v>2208</v>
      </c>
      <c r="AA176">
        <v>0</v>
      </c>
      <c r="AB176">
        <v>2208</v>
      </c>
      <c r="AE176">
        <v>0</v>
      </c>
      <c r="AF176">
        <v>2208</v>
      </c>
      <c r="AI176" s="151">
        <v>0</v>
      </c>
      <c r="AJ176" s="151">
        <v>2208</v>
      </c>
      <c r="AM176" s="212">
        <v>0</v>
      </c>
      <c r="AN176" s="212">
        <v>2208</v>
      </c>
      <c r="AQ176" s="221">
        <v>0</v>
      </c>
      <c r="AR176" s="221">
        <v>2208</v>
      </c>
      <c r="AU176" s="223">
        <v>0</v>
      </c>
      <c r="AV176" s="223">
        <v>2208</v>
      </c>
      <c r="AY176">
        <f>A176+1999</f>
        <v>2001</v>
      </c>
      <c r="AZ176" t="str">
        <f>VLOOKUP(B176,$BF$2:$BJ$75,4)</f>
        <v>Non-pine Units</v>
      </c>
      <c r="BA176" t="str">
        <f>VLOOKUP(B176,$BF$2:$BK$75,2)</f>
        <v>Nass</v>
      </c>
      <c r="BB176" t="str">
        <f>VLOOKUP(B176,$BF$2:$BK$75,3)</f>
        <v>Nass TSA</v>
      </c>
      <c r="BC176">
        <f>IF(B176&lt;40,B176,IF(VLOOKUP(B176,$BF$2:$BO$75,10,FALSE)="I",40,41))</f>
        <v>27</v>
      </c>
    </row>
    <row r="177" spans="1:55" ht="15" x14ac:dyDescent="0.25">
      <c r="A177">
        <v>2</v>
      </c>
      <c r="B177">
        <v>28</v>
      </c>
      <c r="C177">
        <v>0</v>
      </c>
      <c r="D177">
        <v>0</v>
      </c>
      <c r="G177">
        <v>0</v>
      </c>
      <c r="H177">
        <v>0</v>
      </c>
      <c r="K177">
        <v>0</v>
      </c>
      <c r="L177">
        <v>0</v>
      </c>
      <c r="O177">
        <v>0</v>
      </c>
      <c r="P177">
        <v>0</v>
      </c>
      <c r="S177">
        <v>0</v>
      </c>
      <c r="T177">
        <v>0</v>
      </c>
      <c r="W177">
        <v>0</v>
      </c>
      <c r="X177">
        <v>0</v>
      </c>
      <c r="AA177">
        <v>0</v>
      </c>
      <c r="AB177">
        <v>0</v>
      </c>
      <c r="AE177">
        <v>0</v>
      </c>
      <c r="AF177">
        <v>0</v>
      </c>
      <c r="AI177" s="151">
        <v>0</v>
      </c>
      <c r="AJ177" s="151">
        <v>0</v>
      </c>
      <c r="AM177" s="212">
        <v>0</v>
      </c>
      <c r="AN177" s="212">
        <v>0</v>
      </c>
      <c r="AQ177" s="221">
        <v>0</v>
      </c>
      <c r="AR177" s="221">
        <v>0</v>
      </c>
      <c r="AU177" s="223">
        <v>0</v>
      </c>
      <c r="AV177" s="223">
        <v>0</v>
      </c>
      <c r="AY177">
        <f>A177+1999</f>
        <v>2001</v>
      </c>
      <c r="AZ177" t="str">
        <f>VLOOKUP(B177,$BF$2:$BJ$75,4)</f>
        <v>Non-pine Units</v>
      </c>
      <c r="BA177" t="str">
        <f>VLOOKUP(B177,$BF$2:$BK$75,2)</f>
        <v>NorthCoast</v>
      </c>
      <c r="BB177" t="str">
        <f>VLOOKUP(B177,$BF$2:$BK$75,3)</f>
        <v>North Coast TSA</v>
      </c>
      <c r="BC177">
        <f>IF(B177&lt;40,B177,IF(VLOOKUP(B177,$BF$2:$BO$75,10,FALSE)="I",40,41))</f>
        <v>28</v>
      </c>
    </row>
    <row r="178" spans="1:55" ht="15" x14ac:dyDescent="0.25">
      <c r="A178">
        <v>2</v>
      </c>
      <c r="B178">
        <v>29</v>
      </c>
      <c r="C178">
        <v>117120</v>
      </c>
      <c r="D178">
        <v>225568</v>
      </c>
      <c r="G178">
        <v>158480</v>
      </c>
      <c r="H178">
        <v>287312</v>
      </c>
      <c r="K178">
        <v>149680</v>
      </c>
      <c r="L178">
        <v>287440</v>
      </c>
      <c r="O178">
        <v>152080</v>
      </c>
      <c r="P178">
        <v>293712</v>
      </c>
      <c r="S178">
        <v>150448</v>
      </c>
      <c r="T178">
        <v>285712</v>
      </c>
      <c r="W178">
        <v>165088</v>
      </c>
      <c r="X178">
        <v>303520</v>
      </c>
      <c r="AA178">
        <v>152528</v>
      </c>
      <c r="AB178">
        <v>289552</v>
      </c>
      <c r="AE178">
        <v>160768</v>
      </c>
      <c r="AF178">
        <v>299856</v>
      </c>
      <c r="AI178" s="151">
        <v>153360</v>
      </c>
      <c r="AJ178" s="151">
        <v>295072</v>
      </c>
      <c r="AM178" s="212">
        <v>159472</v>
      </c>
      <c r="AN178" s="212">
        <v>300016</v>
      </c>
      <c r="AQ178" s="221">
        <v>158432</v>
      </c>
      <c r="AR178" s="221">
        <v>299104</v>
      </c>
      <c r="AU178" s="223">
        <v>156896</v>
      </c>
      <c r="AV178" s="223">
        <v>295920</v>
      </c>
      <c r="AY178">
        <f>A178+1999</f>
        <v>2001</v>
      </c>
      <c r="AZ178" t="str">
        <f>VLOOKUP(B178,$BF$2:$BJ$75,4)</f>
        <v>Pine Units</v>
      </c>
      <c r="BA178" t="str">
        <f>VLOOKUP(B178,$BF$2:$BK$75,2)</f>
        <v>Okanagan</v>
      </c>
      <c r="BB178" t="str">
        <f>VLOOKUP(B178,$BF$2:$BK$75,3)</f>
        <v>Okanagan TSA</v>
      </c>
      <c r="BC178">
        <f>IF(B178&lt;40,B178,IF(VLOOKUP(B178,$BF$2:$BO$75,10,FALSE)="I",40,41))</f>
        <v>29</v>
      </c>
    </row>
    <row r="179" spans="1:55" ht="15" x14ac:dyDescent="0.25">
      <c r="A179">
        <v>2</v>
      </c>
      <c r="B179">
        <v>30</v>
      </c>
      <c r="C179">
        <v>526880</v>
      </c>
      <c r="D179">
        <v>1749216</v>
      </c>
      <c r="G179">
        <v>701088</v>
      </c>
      <c r="H179">
        <v>1731392</v>
      </c>
      <c r="K179">
        <v>700672</v>
      </c>
      <c r="L179">
        <v>1704832</v>
      </c>
      <c r="O179">
        <v>707888</v>
      </c>
      <c r="P179">
        <v>1693088</v>
      </c>
      <c r="S179">
        <v>681360</v>
      </c>
      <c r="T179">
        <v>1663648</v>
      </c>
      <c r="W179">
        <v>680560</v>
      </c>
      <c r="X179">
        <v>1679984</v>
      </c>
      <c r="AA179">
        <v>684256</v>
      </c>
      <c r="AB179">
        <v>1684064</v>
      </c>
      <c r="AE179">
        <v>677072</v>
      </c>
      <c r="AF179">
        <v>1663136</v>
      </c>
      <c r="AI179" s="151">
        <v>678400</v>
      </c>
      <c r="AJ179" s="151">
        <v>1665248</v>
      </c>
      <c r="AM179" s="212">
        <v>676544</v>
      </c>
      <c r="AN179" s="212">
        <v>1654080</v>
      </c>
      <c r="AQ179" s="221">
        <v>668096</v>
      </c>
      <c r="AR179" s="221">
        <v>1663536</v>
      </c>
      <c r="AU179" s="223">
        <v>676704</v>
      </c>
      <c r="AV179" s="223">
        <v>1666832</v>
      </c>
      <c r="AY179">
        <f>A179+1999</f>
        <v>2001</v>
      </c>
      <c r="AZ179" t="str">
        <f>VLOOKUP(B179,$BF$2:$BJ$75,4)</f>
        <v>Pine Units</v>
      </c>
      <c r="BA179" t="str">
        <f>VLOOKUP(B179,$BF$2:$BK$75,2)</f>
        <v>PrinceGeorge</v>
      </c>
      <c r="BB179" t="str">
        <f>VLOOKUP(B179,$BF$2:$BK$75,3)</f>
        <v>Prince George Forest District</v>
      </c>
      <c r="BC179">
        <f>IF(B179&lt;40,B179,IF(VLOOKUP(B179,$BF$2:$BO$75,10,FALSE)="I",40,41))</f>
        <v>30</v>
      </c>
    </row>
    <row r="180" spans="1:55" ht="15" x14ac:dyDescent="0.25">
      <c r="A180">
        <v>2</v>
      </c>
      <c r="B180">
        <v>31</v>
      </c>
      <c r="C180">
        <v>0</v>
      </c>
      <c r="D180">
        <v>0</v>
      </c>
      <c r="G180">
        <v>0</v>
      </c>
      <c r="H180">
        <v>0</v>
      </c>
      <c r="K180">
        <v>0</v>
      </c>
      <c r="L180">
        <v>0</v>
      </c>
      <c r="O180">
        <v>0</v>
      </c>
      <c r="P180">
        <v>0</v>
      </c>
      <c r="S180">
        <v>0</v>
      </c>
      <c r="T180">
        <v>0</v>
      </c>
      <c r="W180">
        <v>0</v>
      </c>
      <c r="X180">
        <v>0</v>
      </c>
      <c r="AA180">
        <v>0</v>
      </c>
      <c r="AB180">
        <v>0</v>
      </c>
      <c r="AE180">
        <v>0</v>
      </c>
      <c r="AF180">
        <v>0</v>
      </c>
      <c r="AI180" s="151">
        <v>0</v>
      </c>
      <c r="AJ180" s="151">
        <v>0</v>
      </c>
      <c r="AM180" s="212">
        <v>0</v>
      </c>
      <c r="AN180" s="212">
        <v>0</v>
      </c>
      <c r="AQ180" s="221">
        <v>0</v>
      </c>
      <c r="AR180" s="221">
        <v>0</v>
      </c>
      <c r="AU180" s="223">
        <v>0</v>
      </c>
      <c r="AV180" s="223">
        <v>0</v>
      </c>
      <c r="AY180">
        <f>A180+1999</f>
        <v>2001</v>
      </c>
      <c r="AZ180" t="str">
        <f>VLOOKUP(B180,$BF$2:$BJ$75,4)</f>
        <v>Non-pine Units</v>
      </c>
      <c r="BA180" t="str">
        <f>VLOOKUP(B180,$BF$2:$BK$75,2)</f>
        <v>QueenCharlotte</v>
      </c>
      <c r="BB180" t="str">
        <f>VLOOKUP(B180,$BF$2:$BK$75,3)</f>
        <v>Queen Charlotte TSA</v>
      </c>
      <c r="BC180">
        <f>IF(B180&lt;40,B180,IF(VLOOKUP(B180,$BF$2:$BO$75,10,FALSE)="I",40,41))</f>
        <v>31</v>
      </c>
    </row>
    <row r="181" spans="1:55" ht="15" x14ac:dyDescent="0.25">
      <c r="A181">
        <v>2</v>
      </c>
      <c r="B181">
        <v>32</v>
      </c>
      <c r="C181">
        <v>2817024</v>
      </c>
      <c r="D181">
        <v>4894208</v>
      </c>
      <c r="G181">
        <v>2910192</v>
      </c>
      <c r="H181">
        <v>5413536</v>
      </c>
      <c r="K181">
        <v>2844192</v>
      </c>
      <c r="L181">
        <v>5326896</v>
      </c>
      <c r="O181">
        <v>2848320</v>
      </c>
      <c r="P181">
        <v>5433168</v>
      </c>
      <c r="S181">
        <v>2885920</v>
      </c>
      <c r="T181">
        <v>5399360</v>
      </c>
      <c r="W181">
        <v>2865344</v>
      </c>
      <c r="X181">
        <v>5423504</v>
      </c>
      <c r="AA181">
        <v>2862816</v>
      </c>
      <c r="AB181">
        <v>5374832</v>
      </c>
      <c r="AE181">
        <v>2851568</v>
      </c>
      <c r="AF181">
        <v>5386864</v>
      </c>
      <c r="AI181" s="151">
        <v>2860208</v>
      </c>
      <c r="AJ181" s="151">
        <v>5367072</v>
      </c>
      <c r="AM181" s="212">
        <v>2850304</v>
      </c>
      <c r="AN181" s="212">
        <v>5359856</v>
      </c>
      <c r="AQ181" s="221">
        <v>2824160</v>
      </c>
      <c r="AR181" s="221">
        <v>5354720</v>
      </c>
      <c r="AU181" s="223">
        <v>2840528</v>
      </c>
      <c r="AV181" s="223">
        <v>5332336</v>
      </c>
      <c r="AY181">
        <f>A181+1999</f>
        <v>2001</v>
      </c>
      <c r="AZ181" t="str">
        <f>VLOOKUP(B181,$BF$2:$BJ$75,4)</f>
        <v>Pine Units</v>
      </c>
      <c r="BA181" t="str">
        <f>VLOOKUP(B181,$BF$2:$BK$75,2)</f>
        <v>Quesnel</v>
      </c>
      <c r="BB181" t="str">
        <f>VLOOKUP(B181,$BF$2:$BK$75,3)</f>
        <v>Quesnel TSA</v>
      </c>
      <c r="BC181">
        <f>IF(B181&lt;40,B181,IF(VLOOKUP(B181,$BF$2:$BO$75,10,FALSE)="I",40,41))</f>
        <v>32</v>
      </c>
    </row>
    <row r="182" spans="1:55" ht="15" x14ac:dyDescent="0.25">
      <c r="A182">
        <v>2</v>
      </c>
      <c r="B182">
        <v>33</v>
      </c>
      <c r="C182">
        <v>128</v>
      </c>
      <c r="D182">
        <v>128</v>
      </c>
      <c r="G182">
        <v>112</v>
      </c>
      <c r="H182">
        <v>112</v>
      </c>
      <c r="K182">
        <v>112</v>
      </c>
      <c r="L182">
        <v>112</v>
      </c>
      <c r="O182">
        <v>320</v>
      </c>
      <c r="P182">
        <v>320</v>
      </c>
      <c r="S182">
        <v>320</v>
      </c>
      <c r="T182">
        <v>320</v>
      </c>
      <c r="W182">
        <v>112</v>
      </c>
      <c r="X182">
        <v>112</v>
      </c>
      <c r="AA182">
        <v>112</v>
      </c>
      <c r="AB182">
        <v>112</v>
      </c>
      <c r="AE182">
        <v>320</v>
      </c>
      <c r="AF182">
        <v>320</v>
      </c>
      <c r="AI182" s="151">
        <v>112</v>
      </c>
      <c r="AJ182" s="151">
        <v>112</v>
      </c>
      <c r="AM182" s="212">
        <v>112</v>
      </c>
      <c r="AN182" s="212">
        <v>112</v>
      </c>
      <c r="AQ182" s="221">
        <v>112</v>
      </c>
      <c r="AR182" s="221">
        <v>112</v>
      </c>
      <c r="AU182" s="223">
        <v>576</v>
      </c>
      <c r="AV182" s="223">
        <v>576</v>
      </c>
      <c r="AY182">
        <f>A182+1999</f>
        <v>2001</v>
      </c>
      <c r="AZ182" t="str">
        <f>VLOOKUP(B182,$BF$2:$BJ$75,4)</f>
        <v>Non-pine Units</v>
      </c>
      <c r="BA182" t="str">
        <f>VLOOKUP(B182,$BF$2:$BK$75,2)</f>
        <v>Revelstoke</v>
      </c>
      <c r="BB182" t="str">
        <f>VLOOKUP(B182,$BF$2:$BK$75,3)</f>
        <v>Revelstoke TSA</v>
      </c>
      <c r="BC182">
        <f>IF(B182&lt;40,B182,IF(VLOOKUP(B182,$BF$2:$BO$75,10,FALSE)="I",40,41))</f>
        <v>33</v>
      </c>
    </row>
    <row r="183" spans="1:55" ht="15" x14ac:dyDescent="0.25">
      <c r="A183">
        <v>2</v>
      </c>
      <c r="B183">
        <v>34</v>
      </c>
      <c r="C183">
        <v>51872</v>
      </c>
      <c r="D183">
        <v>109920</v>
      </c>
      <c r="G183">
        <v>62320</v>
      </c>
      <c r="H183">
        <v>132880</v>
      </c>
      <c r="K183">
        <v>67120</v>
      </c>
      <c r="L183">
        <v>142768</v>
      </c>
      <c r="O183">
        <v>67120</v>
      </c>
      <c r="P183">
        <v>143616</v>
      </c>
      <c r="S183">
        <v>64608</v>
      </c>
      <c r="T183">
        <v>129840</v>
      </c>
      <c r="W183">
        <v>64944</v>
      </c>
      <c r="X183">
        <v>138880</v>
      </c>
      <c r="AA183">
        <v>62784</v>
      </c>
      <c r="AB183">
        <v>135104</v>
      </c>
      <c r="AE183">
        <v>65904</v>
      </c>
      <c r="AF183">
        <v>135968</v>
      </c>
      <c r="AI183" s="151">
        <v>66192</v>
      </c>
      <c r="AJ183" s="151">
        <v>145392</v>
      </c>
      <c r="AM183" s="212">
        <v>69280</v>
      </c>
      <c r="AN183" s="212">
        <v>148512</v>
      </c>
      <c r="AQ183" s="221">
        <v>60864</v>
      </c>
      <c r="AR183" s="221">
        <v>133648</v>
      </c>
      <c r="AU183" s="223">
        <v>59200</v>
      </c>
      <c r="AV183" s="223">
        <v>134080</v>
      </c>
      <c r="AY183">
        <f>A183+1999</f>
        <v>2001</v>
      </c>
      <c r="AZ183" t="str">
        <f>VLOOKUP(B183,$BF$2:$BJ$75,4)</f>
        <v>Pine Units</v>
      </c>
      <c r="BA183" t="str">
        <f>VLOOKUP(B183,$BF$2:$BK$75,2)</f>
        <v>RobsonValley</v>
      </c>
      <c r="BB183" t="str">
        <f>VLOOKUP(B183,$BF$2:$BK$75,3)</f>
        <v>Robson Valley TSA</v>
      </c>
      <c r="BC183">
        <f>IF(B183&lt;40,B183,IF(VLOOKUP(B183,$BF$2:$BO$75,10,FALSE)="I",40,41))</f>
        <v>34</v>
      </c>
    </row>
    <row r="184" spans="1:55" ht="15" x14ac:dyDescent="0.25">
      <c r="A184">
        <v>2</v>
      </c>
      <c r="B184">
        <v>35</v>
      </c>
      <c r="C184">
        <v>18736</v>
      </c>
      <c r="D184">
        <v>57248</v>
      </c>
      <c r="G184">
        <v>19040</v>
      </c>
      <c r="H184">
        <v>63920</v>
      </c>
      <c r="K184">
        <v>20432</v>
      </c>
      <c r="L184">
        <v>71696</v>
      </c>
      <c r="O184">
        <v>18384</v>
      </c>
      <c r="P184">
        <v>67168</v>
      </c>
      <c r="S184">
        <v>22768</v>
      </c>
      <c r="T184">
        <v>71584</v>
      </c>
      <c r="W184">
        <v>18880</v>
      </c>
      <c r="X184">
        <v>71856</v>
      </c>
      <c r="AA184">
        <v>21280</v>
      </c>
      <c r="AB184">
        <v>64576</v>
      </c>
      <c r="AE184">
        <v>21360</v>
      </c>
      <c r="AF184">
        <v>70144</v>
      </c>
      <c r="AI184" s="151">
        <v>16528</v>
      </c>
      <c r="AJ184" s="151">
        <v>62400</v>
      </c>
      <c r="AM184" s="212">
        <v>20544</v>
      </c>
      <c r="AN184" s="212">
        <v>68912</v>
      </c>
      <c r="AQ184" s="221">
        <v>17776</v>
      </c>
      <c r="AR184" s="221">
        <v>65344</v>
      </c>
      <c r="AU184" s="223">
        <v>17680</v>
      </c>
      <c r="AV184" s="223">
        <v>67984</v>
      </c>
      <c r="AY184">
        <f>A184+1999</f>
        <v>2001</v>
      </c>
      <c r="AZ184" t="str">
        <f>VLOOKUP(B184,$BF$2:$BJ$75,4)</f>
        <v>Non-pine Units</v>
      </c>
      <c r="BA184" t="str">
        <f>VLOOKUP(B184,$BF$2:$BK$75,2)</f>
        <v>Soo</v>
      </c>
      <c r="BB184" t="str">
        <f>VLOOKUP(B184,$BF$2:$BK$75,3)</f>
        <v>Soo TSA</v>
      </c>
      <c r="BC184">
        <f>IF(B184&lt;40,B184,IF(VLOOKUP(B184,$BF$2:$BO$75,10,FALSE)="I",40,41))</f>
        <v>35</v>
      </c>
    </row>
    <row r="185" spans="1:55" ht="15" x14ac:dyDescent="0.25">
      <c r="A185">
        <v>2</v>
      </c>
      <c r="B185">
        <v>36</v>
      </c>
      <c r="C185">
        <v>0</v>
      </c>
      <c r="D185">
        <v>0</v>
      </c>
      <c r="G185">
        <v>0</v>
      </c>
      <c r="H185">
        <v>0</v>
      </c>
      <c r="K185">
        <v>0</v>
      </c>
      <c r="L185">
        <v>0</v>
      </c>
      <c r="O185">
        <v>0</v>
      </c>
      <c r="P185">
        <v>0</v>
      </c>
      <c r="S185">
        <v>0</v>
      </c>
      <c r="T185">
        <v>0</v>
      </c>
      <c r="W185">
        <v>0</v>
      </c>
      <c r="X185">
        <v>0</v>
      </c>
      <c r="AA185">
        <v>0</v>
      </c>
      <c r="AB185">
        <v>0</v>
      </c>
      <c r="AE185">
        <v>0</v>
      </c>
      <c r="AF185">
        <v>0</v>
      </c>
      <c r="AI185" s="151">
        <v>0</v>
      </c>
      <c r="AJ185" s="151">
        <v>0</v>
      </c>
      <c r="AM185" s="212">
        <v>0</v>
      </c>
      <c r="AN185" s="212">
        <v>0</v>
      </c>
      <c r="AQ185" s="221">
        <v>0</v>
      </c>
      <c r="AR185" s="221">
        <v>0</v>
      </c>
      <c r="AU185" s="223">
        <v>0</v>
      </c>
      <c r="AV185" s="223">
        <v>0</v>
      </c>
      <c r="AY185">
        <f>A185+1999</f>
        <v>2001</v>
      </c>
      <c r="AZ185" t="str">
        <f>VLOOKUP(B185,$BF$2:$BJ$75,4)</f>
        <v>Non-pine Units</v>
      </c>
      <c r="BA185" t="str">
        <f>VLOOKUP(B185,$BF$2:$BK$75,2)</f>
        <v>Strathcona</v>
      </c>
      <c r="BB185" t="str">
        <f>VLOOKUP(B185,$BF$2:$BK$75,3)</f>
        <v>Strathcona TSA</v>
      </c>
      <c r="BC185">
        <f>IF(B185&lt;40,B185,IF(VLOOKUP(B185,$BF$2:$BO$75,10,FALSE)="I",40,41))</f>
        <v>36</v>
      </c>
    </row>
    <row r="186" spans="1:55" ht="15" x14ac:dyDescent="0.25">
      <c r="A186">
        <v>2</v>
      </c>
      <c r="B186">
        <v>37</v>
      </c>
      <c r="C186">
        <v>0</v>
      </c>
      <c r="D186">
        <v>0</v>
      </c>
      <c r="G186">
        <v>0</v>
      </c>
      <c r="H186">
        <v>0</v>
      </c>
      <c r="K186">
        <v>0</v>
      </c>
      <c r="L186">
        <v>0</v>
      </c>
      <c r="O186">
        <v>0</v>
      </c>
      <c r="P186">
        <v>0</v>
      </c>
      <c r="S186">
        <v>0</v>
      </c>
      <c r="T186">
        <v>0</v>
      </c>
      <c r="W186">
        <v>0</v>
      </c>
      <c r="X186">
        <v>0</v>
      </c>
      <c r="AA186">
        <v>0</v>
      </c>
      <c r="AB186">
        <v>0</v>
      </c>
      <c r="AE186">
        <v>0</v>
      </c>
      <c r="AF186">
        <v>0</v>
      </c>
      <c r="AI186" s="151">
        <v>0</v>
      </c>
      <c r="AJ186" s="151">
        <v>0</v>
      </c>
      <c r="AM186" s="212">
        <v>0</v>
      </c>
      <c r="AN186" s="212">
        <v>0</v>
      </c>
      <c r="AQ186" s="221">
        <v>0</v>
      </c>
      <c r="AR186" s="221">
        <v>0</v>
      </c>
      <c r="AU186" s="223">
        <v>0</v>
      </c>
      <c r="AV186" s="223">
        <v>0</v>
      </c>
      <c r="AY186">
        <f>A186+1999</f>
        <v>2001</v>
      </c>
      <c r="AZ186" t="str">
        <f>VLOOKUP(B186,$BF$2:$BJ$75,4)</f>
        <v>Non-pine Units</v>
      </c>
      <c r="BA186" t="str">
        <f>VLOOKUP(B186,$BF$2:$BK$75,2)</f>
        <v>SunshineCoast</v>
      </c>
      <c r="BB186" t="str">
        <f>VLOOKUP(B186,$BF$2:$BK$75,3)</f>
        <v>Sunshine Coast TSA</v>
      </c>
      <c r="BC186">
        <f>IF(B186&lt;40,B186,IF(VLOOKUP(B186,$BF$2:$BO$75,10,FALSE)="I",40,41))</f>
        <v>37</v>
      </c>
    </row>
    <row r="187" spans="1:55" ht="15" x14ac:dyDescent="0.25">
      <c r="A187">
        <v>2</v>
      </c>
      <c r="B187">
        <v>38</v>
      </c>
      <c r="C187">
        <v>909584</v>
      </c>
      <c r="D187">
        <v>2311616</v>
      </c>
      <c r="G187">
        <v>1035552</v>
      </c>
      <c r="H187">
        <v>2035088</v>
      </c>
      <c r="K187">
        <v>1045760</v>
      </c>
      <c r="L187">
        <v>2040272</v>
      </c>
      <c r="O187">
        <v>1020240</v>
      </c>
      <c r="P187">
        <v>2060624</v>
      </c>
      <c r="S187">
        <v>1025952</v>
      </c>
      <c r="T187">
        <v>2066288</v>
      </c>
      <c r="W187">
        <v>1032384</v>
      </c>
      <c r="X187">
        <v>2062480</v>
      </c>
      <c r="AA187">
        <v>1026752</v>
      </c>
      <c r="AB187">
        <v>2081504</v>
      </c>
      <c r="AE187">
        <v>1022656</v>
      </c>
      <c r="AF187">
        <v>2048608</v>
      </c>
      <c r="AI187" s="151">
        <v>1031872</v>
      </c>
      <c r="AJ187" s="151">
        <v>2079984</v>
      </c>
      <c r="AM187" s="212">
        <v>1026032</v>
      </c>
      <c r="AN187" s="212">
        <v>2064624</v>
      </c>
      <c r="AQ187" s="221">
        <v>1031008</v>
      </c>
      <c r="AR187" s="221">
        <v>2065568</v>
      </c>
      <c r="AU187" s="223">
        <v>1015520</v>
      </c>
      <c r="AV187" s="223">
        <v>2048560</v>
      </c>
      <c r="AY187">
        <f>A187+1999</f>
        <v>2001</v>
      </c>
      <c r="AZ187" t="str">
        <f>VLOOKUP(B187,$BF$2:$BJ$75,4)</f>
        <v>Pine Units</v>
      </c>
      <c r="BA187" t="str">
        <f>VLOOKUP(B187,$BF$2:$BK$75,2)</f>
        <v>Vanderhoof</v>
      </c>
      <c r="BB187" t="str">
        <f>VLOOKUP(B187,$BF$2:$BK$75,3)</f>
        <v>Vanderhoof Forest District</v>
      </c>
      <c r="BC187">
        <f>IF(B187&lt;40,B187,IF(VLOOKUP(B187,$BF$2:$BO$75,10,FALSE)="I",40,41))</f>
        <v>38</v>
      </c>
    </row>
    <row r="188" spans="1:55" ht="15" x14ac:dyDescent="0.25">
      <c r="A188">
        <v>2</v>
      </c>
      <c r="B188">
        <v>39</v>
      </c>
      <c r="C188">
        <v>1182304</v>
      </c>
      <c r="D188">
        <v>1634528</v>
      </c>
      <c r="G188">
        <v>1054464</v>
      </c>
      <c r="H188">
        <v>1883808</v>
      </c>
      <c r="K188">
        <v>1038176</v>
      </c>
      <c r="L188">
        <v>1894512</v>
      </c>
      <c r="O188">
        <v>1079808</v>
      </c>
      <c r="P188">
        <v>1979648</v>
      </c>
      <c r="S188">
        <v>1086416</v>
      </c>
      <c r="T188">
        <v>1981472</v>
      </c>
      <c r="W188">
        <v>1097648</v>
      </c>
      <c r="X188">
        <v>1991104</v>
      </c>
      <c r="AA188">
        <v>1079904</v>
      </c>
      <c r="AB188">
        <v>1958784</v>
      </c>
      <c r="AE188">
        <v>1072224</v>
      </c>
      <c r="AF188">
        <v>1967552</v>
      </c>
      <c r="AI188" s="151">
        <v>1078192</v>
      </c>
      <c r="AJ188" s="151">
        <v>1962816</v>
      </c>
      <c r="AM188" s="212">
        <v>1058288</v>
      </c>
      <c r="AN188" s="212">
        <v>1934640</v>
      </c>
      <c r="AQ188" s="221">
        <v>1076912</v>
      </c>
      <c r="AR188" s="221">
        <v>1969184</v>
      </c>
      <c r="AU188" s="223">
        <v>1057696</v>
      </c>
      <c r="AV188" s="223">
        <v>1937584</v>
      </c>
      <c r="AY188">
        <f>A188+1999</f>
        <v>2001</v>
      </c>
      <c r="AZ188" t="str">
        <f>VLOOKUP(B188,$BF$2:$BJ$75,4)</f>
        <v>Pine Units</v>
      </c>
      <c r="BA188" t="str">
        <f>VLOOKUP(B188,$BF$2:$BK$75,2)</f>
        <v>WilliamsLake</v>
      </c>
      <c r="BB188" t="str">
        <f>VLOOKUP(B188,$BF$2:$BK$75,3)</f>
        <v>Williams Lake TSA</v>
      </c>
      <c r="BC188">
        <f>IF(B188&lt;40,B188,IF(VLOOKUP(B188,$BF$2:$BO$75,10,FALSE)="I",40,41))</f>
        <v>39</v>
      </c>
    </row>
    <row r="189" spans="1:55" ht="15" x14ac:dyDescent="0.25">
      <c r="A189">
        <v>2</v>
      </c>
      <c r="B189">
        <v>40</v>
      </c>
      <c r="C189">
        <v>0</v>
      </c>
      <c r="D189">
        <v>4640</v>
      </c>
      <c r="G189">
        <v>0</v>
      </c>
      <c r="H189">
        <v>1280</v>
      </c>
      <c r="K189">
        <v>0</v>
      </c>
      <c r="L189">
        <v>1280</v>
      </c>
      <c r="O189">
        <v>0</v>
      </c>
      <c r="P189">
        <v>1280</v>
      </c>
      <c r="S189">
        <v>0</v>
      </c>
      <c r="T189">
        <v>1280</v>
      </c>
      <c r="W189">
        <v>0</v>
      </c>
      <c r="X189">
        <v>1280</v>
      </c>
      <c r="AA189">
        <v>0</v>
      </c>
      <c r="AB189">
        <v>1280</v>
      </c>
      <c r="AE189">
        <v>0</v>
      </c>
      <c r="AF189">
        <v>1280</v>
      </c>
      <c r="AI189" s="151">
        <v>0</v>
      </c>
      <c r="AJ189" s="151">
        <v>1280</v>
      </c>
      <c r="AM189" s="212">
        <v>0</v>
      </c>
      <c r="AN189" s="212">
        <v>1056</v>
      </c>
      <c r="AQ189" s="221">
        <v>0</v>
      </c>
      <c r="AR189" s="221">
        <v>1056</v>
      </c>
      <c r="AU189" s="223">
        <v>0</v>
      </c>
      <c r="AV189" s="223">
        <v>1056</v>
      </c>
      <c r="AY189">
        <f>A189+1999</f>
        <v>2001</v>
      </c>
      <c r="AZ189" t="str">
        <f>VLOOKUP(B189,$BF$2:$BJ$75,4)</f>
        <v>Interior TFLs</v>
      </c>
      <c r="BA189" t="str">
        <f>VLOOKUP(B189,$BF$2:$BK$75,2)</f>
        <v>InteriorTFLs</v>
      </c>
      <c r="BB189" t="str">
        <f>VLOOKUP(B189,$BF$2:$BK$75,3)</f>
        <v>Interior TFLs</v>
      </c>
      <c r="BC189">
        <f>IF(B189&lt;40,B189,IF(VLOOKUP(B189,$BF$2:$BO$75,10,FALSE)="I",40,41))</f>
        <v>40</v>
      </c>
    </row>
    <row r="190" spans="1:55" ht="15" x14ac:dyDescent="0.25">
      <c r="A190">
        <v>2</v>
      </c>
      <c r="B190">
        <v>40</v>
      </c>
      <c r="C190">
        <v>0</v>
      </c>
      <c r="D190">
        <v>0</v>
      </c>
      <c r="G190">
        <v>0</v>
      </c>
      <c r="H190">
        <v>0</v>
      </c>
      <c r="K190">
        <v>0</v>
      </c>
      <c r="L190">
        <v>0</v>
      </c>
      <c r="O190">
        <v>0</v>
      </c>
      <c r="P190">
        <v>0</v>
      </c>
      <c r="S190">
        <v>0</v>
      </c>
      <c r="T190">
        <v>0</v>
      </c>
      <c r="W190">
        <v>0</v>
      </c>
      <c r="X190">
        <v>0</v>
      </c>
      <c r="AA190">
        <v>0</v>
      </c>
      <c r="AB190">
        <v>0</v>
      </c>
      <c r="AE190">
        <v>0</v>
      </c>
      <c r="AF190">
        <v>0</v>
      </c>
      <c r="AI190" s="151">
        <v>0</v>
      </c>
      <c r="AJ190" s="151">
        <v>0</v>
      </c>
      <c r="AM190" s="212">
        <v>0</v>
      </c>
      <c r="AN190" s="212">
        <v>0</v>
      </c>
      <c r="AQ190" s="221">
        <v>0</v>
      </c>
      <c r="AR190" s="221">
        <v>0</v>
      </c>
      <c r="AU190" s="223">
        <v>0</v>
      </c>
      <c r="AV190" s="223">
        <v>0</v>
      </c>
      <c r="AY190">
        <f>A190+1999</f>
        <v>2001</v>
      </c>
      <c r="AZ190" t="str">
        <f>VLOOKUP(B190,$BF$2:$BJ$75,4)</f>
        <v>Interior TFLs</v>
      </c>
      <c r="BA190" t="str">
        <f>VLOOKUP(B190,$BF$2:$BK$75,2)</f>
        <v>InteriorTFLs</v>
      </c>
      <c r="BB190" t="str">
        <f>VLOOKUP(B190,$BF$2:$BK$75,3)</f>
        <v>Interior TFLs</v>
      </c>
      <c r="BC190">
        <f>IF(B190&lt;40,B190,IF(VLOOKUP(B190,$BF$2:$BO$75,10,FALSE)="I",40,41))</f>
        <v>40</v>
      </c>
    </row>
    <row r="191" spans="1:55" ht="15" x14ac:dyDescent="0.25">
      <c r="A191">
        <v>2</v>
      </c>
      <c r="B191">
        <v>40</v>
      </c>
      <c r="C191">
        <v>0</v>
      </c>
      <c r="D191">
        <v>0</v>
      </c>
      <c r="G191">
        <v>0</v>
      </c>
      <c r="H191">
        <v>0</v>
      </c>
      <c r="K191">
        <v>0</v>
      </c>
      <c r="L191">
        <v>0</v>
      </c>
      <c r="O191">
        <v>0</v>
      </c>
      <c r="P191">
        <v>0</v>
      </c>
      <c r="S191">
        <v>0</v>
      </c>
      <c r="T191">
        <v>0</v>
      </c>
      <c r="W191">
        <v>0</v>
      </c>
      <c r="X191">
        <v>0</v>
      </c>
      <c r="AA191">
        <v>0</v>
      </c>
      <c r="AB191">
        <v>0</v>
      </c>
      <c r="AE191">
        <v>0</v>
      </c>
      <c r="AF191">
        <v>0</v>
      </c>
      <c r="AI191" s="151">
        <v>0</v>
      </c>
      <c r="AJ191" s="151">
        <v>0</v>
      </c>
      <c r="AM191" s="212">
        <v>0</v>
      </c>
      <c r="AN191" s="212">
        <v>0</v>
      </c>
      <c r="AQ191" s="221">
        <v>0</v>
      </c>
      <c r="AR191" s="221">
        <v>0</v>
      </c>
      <c r="AU191" s="223">
        <v>0</v>
      </c>
      <c r="AV191" s="223">
        <v>0</v>
      </c>
      <c r="AY191">
        <f>A191+1999</f>
        <v>2001</v>
      </c>
      <c r="AZ191" t="str">
        <f>VLOOKUP(B191,$BF$2:$BJ$75,4)</f>
        <v>Interior TFLs</v>
      </c>
      <c r="BA191" t="str">
        <f>VLOOKUP(B191,$BF$2:$BK$75,2)</f>
        <v>InteriorTFLs</v>
      </c>
      <c r="BB191" t="str">
        <f>VLOOKUP(B191,$BF$2:$BK$75,3)</f>
        <v>Interior TFLs</v>
      </c>
      <c r="BC191">
        <f>IF(B191&lt;40,B191,IF(VLOOKUP(B191,$BF$2:$BO$75,10,FALSE)="I",40,41))</f>
        <v>40</v>
      </c>
    </row>
    <row r="192" spans="1:55" ht="15" x14ac:dyDescent="0.25">
      <c r="A192">
        <v>2</v>
      </c>
      <c r="B192">
        <v>40</v>
      </c>
      <c r="C192">
        <v>0</v>
      </c>
      <c r="D192">
        <v>80</v>
      </c>
      <c r="G192">
        <v>0</v>
      </c>
      <c r="H192">
        <v>256</v>
      </c>
      <c r="K192">
        <v>0</v>
      </c>
      <c r="L192">
        <v>256</v>
      </c>
      <c r="O192">
        <v>0</v>
      </c>
      <c r="P192">
        <v>256</v>
      </c>
      <c r="S192">
        <v>0</v>
      </c>
      <c r="T192">
        <v>256</v>
      </c>
      <c r="W192">
        <v>0</v>
      </c>
      <c r="X192">
        <v>256</v>
      </c>
      <c r="AA192">
        <v>0</v>
      </c>
      <c r="AB192">
        <v>256</v>
      </c>
      <c r="AE192">
        <v>0</v>
      </c>
      <c r="AF192">
        <v>256</v>
      </c>
      <c r="AI192" s="151">
        <v>0</v>
      </c>
      <c r="AJ192" s="151">
        <v>256</v>
      </c>
      <c r="AM192" s="212">
        <v>0</v>
      </c>
      <c r="AN192" s="212">
        <v>256</v>
      </c>
      <c r="AQ192" s="221">
        <v>0</v>
      </c>
      <c r="AR192" s="221">
        <v>256</v>
      </c>
      <c r="AU192" s="223">
        <v>0</v>
      </c>
      <c r="AV192" s="223">
        <v>256</v>
      </c>
      <c r="AY192">
        <f>A192+1999</f>
        <v>2001</v>
      </c>
      <c r="AZ192" t="str">
        <f>VLOOKUP(B192,$BF$2:$BJ$75,4)</f>
        <v>Interior TFLs</v>
      </c>
      <c r="BA192" t="str">
        <f>VLOOKUP(B192,$BF$2:$BK$75,2)</f>
        <v>InteriorTFLs</v>
      </c>
      <c r="BB192" t="str">
        <f>VLOOKUP(B192,$BF$2:$BK$75,3)</f>
        <v>Interior TFLs</v>
      </c>
      <c r="BC192">
        <f>IF(B192&lt;40,B192,IF(VLOOKUP(B192,$BF$2:$BO$75,10,FALSE)="I",40,41))</f>
        <v>40</v>
      </c>
    </row>
    <row r="193" spans="1:55" ht="15" x14ac:dyDescent="0.25">
      <c r="A193">
        <v>2</v>
      </c>
      <c r="B193">
        <v>40</v>
      </c>
      <c r="C193">
        <v>0</v>
      </c>
      <c r="D193">
        <v>0</v>
      </c>
      <c r="G193">
        <v>0</v>
      </c>
      <c r="H193">
        <v>0</v>
      </c>
      <c r="K193">
        <v>0</v>
      </c>
      <c r="L193">
        <v>0</v>
      </c>
      <c r="O193">
        <v>0</v>
      </c>
      <c r="P193">
        <v>0</v>
      </c>
      <c r="S193">
        <v>0</v>
      </c>
      <c r="T193">
        <v>0</v>
      </c>
      <c r="W193">
        <v>0</v>
      </c>
      <c r="X193">
        <v>0</v>
      </c>
      <c r="AA193">
        <v>0</v>
      </c>
      <c r="AB193">
        <v>0</v>
      </c>
      <c r="AE193">
        <v>0</v>
      </c>
      <c r="AF193">
        <v>0</v>
      </c>
      <c r="AI193" s="151">
        <v>0</v>
      </c>
      <c r="AJ193" s="151">
        <v>0</v>
      </c>
      <c r="AM193" s="212">
        <v>0</v>
      </c>
      <c r="AN193" s="212">
        <v>0</v>
      </c>
      <c r="AQ193" s="221">
        <v>0</v>
      </c>
      <c r="AR193" s="221">
        <v>0</v>
      </c>
      <c r="AU193" s="223">
        <v>0</v>
      </c>
      <c r="AV193" s="223">
        <v>0</v>
      </c>
      <c r="AY193">
        <f>A193+1999</f>
        <v>2001</v>
      </c>
      <c r="AZ193" t="str">
        <f>VLOOKUP(B193,$BF$2:$BJ$75,4)</f>
        <v>Interior TFLs</v>
      </c>
      <c r="BA193" t="str">
        <f>VLOOKUP(B193,$BF$2:$BK$75,2)</f>
        <v>InteriorTFLs</v>
      </c>
      <c r="BB193" t="str">
        <f>VLOOKUP(B193,$BF$2:$BK$75,3)</f>
        <v>Interior TFLs</v>
      </c>
      <c r="BC193">
        <f>IF(B193&lt;40,B193,IF(VLOOKUP(B193,$BF$2:$BO$75,10,FALSE)="I",40,41))</f>
        <v>40</v>
      </c>
    </row>
    <row r="194" spans="1:55" ht="15" x14ac:dyDescent="0.25">
      <c r="A194">
        <v>2</v>
      </c>
      <c r="B194">
        <v>40</v>
      </c>
      <c r="C194">
        <v>0</v>
      </c>
      <c r="D194">
        <v>0</v>
      </c>
      <c r="G194">
        <v>0</v>
      </c>
      <c r="H194">
        <v>0</v>
      </c>
      <c r="K194">
        <v>0</v>
      </c>
      <c r="L194">
        <v>0</v>
      </c>
      <c r="O194">
        <v>0</v>
      </c>
      <c r="P194">
        <v>0</v>
      </c>
      <c r="S194">
        <v>0</v>
      </c>
      <c r="T194">
        <v>0</v>
      </c>
      <c r="W194">
        <v>0</v>
      </c>
      <c r="X194">
        <v>0</v>
      </c>
      <c r="AA194">
        <v>0</v>
      </c>
      <c r="AB194">
        <v>0</v>
      </c>
      <c r="AE194">
        <v>0</v>
      </c>
      <c r="AF194">
        <v>0</v>
      </c>
      <c r="AI194" s="151">
        <v>0</v>
      </c>
      <c r="AJ194" s="151">
        <v>0</v>
      </c>
      <c r="AM194" s="212">
        <v>0</v>
      </c>
      <c r="AN194" s="212">
        <v>0</v>
      </c>
      <c r="AQ194" s="221">
        <v>0</v>
      </c>
      <c r="AR194" s="221">
        <v>0</v>
      </c>
      <c r="AU194" s="223">
        <v>0</v>
      </c>
      <c r="AV194" s="223">
        <v>0</v>
      </c>
      <c r="AY194">
        <f>A194+1999</f>
        <v>2001</v>
      </c>
      <c r="AZ194" t="str">
        <f>VLOOKUP(B194,$BF$2:$BJ$75,4)</f>
        <v>Interior TFLs</v>
      </c>
      <c r="BA194" t="str">
        <f>VLOOKUP(B194,$BF$2:$BK$75,2)</f>
        <v>InteriorTFLs</v>
      </c>
      <c r="BB194" t="str">
        <f>VLOOKUP(B194,$BF$2:$BK$75,3)</f>
        <v>Interior TFLs</v>
      </c>
      <c r="BC194">
        <f>IF(B194&lt;40,B194,IF(VLOOKUP(B194,$BF$2:$BO$75,10,FALSE)="I",40,41))</f>
        <v>40</v>
      </c>
    </row>
    <row r="195" spans="1:55" ht="15" x14ac:dyDescent="0.25">
      <c r="A195">
        <v>2</v>
      </c>
      <c r="B195">
        <v>40</v>
      </c>
      <c r="C195">
        <v>0</v>
      </c>
      <c r="D195">
        <v>512</v>
      </c>
      <c r="G195">
        <v>0</v>
      </c>
      <c r="H195">
        <v>1168</v>
      </c>
      <c r="K195">
        <v>0</v>
      </c>
      <c r="L195">
        <v>1040</v>
      </c>
      <c r="O195">
        <v>0</v>
      </c>
      <c r="P195">
        <v>1264</v>
      </c>
      <c r="S195">
        <v>0</v>
      </c>
      <c r="T195">
        <v>1264</v>
      </c>
      <c r="W195">
        <v>0</v>
      </c>
      <c r="X195">
        <v>1264</v>
      </c>
      <c r="AA195">
        <v>0</v>
      </c>
      <c r="AB195">
        <v>1264</v>
      </c>
      <c r="AE195">
        <v>0</v>
      </c>
      <c r="AF195">
        <v>1264</v>
      </c>
      <c r="AI195" s="151">
        <v>0</v>
      </c>
      <c r="AJ195" s="151">
        <v>1392</v>
      </c>
      <c r="AM195" s="212">
        <v>0</v>
      </c>
      <c r="AN195" s="212">
        <v>1392</v>
      </c>
      <c r="AQ195" s="221">
        <v>0</v>
      </c>
      <c r="AR195" s="221">
        <v>1392</v>
      </c>
      <c r="AU195" s="223">
        <v>0</v>
      </c>
      <c r="AV195" s="223">
        <v>1264</v>
      </c>
      <c r="AY195">
        <f>A195+1999</f>
        <v>2001</v>
      </c>
      <c r="AZ195" t="str">
        <f>VLOOKUP(B195,$BF$2:$BJ$75,4)</f>
        <v>Interior TFLs</v>
      </c>
      <c r="BA195" t="str">
        <f>VLOOKUP(B195,$BF$2:$BK$75,2)</f>
        <v>InteriorTFLs</v>
      </c>
      <c r="BB195" t="str">
        <f>VLOOKUP(B195,$BF$2:$BK$75,3)</f>
        <v>Interior TFLs</v>
      </c>
      <c r="BC195">
        <f>IF(B195&lt;40,B195,IF(VLOOKUP(B195,$BF$2:$BO$75,10,FALSE)="I",40,41))</f>
        <v>40</v>
      </c>
    </row>
    <row r="196" spans="1:55" ht="15" x14ac:dyDescent="0.25">
      <c r="A196">
        <v>2</v>
      </c>
      <c r="B196">
        <v>40</v>
      </c>
      <c r="C196">
        <v>32</v>
      </c>
      <c r="D196">
        <v>336</v>
      </c>
      <c r="G196">
        <v>352</v>
      </c>
      <c r="H196">
        <v>656</v>
      </c>
      <c r="K196">
        <v>352</v>
      </c>
      <c r="L196">
        <v>656</v>
      </c>
      <c r="O196">
        <v>512</v>
      </c>
      <c r="P196">
        <v>816</v>
      </c>
      <c r="S196">
        <v>512</v>
      </c>
      <c r="T196">
        <v>816</v>
      </c>
      <c r="W196">
        <v>512</v>
      </c>
      <c r="X196">
        <v>816</v>
      </c>
      <c r="AA196">
        <v>512</v>
      </c>
      <c r="AB196">
        <v>816</v>
      </c>
      <c r="AE196">
        <v>512</v>
      </c>
      <c r="AF196">
        <v>816</v>
      </c>
      <c r="AI196" s="151">
        <v>512</v>
      </c>
      <c r="AJ196" s="151">
        <v>816</v>
      </c>
      <c r="AM196" s="212">
        <v>512</v>
      </c>
      <c r="AN196" s="212">
        <v>816</v>
      </c>
      <c r="AQ196" s="221">
        <v>512</v>
      </c>
      <c r="AR196" s="221">
        <v>816</v>
      </c>
      <c r="AU196" s="223">
        <v>512</v>
      </c>
      <c r="AV196" s="223">
        <v>816</v>
      </c>
      <c r="AY196">
        <f>A196+1999</f>
        <v>2001</v>
      </c>
      <c r="AZ196" t="str">
        <f>VLOOKUP(B196,$BF$2:$BJ$75,4)</f>
        <v>Interior TFLs</v>
      </c>
      <c r="BA196" t="str">
        <f>VLOOKUP(B196,$BF$2:$BK$75,2)</f>
        <v>InteriorTFLs</v>
      </c>
      <c r="BB196" t="str">
        <f>VLOOKUP(B196,$BF$2:$BK$75,3)</f>
        <v>Interior TFLs</v>
      </c>
      <c r="BC196">
        <f>IF(B196&lt;40,B196,IF(VLOOKUP(B196,$BF$2:$BO$75,10,FALSE)="I",40,41))</f>
        <v>40</v>
      </c>
    </row>
    <row r="197" spans="1:55" ht="15" x14ac:dyDescent="0.25">
      <c r="A197">
        <v>2</v>
      </c>
      <c r="B197">
        <v>40</v>
      </c>
      <c r="C197">
        <v>48</v>
      </c>
      <c r="D197">
        <v>8288</v>
      </c>
      <c r="G197">
        <v>432</v>
      </c>
      <c r="H197">
        <v>15040</v>
      </c>
      <c r="K197">
        <v>432</v>
      </c>
      <c r="L197">
        <v>15040</v>
      </c>
      <c r="O197">
        <v>448</v>
      </c>
      <c r="P197">
        <v>15056</v>
      </c>
      <c r="S197">
        <v>560</v>
      </c>
      <c r="T197">
        <v>15168</v>
      </c>
      <c r="W197">
        <v>576</v>
      </c>
      <c r="X197">
        <v>15184</v>
      </c>
      <c r="AA197">
        <v>576</v>
      </c>
      <c r="AB197">
        <v>15184</v>
      </c>
      <c r="AE197">
        <v>576</v>
      </c>
      <c r="AF197">
        <v>15184</v>
      </c>
      <c r="AI197" s="151">
        <v>576</v>
      </c>
      <c r="AJ197" s="151">
        <v>15184</v>
      </c>
      <c r="AM197" s="212">
        <v>576</v>
      </c>
      <c r="AN197" s="212">
        <v>14816</v>
      </c>
      <c r="AQ197" s="221">
        <v>432</v>
      </c>
      <c r="AR197" s="221">
        <v>14672</v>
      </c>
      <c r="AU197" s="223">
        <v>576</v>
      </c>
      <c r="AV197" s="223">
        <v>14816</v>
      </c>
      <c r="AY197">
        <f>A197+1999</f>
        <v>2001</v>
      </c>
      <c r="AZ197" t="str">
        <f>VLOOKUP(B197,$BF$2:$BJ$75,4)</f>
        <v>Interior TFLs</v>
      </c>
      <c r="BA197" t="str">
        <f>VLOOKUP(B197,$BF$2:$BK$75,2)</f>
        <v>InteriorTFLs</v>
      </c>
      <c r="BB197" t="str">
        <f>VLOOKUP(B197,$BF$2:$BK$75,3)</f>
        <v>Interior TFLs</v>
      </c>
      <c r="BC197">
        <f>IF(B197&lt;40,B197,IF(VLOOKUP(B197,$BF$2:$BO$75,10,FALSE)="I",40,41))</f>
        <v>40</v>
      </c>
    </row>
    <row r="198" spans="1:55" ht="15" x14ac:dyDescent="0.25">
      <c r="A198">
        <v>2</v>
      </c>
      <c r="B198">
        <v>40</v>
      </c>
      <c r="C198">
        <v>416</v>
      </c>
      <c r="D198">
        <v>416</v>
      </c>
      <c r="G198">
        <v>0</v>
      </c>
      <c r="H198">
        <v>0</v>
      </c>
      <c r="K198">
        <v>560</v>
      </c>
      <c r="L198">
        <v>560</v>
      </c>
      <c r="O198">
        <v>0</v>
      </c>
      <c r="P198">
        <v>0</v>
      </c>
      <c r="S198">
        <v>0</v>
      </c>
      <c r="T198">
        <v>0</v>
      </c>
      <c r="W198">
        <v>640</v>
      </c>
      <c r="X198">
        <v>640</v>
      </c>
      <c r="AA198">
        <v>1424</v>
      </c>
      <c r="AB198">
        <v>1424</v>
      </c>
      <c r="AE198">
        <v>1424</v>
      </c>
      <c r="AF198">
        <v>1424</v>
      </c>
      <c r="AI198" s="151">
        <v>0</v>
      </c>
      <c r="AJ198" s="151">
        <v>0</v>
      </c>
      <c r="AM198" s="212">
        <v>560</v>
      </c>
      <c r="AN198" s="212">
        <v>560</v>
      </c>
      <c r="AQ198" s="221">
        <v>1424</v>
      </c>
      <c r="AR198" s="221">
        <v>1424</v>
      </c>
      <c r="AU198" s="223">
        <v>832</v>
      </c>
      <c r="AV198" s="223">
        <v>832</v>
      </c>
      <c r="AY198">
        <f>A198+1999</f>
        <v>2001</v>
      </c>
      <c r="AZ198" t="str">
        <f>VLOOKUP(B198,$BF$2:$BJ$75,4)</f>
        <v>Interior TFLs</v>
      </c>
      <c r="BA198" t="str">
        <f>VLOOKUP(B198,$BF$2:$BK$75,2)</f>
        <v>InteriorTFLs</v>
      </c>
      <c r="BB198" t="str">
        <f>VLOOKUP(B198,$BF$2:$BK$75,3)</f>
        <v>Interior TFLs</v>
      </c>
      <c r="BC198">
        <f>IF(B198&lt;40,B198,IF(VLOOKUP(B198,$BF$2:$BO$75,10,FALSE)="I",40,41))</f>
        <v>40</v>
      </c>
    </row>
    <row r="199" spans="1:55" ht="15" x14ac:dyDescent="0.25">
      <c r="A199">
        <v>2</v>
      </c>
      <c r="B199">
        <v>40</v>
      </c>
      <c r="C199">
        <v>2800</v>
      </c>
      <c r="D199">
        <v>34928</v>
      </c>
      <c r="G199">
        <v>5744</v>
      </c>
      <c r="H199">
        <v>49088</v>
      </c>
      <c r="K199">
        <v>4896</v>
      </c>
      <c r="L199">
        <v>50496</v>
      </c>
      <c r="O199">
        <v>5712</v>
      </c>
      <c r="P199">
        <v>51280</v>
      </c>
      <c r="S199">
        <v>5680</v>
      </c>
      <c r="T199">
        <v>48336</v>
      </c>
      <c r="W199">
        <v>5216</v>
      </c>
      <c r="X199">
        <v>48080</v>
      </c>
      <c r="AA199">
        <v>4320</v>
      </c>
      <c r="AB199">
        <v>46368</v>
      </c>
      <c r="AE199">
        <v>7056</v>
      </c>
      <c r="AF199">
        <v>47536</v>
      </c>
      <c r="AI199" s="151">
        <v>4400</v>
      </c>
      <c r="AJ199" s="151">
        <v>45280</v>
      </c>
      <c r="AM199" s="212">
        <v>5824</v>
      </c>
      <c r="AN199" s="212">
        <v>44256</v>
      </c>
      <c r="AQ199" s="221">
        <v>6288</v>
      </c>
      <c r="AR199" s="221">
        <v>46624</v>
      </c>
      <c r="AU199" s="223">
        <v>5984</v>
      </c>
      <c r="AV199" s="223">
        <v>48880</v>
      </c>
      <c r="AY199">
        <f>A199+1999</f>
        <v>2001</v>
      </c>
      <c r="AZ199" t="str">
        <f>VLOOKUP(B199,$BF$2:$BJ$75,4)</f>
        <v>Interior TFLs</v>
      </c>
      <c r="BA199" t="str">
        <f>VLOOKUP(B199,$BF$2:$BK$75,2)</f>
        <v>InteriorTFLs</v>
      </c>
      <c r="BB199" t="str">
        <f>VLOOKUP(B199,$BF$2:$BK$75,3)</f>
        <v>Interior TFLs</v>
      </c>
      <c r="BC199">
        <f>IF(B199&lt;40,B199,IF(VLOOKUP(B199,$BF$2:$BO$75,10,FALSE)="I",40,41))</f>
        <v>40</v>
      </c>
    </row>
    <row r="200" spans="1:55" ht="15" x14ac:dyDescent="0.25">
      <c r="A200">
        <v>2</v>
      </c>
      <c r="B200">
        <v>40</v>
      </c>
      <c r="C200">
        <v>10528</v>
      </c>
      <c r="D200">
        <v>29824</v>
      </c>
      <c r="G200">
        <v>10016</v>
      </c>
      <c r="H200">
        <v>35008</v>
      </c>
      <c r="K200">
        <v>9312</v>
      </c>
      <c r="L200">
        <v>37440</v>
      </c>
      <c r="O200">
        <v>11744</v>
      </c>
      <c r="P200">
        <v>41808</v>
      </c>
      <c r="S200">
        <v>12272</v>
      </c>
      <c r="T200">
        <v>39536</v>
      </c>
      <c r="W200">
        <v>9872</v>
      </c>
      <c r="X200">
        <v>36768</v>
      </c>
      <c r="AA200">
        <v>7888</v>
      </c>
      <c r="AB200">
        <v>41664</v>
      </c>
      <c r="AE200">
        <v>10928</v>
      </c>
      <c r="AF200">
        <v>39760</v>
      </c>
      <c r="AI200" s="151">
        <v>9120</v>
      </c>
      <c r="AJ200" s="151">
        <v>39216</v>
      </c>
      <c r="AM200" s="212">
        <v>9152</v>
      </c>
      <c r="AN200" s="212">
        <v>42688</v>
      </c>
      <c r="AQ200" s="221">
        <v>6496</v>
      </c>
      <c r="AR200" s="221">
        <v>35280</v>
      </c>
      <c r="AU200" s="223">
        <v>8912</v>
      </c>
      <c r="AV200" s="223">
        <v>32672</v>
      </c>
      <c r="AY200">
        <f>A200+1999</f>
        <v>2001</v>
      </c>
      <c r="AZ200" t="str">
        <f>VLOOKUP(B200,$BF$2:$BJ$75,4)</f>
        <v>Interior TFLs</v>
      </c>
      <c r="BA200" t="str">
        <f>VLOOKUP(B200,$BF$2:$BK$75,2)</f>
        <v>InteriorTFLs</v>
      </c>
      <c r="BB200" t="str">
        <f>VLOOKUP(B200,$BF$2:$BK$75,3)</f>
        <v>Interior TFLs</v>
      </c>
      <c r="BC200">
        <f>IF(B200&lt;40,B200,IF(VLOOKUP(B200,$BF$2:$BO$75,10,FALSE)="I",40,41))</f>
        <v>40</v>
      </c>
    </row>
    <row r="201" spans="1:55" ht="15" x14ac:dyDescent="0.25">
      <c r="A201">
        <v>2</v>
      </c>
      <c r="B201">
        <v>40</v>
      </c>
      <c r="C201">
        <v>7488</v>
      </c>
      <c r="D201">
        <v>34256</v>
      </c>
      <c r="G201">
        <v>11616</v>
      </c>
      <c r="H201">
        <v>58544</v>
      </c>
      <c r="K201">
        <v>11616</v>
      </c>
      <c r="L201">
        <v>56672</v>
      </c>
      <c r="O201">
        <v>10096</v>
      </c>
      <c r="P201">
        <v>58960</v>
      </c>
      <c r="S201">
        <v>8784</v>
      </c>
      <c r="T201">
        <v>53904</v>
      </c>
      <c r="W201">
        <v>7024</v>
      </c>
      <c r="X201">
        <v>60144</v>
      </c>
      <c r="AA201">
        <v>12864</v>
      </c>
      <c r="AB201">
        <v>58272</v>
      </c>
      <c r="AE201">
        <v>9632</v>
      </c>
      <c r="AF201">
        <v>58768</v>
      </c>
      <c r="AI201" s="151">
        <v>9856</v>
      </c>
      <c r="AJ201" s="151">
        <v>54176</v>
      </c>
      <c r="AM201" s="212">
        <v>12352</v>
      </c>
      <c r="AN201" s="212">
        <v>53360</v>
      </c>
      <c r="AQ201" s="221">
        <v>7696</v>
      </c>
      <c r="AR201" s="221">
        <v>51408</v>
      </c>
      <c r="AU201" s="223">
        <v>10608</v>
      </c>
      <c r="AV201" s="223">
        <v>52528</v>
      </c>
      <c r="AY201">
        <f>A201+1999</f>
        <v>2001</v>
      </c>
      <c r="AZ201" t="str">
        <f>VLOOKUP(B201,$BF$2:$BJ$75,4)</f>
        <v>Interior TFLs</v>
      </c>
      <c r="BA201" t="str">
        <f>VLOOKUP(B201,$BF$2:$BK$75,2)</f>
        <v>InteriorTFLs</v>
      </c>
      <c r="BB201" t="str">
        <f>VLOOKUP(B201,$BF$2:$BK$75,3)</f>
        <v>Interior TFLs</v>
      </c>
      <c r="BC201">
        <f>IF(B201&lt;40,B201,IF(VLOOKUP(B201,$BF$2:$BO$75,10,FALSE)="I",40,41))</f>
        <v>40</v>
      </c>
    </row>
    <row r="202" spans="1:55" ht="15" x14ac:dyDescent="0.25">
      <c r="A202">
        <v>2</v>
      </c>
      <c r="B202">
        <v>40</v>
      </c>
      <c r="C202">
        <v>4464</v>
      </c>
      <c r="D202">
        <v>67296</v>
      </c>
      <c r="G202">
        <v>12624</v>
      </c>
      <c r="H202">
        <v>58752</v>
      </c>
      <c r="K202">
        <v>12432</v>
      </c>
      <c r="L202">
        <v>60832</v>
      </c>
      <c r="O202">
        <v>12528</v>
      </c>
      <c r="P202">
        <v>59680</v>
      </c>
      <c r="S202">
        <v>12256</v>
      </c>
      <c r="T202">
        <v>60336</v>
      </c>
      <c r="W202">
        <v>12352</v>
      </c>
      <c r="X202">
        <v>60320</v>
      </c>
      <c r="AA202">
        <v>12240</v>
      </c>
      <c r="AB202">
        <v>60288</v>
      </c>
      <c r="AE202">
        <v>12368</v>
      </c>
      <c r="AF202">
        <v>60768</v>
      </c>
      <c r="AI202" s="151">
        <v>12352</v>
      </c>
      <c r="AJ202" s="151">
        <v>59408</v>
      </c>
      <c r="AM202" s="212">
        <v>12208</v>
      </c>
      <c r="AN202" s="212">
        <v>60000</v>
      </c>
      <c r="AQ202" s="221">
        <v>12880</v>
      </c>
      <c r="AR202" s="221">
        <v>60704</v>
      </c>
      <c r="AU202" s="223">
        <v>12944</v>
      </c>
      <c r="AV202" s="223">
        <v>60080</v>
      </c>
      <c r="AY202">
        <f>A202+1999</f>
        <v>2001</v>
      </c>
      <c r="AZ202" t="str">
        <f>VLOOKUP(B202,$BF$2:$BJ$75,4)</f>
        <v>Interior TFLs</v>
      </c>
      <c r="BA202" t="str">
        <f>VLOOKUP(B202,$BF$2:$BK$75,2)</f>
        <v>InteriorTFLs</v>
      </c>
      <c r="BB202" t="str">
        <f>VLOOKUP(B202,$BF$2:$BK$75,3)</f>
        <v>Interior TFLs</v>
      </c>
      <c r="BC202">
        <f>IF(B202&lt;40,B202,IF(VLOOKUP(B202,$BF$2:$BO$75,10,FALSE)="I",40,41))</f>
        <v>40</v>
      </c>
    </row>
    <row r="203" spans="1:55" ht="15" x14ac:dyDescent="0.25">
      <c r="A203">
        <v>2</v>
      </c>
      <c r="B203">
        <v>40</v>
      </c>
      <c r="C203">
        <v>38320</v>
      </c>
      <c r="D203">
        <v>150592</v>
      </c>
      <c r="G203">
        <v>68384</v>
      </c>
      <c r="H203">
        <v>246416</v>
      </c>
      <c r="K203">
        <v>69584</v>
      </c>
      <c r="L203">
        <v>250064</v>
      </c>
      <c r="O203">
        <v>65488</v>
      </c>
      <c r="P203">
        <v>246768</v>
      </c>
      <c r="S203">
        <v>71904</v>
      </c>
      <c r="T203">
        <v>248896</v>
      </c>
      <c r="W203">
        <v>58256</v>
      </c>
      <c r="X203">
        <v>242928</v>
      </c>
      <c r="AA203">
        <v>63008</v>
      </c>
      <c r="AB203">
        <v>239856</v>
      </c>
      <c r="AE203">
        <v>57552</v>
      </c>
      <c r="AF203">
        <v>238544</v>
      </c>
      <c r="AI203" s="151">
        <v>69408</v>
      </c>
      <c r="AJ203" s="151">
        <v>247152</v>
      </c>
      <c r="AM203" s="212">
        <v>58384</v>
      </c>
      <c r="AN203" s="212">
        <v>240768</v>
      </c>
      <c r="AQ203" s="221">
        <v>66288</v>
      </c>
      <c r="AR203" s="221">
        <v>238608</v>
      </c>
      <c r="AU203" s="223">
        <v>59696</v>
      </c>
      <c r="AV203" s="223">
        <v>244960</v>
      </c>
      <c r="AY203">
        <f>A203+1999</f>
        <v>2001</v>
      </c>
      <c r="AZ203" t="str">
        <f>VLOOKUP(B203,$BF$2:$BJ$75,4)</f>
        <v>Interior TFLs</v>
      </c>
      <c r="BA203" t="str">
        <f>VLOOKUP(B203,$BF$2:$BK$75,2)</f>
        <v>InteriorTFLs</v>
      </c>
      <c r="BB203" t="str">
        <f>VLOOKUP(B203,$BF$2:$BK$75,3)</f>
        <v>Interior TFLs</v>
      </c>
      <c r="BC203">
        <f>IF(B203&lt;40,B203,IF(VLOOKUP(B203,$BF$2:$BO$75,10,FALSE)="I",40,41))</f>
        <v>40</v>
      </c>
    </row>
    <row r="204" spans="1:55" ht="15" x14ac:dyDescent="0.25">
      <c r="A204">
        <v>2</v>
      </c>
      <c r="B204">
        <v>40</v>
      </c>
      <c r="C204">
        <v>63424</v>
      </c>
      <c r="D204">
        <v>146928</v>
      </c>
      <c r="G204">
        <v>75712</v>
      </c>
      <c r="H204">
        <v>176272</v>
      </c>
      <c r="K204">
        <v>74640</v>
      </c>
      <c r="L204">
        <v>182208</v>
      </c>
      <c r="O204">
        <v>74640</v>
      </c>
      <c r="P204">
        <v>180864</v>
      </c>
      <c r="S204">
        <v>66752</v>
      </c>
      <c r="T204">
        <v>175664</v>
      </c>
      <c r="W204">
        <v>71280</v>
      </c>
      <c r="X204">
        <v>180912</v>
      </c>
      <c r="AA204">
        <v>79408</v>
      </c>
      <c r="AB204">
        <v>190000</v>
      </c>
      <c r="AE204">
        <v>67376</v>
      </c>
      <c r="AF204">
        <v>172544</v>
      </c>
      <c r="AI204" s="151">
        <v>65344</v>
      </c>
      <c r="AJ204" s="151">
        <v>168000</v>
      </c>
      <c r="AM204" s="212">
        <v>61648</v>
      </c>
      <c r="AN204" s="212">
        <v>167744</v>
      </c>
      <c r="AQ204" s="221">
        <v>59504</v>
      </c>
      <c r="AR204" s="221">
        <v>167536</v>
      </c>
      <c r="AU204" s="223">
        <v>63344</v>
      </c>
      <c r="AV204" s="223">
        <v>174016</v>
      </c>
      <c r="AY204">
        <f>A204+1999</f>
        <v>2001</v>
      </c>
      <c r="AZ204" t="str">
        <f>VLOOKUP(B204,$BF$2:$BJ$75,4)</f>
        <v>Interior TFLs</v>
      </c>
      <c r="BA204" t="str">
        <f>VLOOKUP(B204,$BF$2:$BK$75,2)</f>
        <v>InteriorTFLs</v>
      </c>
      <c r="BB204" t="str">
        <f>VLOOKUP(B204,$BF$2:$BK$75,3)</f>
        <v>Interior TFLs</v>
      </c>
      <c r="BC204">
        <f>IF(B204&lt;40,B204,IF(VLOOKUP(B204,$BF$2:$BO$75,10,FALSE)="I",40,41))</f>
        <v>40</v>
      </c>
    </row>
    <row r="205" spans="1:55" ht="15" x14ac:dyDescent="0.25">
      <c r="A205">
        <v>2</v>
      </c>
      <c r="B205">
        <v>40</v>
      </c>
      <c r="C205">
        <v>116880</v>
      </c>
      <c r="D205">
        <v>288528</v>
      </c>
      <c r="G205">
        <v>88928</v>
      </c>
      <c r="H205">
        <v>300096</v>
      </c>
      <c r="K205">
        <v>89040</v>
      </c>
      <c r="L205">
        <v>302160</v>
      </c>
      <c r="O205">
        <v>88800</v>
      </c>
      <c r="P205">
        <v>315360</v>
      </c>
      <c r="S205">
        <v>80128</v>
      </c>
      <c r="T205">
        <v>307616</v>
      </c>
      <c r="W205">
        <v>97056</v>
      </c>
      <c r="X205">
        <v>303840</v>
      </c>
      <c r="AA205">
        <v>94960</v>
      </c>
      <c r="AB205">
        <v>324320</v>
      </c>
      <c r="AE205">
        <v>88624</v>
      </c>
      <c r="AF205">
        <v>316704</v>
      </c>
      <c r="AI205" s="151">
        <v>79936</v>
      </c>
      <c r="AJ205" s="151">
        <v>309440</v>
      </c>
      <c r="AM205" s="212">
        <v>86032</v>
      </c>
      <c r="AN205" s="212">
        <v>298480</v>
      </c>
      <c r="AQ205" s="221">
        <v>89072</v>
      </c>
      <c r="AR205" s="221">
        <v>300896</v>
      </c>
      <c r="AU205" s="223">
        <v>87872</v>
      </c>
      <c r="AV205" s="223">
        <v>307648</v>
      </c>
      <c r="AY205">
        <f>A205+1999</f>
        <v>2001</v>
      </c>
      <c r="AZ205" t="str">
        <f>VLOOKUP(B205,$BF$2:$BJ$75,4)</f>
        <v>Interior TFLs</v>
      </c>
      <c r="BA205" t="str">
        <f>VLOOKUP(B205,$BF$2:$BK$75,2)</f>
        <v>InteriorTFLs</v>
      </c>
      <c r="BB205" t="str">
        <f>VLOOKUP(B205,$BF$2:$BK$75,3)</f>
        <v>Interior TFLs</v>
      </c>
      <c r="BC205">
        <f>IF(B205&lt;40,B205,IF(VLOOKUP(B205,$BF$2:$BO$75,10,FALSE)="I",40,41))</f>
        <v>40</v>
      </c>
    </row>
    <row r="206" spans="1:55" ht="15" x14ac:dyDescent="0.25">
      <c r="A206">
        <v>2</v>
      </c>
      <c r="B206">
        <v>40</v>
      </c>
      <c r="C206">
        <v>103392</v>
      </c>
      <c r="D206">
        <v>208400</v>
      </c>
      <c r="G206">
        <v>125504</v>
      </c>
      <c r="H206">
        <v>256720</v>
      </c>
      <c r="K206">
        <v>126048</v>
      </c>
      <c r="L206">
        <v>256608</v>
      </c>
      <c r="O206">
        <v>123904</v>
      </c>
      <c r="P206">
        <v>253776</v>
      </c>
      <c r="S206">
        <v>116544</v>
      </c>
      <c r="T206">
        <v>244576</v>
      </c>
      <c r="W206">
        <v>121632</v>
      </c>
      <c r="X206">
        <v>253552</v>
      </c>
      <c r="AA206">
        <v>121200</v>
      </c>
      <c r="AB206">
        <v>245312</v>
      </c>
      <c r="AE206">
        <v>120464</v>
      </c>
      <c r="AF206">
        <v>255216</v>
      </c>
      <c r="AI206" s="151">
        <v>120672</v>
      </c>
      <c r="AJ206" s="151">
        <v>243936</v>
      </c>
      <c r="AM206" s="212">
        <v>104720</v>
      </c>
      <c r="AN206" s="212">
        <v>231728</v>
      </c>
      <c r="AQ206" s="221">
        <v>100560</v>
      </c>
      <c r="AR206" s="221">
        <v>226032</v>
      </c>
      <c r="AU206" s="223">
        <v>104192</v>
      </c>
      <c r="AV206" s="223">
        <v>226592</v>
      </c>
      <c r="AY206">
        <f>A206+1999</f>
        <v>2001</v>
      </c>
      <c r="AZ206" t="str">
        <f>VLOOKUP(B206,$BF$2:$BJ$75,4)</f>
        <v>Interior TFLs</v>
      </c>
      <c r="BA206" t="str">
        <f>VLOOKUP(B206,$BF$2:$BK$75,2)</f>
        <v>InteriorTFLs</v>
      </c>
      <c r="BB206" t="str">
        <f>VLOOKUP(B206,$BF$2:$BK$75,3)</f>
        <v>Interior TFLs</v>
      </c>
      <c r="BC206">
        <f>IF(B206&lt;40,B206,IF(VLOOKUP(B206,$BF$2:$BO$75,10,FALSE)="I",40,41))</f>
        <v>40</v>
      </c>
    </row>
    <row r="207" spans="1:55" ht="15" x14ac:dyDescent="0.25">
      <c r="A207">
        <v>2</v>
      </c>
      <c r="B207">
        <v>40</v>
      </c>
      <c r="C207">
        <v>365008</v>
      </c>
      <c r="D207">
        <v>514592</v>
      </c>
      <c r="G207">
        <v>296496</v>
      </c>
      <c r="H207">
        <v>549728</v>
      </c>
      <c r="K207">
        <v>306192</v>
      </c>
      <c r="L207">
        <v>576912</v>
      </c>
      <c r="O207">
        <v>297808</v>
      </c>
      <c r="P207">
        <v>566704</v>
      </c>
      <c r="S207">
        <v>299808</v>
      </c>
      <c r="T207">
        <v>569712</v>
      </c>
      <c r="W207">
        <v>285552</v>
      </c>
      <c r="X207">
        <v>544064</v>
      </c>
      <c r="AA207">
        <v>292480</v>
      </c>
      <c r="AB207">
        <v>549872</v>
      </c>
      <c r="AE207">
        <v>300880</v>
      </c>
      <c r="AF207">
        <v>558496</v>
      </c>
      <c r="AI207" s="151">
        <v>289776</v>
      </c>
      <c r="AJ207" s="151">
        <v>549616</v>
      </c>
      <c r="AM207" s="212">
        <v>293088</v>
      </c>
      <c r="AN207" s="212">
        <v>548688</v>
      </c>
      <c r="AQ207" s="221">
        <v>294192</v>
      </c>
      <c r="AR207" s="221">
        <v>551712</v>
      </c>
      <c r="AU207" s="223">
        <v>295280</v>
      </c>
      <c r="AV207" s="223">
        <v>558960</v>
      </c>
      <c r="AY207">
        <f>A207+1999</f>
        <v>2001</v>
      </c>
      <c r="AZ207" t="str">
        <f>VLOOKUP(B207,$BF$2:$BJ$75,4)</f>
        <v>Interior TFLs</v>
      </c>
      <c r="BA207" t="str">
        <f>VLOOKUP(B207,$BF$2:$BK$75,2)</f>
        <v>InteriorTFLs</v>
      </c>
      <c r="BB207" t="str">
        <f>VLOOKUP(B207,$BF$2:$BK$75,3)</f>
        <v>Interior TFLs</v>
      </c>
      <c r="BC207">
        <f>IF(B207&lt;40,B207,IF(VLOOKUP(B207,$BF$2:$BO$75,10,FALSE)="I",40,41))</f>
        <v>40</v>
      </c>
    </row>
    <row r="208" spans="1:55" ht="15" x14ac:dyDescent="0.25">
      <c r="A208">
        <v>2</v>
      </c>
      <c r="B208">
        <v>41</v>
      </c>
      <c r="C208">
        <v>0</v>
      </c>
      <c r="D208">
        <v>0</v>
      </c>
      <c r="G208">
        <v>0</v>
      </c>
      <c r="H208">
        <v>0</v>
      </c>
      <c r="K208">
        <v>0</v>
      </c>
      <c r="L208">
        <v>0</v>
      </c>
      <c r="O208">
        <v>0</v>
      </c>
      <c r="P208">
        <v>0</v>
      </c>
      <c r="S208">
        <v>0</v>
      </c>
      <c r="T208">
        <v>0</v>
      </c>
      <c r="W208">
        <v>0</v>
      </c>
      <c r="X208">
        <v>0</v>
      </c>
      <c r="AA208">
        <v>0</v>
      </c>
      <c r="AB208">
        <v>0</v>
      </c>
      <c r="AE208">
        <v>0</v>
      </c>
      <c r="AF208">
        <v>0</v>
      </c>
      <c r="AI208" s="151">
        <v>0</v>
      </c>
      <c r="AJ208" s="151">
        <v>0</v>
      </c>
      <c r="AM208" s="212">
        <v>0</v>
      </c>
      <c r="AN208" s="212">
        <v>0</v>
      </c>
      <c r="AQ208" s="221">
        <v>0</v>
      </c>
      <c r="AR208" s="221">
        <v>0</v>
      </c>
      <c r="AU208" s="223">
        <v>0</v>
      </c>
      <c r="AV208" s="223">
        <v>0</v>
      </c>
      <c r="AY208">
        <f>A208+1999</f>
        <v>2001</v>
      </c>
      <c r="AZ208" t="str">
        <f>VLOOKUP(B208,$BF$2:$BJ$75,4)</f>
        <v>Coast TFLs</v>
      </c>
      <c r="BA208" t="str">
        <f>VLOOKUP(B208,$BF$2:$BK$75,2)</f>
        <v>CoastTFLs</v>
      </c>
      <c r="BB208" t="str">
        <f>VLOOKUP(B208,$BF$2:$BK$75,3)</f>
        <v>Coast TFLs</v>
      </c>
      <c r="BC208">
        <f>IF(B208&lt;40,B208,IF(VLOOKUP(B208,$BF$2:$BO$75,10,FALSE)="I",40,41))</f>
        <v>41</v>
      </c>
    </row>
    <row r="209" spans="1:55" ht="15" x14ac:dyDescent="0.25">
      <c r="A209">
        <v>2</v>
      </c>
      <c r="B209">
        <v>41</v>
      </c>
      <c r="C209">
        <v>0</v>
      </c>
      <c r="D209">
        <v>0</v>
      </c>
      <c r="G209">
        <v>0</v>
      </c>
      <c r="H209">
        <v>0</v>
      </c>
      <c r="K209">
        <v>0</v>
      </c>
      <c r="L209">
        <v>0</v>
      </c>
      <c r="O209">
        <v>0</v>
      </c>
      <c r="P209">
        <v>0</v>
      </c>
      <c r="S209">
        <v>0</v>
      </c>
      <c r="T209">
        <v>0</v>
      </c>
      <c r="W209">
        <v>0</v>
      </c>
      <c r="X209">
        <v>0</v>
      </c>
      <c r="AA209">
        <v>0</v>
      </c>
      <c r="AB209">
        <v>0</v>
      </c>
      <c r="AE209">
        <v>0</v>
      </c>
      <c r="AF209">
        <v>0</v>
      </c>
      <c r="AI209" s="151">
        <v>0</v>
      </c>
      <c r="AJ209" s="151">
        <v>0</v>
      </c>
      <c r="AM209" s="212">
        <v>0</v>
      </c>
      <c r="AN209" s="212">
        <v>0</v>
      </c>
      <c r="AQ209" s="221">
        <v>0</v>
      </c>
      <c r="AR209" s="221">
        <v>0</v>
      </c>
      <c r="AU209" s="223">
        <v>0</v>
      </c>
      <c r="AV209" s="223">
        <v>0</v>
      </c>
      <c r="AY209">
        <f>A209+1999</f>
        <v>2001</v>
      </c>
      <c r="AZ209" t="str">
        <f>VLOOKUP(B209,$BF$2:$BJ$75,4)</f>
        <v>Coast TFLs</v>
      </c>
      <c r="BA209" t="str">
        <f>VLOOKUP(B209,$BF$2:$BK$75,2)</f>
        <v>CoastTFLs</v>
      </c>
      <c r="BB209" t="str">
        <f>VLOOKUP(B209,$BF$2:$BK$75,3)</f>
        <v>Coast TFLs</v>
      </c>
      <c r="BC209">
        <f>IF(B209&lt;40,B209,IF(VLOOKUP(B209,$BF$2:$BO$75,10,FALSE)="I",40,41))</f>
        <v>41</v>
      </c>
    </row>
    <row r="210" spans="1:55" ht="15" x14ac:dyDescent="0.25">
      <c r="A210">
        <v>2</v>
      </c>
      <c r="B210">
        <v>41</v>
      </c>
      <c r="C210">
        <v>0</v>
      </c>
      <c r="D210">
        <v>0</v>
      </c>
      <c r="G210">
        <v>0</v>
      </c>
      <c r="H210">
        <v>0</v>
      </c>
      <c r="K210">
        <v>0</v>
      </c>
      <c r="L210">
        <v>0</v>
      </c>
      <c r="O210">
        <v>0</v>
      </c>
      <c r="P210">
        <v>0</v>
      </c>
      <c r="S210">
        <v>0</v>
      </c>
      <c r="T210">
        <v>0</v>
      </c>
      <c r="W210">
        <v>0</v>
      </c>
      <c r="X210">
        <v>0</v>
      </c>
      <c r="AA210">
        <v>0</v>
      </c>
      <c r="AB210">
        <v>0</v>
      </c>
      <c r="AE210">
        <v>0</v>
      </c>
      <c r="AF210">
        <v>0</v>
      </c>
      <c r="AI210" s="151">
        <v>0</v>
      </c>
      <c r="AJ210" s="151">
        <v>0</v>
      </c>
      <c r="AM210" s="212">
        <v>0</v>
      </c>
      <c r="AN210" s="212">
        <v>0</v>
      </c>
      <c r="AQ210" s="221">
        <v>0</v>
      </c>
      <c r="AR210" s="221">
        <v>0</v>
      </c>
      <c r="AU210" s="223">
        <v>0</v>
      </c>
      <c r="AV210" s="223">
        <v>0</v>
      </c>
      <c r="AY210">
        <f>A210+1999</f>
        <v>2001</v>
      </c>
      <c r="AZ210" t="str">
        <f>VLOOKUP(B210,$BF$2:$BJ$75,4)</f>
        <v>Coast TFLs</v>
      </c>
      <c r="BA210" t="str">
        <f>VLOOKUP(B210,$BF$2:$BK$75,2)</f>
        <v>CoastTFLs</v>
      </c>
      <c r="BB210" t="str">
        <f>VLOOKUP(B210,$BF$2:$BK$75,3)</f>
        <v>Coast TFLs</v>
      </c>
      <c r="BC210">
        <f>IF(B210&lt;40,B210,IF(VLOOKUP(B210,$BF$2:$BO$75,10,FALSE)="I",40,41))</f>
        <v>41</v>
      </c>
    </row>
    <row r="211" spans="1:55" ht="15" x14ac:dyDescent="0.25">
      <c r="A211">
        <v>2</v>
      </c>
      <c r="B211">
        <v>41</v>
      </c>
      <c r="C211">
        <v>0</v>
      </c>
      <c r="D211">
        <v>0</v>
      </c>
      <c r="G211">
        <v>0</v>
      </c>
      <c r="H211">
        <v>0</v>
      </c>
      <c r="K211">
        <v>0</v>
      </c>
      <c r="L211">
        <v>0</v>
      </c>
      <c r="O211">
        <v>0</v>
      </c>
      <c r="P211">
        <v>0</v>
      </c>
      <c r="S211">
        <v>0</v>
      </c>
      <c r="T211">
        <v>0</v>
      </c>
      <c r="W211">
        <v>0</v>
      </c>
      <c r="X211">
        <v>0</v>
      </c>
      <c r="AA211">
        <v>0</v>
      </c>
      <c r="AB211">
        <v>0</v>
      </c>
      <c r="AE211">
        <v>0</v>
      </c>
      <c r="AF211">
        <v>0</v>
      </c>
      <c r="AI211" s="151">
        <v>0</v>
      </c>
      <c r="AJ211" s="151">
        <v>0</v>
      </c>
      <c r="AM211" s="212">
        <v>0</v>
      </c>
      <c r="AN211" s="212">
        <v>0</v>
      </c>
      <c r="AQ211" s="221">
        <v>0</v>
      </c>
      <c r="AR211" s="221">
        <v>0</v>
      </c>
      <c r="AU211" s="223">
        <v>0</v>
      </c>
      <c r="AV211" s="223">
        <v>0</v>
      </c>
      <c r="AY211">
        <f>A211+1999</f>
        <v>2001</v>
      </c>
      <c r="AZ211" t="str">
        <f>VLOOKUP(B211,$BF$2:$BJ$75,4)</f>
        <v>Coast TFLs</v>
      </c>
      <c r="BA211" t="str">
        <f>VLOOKUP(B211,$BF$2:$BK$75,2)</f>
        <v>CoastTFLs</v>
      </c>
      <c r="BB211" t="str">
        <f>VLOOKUP(B211,$BF$2:$BK$75,3)</f>
        <v>Coast TFLs</v>
      </c>
      <c r="BC211">
        <f>IF(B211&lt;40,B211,IF(VLOOKUP(B211,$BF$2:$BO$75,10,FALSE)="I",40,41))</f>
        <v>41</v>
      </c>
    </row>
    <row r="212" spans="1:55" ht="15" x14ac:dyDescent="0.25">
      <c r="A212">
        <v>2</v>
      </c>
      <c r="B212">
        <v>41</v>
      </c>
      <c r="C212">
        <v>0</v>
      </c>
      <c r="D212">
        <v>0</v>
      </c>
      <c r="G212">
        <v>0</v>
      </c>
      <c r="H212">
        <v>0</v>
      </c>
      <c r="K212">
        <v>0</v>
      </c>
      <c r="L212">
        <v>0</v>
      </c>
      <c r="O212">
        <v>0</v>
      </c>
      <c r="P212">
        <v>0</v>
      </c>
      <c r="S212">
        <v>0</v>
      </c>
      <c r="T212">
        <v>0</v>
      </c>
      <c r="W212">
        <v>0</v>
      </c>
      <c r="X212">
        <v>0</v>
      </c>
      <c r="AA212">
        <v>0</v>
      </c>
      <c r="AB212">
        <v>0</v>
      </c>
      <c r="AE212">
        <v>0</v>
      </c>
      <c r="AF212">
        <v>0</v>
      </c>
      <c r="AI212" s="151">
        <v>0</v>
      </c>
      <c r="AJ212" s="151">
        <v>0</v>
      </c>
      <c r="AM212" s="212">
        <v>0</v>
      </c>
      <c r="AN212" s="212">
        <v>0</v>
      </c>
      <c r="AQ212" s="221">
        <v>0</v>
      </c>
      <c r="AR212" s="221">
        <v>0</v>
      </c>
      <c r="AU212" s="223">
        <v>0</v>
      </c>
      <c r="AV212" s="223">
        <v>0</v>
      </c>
      <c r="AY212">
        <f>A212+1999</f>
        <v>2001</v>
      </c>
      <c r="AZ212" t="str">
        <f>VLOOKUP(B212,$BF$2:$BJ$75,4)</f>
        <v>Coast TFLs</v>
      </c>
      <c r="BA212" t="str">
        <f>VLOOKUP(B212,$BF$2:$BK$75,2)</f>
        <v>CoastTFLs</v>
      </c>
      <c r="BB212" t="str">
        <f>VLOOKUP(B212,$BF$2:$BK$75,3)</f>
        <v>Coast TFLs</v>
      </c>
      <c r="BC212">
        <f>IF(B212&lt;40,B212,IF(VLOOKUP(B212,$BF$2:$BO$75,10,FALSE)="I",40,41))</f>
        <v>41</v>
      </c>
    </row>
    <row r="213" spans="1:55" ht="15" x14ac:dyDescent="0.25">
      <c r="A213">
        <v>2</v>
      </c>
      <c r="B213">
        <v>41</v>
      </c>
      <c r="C213">
        <v>0</v>
      </c>
      <c r="D213">
        <v>0</v>
      </c>
      <c r="G213">
        <v>0</v>
      </c>
      <c r="H213">
        <v>0</v>
      </c>
      <c r="K213">
        <v>0</v>
      </c>
      <c r="L213">
        <v>0</v>
      </c>
      <c r="O213">
        <v>0</v>
      </c>
      <c r="P213">
        <v>0</v>
      </c>
      <c r="S213">
        <v>0</v>
      </c>
      <c r="T213">
        <v>0</v>
      </c>
      <c r="W213">
        <v>0</v>
      </c>
      <c r="X213">
        <v>0</v>
      </c>
      <c r="AA213">
        <v>0</v>
      </c>
      <c r="AB213">
        <v>0</v>
      </c>
      <c r="AE213">
        <v>0</v>
      </c>
      <c r="AF213">
        <v>0</v>
      </c>
      <c r="AI213" s="151">
        <v>0</v>
      </c>
      <c r="AJ213" s="151">
        <v>0</v>
      </c>
      <c r="AM213" s="212">
        <v>0</v>
      </c>
      <c r="AN213" s="212">
        <v>0</v>
      </c>
      <c r="AQ213" s="221">
        <v>0</v>
      </c>
      <c r="AR213" s="221">
        <v>0</v>
      </c>
      <c r="AU213" s="223">
        <v>0</v>
      </c>
      <c r="AV213" s="223">
        <v>0</v>
      </c>
      <c r="AY213">
        <f>A213+1999</f>
        <v>2001</v>
      </c>
      <c r="AZ213" t="str">
        <f>VLOOKUP(B213,$BF$2:$BJ$75,4)</f>
        <v>Coast TFLs</v>
      </c>
      <c r="BA213" t="str">
        <f>VLOOKUP(B213,$BF$2:$BK$75,2)</f>
        <v>CoastTFLs</v>
      </c>
      <c r="BB213" t="str">
        <f>VLOOKUP(B213,$BF$2:$BK$75,3)</f>
        <v>Coast TFLs</v>
      </c>
      <c r="BC213">
        <f>IF(B213&lt;40,B213,IF(VLOOKUP(B213,$BF$2:$BO$75,10,FALSE)="I",40,41))</f>
        <v>41</v>
      </c>
    </row>
    <row r="214" spans="1:55" ht="15" x14ac:dyDescent="0.25">
      <c r="A214">
        <v>2</v>
      </c>
      <c r="B214">
        <v>41</v>
      </c>
      <c r="C214">
        <v>0</v>
      </c>
      <c r="D214">
        <v>0</v>
      </c>
      <c r="G214">
        <v>0</v>
      </c>
      <c r="H214">
        <v>0</v>
      </c>
      <c r="K214">
        <v>0</v>
      </c>
      <c r="L214">
        <v>0</v>
      </c>
      <c r="O214">
        <v>0</v>
      </c>
      <c r="P214">
        <v>0</v>
      </c>
      <c r="S214">
        <v>0</v>
      </c>
      <c r="T214">
        <v>0</v>
      </c>
      <c r="W214">
        <v>0</v>
      </c>
      <c r="X214">
        <v>0</v>
      </c>
      <c r="AA214">
        <v>0</v>
      </c>
      <c r="AB214">
        <v>0</v>
      </c>
      <c r="AE214">
        <v>0</v>
      </c>
      <c r="AF214">
        <v>0</v>
      </c>
      <c r="AI214" s="151">
        <v>0</v>
      </c>
      <c r="AJ214" s="151">
        <v>0</v>
      </c>
      <c r="AM214" s="212">
        <v>0</v>
      </c>
      <c r="AN214" s="212">
        <v>0</v>
      </c>
      <c r="AQ214" s="221">
        <v>0</v>
      </c>
      <c r="AR214" s="221">
        <v>0</v>
      </c>
      <c r="AU214" s="223">
        <v>0</v>
      </c>
      <c r="AV214" s="223">
        <v>0</v>
      </c>
      <c r="AY214">
        <f>A214+1999</f>
        <v>2001</v>
      </c>
      <c r="AZ214" t="str">
        <f>VLOOKUP(B214,$BF$2:$BJ$75,4)</f>
        <v>Coast TFLs</v>
      </c>
      <c r="BA214" t="str">
        <f>VLOOKUP(B214,$BF$2:$BK$75,2)</f>
        <v>CoastTFLs</v>
      </c>
      <c r="BB214" t="str">
        <f>VLOOKUP(B214,$BF$2:$BK$75,3)</f>
        <v>Coast TFLs</v>
      </c>
      <c r="BC214">
        <f>IF(B214&lt;40,B214,IF(VLOOKUP(B214,$BF$2:$BO$75,10,FALSE)="I",40,41))</f>
        <v>41</v>
      </c>
    </row>
    <row r="215" spans="1:55" ht="15" x14ac:dyDescent="0.25">
      <c r="A215">
        <v>2</v>
      </c>
      <c r="B215">
        <v>41</v>
      </c>
      <c r="C215">
        <v>0</v>
      </c>
      <c r="D215">
        <v>0</v>
      </c>
      <c r="G215">
        <v>0</v>
      </c>
      <c r="H215">
        <v>0</v>
      </c>
      <c r="K215">
        <v>0</v>
      </c>
      <c r="L215">
        <v>0</v>
      </c>
      <c r="O215">
        <v>0</v>
      </c>
      <c r="P215">
        <v>0</v>
      </c>
      <c r="S215">
        <v>0</v>
      </c>
      <c r="T215">
        <v>0</v>
      </c>
      <c r="W215">
        <v>0</v>
      </c>
      <c r="X215">
        <v>0</v>
      </c>
      <c r="AA215">
        <v>0</v>
      </c>
      <c r="AB215">
        <v>0</v>
      </c>
      <c r="AE215">
        <v>0</v>
      </c>
      <c r="AF215">
        <v>0</v>
      </c>
      <c r="AI215" s="151">
        <v>0</v>
      </c>
      <c r="AJ215" s="151">
        <v>0</v>
      </c>
      <c r="AM215" s="212">
        <v>0</v>
      </c>
      <c r="AN215" s="212">
        <v>0</v>
      </c>
      <c r="AQ215" s="221">
        <v>0</v>
      </c>
      <c r="AR215" s="221">
        <v>0</v>
      </c>
      <c r="AU215" s="223">
        <v>0</v>
      </c>
      <c r="AV215" s="223">
        <v>0</v>
      </c>
      <c r="AY215">
        <f>A215+1999</f>
        <v>2001</v>
      </c>
      <c r="AZ215" t="str">
        <f>VLOOKUP(B215,$BF$2:$BJ$75,4)</f>
        <v>Coast TFLs</v>
      </c>
      <c r="BA215" t="str">
        <f>VLOOKUP(B215,$BF$2:$BK$75,2)</f>
        <v>CoastTFLs</v>
      </c>
      <c r="BB215" t="str">
        <f>VLOOKUP(B215,$BF$2:$BK$75,3)</f>
        <v>Coast TFLs</v>
      </c>
      <c r="BC215">
        <f>IF(B215&lt;40,B215,IF(VLOOKUP(B215,$BF$2:$BO$75,10,FALSE)="I",40,41))</f>
        <v>41</v>
      </c>
    </row>
    <row r="216" spans="1:55" ht="15" x14ac:dyDescent="0.25">
      <c r="A216">
        <v>2</v>
      </c>
      <c r="B216">
        <v>41</v>
      </c>
      <c r="C216">
        <v>0</v>
      </c>
      <c r="D216">
        <v>0</v>
      </c>
      <c r="G216">
        <v>0</v>
      </c>
      <c r="H216">
        <v>0</v>
      </c>
      <c r="K216">
        <v>0</v>
      </c>
      <c r="L216">
        <v>0</v>
      </c>
      <c r="O216">
        <v>0</v>
      </c>
      <c r="P216">
        <v>0</v>
      </c>
      <c r="S216">
        <v>0</v>
      </c>
      <c r="T216">
        <v>0</v>
      </c>
      <c r="W216">
        <v>0</v>
      </c>
      <c r="X216">
        <v>0</v>
      </c>
      <c r="AA216">
        <v>0</v>
      </c>
      <c r="AB216">
        <v>0</v>
      </c>
      <c r="AE216">
        <v>0</v>
      </c>
      <c r="AF216">
        <v>0</v>
      </c>
      <c r="AI216" s="151">
        <v>0</v>
      </c>
      <c r="AJ216" s="151">
        <v>0</v>
      </c>
      <c r="AM216" s="212">
        <v>0</v>
      </c>
      <c r="AN216" s="212">
        <v>0</v>
      </c>
      <c r="AQ216" s="221">
        <v>0</v>
      </c>
      <c r="AR216" s="221">
        <v>0</v>
      </c>
      <c r="AU216" s="223">
        <v>0</v>
      </c>
      <c r="AV216" s="223">
        <v>0</v>
      </c>
      <c r="AY216">
        <f>A216+1999</f>
        <v>2001</v>
      </c>
      <c r="AZ216" t="str">
        <f>VLOOKUP(B216,$BF$2:$BJ$75,4)</f>
        <v>Coast TFLs</v>
      </c>
      <c r="BA216" t="str">
        <f>VLOOKUP(B216,$BF$2:$BK$75,2)</f>
        <v>CoastTFLs</v>
      </c>
      <c r="BB216" t="str">
        <f>VLOOKUP(B216,$BF$2:$BK$75,3)</f>
        <v>Coast TFLs</v>
      </c>
      <c r="BC216">
        <f>IF(B216&lt;40,B216,IF(VLOOKUP(B216,$BF$2:$BO$75,10,FALSE)="I",40,41))</f>
        <v>41</v>
      </c>
    </row>
    <row r="217" spans="1:55" ht="15" x14ac:dyDescent="0.25">
      <c r="A217">
        <v>2</v>
      </c>
      <c r="B217">
        <v>41</v>
      </c>
      <c r="C217">
        <v>0</v>
      </c>
      <c r="D217">
        <v>0</v>
      </c>
      <c r="G217">
        <v>0</v>
      </c>
      <c r="H217">
        <v>0</v>
      </c>
      <c r="K217">
        <v>0</v>
      </c>
      <c r="L217">
        <v>0</v>
      </c>
      <c r="O217">
        <v>0</v>
      </c>
      <c r="P217">
        <v>0</v>
      </c>
      <c r="S217">
        <v>0</v>
      </c>
      <c r="T217">
        <v>0</v>
      </c>
      <c r="W217">
        <v>0</v>
      </c>
      <c r="X217">
        <v>0</v>
      </c>
      <c r="AA217">
        <v>0</v>
      </c>
      <c r="AB217">
        <v>0</v>
      </c>
      <c r="AE217">
        <v>0</v>
      </c>
      <c r="AF217">
        <v>0</v>
      </c>
      <c r="AI217" s="151">
        <v>0</v>
      </c>
      <c r="AJ217" s="151">
        <v>0</v>
      </c>
      <c r="AM217" s="212">
        <v>0</v>
      </c>
      <c r="AN217" s="212">
        <v>0</v>
      </c>
      <c r="AQ217" s="221">
        <v>0</v>
      </c>
      <c r="AR217" s="221">
        <v>0</v>
      </c>
      <c r="AU217" s="223">
        <v>0</v>
      </c>
      <c r="AV217" s="223">
        <v>0</v>
      </c>
      <c r="AY217">
        <f>A217+1999</f>
        <v>2001</v>
      </c>
      <c r="AZ217" t="str">
        <f>VLOOKUP(B217,$BF$2:$BJ$75,4)</f>
        <v>Coast TFLs</v>
      </c>
      <c r="BA217" t="str">
        <f>VLOOKUP(B217,$BF$2:$BK$75,2)</f>
        <v>CoastTFLs</v>
      </c>
      <c r="BB217" t="str">
        <f>VLOOKUP(B217,$BF$2:$BK$75,3)</f>
        <v>Coast TFLs</v>
      </c>
      <c r="BC217">
        <f>IF(B217&lt;40,B217,IF(VLOOKUP(B217,$BF$2:$BO$75,10,FALSE)="I",40,41))</f>
        <v>41</v>
      </c>
    </row>
    <row r="218" spans="1:55" ht="15" x14ac:dyDescent="0.25">
      <c r="A218">
        <v>2</v>
      </c>
      <c r="B218">
        <v>41</v>
      </c>
      <c r="C218">
        <v>0</v>
      </c>
      <c r="D218">
        <v>0</v>
      </c>
      <c r="G218">
        <v>0</v>
      </c>
      <c r="H218">
        <v>0</v>
      </c>
      <c r="K218">
        <v>0</v>
      </c>
      <c r="L218">
        <v>0</v>
      </c>
      <c r="O218">
        <v>0</v>
      </c>
      <c r="P218">
        <v>0</v>
      </c>
      <c r="S218">
        <v>0</v>
      </c>
      <c r="T218">
        <v>0</v>
      </c>
      <c r="W218">
        <v>0</v>
      </c>
      <c r="X218">
        <v>0</v>
      </c>
      <c r="AA218">
        <v>0</v>
      </c>
      <c r="AB218">
        <v>0</v>
      </c>
      <c r="AE218">
        <v>0</v>
      </c>
      <c r="AF218">
        <v>0</v>
      </c>
      <c r="AI218" s="151">
        <v>0</v>
      </c>
      <c r="AJ218" s="151">
        <v>0</v>
      </c>
      <c r="AM218" s="212">
        <v>0</v>
      </c>
      <c r="AN218" s="212">
        <v>0</v>
      </c>
      <c r="AQ218" s="221">
        <v>0</v>
      </c>
      <c r="AR218" s="221">
        <v>0</v>
      </c>
      <c r="AU218" s="223">
        <v>0</v>
      </c>
      <c r="AV218" s="223">
        <v>0</v>
      </c>
      <c r="AY218">
        <f>A218+1999</f>
        <v>2001</v>
      </c>
      <c r="AZ218" t="str">
        <f>VLOOKUP(B218,$BF$2:$BJ$75,4)</f>
        <v>Coast TFLs</v>
      </c>
      <c r="BA218" t="str">
        <f>VLOOKUP(B218,$BF$2:$BK$75,2)</f>
        <v>CoastTFLs</v>
      </c>
      <c r="BB218" t="str">
        <f>VLOOKUP(B218,$BF$2:$BK$75,3)</f>
        <v>Coast TFLs</v>
      </c>
      <c r="BC218">
        <f>IF(B218&lt;40,B218,IF(VLOOKUP(B218,$BF$2:$BO$75,10,FALSE)="I",40,41))</f>
        <v>41</v>
      </c>
    </row>
    <row r="219" spans="1:55" ht="15" x14ac:dyDescent="0.25">
      <c r="A219">
        <v>2</v>
      </c>
      <c r="B219">
        <v>41</v>
      </c>
      <c r="C219">
        <v>0</v>
      </c>
      <c r="D219">
        <v>0</v>
      </c>
      <c r="G219">
        <v>0</v>
      </c>
      <c r="H219">
        <v>0</v>
      </c>
      <c r="K219">
        <v>0</v>
      </c>
      <c r="L219">
        <v>0</v>
      </c>
      <c r="O219">
        <v>0</v>
      </c>
      <c r="P219">
        <v>0</v>
      </c>
      <c r="S219">
        <v>0</v>
      </c>
      <c r="T219">
        <v>0</v>
      </c>
      <c r="W219">
        <v>0</v>
      </c>
      <c r="X219">
        <v>0</v>
      </c>
      <c r="AA219">
        <v>0</v>
      </c>
      <c r="AB219">
        <v>0</v>
      </c>
      <c r="AE219">
        <v>0</v>
      </c>
      <c r="AF219">
        <v>0</v>
      </c>
      <c r="AI219" s="151">
        <v>0</v>
      </c>
      <c r="AJ219" s="151">
        <v>0</v>
      </c>
      <c r="AM219" s="212">
        <v>0</v>
      </c>
      <c r="AN219" s="212">
        <v>0</v>
      </c>
      <c r="AQ219" s="221">
        <v>0</v>
      </c>
      <c r="AR219" s="221">
        <v>0</v>
      </c>
      <c r="AU219" s="223">
        <v>0</v>
      </c>
      <c r="AV219" s="223">
        <v>0</v>
      </c>
      <c r="AY219">
        <f>A219+1999</f>
        <v>2001</v>
      </c>
      <c r="AZ219" t="str">
        <f>VLOOKUP(B219,$BF$2:$BJ$75,4)</f>
        <v>Coast TFLs</v>
      </c>
      <c r="BA219" t="str">
        <f>VLOOKUP(B219,$BF$2:$BK$75,2)</f>
        <v>CoastTFLs</v>
      </c>
      <c r="BB219" t="str">
        <f>VLOOKUP(B219,$BF$2:$BK$75,3)</f>
        <v>Coast TFLs</v>
      </c>
      <c r="BC219">
        <f>IF(B219&lt;40,B219,IF(VLOOKUP(B219,$BF$2:$BO$75,10,FALSE)="I",40,41))</f>
        <v>41</v>
      </c>
    </row>
    <row r="220" spans="1:55" ht="15" x14ac:dyDescent="0.25">
      <c r="A220">
        <v>2</v>
      </c>
      <c r="B220">
        <v>41</v>
      </c>
      <c r="C220">
        <v>0</v>
      </c>
      <c r="D220">
        <v>0</v>
      </c>
      <c r="G220">
        <v>0</v>
      </c>
      <c r="H220">
        <v>0</v>
      </c>
      <c r="K220">
        <v>0</v>
      </c>
      <c r="L220">
        <v>0</v>
      </c>
      <c r="O220">
        <v>0</v>
      </c>
      <c r="P220">
        <v>0</v>
      </c>
      <c r="S220">
        <v>0</v>
      </c>
      <c r="T220">
        <v>0</v>
      </c>
      <c r="W220">
        <v>0</v>
      </c>
      <c r="X220">
        <v>0</v>
      </c>
      <c r="AA220">
        <v>0</v>
      </c>
      <c r="AB220">
        <v>0</v>
      </c>
      <c r="AE220">
        <v>0</v>
      </c>
      <c r="AF220">
        <v>0</v>
      </c>
      <c r="AI220" s="151">
        <v>0</v>
      </c>
      <c r="AJ220" s="151">
        <v>0</v>
      </c>
      <c r="AM220" s="212">
        <v>0</v>
      </c>
      <c r="AN220" s="212">
        <v>0</v>
      </c>
      <c r="AQ220" s="221">
        <v>0</v>
      </c>
      <c r="AR220" s="221">
        <v>0</v>
      </c>
      <c r="AU220" s="223">
        <v>0</v>
      </c>
      <c r="AV220" s="223">
        <v>0</v>
      </c>
      <c r="AY220">
        <f>A220+1999</f>
        <v>2001</v>
      </c>
      <c r="AZ220" t="str">
        <f>VLOOKUP(B220,$BF$2:$BJ$75,4)</f>
        <v>Coast TFLs</v>
      </c>
      <c r="BA220" t="str">
        <f>VLOOKUP(B220,$BF$2:$BK$75,2)</f>
        <v>CoastTFLs</v>
      </c>
      <c r="BB220" t="str">
        <f>VLOOKUP(B220,$BF$2:$BK$75,3)</f>
        <v>Coast TFLs</v>
      </c>
      <c r="BC220">
        <f>IF(B220&lt;40,B220,IF(VLOOKUP(B220,$BF$2:$BO$75,10,FALSE)="I",40,41))</f>
        <v>41</v>
      </c>
    </row>
    <row r="221" spans="1:55" ht="15" x14ac:dyDescent="0.25">
      <c r="A221">
        <v>2</v>
      </c>
      <c r="B221">
        <v>41</v>
      </c>
      <c r="C221">
        <v>0</v>
      </c>
      <c r="D221">
        <v>0</v>
      </c>
      <c r="G221">
        <v>0</v>
      </c>
      <c r="H221">
        <v>0</v>
      </c>
      <c r="K221">
        <v>0</v>
      </c>
      <c r="L221">
        <v>0</v>
      </c>
      <c r="O221">
        <v>0</v>
      </c>
      <c r="P221">
        <v>0</v>
      </c>
      <c r="S221">
        <v>0</v>
      </c>
      <c r="T221">
        <v>0</v>
      </c>
      <c r="W221">
        <v>0</v>
      </c>
      <c r="X221">
        <v>0</v>
      </c>
      <c r="AA221">
        <v>0</v>
      </c>
      <c r="AB221">
        <v>0</v>
      </c>
      <c r="AE221">
        <v>0</v>
      </c>
      <c r="AF221">
        <v>0</v>
      </c>
      <c r="AI221" s="151">
        <v>0</v>
      </c>
      <c r="AJ221" s="151">
        <v>0</v>
      </c>
      <c r="AM221" s="212">
        <v>0</v>
      </c>
      <c r="AN221" s="212">
        <v>0</v>
      </c>
      <c r="AQ221" s="221">
        <v>0</v>
      </c>
      <c r="AR221" s="221">
        <v>0</v>
      </c>
      <c r="AU221" s="223">
        <v>0</v>
      </c>
      <c r="AV221" s="223">
        <v>0</v>
      </c>
      <c r="AY221">
        <f>A221+1999</f>
        <v>2001</v>
      </c>
      <c r="AZ221" t="str">
        <f>VLOOKUP(B221,$BF$2:$BJ$75,4)</f>
        <v>Coast TFLs</v>
      </c>
      <c r="BA221" t="str">
        <f>VLOOKUP(B221,$BF$2:$BK$75,2)</f>
        <v>CoastTFLs</v>
      </c>
      <c r="BB221" t="str">
        <f>VLOOKUP(B221,$BF$2:$BK$75,3)</f>
        <v>Coast TFLs</v>
      </c>
      <c r="BC221">
        <f>IF(B221&lt;40,B221,IF(VLOOKUP(B221,$BF$2:$BO$75,10,FALSE)="I",40,41))</f>
        <v>41</v>
      </c>
    </row>
    <row r="222" spans="1:55" ht="15" x14ac:dyDescent="0.25">
      <c r="A222">
        <v>2</v>
      </c>
      <c r="B222">
        <v>41</v>
      </c>
      <c r="C222">
        <v>0</v>
      </c>
      <c r="D222">
        <v>0</v>
      </c>
      <c r="G222">
        <v>0</v>
      </c>
      <c r="H222">
        <v>0</v>
      </c>
      <c r="K222">
        <v>0</v>
      </c>
      <c r="L222">
        <v>0</v>
      </c>
      <c r="O222">
        <v>0</v>
      </c>
      <c r="P222">
        <v>0</v>
      </c>
      <c r="S222">
        <v>0</v>
      </c>
      <c r="T222">
        <v>0</v>
      </c>
      <c r="W222">
        <v>0</v>
      </c>
      <c r="X222">
        <v>0</v>
      </c>
      <c r="AA222">
        <v>0</v>
      </c>
      <c r="AB222">
        <v>0</v>
      </c>
      <c r="AE222">
        <v>0</v>
      </c>
      <c r="AF222">
        <v>0</v>
      </c>
      <c r="AI222" s="151">
        <v>0</v>
      </c>
      <c r="AJ222" s="151">
        <v>0</v>
      </c>
      <c r="AM222" s="212">
        <v>0</v>
      </c>
      <c r="AN222" s="212">
        <v>0</v>
      </c>
      <c r="AQ222" s="221">
        <v>0</v>
      </c>
      <c r="AR222" s="221">
        <v>0</v>
      </c>
      <c r="AU222" s="223">
        <v>0</v>
      </c>
      <c r="AV222" s="223">
        <v>0</v>
      </c>
      <c r="AY222">
        <f>A222+1999</f>
        <v>2001</v>
      </c>
      <c r="AZ222" t="str">
        <f>VLOOKUP(B222,$BF$2:$BJ$75,4)</f>
        <v>Coast TFLs</v>
      </c>
      <c r="BA222" t="str">
        <f>VLOOKUP(B222,$BF$2:$BK$75,2)</f>
        <v>CoastTFLs</v>
      </c>
      <c r="BB222" t="str">
        <f>VLOOKUP(B222,$BF$2:$BK$75,3)</f>
        <v>Coast TFLs</v>
      </c>
      <c r="BC222">
        <f>IF(B222&lt;40,B222,IF(VLOOKUP(B222,$BF$2:$BO$75,10,FALSE)="I",40,41))</f>
        <v>41</v>
      </c>
    </row>
    <row r="223" spans="1:55" ht="15" x14ac:dyDescent="0.25">
      <c r="A223">
        <v>2</v>
      </c>
      <c r="B223">
        <v>41</v>
      </c>
      <c r="C223">
        <v>0</v>
      </c>
      <c r="D223">
        <v>0</v>
      </c>
      <c r="G223">
        <v>0</v>
      </c>
      <c r="H223">
        <v>0</v>
      </c>
      <c r="K223">
        <v>0</v>
      </c>
      <c r="L223">
        <v>0</v>
      </c>
      <c r="O223">
        <v>0</v>
      </c>
      <c r="P223">
        <v>0</v>
      </c>
      <c r="S223">
        <v>0</v>
      </c>
      <c r="T223">
        <v>0</v>
      </c>
      <c r="W223">
        <v>0</v>
      </c>
      <c r="X223">
        <v>0</v>
      </c>
      <c r="AA223">
        <v>0</v>
      </c>
      <c r="AB223">
        <v>0</v>
      </c>
      <c r="AE223">
        <v>0</v>
      </c>
      <c r="AF223">
        <v>0</v>
      </c>
      <c r="AI223" s="151">
        <v>0</v>
      </c>
      <c r="AJ223" s="151">
        <v>0</v>
      </c>
      <c r="AM223" s="212">
        <v>0</v>
      </c>
      <c r="AN223" s="212">
        <v>0</v>
      </c>
      <c r="AQ223" s="221">
        <v>0</v>
      </c>
      <c r="AR223" s="221">
        <v>0</v>
      </c>
      <c r="AU223" s="223">
        <v>0</v>
      </c>
      <c r="AV223" s="223">
        <v>0</v>
      </c>
      <c r="AY223">
        <f>A223+1999</f>
        <v>2001</v>
      </c>
      <c r="AZ223" t="str">
        <f>VLOOKUP(B223,$BF$2:$BJ$75,4)</f>
        <v>Coast TFLs</v>
      </c>
      <c r="BA223" t="str">
        <f>VLOOKUP(B223,$BF$2:$BK$75,2)</f>
        <v>CoastTFLs</v>
      </c>
      <c r="BB223" t="str">
        <f>VLOOKUP(B223,$BF$2:$BK$75,3)</f>
        <v>Coast TFLs</v>
      </c>
      <c r="BC223">
        <f>IF(B223&lt;40,B223,IF(VLOOKUP(B223,$BF$2:$BO$75,10,FALSE)="I",40,41))</f>
        <v>41</v>
      </c>
    </row>
    <row r="224" spans="1:55" ht="15" x14ac:dyDescent="0.25">
      <c r="A224">
        <v>3</v>
      </c>
      <c r="B224">
        <v>1</v>
      </c>
      <c r="C224">
        <v>168752</v>
      </c>
      <c r="D224">
        <v>442656</v>
      </c>
      <c r="G224">
        <v>293488</v>
      </c>
      <c r="H224">
        <v>842576</v>
      </c>
      <c r="K224">
        <v>298176</v>
      </c>
      <c r="L224">
        <v>858864</v>
      </c>
      <c r="O224">
        <v>302768</v>
      </c>
      <c r="P224">
        <v>889760</v>
      </c>
      <c r="S224">
        <v>296880</v>
      </c>
      <c r="T224">
        <v>880928</v>
      </c>
      <c r="W224">
        <v>307856</v>
      </c>
      <c r="X224">
        <v>885744</v>
      </c>
      <c r="AA224">
        <v>294032</v>
      </c>
      <c r="AB224">
        <v>878880</v>
      </c>
      <c r="AE224">
        <v>308944</v>
      </c>
      <c r="AF224">
        <v>892704</v>
      </c>
      <c r="AI224" s="151">
        <v>296720</v>
      </c>
      <c r="AJ224" s="151">
        <v>872720</v>
      </c>
      <c r="AM224" s="212">
        <v>298864</v>
      </c>
      <c r="AN224" s="212">
        <v>879696</v>
      </c>
      <c r="AQ224" s="221">
        <v>293312</v>
      </c>
      <c r="AR224" s="221">
        <v>875520</v>
      </c>
      <c r="AU224" s="223">
        <v>294064</v>
      </c>
      <c r="AV224" s="223">
        <v>875328</v>
      </c>
      <c r="AY224">
        <f>A224+1999</f>
        <v>2002</v>
      </c>
      <c r="AZ224" t="str">
        <f>VLOOKUP(B224,$BF$2:$BJ$75,4)</f>
        <v>Pine Units</v>
      </c>
      <c r="BA224" t="str">
        <f>VLOOKUP(B224,$BF$2:$BK$75,2)</f>
        <v>100MileHouse</v>
      </c>
      <c r="BB224" t="str">
        <f>VLOOKUP(B224,$BF$2:$BK$75,3)</f>
        <v>100 Mile House TSA</v>
      </c>
      <c r="BC224">
        <f>IF(B224&lt;40,B224,IF(VLOOKUP(B224,$BF$2:$BO$75,10,FALSE)="I",40,41))</f>
        <v>1</v>
      </c>
    </row>
    <row r="225" spans="1:55" ht="15" x14ac:dyDescent="0.25">
      <c r="A225">
        <v>3</v>
      </c>
      <c r="B225">
        <v>2</v>
      </c>
      <c r="C225">
        <v>35648</v>
      </c>
      <c r="D225">
        <v>126640</v>
      </c>
      <c r="G225">
        <v>53472</v>
      </c>
      <c r="H225">
        <v>197296</v>
      </c>
      <c r="K225">
        <v>60336</v>
      </c>
      <c r="L225">
        <v>212624</v>
      </c>
      <c r="O225">
        <v>60624</v>
      </c>
      <c r="P225">
        <v>209328</v>
      </c>
      <c r="S225">
        <v>59808</v>
      </c>
      <c r="T225">
        <v>202992</v>
      </c>
      <c r="W225">
        <v>61568</v>
      </c>
      <c r="X225">
        <v>203920</v>
      </c>
      <c r="AA225">
        <v>63616</v>
      </c>
      <c r="AB225">
        <v>219424</v>
      </c>
      <c r="AE225">
        <v>62368</v>
      </c>
      <c r="AF225">
        <v>208528</v>
      </c>
      <c r="AI225" s="151">
        <v>59088</v>
      </c>
      <c r="AJ225" s="151">
        <v>208768</v>
      </c>
      <c r="AM225" s="212">
        <v>55632</v>
      </c>
      <c r="AN225" s="212">
        <v>212960</v>
      </c>
      <c r="AQ225" s="221">
        <v>57392</v>
      </c>
      <c r="AR225" s="221">
        <v>208848</v>
      </c>
      <c r="AU225" s="223">
        <v>58976</v>
      </c>
      <c r="AV225" s="223">
        <v>205040</v>
      </c>
      <c r="AY225">
        <f>A225+1999</f>
        <v>2002</v>
      </c>
      <c r="AZ225" t="str">
        <f>VLOOKUP(B225,$BF$2:$BJ$75,4)</f>
        <v>Pine Units</v>
      </c>
      <c r="BA225" t="str">
        <f>VLOOKUP(B225,$BF$2:$BK$75,2)</f>
        <v>Arrow</v>
      </c>
      <c r="BB225" t="str">
        <f>VLOOKUP(B225,$BF$2:$BK$75,3)</f>
        <v>Arrow TSA</v>
      </c>
      <c r="BC225">
        <f>IF(B225&lt;40,B225,IF(VLOOKUP(B225,$BF$2:$BO$75,10,FALSE)="I",40,41))</f>
        <v>2</v>
      </c>
    </row>
    <row r="226" spans="1:55" ht="15" x14ac:dyDescent="0.25">
      <c r="A226">
        <v>3</v>
      </c>
      <c r="B226">
        <v>3</v>
      </c>
      <c r="C226">
        <v>0</v>
      </c>
      <c r="D226">
        <v>0</v>
      </c>
      <c r="G226">
        <v>0</v>
      </c>
      <c r="H226">
        <v>0</v>
      </c>
      <c r="K226">
        <v>0</v>
      </c>
      <c r="L226">
        <v>0</v>
      </c>
      <c r="O226">
        <v>0</v>
      </c>
      <c r="P226">
        <v>0</v>
      </c>
      <c r="S226">
        <v>0</v>
      </c>
      <c r="T226">
        <v>0</v>
      </c>
      <c r="W226">
        <v>0</v>
      </c>
      <c r="X226">
        <v>0</v>
      </c>
      <c r="AA226">
        <v>0</v>
      </c>
      <c r="AB226">
        <v>0</v>
      </c>
      <c r="AE226">
        <v>0</v>
      </c>
      <c r="AF226">
        <v>0</v>
      </c>
      <c r="AI226" s="151">
        <v>0</v>
      </c>
      <c r="AJ226" s="151">
        <v>0</v>
      </c>
      <c r="AM226" s="212">
        <v>0</v>
      </c>
      <c r="AN226" s="212">
        <v>0</v>
      </c>
      <c r="AQ226" s="221">
        <v>0</v>
      </c>
      <c r="AR226" s="221">
        <v>0</v>
      </c>
      <c r="AU226" s="223">
        <v>0</v>
      </c>
      <c r="AV226" s="223">
        <v>0</v>
      </c>
      <c r="AY226">
        <f>A226+1999</f>
        <v>2002</v>
      </c>
      <c r="AZ226" t="str">
        <f>VLOOKUP(B226,$BF$2:$BJ$75,4)</f>
        <v>Non-pine Units</v>
      </c>
      <c r="BA226" t="str">
        <f>VLOOKUP(B226,$BF$2:$BK$75,2)</f>
        <v>Arrowsmith</v>
      </c>
      <c r="BB226" t="str">
        <f>VLOOKUP(B226,$BF$2:$BK$75,3)</f>
        <v>Arrowsmith TSA</v>
      </c>
      <c r="BC226">
        <f>IF(B226&lt;40,B226,IF(VLOOKUP(B226,$BF$2:$BO$75,10,FALSE)="I",40,41))</f>
        <v>3</v>
      </c>
    </row>
    <row r="227" spans="1:55" ht="15" x14ac:dyDescent="0.25">
      <c r="A227">
        <v>3</v>
      </c>
      <c r="B227">
        <v>4</v>
      </c>
      <c r="C227">
        <v>928</v>
      </c>
      <c r="D227">
        <v>11232</v>
      </c>
      <c r="G227">
        <v>4848</v>
      </c>
      <c r="H227">
        <v>23248</v>
      </c>
      <c r="K227">
        <v>4816</v>
      </c>
      <c r="L227">
        <v>23488</v>
      </c>
      <c r="O227">
        <v>4256</v>
      </c>
      <c r="P227">
        <v>23856</v>
      </c>
      <c r="S227">
        <v>4496</v>
      </c>
      <c r="T227">
        <v>22928</v>
      </c>
      <c r="W227">
        <v>4448</v>
      </c>
      <c r="X227">
        <v>21456</v>
      </c>
      <c r="AA227">
        <v>4240</v>
      </c>
      <c r="AB227">
        <v>24320</v>
      </c>
      <c r="AE227">
        <v>4688</v>
      </c>
      <c r="AF227">
        <v>24704</v>
      </c>
      <c r="AI227" s="151">
        <v>4608</v>
      </c>
      <c r="AJ227" s="151">
        <v>23920</v>
      </c>
      <c r="AM227" s="212">
        <v>5312</v>
      </c>
      <c r="AN227" s="212">
        <v>24176</v>
      </c>
      <c r="AQ227" s="221">
        <v>4368</v>
      </c>
      <c r="AR227" s="221">
        <v>23280</v>
      </c>
      <c r="AU227" s="223">
        <v>4496</v>
      </c>
      <c r="AV227" s="223">
        <v>23968</v>
      </c>
      <c r="AY227">
        <f>A227+1999</f>
        <v>2002</v>
      </c>
      <c r="AZ227" t="str">
        <f>VLOOKUP(B227,$BF$2:$BJ$75,4)</f>
        <v>Pine Units</v>
      </c>
      <c r="BA227" t="str">
        <f>VLOOKUP(B227,$BF$2:$BK$75,2)</f>
        <v>Boundary</v>
      </c>
      <c r="BB227" t="str">
        <f>VLOOKUP(B227,$BF$2:$BK$75,3)</f>
        <v>Boundary TSA</v>
      </c>
      <c r="BC227">
        <f>IF(B227&lt;40,B227,IF(VLOOKUP(B227,$BF$2:$BO$75,10,FALSE)="I",40,41))</f>
        <v>4</v>
      </c>
    </row>
    <row r="228" spans="1:55" ht="15" x14ac:dyDescent="0.25">
      <c r="A228">
        <v>3</v>
      </c>
      <c r="B228">
        <v>5</v>
      </c>
      <c r="C228">
        <v>17344</v>
      </c>
      <c r="D228">
        <v>131648</v>
      </c>
      <c r="G228">
        <v>28592</v>
      </c>
      <c r="H228">
        <v>205808</v>
      </c>
      <c r="K228">
        <v>24544</v>
      </c>
      <c r="L228">
        <v>206768</v>
      </c>
      <c r="O228">
        <v>21920</v>
      </c>
      <c r="P228">
        <v>203216</v>
      </c>
      <c r="S228">
        <v>26176</v>
      </c>
      <c r="T228">
        <v>208304</v>
      </c>
      <c r="W228">
        <v>23568</v>
      </c>
      <c r="X228">
        <v>208400</v>
      </c>
      <c r="AA228">
        <v>24224</v>
      </c>
      <c r="AB228">
        <v>206816</v>
      </c>
      <c r="AE228">
        <v>21808</v>
      </c>
      <c r="AF228">
        <v>202944</v>
      </c>
      <c r="AI228" s="151">
        <v>22368</v>
      </c>
      <c r="AJ228" s="151">
        <v>203088</v>
      </c>
      <c r="AM228" s="212">
        <v>24896</v>
      </c>
      <c r="AN228" s="212">
        <v>208320</v>
      </c>
      <c r="AQ228" s="221">
        <v>25888</v>
      </c>
      <c r="AR228" s="221">
        <v>207888</v>
      </c>
      <c r="AU228" s="223">
        <v>27856</v>
      </c>
      <c r="AV228" s="223">
        <v>211136</v>
      </c>
      <c r="AY228">
        <f>A228+1999</f>
        <v>2002</v>
      </c>
      <c r="AZ228" t="str">
        <f>VLOOKUP(B228,$BF$2:$BJ$75,4)</f>
        <v>Pine Units</v>
      </c>
      <c r="BA228" t="str">
        <f>VLOOKUP(B228,$BF$2:$BK$75,2)</f>
        <v>Bulkley</v>
      </c>
      <c r="BB228" t="str">
        <f>VLOOKUP(B228,$BF$2:$BK$75,3)</f>
        <v>Bulkley TSA</v>
      </c>
      <c r="BC228">
        <f>IF(B228&lt;40,B228,IF(VLOOKUP(B228,$BF$2:$BO$75,10,FALSE)="I",40,41))</f>
        <v>5</v>
      </c>
    </row>
    <row r="229" spans="1:55" ht="15" x14ac:dyDescent="0.25">
      <c r="A229">
        <v>3</v>
      </c>
      <c r="B229">
        <v>6</v>
      </c>
      <c r="C229">
        <v>0</v>
      </c>
      <c r="D229">
        <v>64</v>
      </c>
      <c r="G229">
        <v>0</v>
      </c>
      <c r="H229">
        <v>352</v>
      </c>
      <c r="K229">
        <v>0</v>
      </c>
      <c r="L229">
        <v>352</v>
      </c>
      <c r="O229">
        <v>0</v>
      </c>
      <c r="P229">
        <v>352</v>
      </c>
      <c r="S229">
        <v>0</v>
      </c>
      <c r="T229">
        <v>352</v>
      </c>
      <c r="W229">
        <v>0</v>
      </c>
      <c r="X229">
        <v>352</v>
      </c>
      <c r="AA229">
        <v>0</v>
      </c>
      <c r="AB229">
        <v>352</v>
      </c>
      <c r="AE229">
        <v>0</v>
      </c>
      <c r="AF229">
        <v>352</v>
      </c>
      <c r="AI229" s="151">
        <v>0</v>
      </c>
      <c r="AJ229" s="151">
        <v>352</v>
      </c>
      <c r="AM229" s="212">
        <v>0</v>
      </c>
      <c r="AN229" s="212">
        <v>352</v>
      </c>
      <c r="AQ229" s="221">
        <v>0</v>
      </c>
      <c r="AR229" s="221">
        <v>352</v>
      </c>
      <c r="AU229" s="223">
        <v>0</v>
      </c>
      <c r="AV229" s="223">
        <v>352</v>
      </c>
      <c r="AY229">
        <f>A229+1999</f>
        <v>2002</v>
      </c>
      <c r="AZ229" t="str">
        <f>VLOOKUP(B229,$BF$2:$BJ$75,4)</f>
        <v>Non-pine Units</v>
      </c>
      <c r="BA229" t="str">
        <f>VLOOKUP(B229,$BF$2:$BK$75,2)</f>
        <v>Cassiar</v>
      </c>
      <c r="BB229" t="str">
        <f>VLOOKUP(B229,$BF$2:$BK$75,3)</f>
        <v>Cassiar TSA</v>
      </c>
      <c r="BC229">
        <f>IF(B229&lt;40,B229,IF(VLOOKUP(B229,$BF$2:$BO$75,10,FALSE)="I",40,41))</f>
        <v>6</v>
      </c>
    </row>
    <row r="230" spans="1:55" ht="15" x14ac:dyDescent="0.25">
      <c r="A230">
        <v>3</v>
      </c>
      <c r="B230">
        <v>7</v>
      </c>
      <c r="C230">
        <v>0</v>
      </c>
      <c r="D230">
        <v>0</v>
      </c>
      <c r="G230">
        <v>0</v>
      </c>
      <c r="H230">
        <v>0</v>
      </c>
      <c r="K230">
        <v>0</v>
      </c>
      <c r="L230">
        <v>0</v>
      </c>
      <c r="O230">
        <v>0</v>
      </c>
      <c r="P230">
        <v>0</v>
      </c>
      <c r="S230">
        <v>0</v>
      </c>
      <c r="T230">
        <v>0</v>
      </c>
      <c r="W230">
        <v>0</v>
      </c>
      <c r="X230">
        <v>0</v>
      </c>
      <c r="AA230">
        <v>0</v>
      </c>
      <c r="AB230">
        <v>0</v>
      </c>
      <c r="AE230">
        <v>0</v>
      </c>
      <c r="AF230">
        <v>0</v>
      </c>
      <c r="AI230" s="151">
        <v>0</v>
      </c>
      <c r="AJ230" s="151">
        <v>0</v>
      </c>
      <c r="AM230" s="212">
        <v>0</v>
      </c>
      <c r="AN230" s="212">
        <v>0</v>
      </c>
      <c r="AQ230" s="221">
        <v>0</v>
      </c>
      <c r="AR230" s="221">
        <v>0</v>
      </c>
      <c r="AU230" s="223">
        <v>0</v>
      </c>
      <c r="AV230" s="223">
        <v>0</v>
      </c>
      <c r="AY230">
        <f>A230+1999</f>
        <v>2002</v>
      </c>
      <c r="AZ230" t="str">
        <f>VLOOKUP(B230,$BF$2:$BJ$75,4)</f>
        <v>Non-pine Units</v>
      </c>
      <c r="BA230" t="str">
        <f>VLOOKUP(B230,$BF$2:$BK$75,2)</f>
        <v>Cranberry</v>
      </c>
      <c r="BB230" t="str">
        <f>VLOOKUP(B230,$BF$2:$BK$75,3)</f>
        <v>Cranberry TSA</v>
      </c>
      <c r="BC230">
        <f>IF(B230&lt;40,B230,IF(VLOOKUP(B230,$BF$2:$BO$75,10,FALSE)="I",40,41))</f>
        <v>7</v>
      </c>
    </row>
    <row r="231" spans="1:55" ht="15" x14ac:dyDescent="0.25">
      <c r="A231">
        <v>3</v>
      </c>
      <c r="B231">
        <v>8</v>
      </c>
      <c r="C231">
        <v>61456</v>
      </c>
      <c r="D231">
        <v>152144</v>
      </c>
      <c r="G231">
        <v>112096</v>
      </c>
      <c r="H231">
        <v>344352</v>
      </c>
      <c r="K231">
        <v>117296</v>
      </c>
      <c r="L231">
        <v>347264</v>
      </c>
      <c r="O231">
        <v>120304</v>
      </c>
      <c r="P231">
        <v>352368</v>
      </c>
      <c r="S231">
        <v>113600</v>
      </c>
      <c r="T231">
        <v>337984</v>
      </c>
      <c r="W231">
        <v>120512</v>
      </c>
      <c r="X231">
        <v>354304</v>
      </c>
      <c r="AA231">
        <v>117024</v>
      </c>
      <c r="AB231">
        <v>347584</v>
      </c>
      <c r="AE231">
        <v>114208</v>
      </c>
      <c r="AF231">
        <v>367328</v>
      </c>
      <c r="AI231" s="151">
        <v>120048</v>
      </c>
      <c r="AJ231" s="151">
        <v>365872</v>
      </c>
      <c r="AM231" s="212">
        <v>119792</v>
      </c>
      <c r="AN231" s="212">
        <v>353936</v>
      </c>
      <c r="AQ231" s="221">
        <v>121504</v>
      </c>
      <c r="AR231" s="221">
        <v>341728</v>
      </c>
      <c r="AU231" s="223">
        <v>107216</v>
      </c>
      <c r="AV231" s="223">
        <v>344128</v>
      </c>
      <c r="AY231">
        <f>A231+1999</f>
        <v>2002</v>
      </c>
      <c r="AZ231" t="str">
        <f>VLOOKUP(B231,$BF$2:$BJ$75,4)</f>
        <v>Pine Units</v>
      </c>
      <c r="BA231" t="str">
        <f>VLOOKUP(B231,$BF$2:$BK$75,2)</f>
        <v>Cranbrook</v>
      </c>
      <c r="BB231" t="str">
        <f>VLOOKUP(B231,$BF$2:$BK$75,3)</f>
        <v>Cranbrook TSA</v>
      </c>
      <c r="BC231">
        <f>IF(B231&lt;40,B231,IF(VLOOKUP(B231,$BF$2:$BO$75,10,FALSE)="I",40,41))</f>
        <v>8</v>
      </c>
    </row>
    <row r="232" spans="1:55" ht="15" x14ac:dyDescent="0.25">
      <c r="A232">
        <v>3</v>
      </c>
      <c r="B232">
        <v>9</v>
      </c>
      <c r="C232">
        <v>208</v>
      </c>
      <c r="D232">
        <v>2736</v>
      </c>
      <c r="G232">
        <v>144</v>
      </c>
      <c r="H232">
        <v>5424</v>
      </c>
      <c r="K232">
        <v>304</v>
      </c>
      <c r="L232">
        <v>6128</v>
      </c>
      <c r="O232">
        <v>144</v>
      </c>
      <c r="P232">
        <v>6208</v>
      </c>
      <c r="S232">
        <v>144</v>
      </c>
      <c r="T232">
        <v>5680</v>
      </c>
      <c r="W232">
        <v>144</v>
      </c>
      <c r="X232">
        <v>6000</v>
      </c>
      <c r="AA232">
        <v>272</v>
      </c>
      <c r="AB232">
        <v>4912</v>
      </c>
      <c r="AE232">
        <v>144</v>
      </c>
      <c r="AF232">
        <v>5408</v>
      </c>
      <c r="AI232" s="151">
        <v>240</v>
      </c>
      <c r="AJ232" s="151">
        <v>5152</v>
      </c>
      <c r="AM232" s="212">
        <v>144</v>
      </c>
      <c r="AN232" s="212">
        <v>5120</v>
      </c>
      <c r="AQ232" s="221">
        <v>336</v>
      </c>
      <c r="AR232" s="221">
        <v>5488</v>
      </c>
      <c r="AU232" s="223">
        <v>272</v>
      </c>
      <c r="AV232" s="223">
        <v>5648</v>
      </c>
      <c r="AY232">
        <f>A232+1999</f>
        <v>2002</v>
      </c>
      <c r="AZ232" t="str">
        <f>VLOOKUP(B232,$BF$2:$BJ$75,4)</f>
        <v>Pine Units</v>
      </c>
      <c r="BA232" t="str">
        <f>VLOOKUP(B232,$BF$2:$BK$75,2)</f>
        <v>DawsonCreek</v>
      </c>
      <c r="BB232" t="str">
        <f>VLOOKUP(B232,$BF$2:$BK$75,3)</f>
        <v>Dawson Creek TSA</v>
      </c>
      <c r="BC232">
        <f>IF(B232&lt;40,B232,IF(VLOOKUP(B232,$BF$2:$BO$75,10,FALSE)="I",40,41))</f>
        <v>9</v>
      </c>
    </row>
    <row r="233" spans="1:55" ht="15" x14ac:dyDescent="0.25">
      <c r="A233">
        <v>3</v>
      </c>
      <c r="B233">
        <v>10</v>
      </c>
      <c r="C233">
        <v>0</v>
      </c>
      <c r="D233">
        <v>0</v>
      </c>
      <c r="G233">
        <v>0</v>
      </c>
      <c r="H233">
        <v>0</v>
      </c>
      <c r="K233">
        <v>0</v>
      </c>
      <c r="L233">
        <v>0</v>
      </c>
      <c r="O233">
        <v>0</v>
      </c>
      <c r="P233">
        <v>0</v>
      </c>
      <c r="S233">
        <v>0</v>
      </c>
      <c r="T233">
        <v>0</v>
      </c>
      <c r="W233">
        <v>0</v>
      </c>
      <c r="X233">
        <v>0</v>
      </c>
      <c r="AA233">
        <v>0</v>
      </c>
      <c r="AB233">
        <v>0</v>
      </c>
      <c r="AE233">
        <v>0</v>
      </c>
      <c r="AF233">
        <v>0</v>
      </c>
      <c r="AI233" s="151">
        <v>0</v>
      </c>
      <c r="AJ233" s="151">
        <v>0</v>
      </c>
      <c r="AM233" s="212">
        <v>0</v>
      </c>
      <c r="AN233" s="212">
        <v>0</v>
      </c>
      <c r="AQ233" s="221">
        <v>0</v>
      </c>
      <c r="AR233" s="221">
        <v>0</v>
      </c>
      <c r="AU233" s="223">
        <v>0</v>
      </c>
      <c r="AV233" s="223">
        <v>0</v>
      </c>
      <c r="AY233">
        <f>A233+1999</f>
        <v>2002</v>
      </c>
      <c r="AZ233" t="str">
        <f>VLOOKUP(B233,$BF$2:$BJ$75,4)</f>
        <v>Non-pine Units</v>
      </c>
      <c r="BA233" t="str">
        <f>VLOOKUP(B233,$BF$2:$BK$75,2)</f>
        <v>FortNelson</v>
      </c>
      <c r="BB233" t="str">
        <f>VLOOKUP(B233,$BF$2:$BK$75,3)</f>
        <v>Fort Nelson TSA</v>
      </c>
      <c r="BC233">
        <f>IF(B233&lt;40,B233,IF(VLOOKUP(B233,$BF$2:$BO$75,10,FALSE)="I",40,41))</f>
        <v>10</v>
      </c>
    </row>
    <row r="234" spans="1:55" ht="15" x14ac:dyDescent="0.25">
      <c r="A234">
        <v>3</v>
      </c>
      <c r="B234">
        <v>11</v>
      </c>
      <c r="C234">
        <v>2080</v>
      </c>
      <c r="D234">
        <v>3072</v>
      </c>
      <c r="G234">
        <v>4464</v>
      </c>
      <c r="H234">
        <v>5584</v>
      </c>
      <c r="K234">
        <v>3568</v>
      </c>
      <c r="L234">
        <v>5808</v>
      </c>
      <c r="O234">
        <v>3360</v>
      </c>
      <c r="P234">
        <v>5392</v>
      </c>
      <c r="S234">
        <v>4048</v>
      </c>
      <c r="T234">
        <v>5760</v>
      </c>
      <c r="W234">
        <v>3040</v>
      </c>
      <c r="X234">
        <v>5056</v>
      </c>
      <c r="AA234">
        <v>3504</v>
      </c>
      <c r="AB234">
        <v>4896</v>
      </c>
      <c r="AE234">
        <v>4304</v>
      </c>
      <c r="AF234">
        <v>6448</v>
      </c>
      <c r="AI234" s="151">
        <v>3648</v>
      </c>
      <c r="AJ234" s="151">
        <v>5520</v>
      </c>
      <c r="AM234" s="212">
        <v>3872</v>
      </c>
      <c r="AN234" s="212">
        <v>6368</v>
      </c>
      <c r="AQ234" s="221">
        <v>3424</v>
      </c>
      <c r="AR234" s="221">
        <v>4608</v>
      </c>
      <c r="AU234" s="223">
        <v>3744</v>
      </c>
      <c r="AV234" s="223">
        <v>6256</v>
      </c>
      <c r="AY234">
        <f>A234+1999</f>
        <v>2002</v>
      </c>
      <c r="AZ234" t="str">
        <f>VLOOKUP(B234,$BF$2:$BJ$75,4)</f>
        <v>Non-pine Units</v>
      </c>
      <c r="BA234" t="str">
        <f>VLOOKUP(B234,$BF$2:$BK$75,2)</f>
        <v>Fraser</v>
      </c>
      <c r="BB234" t="str">
        <f>VLOOKUP(B234,$BF$2:$BK$75,3)</f>
        <v>Fraser TSA</v>
      </c>
      <c r="BC234">
        <f>IF(B234&lt;40,B234,IF(VLOOKUP(B234,$BF$2:$BO$75,10,FALSE)="I",40,41))</f>
        <v>11</v>
      </c>
    </row>
    <row r="235" spans="1:55" ht="15" x14ac:dyDescent="0.25">
      <c r="A235">
        <v>3</v>
      </c>
      <c r="B235">
        <v>12</v>
      </c>
      <c r="C235">
        <v>1086000</v>
      </c>
      <c r="D235">
        <v>3710720</v>
      </c>
      <c r="G235">
        <v>1307184</v>
      </c>
      <c r="H235">
        <v>4723280</v>
      </c>
      <c r="K235">
        <v>1262400</v>
      </c>
      <c r="L235">
        <v>4660896</v>
      </c>
      <c r="O235">
        <v>1276608</v>
      </c>
      <c r="P235">
        <v>4666864</v>
      </c>
      <c r="S235">
        <v>1274608</v>
      </c>
      <c r="T235">
        <v>4685488</v>
      </c>
      <c r="W235">
        <v>1268032</v>
      </c>
      <c r="X235">
        <v>4660192</v>
      </c>
      <c r="AA235">
        <v>1238640</v>
      </c>
      <c r="AB235">
        <v>4648496</v>
      </c>
      <c r="AE235">
        <v>1242032</v>
      </c>
      <c r="AF235">
        <v>4643424</v>
      </c>
      <c r="AI235" s="151">
        <v>1251120</v>
      </c>
      <c r="AJ235" s="151">
        <v>4625808</v>
      </c>
      <c r="AM235" s="212">
        <v>1246656</v>
      </c>
      <c r="AN235" s="212">
        <v>4631040</v>
      </c>
      <c r="AQ235" s="221">
        <v>1238624</v>
      </c>
      <c r="AR235" s="221">
        <v>4618000</v>
      </c>
      <c r="AU235" s="223">
        <v>1241440</v>
      </c>
      <c r="AV235" s="223">
        <v>4636464</v>
      </c>
      <c r="AY235">
        <f>A235+1999</f>
        <v>2002</v>
      </c>
      <c r="AZ235" t="str">
        <f>VLOOKUP(B235,$BF$2:$BJ$75,4)</f>
        <v>Pine Units</v>
      </c>
      <c r="BA235" t="str">
        <f>VLOOKUP(B235,$BF$2:$BK$75,2)</f>
        <v>FtStJames</v>
      </c>
      <c r="BB235" t="str">
        <f>VLOOKUP(B235,$BF$2:$BK$75,3)</f>
        <v>Ft. St. James Forest District</v>
      </c>
      <c r="BC235">
        <f>IF(B235&lt;40,B235,IF(VLOOKUP(B235,$BF$2:$BO$75,10,FALSE)="I",40,41))</f>
        <v>12</v>
      </c>
    </row>
    <row r="236" spans="1:55" ht="15" x14ac:dyDescent="0.25">
      <c r="A236">
        <v>3</v>
      </c>
      <c r="B236">
        <v>13</v>
      </c>
      <c r="C236">
        <v>0</v>
      </c>
      <c r="D236">
        <v>32</v>
      </c>
      <c r="G236">
        <v>0</v>
      </c>
      <c r="H236">
        <v>80</v>
      </c>
      <c r="K236">
        <v>0</v>
      </c>
      <c r="L236">
        <v>80</v>
      </c>
      <c r="O236">
        <v>0</v>
      </c>
      <c r="P236">
        <v>128</v>
      </c>
      <c r="S236">
        <v>0</v>
      </c>
      <c r="T236">
        <v>128</v>
      </c>
      <c r="W236">
        <v>0</v>
      </c>
      <c r="X236">
        <v>128</v>
      </c>
      <c r="AA236">
        <v>0</v>
      </c>
      <c r="AB236">
        <v>128</v>
      </c>
      <c r="AE236">
        <v>0</v>
      </c>
      <c r="AF236">
        <v>128</v>
      </c>
      <c r="AI236" s="151">
        <v>0</v>
      </c>
      <c r="AJ236" s="151">
        <v>128</v>
      </c>
      <c r="AM236" s="212">
        <v>0</v>
      </c>
      <c r="AN236" s="212">
        <v>128</v>
      </c>
      <c r="AQ236" s="221">
        <v>0</v>
      </c>
      <c r="AR236" s="221">
        <v>128</v>
      </c>
      <c r="AU236" s="223">
        <v>0</v>
      </c>
      <c r="AV236" s="223">
        <v>128</v>
      </c>
      <c r="AY236">
        <f>A236+1999</f>
        <v>2002</v>
      </c>
      <c r="AZ236" t="str">
        <f>VLOOKUP(B236,$BF$2:$BJ$75,4)</f>
        <v>Non-pine Units</v>
      </c>
      <c r="BA236" t="str">
        <f>VLOOKUP(B236,$BF$2:$BK$75,2)</f>
        <v>FtStJohn</v>
      </c>
      <c r="BB236" t="str">
        <f>VLOOKUP(B236,$BF$2:$BK$75,3)</f>
        <v>Ft. St. John TSA</v>
      </c>
      <c r="BC236">
        <f>IF(B236&lt;40,B236,IF(VLOOKUP(B236,$BF$2:$BO$75,10,FALSE)="I",40,41))</f>
        <v>13</v>
      </c>
    </row>
    <row r="237" spans="1:55" ht="15" x14ac:dyDescent="0.25">
      <c r="A237">
        <v>3</v>
      </c>
      <c r="B237">
        <v>14</v>
      </c>
      <c r="C237">
        <v>25808</v>
      </c>
      <c r="D237">
        <v>190144</v>
      </c>
      <c r="G237">
        <v>39104</v>
      </c>
      <c r="H237">
        <v>223808</v>
      </c>
      <c r="K237">
        <v>39440</v>
      </c>
      <c r="L237">
        <v>235536</v>
      </c>
      <c r="O237">
        <v>38864</v>
      </c>
      <c r="P237">
        <v>235072</v>
      </c>
      <c r="S237">
        <v>40000</v>
      </c>
      <c r="T237">
        <v>230112</v>
      </c>
      <c r="W237">
        <v>39808</v>
      </c>
      <c r="X237">
        <v>228560</v>
      </c>
      <c r="AA237">
        <v>39680</v>
      </c>
      <c r="AB237">
        <v>235664</v>
      </c>
      <c r="AE237">
        <v>35792</v>
      </c>
      <c r="AF237">
        <v>228976</v>
      </c>
      <c r="AI237" s="151">
        <v>41216</v>
      </c>
      <c r="AJ237" s="151">
        <v>231888</v>
      </c>
      <c r="AM237" s="212">
        <v>37888</v>
      </c>
      <c r="AN237" s="212">
        <v>232464</v>
      </c>
      <c r="AQ237" s="221">
        <v>38576</v>
      </c>
      <c r="AR237" s="221">
        <v>232512</v>
      </c>
      <c r="AU237" s="223">
        <v>38160</v>
      </c>
      <c r="AV237" s="223">
        <v>229440</v>
      </c>
      <c r="AY237">
        <f>A237+1999</f>
        <v>2002</v>
      </c>
      <c r="AZ237" t="str">
        <f>VLOOKUP(B237,$BF$2:$BJ$75,4)</f>
        <v>Pine Units</v>
      </c>
      <c r="BA237" t="str">
        <f>VLOOKUP(B237,$BF$2:$BK$75,2)</f>
        <v>Golden</v>
      </c>
      <c r="BB237" t="str">
        <f>VLOOKUP(B237,$BF$2:$BK$75,3)</f>
        <v>Golden TSA</v>
      </c>
      <c r="BC237">
        <f>IF(B237&lt;40,B237,IF(VLOOKUP(B237,$BF$2:$BO$75,10,FALSE)="I",40,41))</f>
        <v>14</v>
      </c>
    </row>
    <row r="238" spans="1:55" ht="15" x14ac:dyDescent="0.25">
      <c r="A238">
        <v>3</v>
      </c>
      <c r="B238">
        <v>15</v>
      </c>
      <c r="C238">
        <v>18912</v>
      </c>
      <c r="D238">
        <v>76176</v>
      </c>
      <c r="G238">
        <v>45808</v>
      </c>
      <c r="H238">
        <v>150448</v>
      </c>
      <c r="K238">
        <v>40160</v>
      </c>
      <c r="L238">
        <v>139520</v>
      </c>
      <c r="O238">
        <v>45424</v>
      </c>
      <c r="P238">
        <v>144880</v>
      </c>
      <c r="S238">
        <v>40320</v>
      </c>
      <c r="T238">
        <v>145408</v>
      </c>
      <c r="W238">
        <v>43968</v>
      </c>
      <c r="X238">
        <v>149904</v>
      </c>
      <c r="AA238">
        <v>45248</v>
      </c>
      <c r="AB238">
        <v>150272</v>
      </c>
      <c r="AE238">
        <v>43600</v>
      </c>
      <c r="AF238">
        <v>160048</v>
      </c>
      <c r="AI238" s="151">
        <v>43808</v>
      </c>
      <c r="AJ238" s="151">
        <v>148240</v>
      </c>
      <c r="AM238" s="212">
        <v>44736</v>
      </c>
      <c r="AN238" s="212">
        <v>149088</v>
      </c>
      <c r="AQ238" s="221">
        <v>39120</v>
      </c>
      <c r="AR238" s="221">
        <v>146208</v>
      </c>
      <c r="AU238" s="223">
        <v>43120</v>
      </c>
      <c r="AV238" s="223">
        <v>142080</v>
      </c>
      <c r="AY238">
        <f>A238+1999</f>
        <v>2002</v>
      </c>
      <c r="AZ238" t="str">
        <f>VLOOKUP(B238,$BF$2:$BJ$75,4)</f>
        <v>Pine Units</v>
      </c>
      <c r="BA238" t="str">
        <f>VLOOKUP(B238,$BF$2:$BK$75,2)</f>
        <v>Invermere</v>
      </c>
      <c r="BB238" t="str">
        <f>VLOOKUP(B238,$BF$2:$BK$75,3)</f>
        <v>Invermere TSA</v>
      </c>
      <c r="BC238">
        <f>IF(B238&lt;40,B238,IF(VLOOKUP(B238,$BF$2:$BO$75,10,FALSE)="I",40,41))</f>
        <v>15</v>
      </c>
    </row>
    <row r="239" spans="1:55" ht="15" x14ac:dyDescent="0.25">
      <c r="A239">
        <v>3</v>
      </c>
      <c r="B239">
        <v>16</v>
      </c>
      <c r="C239">
        <v>256</v>
      </c>
      <c r="D239">
        <v>1632</v>
      </c>
      <c r="G239">
        <v>160</v>
      </c>
      <c r="H239">
        <v>512</v>
      </c>
      <c r="K239">
        <v>192</v>
      </c>
      <c r="L239">
        <v>1568</v>
      </c>
      <c r="O239">
        <v>160</v>
      </c>
      <c r="P239">
        <v>592</v>
      </c>
      <c r="S239">
        <v>0</v>
      </c>
      <c r="T239">
        <v>384</v>
      </c>
      <c r="W239">
        <v>0</v>
      </c>
      <c r="X239">
        <v>1376</v>
      </c>
      <c r="AA239">
        <v>192</v>
      </c>
      <c r="AB239">
        <v>1952</v>
      </c>
      <c r="AE239">
        <v>192</v>
      </c>
      <c r="AF239">
        <v>1712</v>
      </c>
      <c r="AI239" s="151">
        <v>240</v>
      </c>
      <c r="AJ239" s="151">
        <v>624</v>
      </c>
      <c r="AM239" s="212">
        <v>192</v>
      </c>
      <c r="AN239" s="212">
        <v>2000</v>
      </c>
      <c r="AQ239" s="221">
        <v>0</v>
      </c>
      <c r="AR239" s="221">
        <v>432</v>
      </c>
      <c r="AU239" s="223">
        <v>0</v>
      </c>
      <c r="AV239" s="223">
        <v>1376</v>
      </c>
      <c r="AY239">
        <f>A239+1999</f>
        <v>2002</v>
      </c>
      <c r="AZ239" t="str">
        <f>VLOOKUP(B239,$BF$2:$BJ$75,4)</f>
        <v>Non-pine Units</v>
      </c>
      <c r="BA239" t="str">
        <f>VLOOKUP(B239,$BF$2:$BK$75,2)</f>
        <v>Kalum</v>
      </c>
      <c r="BB239" t="str">
        <f>VLOOKUP(B239,$BF$2:$BK$75,3)</f>
        <v>Kalum TSA</v>
      </c>
      <c r="BC239">
        <f>IF(B239&lt;40,B239,IF(VLOOKUP(B239,$BF$2:$BO$75,10,FALSE)="I",40,41))</f>
        <v>16</v>
      </c>
    </row>
    <row r="240" spans="1:55" ht="15" x14ac:dyDescent="0.25">
      <c r="A240">
        <v>3</v>
      </c>
      <c r="B240">
        <v>17</v>
      </c>
      <c r="C240">
        <v>398368</v>
      </c>
      <c r="D240">
        <v>817648</v>
      </c>
      <c r="G240">
        <v>470816</v>
      </c>
      <c r="H240">
        <v>1044224</v>
      </c>
      <c r="K240">
        <v>477440</v>
      </c>
      <c r="L240">
        <v>1065568</v>
      </c>
      <c r="O240">
        <v>493968</v>
      </c>
      <c r="P240">
        <v>1094304</v>
      </c>
      <c r="S240">
        <v>461680</v>
      </c>
      <c r="T240">
        <v>1065824</v>
      </c>
      <c r="W240">
        <v>487216</v>
      </c>
      <c r="X240">
        <v>1089280</v>
      </c>
      <c r="AA240">
        <v>481824</v>
      </c>
      <c r="AB240">
        <v>1080656</v>
      </c>
      <c r="AE240">
        <v>471936</v>
      </c>
      <c r="AF240">
        <v>1067008</v>
      </c>
      <c r="AI240" s="151">
        <v>452384</v>
      </c>
      <c r="AJ240" s="151">
        <v>1058576</v>
      </c>
      <c r="AM240" s="212">
        <v>477760</v>
      </c>
      <c r="AN240" s="212">
        <v>1055440</v>
      </c>
      <c r="AQ240" s="221">
        <v>477360</v>
      </c>
      <c r="AR240" s="221">
        <v>1063008</v>
      </c>
      <c r="AU240" s="223">
        <v>462784</v>
      </c>
      <c r="AV240" s="223">
        <v>1062416</v>
      </c>
      <c r="AY240">
        <f>A240+1999</f>
        <v>2002</v>
      </c>
      <c r="AZ240" t="str">
        <f>VLOOKUP(B240,$BF$2:$BJ$75,4)</f>
        <v>Pine Units</v>
      </c>
      <c r="BA240" t="str">
        <f>VLOOKUP(B240,$BF$2:$BK$75,2)</f>
        <v>Kamloops</v>
      </c>
      <c r="BB240" t="str">
        <f>VLOOKUP(B240,$BF$2:$BK$75,3)</f>
        <v>Kamloops TSA</v>
      </c>
      <c r="BC240">
        <f>IF(B240&lt;40,B240,IF(VLOOKUP(B240,$BF$2:$BO$75,10,FALSE)="I",40,41))</f>
        <v>17</v>
      </c>
    </row>
    <row r="241" spans="1:55" ht="15" x14ac:dyDescent="0.25">
      <c r="A241">
        <v>3</v>
      </c>
      <c r="B241">
        <v>18</v>
      </c>
      <c r="C241">
        <v>0</v>
      </c>
      <c r="D241">
        <v>0</v>
      </c>
      <c r="G241">
        <v>0</v>
      </c>
      <c r="H241">
        <v>0</v>
      </c>
      <c r="K241">
        <v>0</v>
      </c>
      <c r="L241">
        <v>0</v>
      </c>
      <c r="O241">
        <v>0</v>
      </c>
      <c r="P241">
        <v>0</v>
      </c>
      <c r="S241">
        <v>0</v>
      </c>
      <c r="T241">
        <v>0</v>
      </c>
      <c r="W241">
        <v>0</v>
      </c>
      <c r="X241">
        <v>0</v>
      </c>
      <c r="AA241">
        <v>0</v>
      </c>
      <c r="AB241">
        <v>0</v>
      </c>
      <c r="AE241">
        <v>0</v>
      </c>
      <c r="AF241">
        <v>0</v>
      </c>
      <c r="AI241" s="151">
        <v>0</v>
      </c>
      <c r="AJ241" s="151">
        <v>0</v>
      </c>
      <c r="AM241" s="212">
        <v>0</v>
      </c>
      <c r="AN241" s="212">
        <v>0</v>
      </c>
      <c r="AQ241" s="221">
        <v>0</v>
      </c>
      <c r="AR241" s="221">
        <v>0</v>
      </c>
      <c r="AU241" s="223">
        <v>0</v>
      </c>
      <c r="AV241" s="223">
        <v>0</v>
      </c>
      <c r="AY241">
        <f>A241+1999</f>
        <v>2002</v>
      </c>
      <c r="AZ241" t="str">
        <f>VLOOKUP(B241,$BF$2:$BJ$75,4)</f>
        <v>Non-pine Units</v>
      </c>
      <c r="BA241" t="str">
        <f>VLOOKUP(B241,$BF$2:$BK$75,2)</f>
        <v>Kingcome</v>
      </c>
      <c r="BB241" t="str">
        <f>VLOOKUP(B241,$BF$2:$BK$75,3)</f>
        <v>Kingcome TSA</v>
      </c>
      <c r="BC241">
        <f>IF(B241&lt;40,B241,IF(VLOOKUP(B241,$BF$2:$BO$75,10,FALSE)="I",40,41))</f>
        <v>18</v>
      </c>
    </row>
    <row r="242" spans="1:55" ht="15" x14ac:dyDescent="0.25">
      <c r="A242">
        <v>3</v>
      </c>
      <c r="B242">
        <v>19</v>
      </c>
      <c r="C242">
        <v>352</v>
      </c>
      <c r="D242">
        <v>3200</v>
      </c>
      <c r="G242">
        <v>336</v>
      </c>
      <c r="H242">
        <v>3792</v>
      </c>
      <c r="K242">
        <v>80</v>
      </c>
      <c r="L242">
        <v>704</v>
      </c>
      <c r="O242">
        <v>336</v>
      </c>
      <c r="P242">
        <v>2272</v>
      </c>
      <c r="S242">
        <v>368</v>
      </c>
      <c r="T242">
        <v>4000</v>
      </c>
      <c r="W242">
        <v>304</v>
      </c>
      <c r="X242">
        <v>2800</v>
      </c>
      <c r="AA242">
        <v>304</v>
      </c>
      <c r="AB242">
        <v>4128</v>
      </c>
      <c r="AE242">
        <v>288</v>
      </c>
      <c r="AF242">
        <v>1200</v>
      </c>
      <c r="AI242" s="151">
        <v>80</v>
      </c>
      <c r="AJ242" s="151">
        <v>2576</v>
      </c>
      <c r="AM242" s="212">
        <v>368</v>
      </c>
      <c r="AN242" s="212">
        <v>3872</v>
      </c>
      <c r="AQ242" s="221">
        <v>336</v>
      </c>
      <c r="AR242" s="221">
        <v>2048</v>
      </c>
      <c r="AU242" s="223">
        <v>288</v>
      </c>
      <c r="AV242" s="223">
        <v>3792</v>
      </c>
      <c r="AY242">
        <f>A242+1999</f>
        <v>2002</v>
      </c>
      <c r="AZ242" t="str">
        <f>VLOOKUP(B242,$BF$2:$BJ$75,4)</f>
        <v>Non-pine Units</v>
      </c>
      <c r="BA242" t="str">
        <f>VLOOKUP(B242,$BF$2:$BK$75,2)</f>
        <v>Kispiox</v>
      </c>
      <c r="BB242" t="str">
        <f>VLOOKUP(B242,$BF$2:$BK$75,3)</f>
        <v>Kispiox TSA</v>
      </c>
      <c r="BC242">
        <f>IF(B242&lt;40,B242,IF(VLOOKUP(B242,$BF$2:$BO$75,10,FALSE)="I",40,41))</f>
        <v>19</v>
      </c>
    </row>
    <row r="243" spans="1:55" ht="15" x14ac:dyDescent="0.25">
      <c r="A243">
        <v>3</v>
      </c>
      <c r="B243">
        <v>20</v>
      </c>
      <c r="C243">
        <v>25808</v>
      </c>
      <c r="D243">
        <v>55312</v>
      </c>
      <c r="G243">
        <v>50672</v>
      </c>
      <c r="H243">
        <v>110576</v>
      </c>
      <c r="K243">
        <v>48720</v>
      </c>
      <c r="L243">
        <v>110096</v>
      </c>
      <c r="O243">
        <v>48928</v>
      </c>
      <c r="P243">
        <v>111056</v>
      </c>
      <c r="S243">
        <v>52384</v>
      </c>
      <c r="T243">
        <v>112896</v>
      </c>
      <c r="W243">
        <v>48944</v>
      </c>
      <c r="X243">
        <v>116736</v>
      </c>
      <c r="AA243">
        <v>47744</v>
      </c>
      <c r="AB243">
        <v>107712</v>
      </c>
      <c r="AE243">
        <v>51184</v>
      </c>
      <c r="AF243">
        <v>112320</v>
      </c>
      <c r="AI243" s="151">
        <v>51536</v>
      </c>
      <c r="AJ243" s="151">
        <v>114400</v>
      </c>
      <c r="AM243" s="212">
        <v>52608</v>
      </c>
      <c r="AN243" s="212">
        <v>120208</v>
      </c>
      <c r="AQ243" s="221">
        <v>47040</v>
      </c>
      <c r="AR243" s="221">
        <v>108016</v>
      </c>
      <c r="AU243" s="223">
        <v>51008</v>
      </c>
      <c r="AV243" s="223">
        <v>112752</v>
      </c>
      <c r="AY243">
        <f>A243+1999</f>
        <v>2002</v>
      </c>
      <c r="AZ243" t="str">
        <f>VLOOKUP(B243,$BF$2:$BJ$75,4)</f>
        <v>Pine Units</v>
      </c>
      <c r="BA243" t="str">
        <f>VLOOKUP(B243,$BF$2:$BK$75,2)</f>
        <v>KootenayLake</v>
      </c>
      <c r="BB243" t="str">
        <f>VLOOKUP(B243,$BF$2:$BK$75,3)</f>
        <v>Kootenay Lake TSA</v>
      </c>
      <c r="BC243">
        <f>IF(B243&lt;40,B243,IF(VLOOKUP(B243,$BF$2:$BO$75,10,FALSE)="I",40,41))</f>
        <v>20</v>
      </c>
    </row>
    <row r="244" spans="1:55" ht="15" x14ac:dyDescent="0.25">
      <c r="A244">
        <v>3</v>
      </c>
      <c r="B244">
        <v>21</v>
      </c>
      <c r="C244">
        <v>6014704</v>
      </c>
      <c r="D244">
        <v>9196704</v>
      </c>
      <c r="G244">
        <v>6107136</v>
      </c>
      <c r="H244">
        <v>9154704</v>
      </c>
      <c r="K244">
        <v>5935104</v>
      </c>
      <c r="L244">
        <v>8977728</v>
      </c>
      <c r="O244">
        <v>5989440</v>
      </c>
      <c r="P244">
        <v>9021040</v>
      </c>
      <c r="S244">
        <v>5923024</v>
      </c>
      <c r="T244">
        <v>8930576</v>
      </c>
      <c r="W244">
        <v>5929968</v>
      </c>
      <c r="X244">
        <v>8890384</v>
      </c>
      <c r="AA244">
        <v>5909504</v>
      </c>
      <c r="AB244">
        <v>8934992</v>
      </c>
      <c r="AE244">
        <v>5867440</v>
      </c>
      <c r="AF244">
        <v>8834576</v>
      </c>
      <c r="AI244" s="151">
        <v>5857312</v>
      </c>
      <c r="AJ244" s="151">
        <v>8847120</v>
      </c>
      <c r="AM244" s="212">
        <v>5825712</v>
      </c>
      <c r="AN244" s="212">
        <v>8785824</v>
      </c>
      <c r="AQ244" s="221">
        <v>5828480</v>
      </c>
      <c r="AR244" s="221">
        <v>8780512</v>
      </c>
      <c r="AU244" s="223">
        <v>5801168</v>
      </c>
      <c r="AV244" s="223">
        <v>8756960</v>
      </c>
      <c r="AY244">
        <f>A244+1999</f>
        <v>2002</v>
      </c>
      <c r="AZ244" t="str">
        <f>VLOOKUP(B244,$BF$2:$BJ$75,4)</f>
        <v>Pine Units</v>
      </c>
      <c r="BA244" t="str">
        <f>VLOOKUP(B244,$BF$2:$BK$75,2)</f>
        <v>Lakes</v>
      </c>
      <c r="BB244" t="str">
        <f>VLOOKUP(B244,$BF$2:$BK$75,3)</f>
        <v>Lakes TSA</v>
      </c>
      <c r="BC244">
        <f>IF(B244&lt;40,B244,IF(VLOOKUP(B244,$BF$2:$BO$75,10,FALSE)="I",40,41))</f>
        <v>21</v>
      </c>
    </row>
    <row r="245" spans="1:55" ht="15" x14ac:dyDescent="0.25">
      <c r="A245">
        <v>3</v>
      </c>
      <c r="B245">
        <v>22</v>
      </c>
      <c r="C245">
        <v>28944</v>
      </c>
      <c r="D245">
        <v>62752</v>
      </c>
      <c r="G245">
        <v>48256</v>
      </c>
      <c r="H245">
        <v>113360</v>
      </c>
      <c r="K245">
        <v>50944</v>
      </c>
      <c r="L245">
        <v>117904</v>
      </c>
      <c r="O245">
        <v>46000</v>
      </c>
      <c r="P245">
        <v>113728</v>
      </c>
      <c r="S245">
        <v>53984</v>
      </c>
      <c r="T245">
        <v>123856</v>
      </c>
      <c r="W245">
        <v>51168</v>
      </c>
      <c r="X245">
        <v>118720</v>
      </c>
      <c r="AA245">
        <v>51424</v>
      </c>
      <c r="AB245">
        <v>122096</v>
      </c>
      <c r="AE245">
        <v>45584</v>
      </c>
      <c r="AF245">
        <v>106656</v>
      </c>
      <c r="AI245" s="151">
        <v>49264</v>
      </c>
      <c r="AJ245" s="151">
        <v>119408</v>
      </c>
      <c r="AM245" s="212">
        <v>51440</v>
      </c>
      <c r="AN245" s="212">
        <v>113744</v>
      </c>
      <c r="AQ245" s="221">
        <v>48864</v>
      </c>
      <c r="AR245" s="221">
        <v>116064</v>
      </c>
      <c r="AU245" s="223">
        <v>49616</v>
      </c>
      <c r="AV245" s="223">
        <v>120016</v>
      </c>
      <c r="AY245">
        <f>A245+1999</f>
        <v>2002</v>
      </c>
      <c r="AZ245" t="str">
        <f>VLOOKUP(B245,$BF$2:$BJ$75,4)</f>
        <v>Pine Units</v>
      </c>
      <c r="BA245" t="str">
        <f>VLOOKUP(B245,$BF$2:$BK$75,2)</f>
        <v>Lillooet</v>
      </c>
      <c r="BB245" t="str">
        <f>VLOOKUP(B245,$BF$2:$BK$75,3)</f>
        <v>Lillooet TSA</v>
      </c>
      <c r="BC245">
        <f>IF(B245&lt;40,B245,IF(VLOOKUP(B245,$BF$2:$BO$75,10,FALSE)="I",40,41))</f>
        <v>22</v>
      </c>
    </row>
    <row r="246" spans="1:55" ht="15" x14ac:dyDescent="0.25">
      <c r="A246">
        <v>3</v>
      </c>
      <c r="B246">
        <v>23</v>
      </c>
      <c r="C246">
        <v>66464</v>
      </c>
      <c r="D246">
        <v>214064</v>
      </c>
      <c r="G246">
        <v>68992</v>
      </c>
      <c r="H246">
        <v>308688</v>
      </c>
      <c r="K246">
        <v>69808</v>
      </c>
      <c r="L246">
        <v>320720</v>
      </c>
      <c r="O246">
        <v>74096</v>
      </c>
      <c r="P246">
        <v>322160</v>
      </c>
      <c r="S246">
        <v>70720</v>
      </c>
      <c r="T246">
        <v>321856</v>
      </c>
      <c r="W246">
        <v>78688</v>
      </c>
      <c r="X246">
        <v>330224</v>
      </c>
      <c r="AA246">
        <v>71904</v>
      </c>
      <c r="AB246">
        <v>325648</v>
      </c>
      <c r="AE246">
        <v>69088</v>
      </c>
      <c r="AF246">
        <v>321200</v>
      </c>
      <c r="AI246" s="151">
        <v>68176</v>
      </c>
      <c r="AJ246" s="151">
        <v>317264</v>
      </c>
      <c r="AM246" s="212">
        <v>73168</v>
      </c>
      <c r="AN246" s="212">
        <v>320880</v>
      </c>
      <c r="AQ246" s="221">
        <v>66096</v>
      </c>
      <c r="AR246" s="221">
        <v>314048</v>
      </c>
      <c r="AU246" s="223">
        <v>68640</v>
      </c>
      <c r="AV246" s="223">
        <v>315024</v>
      </c>
      <c r="AY246">
        <f>A246+1999</f>
        <v>2002</v>
      </c>
      <c r="AZ246" t="str">
        <f>VLOOKUP(B246,$BF$2:$BJ$75,4)</f>
        <v>Pine Units</v>
      </c>
      <c r="BA246" t="str">
        <f>VLOOKUP(B246,$BF$2:$BK$75,2)</f>
        <v>Mackenzie</v>
      </c>
      <c r="BB246" t="str">
        <f>VLOOKUP(B246,$BF$2:$BK$75,3)</f>
        <v>Mackenzie TSA</v>
      </c>
      <c r="BC246">
        <f>IF(B246&lt;40,B246,IF(VLOOKUP(B246,$BF$2:$BO$75,10,FALSE)="I",40,41))</f>
        <v>23</v>
      </c>
    </row>
    <row r="247" spans="1:55" ht="15" x14ac:dyDescent="0.25">
      <c r="A247">
        <v>3</v>
      </c>
      <c r="B247">
        <v>24</v>
      </c>
      <c r="C247">
        <v>278576</v>
      </c>
      <c r="D247">
        <v>1022192</v>
      </c>
      <c r="G247">
        <v>305920</v>
      </c>
      <c r="H247">
        <v>1195968</v>
      </c>
      <c r="K247">
        <v>304480</v>
      </c>
      <c r="L247">
        <v>1228288</v>
      </c>
      <c r="O247">
        <v>306256</v>
      </c>
      <c r="P247">
        <v>1210400</v>
      </c>
      <c r="S247">
        <v>307680</v>
      </c>
      <c r="T247">
        <v>1205568</v>
      </c>
      <c r="W247">
        <v>313072</v>
      </c>
      <c r="X247">
        <v>1237264</v>
      </c>
      <c r="AA247">
        <v>295856</v>
      </c>
      <c r="AB247">
        <v>1215728</v>
      </c>
      <c r="AE247">
        <v>301232</v>
      </c>
      <c r="AF247">
        <v>1208544</v>
      </c>
      <c r="AI247" s="151">
        <v>308576</v>
      </c>
      <c r="AJ247" s="151">
        <v>1215920</v>
      </c>
      <c r="AM247" s="212">
        <v>304912</v>
      </c>
      <c r="AN247" s="212">
        <v>1190736</v>
      </c>
      <c r="AQ247" s="221">
        <v>308448</v>
      </c>
      <c r="AR247" s="221">
        <v>1199792</v>
      </c>
      <c r="AU247" s="223">
        <v>311152</v>
      </c>
      <c r="AV247" s="223">
        <v>1209856</v>
      </c>
      <c r="AY247">
        <f>A247+1999</f>
        <v>2002</v>
      </c>
      <c r="AZ247" t="str">
        <f>VLOOKUP(B247,$BF$2:$BJ$75,4)</f>
        <v>Pine Units</v>
      </c>
      <c r="BA247" t="str">
        <f>VLOOKUP(B247,$BF$2:$BK$75,2)</f>
        <v>Merritt</v>
      </c>
      <c r="BB247" t="str">
        <f>VLOOKUP(B247,$BF$2:$BK$75,3)</f>
        <v>Merritt TSA</v>
      </c>
      <c r="BC247">
        <f>IF(B247&lt;40,B247,IF(VLOOKUP(B247,$BF$2:$BO$75,10,FALSE)="I",40,41))</f>
        <v>24</v>
      </c>
    </row>
    <row r="248" spans="1:55" ht="15" x14ac:dyDescent="0.25">
      <c r="A248">
        <v>3</v>
      </c>
      <c r="B248">
        <v>25</v>
      </c>
      <c r="C248">
        <v>6576</v>
      </c>
      <c r="D248">
        <v>10816</v>
      </c>
      <c r="G248">
        <v>8224</v>
      </c>
      <c r="H248">
        <v>10976</v>
      </c>
      <c r="K248">
        <v>9376</v>
      </c>
      <c r="L248">
        <v>15728</v>
      </c>
      <c r="O248">
        <v>6880</v>
      </c>
      <c r="P248">
        <v>12464</v>
      </c>
      <c r="S248">
        <v>7440</v>
      </c>
      <c r="T248">
        <v>19104</v>
      </c>
      <c r="W248">
        <v>6992</v>
      </c>
      <c r="X248">
        <v>12352</v>
      </c>
      <c r="AA248">
        <v>8464</v>
      </c>
      <c r="AB248">
        <v>12048</v>
      </c>
      <c r="AE248">
        <v>10800</v>
      </c>
      <c r="AF248">
        <v>18992</v>
      </c>
      <c r="AI248" s="151">
        <v>9280</v>
      </c>
      <c r="AJ248" s="151">
        <v>17280</v>
      </c>
      <c r="AM248" s="212">
        <v>9888</v>
      </c>
      <c r="AN248" s="212">
        <v>16896</v>
      </c>
      <c r="AQ248" s="221">
        <v>11376</v>
      </c>
      <c r="AR248" s="221">
        <v>17600</v>
      </c>
      <c r="AU248" s="223">
        <v>6400</v>
      </c>
      <c r="AV248" s="223">
        <v>14272</v>
      </c>
      <c r="AY248">
        <f>A248+1999</f>
        <v>2002</v>
      </c>
      <c r="AZ248" t="str">
        <f>VLOOKUP(B248,$BF$2:$BJ$75,4)</f>
        <v>Non-pine Units</v>
      </c>
      <c r="BA248" t="str">
        <f>VLOOKUP(B248,$BF$2:$BK$75,2)</f>
        <v>MidCoast</v>
      </c>
      <c r="BB248" t="str">
        <f>VLOOKUP(B248,$BF$2:$BK$75,3)</f>
        <v>Mid Coast TSA</v>
      </c>
      <c r="BC248">
        <f>IF(B248&lt;40,B248,IF(VLOOKUP(B248,$BF$2:$BO$75,10,FALSE)="I",40,41))</f>
        <v>25</v>
      </c>
    </row>
    <row r="249" spans="1:55" ht="15" x14ac:dyDescent="0.25">
      <c r="A249">
        <v>3</v>
      </c>
      <c r="B249">
        <v>26</v>
      </c>
      <c r="C249">
        <v>255504</v>
      </c>
      <c r="D249">
        <v>1667392</v>
      </c>
      <c r="G249">
        <v>372640</v>
      </c>
      <c r="H249">
        <v>2210928</v>
      </c>
      <c r="K249">
        <v>341920</v>
      </c>
      <c r="L249">
        <v>2198208</v>
      </c>
      <c r="O249">
        <v>340048</v>
      </c>
      <c r="P249">
        <v>2202640</v>
      </c>
      <c r="S249">
        <v>332560</v>
      </c>
      <c r="T249">
        <v>2168448</v>
      </c>
      <c r="W249">
        <v>320176</v>
      </c>
      <c r="X249">
        <v>2154704</v>
      </c>
      <c r="AA249">
        <v>333680</v>
      </c>
      <c r="AB249">
        <v>2157712</v>
      </c>
      <c r="AE249">
        <v>326544</v>
      </c>
      <c r="AF249">
        <v>2161328</v>
      </c>
      <c r="AI249" s="151">
        <v>324912</v>
      </c>
      <c r="AJ249" s="151">
        <v>2136624</v>
      </c>
      <c r="AM249" s="212">
        <v>339584</v>
      </c>
      <c r="AN249" s="212">
        <v>2178416</v>
      </c>
      <c r="AQ249" s="221">
        <v>338624</v>
      </c>
      <c r="AR249" s="221">
        <v>2176208</v>
      </c>
      <c r="AU249" s="223">
        <v>314656</v>
      </c>
      <c r="AV249" s="223">
        <v>2149888</v>
      </c>
      <c r="AY249">
        <f>A249+1999</f>
        <v>2002</v>
      </c>
      <c r="AZ249" t="str">
        <f>VLOOKUP(B249,$BF$2:$BJ$75,4)</f>
        <v>Pine Units</v>
      </c>
      <c r="BA249" t="str">
        <f>VLOOKUP(B249,$BF$2:$BK$75,2)</f>
        <v>Morice</v>
      </c>
      <c r="BB249" t="str">
        <f>VLOOKUP(B249,$BF$2:$BK$75,3)</f>
        <v>Morice TSA</v>
      </c>
      <c r="BC249">
        <f>IF(B249&lt;40,B249,IF(VLOOKUP(B249,$BF$2:$BO$75,10,FALSE)="I",40,41))</f>
        <v>26</v>
      </c>
    </row>
    <row r="250" spans="1:55" ht="15" x14ac:dyDescent="0.25">
      <c r="A250">
        <v>3</v>
      </c>
      <c r="B250">
        <v>27</v>
      </c>
      <c r="C250">
        <v>320</v>
      </c>
      <c r="D250">
        <v>1888</v>
      </c>
      <c r="G250">
        <v>128</v>
      </c>
      <c r="H250">
        <v>2336</v>
      </c>
      <c r="K250">
        <v>512</v>
      </c>
      <c r="L250">
        <v>2720</v>
      </c>
      <c r="O250">
        <v>128</v>
      </c>
      <c r="P250">
        <v>2336</v>
      </c>
      <c r="S250">
        <v>512</v>
      </c>
      <c r="T250">
        <v>2720</v>
      </c>
      <c r="W250">
        <v>256</v>
      </c>
      <c r="X250">
        <v>2464</v>
      </c>
      <c r="AA250">
        <v>128</v>
      </c>
      <c r="AB250">
        <v>2336</v>
      </c>
      <c r="AE250">
        <v>512</v>
      </c>
      <c r="AF250">
        <v>2720</v>
      </c>
      <c r="AI250" s="151">
        <v>384</v>
      </c>
      <c r="AJ250" s="151">
        <v>2592</v>
      </c>
      <c r="AM250" s="212">
        <v>592</v>
      </c>
      <c r="AN250" s="212">
        <v>2800</v>
      </c>
      <c r="AQ250" s="221">
        <v>256</v>
      </c>
      <c r="AR250" s="221">
        <v>2464</v>
      </c>
      <c r="AU250" s="223">
        <v>384</v>
      </c>
      <c r="AV250" s="223">
        <v>2592</v>
      </c>
      <c r="AY250">
        <f>A250+1999</f>
        <v>2002</v>
      </c>
      <c r="AZ250" t="str">
        <f>VLOOKUP(B250,$BF$2:$BJ$75,4)</f>
        <v>Non-pine Units</v>
      </c>
      <c r="BA250" t="str">
        <f>VLOOKUP(B250,$BF$2:$BK$75,2)</f>
        <v>Nass</v>
      </c>
      <c r="BB250" t="str">
        <f>VLOOKUP(B250,$BF$2:$BK$75,3)</f>
        <v>Nass TSA</v>
      </c>
      <c r="BC250">
        <f>IF(B250&lt;40,B250,IF(VLOOKUP(B250,$BF$2:$BO$75,10,FALSE)="I",40,41))</f>
        <v>27</v>
      </c>
    </row>
    <row r="251" spans="1:55" ht="15" x14ac:dyDescent="0.25">
      <c r="A251">
        <v>3</v>
      </c>
      <c r="B251">
        <v>28</v>
      </c>
      <c r="C251">
        <v>0</v>
      </c>
      <c r="D251">
        <v>0</v>
      </c>
      <c r="G251">
        <v>0</v>
      </c>
      <c r="H251">
        <v>0</v>
      </c>
      <c r="K251">
        <v>0</v>
      </c>
      <c r="L251">
        <v>0</v>
      </c>
      <c r="O251">
        <v>0</v>
      </c>
      <c r="P251">
        <v>0</v>
      </c>
      <c r="S251">
        <v>0</v>
      </c>
      <c r="T251">
        <v>0</v>
      </c>
      <c r="W251">
        <v>0</v>
      </c>
      <c r="X251">
        <v>0</v>
      </c>
      <c r="AA251">
        <v>0</v>
      </c>
      <c r="AB251">
        <v>0</v>
      </c>
      <c r="AE251">
        <v>0</v>
      </c>
      <c r="AF251">
        <v>0</v>
      </c>
      <c r="AI251" s="151">
        <v>0</v>
      </c>
      <c r="AJ251" s="151">
        <v>0</v>
      </c>
      <c r="AM251" s="212">
        <v>0</v>
      </c>
      <c r="AN251" s="212">
        <v>0</v>
      </c>
      <c r="AQ251" s="221">
        <v>0</v>
      </c>
      <c r="AR251" s="221">
        <v>0</v>
      </c>
      <c r="AU251" s="223">
        <v>0</v>
      </c>
      <c r="AV251" s="223">
        <v>0</v>
      </c>
      <c r="AY251">
        <f>A251+1999</f>
        <v>2002</v>
      </c>
      <c r="AZ251" t="str">
        <f>VLOOKUP(B251,$BF$2:$BJ$75,4)</f>
        <v>Non-pine Units</v>
      </c>
      <c r="BA251" t="str">
        <f>VLOOKUP(B251,$BF$2:$BK$75,2)</f>
        <v>NorthCoast</v>
      </c>
      <c r="BB251" t="str">
        <f>VLOOKUP(B251,$BF$2:$BK$75,3)</f>
        <v>North Coast TSA</v>
      </c>
      <c r="BC251">
        <f>IF(B251&lt;40,B251,IF(VLOOKUP(B251,$BF$2:$BO$75,10,FALSE)="I",40,41))</f>
        <v>28</v>
      </c>
    </row>
    <row r="252" spans="1:55" ht="15" x14ac:dyDescent="0.25">
      <c r="A252">
        <v>3</v>
      </c>
      <c r="B252">
        <v>29</v>
      </c>
      <c r="C252">
        <v>134400</v>
      </c>
      <c r="D252">
        <v>359968</v>
      </c>
      <c r="G252">
        <v>173088</v>
      </c>
      <c r="H252">
        <v>460400</v>
      </c>
      <c r="K252">
        <v>166912</v>
      </c>
      <c r="L252">
        <v>454352</v>
      </c>
      <c r="O252">
        <v>173344</v>
      </c>
      <c r="P252">
        <v>467056</v>
      </c>
      <c r="S252">
        <v>170032</v>
      </c>
      <c r="T252">
        <v>455744</v>
      </c>
      <c r="W252">
        <v>165808</v>
      </c>
      <c r="X252">
        <v>469328</v>
      </c>
      <c r="AA252">
        <v>170032</v>
      </c>
      <c r="AB252">
        <v>459584</v>
      </c>
      <c r="AE252">
        <v>161248</v>
      </c>
      <c r="AF252">
        <v>461104</v>
      </c>
      <c r="AI252" s="151">
        <v>162352</v>
      </c>
      <c r="AJ252" s="151">
        <v>457424</v>
      </c>
      <c r="AM252" s="212">
        <v>161760</v>
      </c>
      <c r="AN252" s="212">
        <v>461776</v>
      </c>
      <c r="AQ252" s="221">
        <v>163328</v>
      </c>
      <c r="AR252" s="221">
        <v>462432</v>
      </c>
      <c r="AU252" s="223">
        <v>182416</v>
      </c>
      <c r="AV252" s="223">
        <v>478336</v>
      </c>
      <c r="AY252">
        <f>A252+1999</f>
        <v>2002</v>
      </c>
      <c r="AZ252" t="str">
        <f>VLOOKUP(B252,$BF$2:$BJ$75,4)</f>
        <v>Pine Units</v>
      </c>
      <c r="BA252" t="str">
        <f>VLOOKUP(B252,$BF$2:$BK$75,2)</f>
        <v>Okanagan</v>
      </c>
      <c r="BB252" t="str">
        <f>VLOOKUP(B252,$BF$2:$BK$75,3)</f>
        <v>Okanagan TSA</v>
      </c>
      <c r="BC252">
        <f>IF(B252&lt;40,B252,IF(VLOOKUP(B252,$BF$2:$BO$75,10,FALSE)="I",40,41))</f>
        <v>29</v>
      </c>
    </row>
    <row r="253" spans="1:55" ht="15" x14ac:dyDescent="0.25">
      <c r="A253">
        <v>3</v>
      </c>
      <c r="B253">
        <v>30</v>
      </c>
      <c r="C253">
        <v>2933136</v>
      </c>
      <c r="D253">
        <v>4682352</v>
      </c>
      <c r="G253">
        <v>2930864</v>
      </c>
      <c r="H253">
        <v>4662256</v>
      </c>
      <c r="K253">
        <v>2870016</v>
      </c>
      <c r="L253">
        <v>4574848</v>
      </c>
      <c r="O253">
        <v>2877648</v>
      </c>
      <c r="P253">
        <v>4570736</v>
      </c>
      <c r="S253">
        <v>2810704</v>
      </c>
      <c r="T253">
        <v>4474352</v>
      </c>
      <c r="W253">
        <v>2840080</v>
      </c>
      <c r="X253">
        <v>4520064</v>
      </c>
      <c r="AA253">
        <v>2825600</v>
      </c>
      <c r="AB253">
        <v>4509664</v>
      </c>
      <c r="AE253">
        <v>2844224</v>
      </c>
      <c r="AF253">
        <v>4507360</v>
      </c>
      <c r="AI253" s="151">
        <v>2831152</v>
      </c>
      <c r="AJ253" s="151">
        <v>4496400</v>
      </c>
      <c r="AM253" s="212">
        <v>2777888</v>
      </c>
      <c r="AN253" s="212">
        <v>4431968</v>
      </c>
      <c r="AQ253" s="221">
        <v>2779840</v>
      </c>
      <c r="AR253" s="221">
        <v>4443376</v>
      </c>
      <c r="AU253" s="223">
        <v>2792160</v>
      </c>
      <c r="AV253" s="223">
        <v>4458992</v>
      </c>
      <c r="AY253">
        <f>A253+1999</f>
        <v>2002</v>
      </c>
      <c r="AZ253" t="str">
        <f>VLOOKUP(B253,$BF$2:$BJ$75,4)</f>
        <v>Pine Units</v>
      </c>
      <c r="BA253" t="str">
        <f>VLOOKUP(B253,$BF$2:$BK$75,2)</f>
        <v>PrinceGeorge</v>
      </c>
      <c r="BB253" t="str">
        <f>VLOOKUP(B253,$BF$2:$BK$75,3)</f>
        <v>Prince George Forest District</v>
      </c>
      <c r="BC253">
        <f>IF(B253&lt;40,B253,IF(VLOOKUP(B253,$BF$2:$BO$75,10,FALSE)="I",40,41))</f>
        <v>30</v>
      </c>
    </row>
    <row r="254" spans="1:55" ht="15" x14ac:dyDescent="0.25">
      <c r="A254">
        <v>3</v>
      </c>
      <c r="B254">
        <v>31</v>
      </c>
      <c r="C254">
        <v>0</v>
      </c>
      <c r="D254">
        <v>0</v>
      </c>
      <c r="G254">
        <v>0</v>
      </c>
      <c r="H254">
        <v>0</v>
      </c>
      <c r="K254">
        <v>0</v>
      </c>
      <c r="L254">
        <v>0</v>
      </c>
      <c r="O254">
        <v>0</v>
      </c>
      <c r="P254">
        <v>0</v>
      </c>
      <c r="S254">
        <v>0</v>
      </c>
      <c r="T254">
        <v>0</v>
      </c>
      <c r="W254">
        <v>0</v>
      </c>
      <c r="X254">
        <v>0</v>
      </c>
      <c r="AA254">
        <v>0</v>
      </c>
      <c r="AB254">
        <v>0</v>
      </c>
      <c r="AE254">
        <v>0</v>
      </c>
      <c r="AF254">
        <v>0</v>
      </c>
      <c r="AI254" s="151">
        <v>0</v>
      </c>
      <c r="AJ254" s="151">
        <v>0</v>
      </c>
      <c r="AM254" s="212">
        <v>0</v>
      </c>
      <c r="AN254" s="212">
        <v>0</v>
      </c>
      <c r="AQ254" s="221">
        <v>0</v>
      </c>
      <c r="AR254" s="221">
        <v>0</v>
      </c>
      <c r="AU254" s="223">
        <v>0</v>
      </c>
      <c r="AV254" s="223">
        <v>0</v>
      </c>
      <c r="AY254">
        <f>A254+1999</f>
        <v>2002</v>
      </c>
      <c r="AZ254" t="str">
        <f>VLOOKUP(B254,$BF$2:$BJ$75,4)</f>
        <v>Non-pine Units</v>
      </c>
      <c r="BA254" t="str">
        <f>VLOOKUP(B254,$BF$2:$BK$75,2)</f>
        <v>QueenCharlotte</v>
      </c>
      <c r="BB254" t="str">
        <f>VLOOKUP(B254,$BF$2:$BK$75,3)</f>
        <v>Queen Charlotte TSA</v>
      </c>
      <c r="BC254">
        <f>IF(B254&lt;40,B254,IF(VLOOKUP(B254,$BF$2:$BO$75,10,FALSE)="I",40,41))</f>
        <v>31</v>
      </c>
    </row>
    <row r="255" spans="1:55" ht="15" x14ac:dyDescent="0.25">
      <c r="A255">
        <v>3</v>
      </c>
      <c r="B255">
        <v>32</v>
      </c>
      <c r="C255">
        <v>6637600</v>
      </c>
      <c r="D255">
        <v>11531808</v>
      </c>
      <c r="G255">
        <v>6432912</v>
      </c>
      <c r="H255">
        <v>11846448</v>
      </c>
      <c r="K255">
        <v>6358528</v>
      </c>
      <c r="L255">
        <v>11685424</v>
      </c>
      <c r="O255">
        <v>6245296</v>
      </c>
      <c r="P255">
        <v>11678464</v>
      </c>
      <c r="S255">
        <v>6313136</v>
      </c>
      <c r="T255">
        <v>11712496</v>
      </c>
      <c r="W255">
        <v>6280416</v>
      </c>
      <c r="X255">
        <v>11703920</v>
      </c>
      <c r="AA255">
        <v>6289504</v>
      </c>
      <c r="AB255">
        <v>11664336</v>
      </c>
      <c r="AE255">
        <v>6265632</v>
      </c>
      <c r="AF255">
        <v>11652496</v>
      </c>
      <c r="AI255" s="151">
        <v>6266128</v>
      </c>
      <c r="AJ255" s="151">
        <v>11633200</v>
      </c>
      <c r="AM255" s="212">
        <v>6313904</v>
      </c>
      <c r="AN255" s="212">
        <v>11673760</v>
      </c>
      <c r="AQ255" s="221">
        <v>6300096</v>
      </c>
      <c r="AR255" s="221">
        <v>11654816</v>
      </c>
      <c r="AU255" s="223">
        <v>6291264</v>
      </c>
      <c r="AV255" s="223">
        <v>11623600</v>
      </c>
      <c r="AY255">
        <f>A255+1999</f>
        <v>2002</v>
      </c>
      <c r="AZ255" t="str">
        <f>VLOOKUP(B255,$BF$2:$BJ$75,4)</f>
        <v>Pine Units</v>
      </c>
      <c r="BA255" t="str">
        <f>VLOOKUP(B255,$BF$2:$BK$75,2)</f>
        <v>Quesnel</v>
      </c>
      <c r="BB255" t="str">
        <f>VLOOKUP(B255,$BF$2:$BK$75,3)</f>
        <v>Quesnel TSA</v>
      </c>
      <c r="BC255">
        <f>IF(B255&lt;40,B255,IF(VLOOKUP(B255,$BF$2:$BO$75,10,FALSE)="I",40,41))</f>
        <v>32</v>
      </c>
    </row>
    <row r="256" spans="1:55" ht="15" x14ac:dyDescent="0.25">
      <c r="A256">
        <v>3</v>
      </c>
      <c r="B256">
        <v>33</v>
      </c>
      <c r="C256">
        <v>0</v>
      </c>
      <c r="D256">
        <v>128</v>
      </c>
      <c r="G256">
        <v>128</v>
      </c>
      <c r="H256">
        <v>240</v>
      </c>
      <c r="K256">
        <v>128</v>
      </c>
      <c r="L256">
        <v>240</v>
      </c>
      <c r="O256">
        <v>128</v>
      </c>
      <c r="P256">
        <v>448</v>
      </c>
      <c r="S256">
        <v>128</v>
      </c>
      <c r="T256">
        <v>448</v>
      </c>
      <c r="W256">
        <v>128</v>
      </c>
      <c r="X256">
        <v>240</v>
      </c>
      <c r="AA256">
        <v>128</v>
      </c>
      <c r="AB256">
        <v>240</v>
      </c>
      <c r="AE256">
        <v>128</v>
      </c>
      <c r="AF256">
        <v>448</v>
      </c>
      <c r="AI256" s="151">
        <v>128</v>
      </c>
      <c r="AJ256" s="151">
        <v>240</v>
      </c>
      <c r="AM256" s="212">
        <v>128</v>
      </c>
      <c r="AN256" s="212">
        <v>240</v>
      </c>
      <c r="AQ256" s="221">
        <v>128</v>
      </c>
      <c r="AR256" s="221">
        <v>240</v>
      </c>
      <c r="AU256" s="223">
        <v>128</v>
      </c>
      <c r="AV256" s="223">
        <v>704</v>
      </c>
      <c r="AY256">
        <f>A256+1999</f>
        <v>2002</v>
      </c>
      <c r="AZ256" t="str">
        <f>VLOOKUP(B256,$BF$2:$BJ$75,4)</f>
        <v>Non-pine Units</v>
      </c>
      <c r="BA256" t="str">
        <f>VLOOKUP(B256,$BF$2:$BK$75,2)</f>
        <v>Revelstoke</v>
      </c>
      <c r="BB256" t="str">
        <f>VLOOKUP(B256,$BF$2:$BK$75,3)</f>
        <v>Revelstoke TSA</v>
      </c>
      <c r="BC256">
        <f>IF(B256&lt;40,B256,IF(VLOOKUP(B256,$BF$2:$BO$75,10,FALSE)="I",40,41))</f>
        <v>33</v>
      </c>
    </row>
    <row r="257" spans="1:55" ht="15" x14ac:dyDescent="0.25">
      <c r="A257">
        <v>3</v>
      </c>
      <c r="B257">
        <v>34</v>
      </c>
      <c r="C257">
        <v>62928</v>
      </c>
      <c r="D257">
        <v>172848</v>
      </c>
      <c r="G257">
        <v>65632</v>
      </c>
      <c r="H257">
        <v>198512</v>
      </c>
      <c r="K257">
        <v>64976</v>
      </c>
      <c r="L257">
        <v>207744</v>
      </c>
      <c r="O257">
        <v>65120</v>
      </c>
      <c r="P257">
        <v>208736</v>
      </c>
      <c r="S257">
        <v>63808</v>
      </c>
      <c r="T257">
        <v>193648</v>
      </c>
      <c r="W257">
        <v>66256</v>
      </c>
      <c r="X257">
        <v>205136</v>
      </c>
      <c r="AA257">
        <v>64992</v>
      </c>
      <c r="AB257">
        <v>200096</v>
      </c>
      <c r="AE257">
        <v>63104</v>
      </c>
      <c r="AF257">
        <v>199072</v>
      </c>
      <c r="AI257" s="151">
        <v>63760</v>
      </c>
      <c r="AJ257" s="151">
        <v>209152</v>
      </c>
      <c r="AM257" s="212">
        <v>65264</v>
      </c>
      <c r="AN257" s="212">
        <v>213776</v>
      </c>
      <c r="AQ257" s="221">
        <v>57760</v>
      </c>
      <c r="AR257" s="221">
        <v>191408</v>
      </c>
      <c r="AU257" s="223">
        <v>65168</v>
      </c>
      <c r="AV257" s="223">
        <v>199248</v>
      </c>
      <c r="AY257">
        <f>A257+1999</f>
        <v>2002</v>
      </c>
      <c r="AZ257" t="str">
        <f>VLOOKUP(B257,$BF$2:$BJ$75,4)</f>
        <v>Pine Units</v>
      </c>
      <c r="BA257" t="str">
        <f>VLOOKUP(B257,$BF$2:$BK$75,2)</f>
        <v>RobsonValley</v>
      </c>
      <c r="BB257" t="str">
        <f>VLOOKUP(B257,$BF$2:$BK$75,3)</f>
        <v>Robson Valley TSA</v>
      </c>
      <c r="BC257">
        <f>IF(B257&lt;40,B257,IF(VLOOKUP(B257,$BF$2:$BO$75,10,FALSE)="I",40,41))</f>
        <v>34</v>
      </c>
    </row>
    <row r="258" spans="1:55" ht="15" x14ac:dyDescent="0.25">
      <c r="A258">
        <v>3</v>
      </c>
      <c r="B258">
        <v>35</v>
      </c>
      <c r="C258">
        <v>17440</v>
      </c>
      <c r="D258">
        <v>74688</v>
      </c>
      <c r="G258">
        <v>24144</v>
      </c>
      <c r="H258">
        <v>88064</v>
      </c>
      <c r="K258">
        <v>21792</v>
      </c>
      <c r="L258">
        <v>93488</v>
      </c>
      <c r="O258">
        <v>22464</v>
      </c>
      <c r="P258">
        <v>89632</v>
      </c>
      <c r="S258">
        <v>22320</v>
      </c>
      <c r="T258">
        <v>93904</v>
      </c>
      <c r="W258">
        <v>23312</v>
      </c>
      <c r="X258">
        <v>95168</v>
      </c>
      <c r="AA258">
        <v>23456</v>
      </c>
      <c r="AB258">
        <v>88032</v>
      </c>
      <c r="AE258">
        <v>23808</v>
      </c>
      <c r="AF258">
        <v>93952</v>
      </c>
      <c r="AI258" s="151">
        <v>22592</v>
      </c>
      <c r="AJ258" s="151">
        <v>84992</v>
      </c>
      <c r="AM258" s="212">
        <v>21568</v>
      </c>
      <c r="AN258" s="212">
        <v>90480</v>
      </c>
      <c r="AQ258" s="221">
        <v>21632</v>
      </c>
      <c r="AR258" s="221">
        <v>86976</v>
      </c>
      <c r="AU258" s="223">
        <v>23248</v>
      </c>
      <c r="AV258" s="223">
        <v>91232</v>
      </c>
      <c r="AY258">
        <f>A258+1999</f>
        <v>2002</v>
      </c>
      <c r="AZ258" t="str">
        <f>VLOOKUP(B258,$BF$2:$BJ$75,4)</f>
        <v>Non-pine Units</v>
      </c>
      <c r="BA258" t="str">
        <f>VLOOKUP(B258,$BF$2:$BK$75,2)</f>
        <v>Soo</v>
      </c>
      <c r="BB258" t="str">
        <f>VLOOKUP(B258,$BF$2:$BK$75,3)</f>
        <v>Soo TSA</v>
      </c>
      <c r="BC258">
        <f>IF(B258&lt;40,B258,IF(VLOOKUP(B258,$BF$2:$BO$75,10,FALSE)="I",40,41))</f>
        <v>35</v>
      </c>
    </row>
    <row r="259" spans="1:55" ht="15" x14ac:dyDescent="0.25">
      <c r="A259">
        <v>3</v>
      </c>
      <c r="B259">
        <v>36</v>
      </c>
      <c r="C259">
        <v>0</v>
      </c>
      <c r="D259">
        <v>0</v>
      </c>
      <c r="G259">
        <v>0</v>
      </c>
      <c r="H259">
        <v>0</v>
      </c>
      <c r="K259">
        <v>0</v>
      </c>
      <c r="L259">
        <v>0</v>
      </c>
      <c r="O259">
        <v>0</v>
      </c>
      <c r="P259">
        <v>0</v>
      </c>
      <c r="S259">
        <v>0</v>
      </c>
      <c r="T259">
        <v>0</v>
      </c>
      <c r="W259">
        <v>0</v>
      </c>
      <c r="X259">
        <v>0</v>
      </c>
      <c r="AA259">
        <v>0</v>
      </c>
      <c r="AB259">
        <v>0</v>
      </c>
      <c r="AE259">
        <v>0</v>
      </c>
      <c r="AF259">
        <v>0</v>
      </c>
      <c r="AI259" s="151">
        <v>0</v>
      </c>
      <c r="AJ259" s="151">
        <v>0</v>
      </c>
      <c r="AM259" s="212">
        <v>0</v>
      </c>
      <c r="AN259" s="212">
        <v>0</v>
      </c>
      <c r="AQ259" s="221">
        <v>0</v>
      </c>
      <c r="AR259" s="221">
        <v>0</v>
      </c>
      <c r="AU259" s="223">
        <v>0</v>
      </c>
      <c r="AV259" s="223">
        <v>0</v>
      </c>
      <c r="AY259">
        <f>A259+1999</f>
        <v>2002</v>
      </c>
      <c r="AZ259" t="str">
        <f>VLOOKUP(B259,$BF$2:$BJ$75,4)</f>
        <v>Non-pine Units</v>
      </c>
      <c r="BA259" t="str">
        <f>VLOOKUP(B259,$BF$2:$BK$75,2)</f>
        <v>Strathcona</v>
      </c>
      <c r="BB259" t="str">
        <f>VLOOKUP(B259,$BF$2:$BK$75,3)</f>
        <v>Strathcona TSA</v>
      </c>
      <c r="BC259">
        <f>IF(B259&lt;40,B259,IF(VLOOKUP(B259,$BF$2:$BO$75,10,FALSE)="I",40,41))</f>
        <v>36</v>
      </c>
    </row>
    <row r="260" spans="1:55" ht="15" x14ac:dyDescent="0.25">
      <c r="A260">
        <v>3</v>
      </c>
      <c r="B260">
        <v>37</v>
      </c>
      <c r="C260">
        <v>0</v>
      </c>
      <c r="D260">
        <v>0</v>
      </c>
      <c r="G260">
        <v>0</v>
      </c>
      <c r="H260">
        <v>0</v>
      </c>
      <c r="K260">
        <v>0</v>
      </c>
      <c r="L260">
        <v>0</v>
      </c>
      <c r="O260">
        <v>0</v>
      </c>
      <c r="P260">
        <v>0</v>
      </c>
      <c r="S260">
        <v>0</v>
      </c>
      <c r="T260">
        <v>0</v>
      </c>
      <c r="W260">
        <v>0</v>
      </c>
      <c r="X260">
        <v>0</v>
      </c>
      <c r="AA260">
        <v>0</v>
      </c>
      <c r="AB260">
        <v>0</v>
      </c>
      <c r="AE260">
        <v>0</v>
      </c>
      <c r="AF260">
        <v>0</v>
      </c>
      <c r="AI260" s="151">
        <v>0</v>
      </c>
      <c r="AJ260" s="151">
        <v>0</v>
      </c>
      <c r="AM260" s="212">
        <v>0</v>
      </c>
      <c r="AN260" s="212">
        <v>0</v>
      </c>
      <c r="AQ260" s="221">
        <v>0</v>
      </c>
      <c r="AR260" s="221">
        <v>0</v>
      </c>
      <c r="AU260" s="223">
        <v>0</v>
      </c>
      <c r="AV260" s="223">
        <v>0</v>
      </c>
      <c r="AY260">
        <f>A260+1999</f>
        <v>2002</v>
      </c>
      <c r="AZ260" t="str">
        <f>VLOOKUP(B260,$BF$2:$BJ$75,4)</f>
        <v>Non-pine Units</v>
      </c>
      <c r="BA260" t="str">
        <f>VLOOKUP(B260,$BF$2:$BK$75,2)</f>
        <v>SunshineCoast</v>
      </c>
      <c r="BB260" t="str">
        <f>VLOOKUP(B260,$BF$2:$BK$75,3)</f>
        <v>Sunshine Coast TSA</v>
      </c>
      <c r="BC260">
        <f>IF(B260&lt;40,B260,IF(VLOOKUP(B260,$BF$2:$BO$75,10,FALSE)="I",40,41))</f>
        <v>37</v>
      </c>
    </row>
    <row r="261" spans="1:55" ht="15" x14ac:dyDescent="0.25">
      <c r="A261">
        <v>3</v>
      </c>
      <c r="B261">
        <v>38</v>
      </c>
      <c r="C261">
        <v>7000144</v>
      </c>
      <c r="D261">
        <v>9311760</v>
      </c>
      <c r="G261">
        <v>6488976</v>
      </c>
      <c r="H261">
        <v>8524064</v>
      </c>
      <c r="K261">
        <v>6383776</v>
      </c>
      <c r="L261">
        <v>8424048</v>
      </c>
      <c r="O261">
        <v>6361712</v>
      </c>
      <c r="P261">
        <v>8422336</v>
      </c>
      <c r="S261">
        <v>6288576</v>
      </c>
      <c r="T261">
        <v>8354864</v>
      </c>
      <c r="W261">
        <v>6316096</v>
      </c>
      <c r="X261">
        <v>8378576</v>
      </c>
      <c r="AA261">
        <v>6279920</v>
      </c>
      <c r="AB261">
        <v>8361424</v>
      </c>
      <c r="AE261">
        <v>6232496</v>
      </c>
      <c r="AF261">
        <v>8281104</v>
      </c>
      <c r="AI261" s="151">
        <v>6273312</v>
      </c>
      <c r="AJ261" s="151">
        <v>8353296</v>
      </c>
      <c r="AM261" s="212">
        <v>6274320</v>
      </c>
      <c r="AN261" s="212">
        <v>8338944</v>
      </c>
      <c r="AQ261" s="221">
        <v>6275648</v>
      </c>
      <c r="AR261" s="221">
        <v>8341216</v>
      </c>
      <c r="AU261" s="223">
        <v>6236896</v>
      </c>
      <c r="AV261" s="223">
        <v>8285456</v>
      </c>
      <c r="AY261">
        <f>A261+1999</f>
        <v>2002</v>
      </c>
      <c r="AZ261" t="str">
        <f>VLOOKUP(B261,$BF$2:$BJ$75,4)</f>
        <v>Pine Units</v>
      </c>
      <c r="BA261" t="str">
        <f>VLOOKUP(B261,$BF$2:$BK$75,2)</f>
        <v>Vanderhoof</v>
      </c>
      <c r="BB261" t="str">
        <f>VLOOKUP(B261,$BF$2:$BK$75,3)</f>
        <v>Vanderhoof Forest District</v>
      </c>
      <c r="BC261">
        <f>IF(B261&lt;40,B261,IF(VLOOKUP(B261,$BF$2:$BO$75,10,FALSE)="I",40,41))</f>
        <v>38</v>
      </c>
    </row>
    <row r="262" spans="1:55" ht="15" x14ac:dyDescent="0.25">
      <c r="A262">
        <v>3</v>
      </c>
      <c r="B262">
        <v>39</v>
      </c>
      <c r="C262">
        <v>1831680</v>
      </c>
      <c r="D262">
        <v>3466208</v>
      </c>
      <c r="G262">
        <v>2152032</v>
      </c>
      <c r="H262">
        <v>4035840</v>
      </c>
      <c r="K262">
        <v>2080128</v>
      </c>
      <c r="L262">
        <v>3974640</v>
      </c>
      <c r="O262">
        <v>2134720</v>
      </c>
      <c r="P262">
        <v>4114368</v>
      </c>
      <c r="S262">
        <v>2118272</v>
      </c>
      <c r="T262">
        <v>4099744</v>
      </c>
      <c r="W262">
        <v>2137728</v>
      </c>
      <c r="X262">
        <v>4128832</v>
      </c>
      <c r="AA262">
        <v>2116320</v>
      </c>
      <c r="AB262">
        <v>4075104</v>
      </c>
      <c r="AE262">
        <v>2113568</v>
      </c>
      <c r="AF262">
        <v>4081120</v>
      </c>
      <c r="AI262" s="151">
        <v>2099856</v>
      </c>
      <c r="AJ262" s="151">
        <v>4062672</v>
      </c>
      <c r="AM262" s="212">
        <v>2110224</v>
      </c>
      <c r="AN262" s="212">
        <v>4044864</v>
      </c>
      <c r="AQ262" s="221">
        <v>2076976</v>
      </c>
      <c r="AR262" s="221">
        <v>4046160</v>
      </c>
      <c r="AU262" s="223">
        <v>2089040</v>
      </c>
      <c r="AV262" s="223">
        <v>4026624</v>
      </c>
      <c r="AY262">
        <f>A262+1999</f>
        <v>2002</v>
      </c>
      <c r="AZ262" t="str">
        <f>VLOOKUP(B262,$BF$2:$BJ$75,4)</f>
        <v>Pine Units</v>
      </c>
      <c r="BA262" t="str">
        <f>VLOOKUP(B262,$BF$2:$BK$75,2)</f>
        <v>WilliamsLake</v>
      </c>
      <c r="BB262" t="str">
        <f>VLOOKUP(B262,$BF$2:$BK$75,3)</f>
        <v>Williams Lake TSA</v>
      </c>
      <c r="BC262">
        <f>IF(B262&lt;40,B262,IF(VLOOKUP(B262,$BF$2:$BO$75,10,FALSE)="I",40,41))</f>
        <v>39</v>
      </c>
    </row>
    <row r="263" spans="1:55" ht="15" x14ac:dyDescent="0.25">
      <c r="A263">
        <v>3</v>
      </c>
      <c r="B263">
        <v>40</v>
      </c>
      <c r="C263">
        <v>0</v>
      </c>
      <c r="D263">
        <v>4640</v>
      </c>
      <c r="G263">
        <v>0</v>
      </c>
      <c r="H263">
        <v>1280</v>
      </c>
      <c r="K263">
        <v>0</v>
      </c>
      <c r="L263">
        <v>1280</v>
      </c>
      <c r="O263">
        <v>0</v>
      </c>
      <c r="P263">
        <v>1280</v>
      </c>
      <c r="S263">
        <v>0</v>
      </c>
      <c r="T263">
        <v>1280</v>
      </c>
      <c r="W263">
        <v>0</v>
      </c>
      <c r="X263">
        <v>1280</v>
      </c>
      <c r="AA263">
        <v>0</v>
      </c>
      <c r="AB263">
        <v>1280</v>
      </c>
      <c r="AE263">
        <v>0</v>
      </c>
      <c r="AF263">
        <v>1280</v>
      </c>
      <c r="AI263" s="151">
        <v>0</v>
      </c>
      <c r="AJ263" s="151">
        <v>1280</v>
      </c>
      <c r="AM263" s="212">
        <v>0</v>
      </c>
      <c r="AN263" s="212">
        <v>1056</v>
      </c>
      <c r="AQ263" s="221">
        <v>0</v>
      </c>
      <c r="AR263" s="221">
        <v>1056</v>
      </c>
      <c r="AU263" s="223">
        <v>0</v>
      </c>
      <c r="AV263" s="223">
        <v>1056</v>
      </c>
      <c r="AY263">
        <f>A263+1999</f>
        <v>2002</v>
      </c>
      <c r="AZ263" t="str">
        <f>VLOOKUP(B263,$BF$2:$BJ$75,4)</f>
        <v>Interior TFLs</v>
      </c>
      <c r="BA263" t="str">
        <f>VLOOKUP(B263,$BF$2:$BK$75,2)</f>
        <v>InteriorTFLs</v>
      </c>
      <c r="BB263" t="str">
        <f>VLOOKUP(B263,$BF$2:$BK$75,3)</f>
        <v>Interior TFLs</v>
      </c>
      <c r="BC263">
        <f>IF(B263&lt;40,B263,IF(VLOOKUP(B263,$BF$2:$BO$75,10,FALSE)="I",40,41))</f>
        <v>40</v>
      </c>
    </row>
    <row r="264" spans="1:55" ht="15" x14ac:dyDescent="0.25">
      <c r="A264">
        <v>3</v>
      </c>
      <c r="B264">
        <v>40</v>
      </c>
      <c r="C264">
        <v>0</v>
      </c>
      <c r="D264">
        <v>336</v>
      </c>
      <c r="G264">
        <v>0</v>
      </c>
      <c r="H264">
        <v>656</v>
      </c>
      <c r="K264">
        <v>0</v>
      </c>
      <c r="L264">
        <v>656</v>
      </c>
      <c r="O264">
        <v>0</v>
      </c>
      <c r="P264">
        <v>816</v>
      </c>
      <c r="S264">
        <v>0</v>
      </c>
      <c r="T264">
        <v>816</v>
      </c>
      <c r="W264">
        <v>0</v>
      </c>
      <c r="X264">
        <v>816</v>
      </c>
      <c r="AA264">
        <v>0</v>
      </c>
      <c r="AB264">
        <v>816</v>
      </c>
      <c r="AE264">
        <v>0</v>
      </c>
      <c r="AF264">
        <v>816</v>
      </c>
      <c r="AI264" s="151">
        <v>0</v>
      </c>
      <c r="AJ264" s="151">
        <v>816</v>
      </c>
      <c r="AM264" s="212">
        <v>0</v>
      </c>
      <c r="AN264" s="212">
        <v>816</v>
      </c>
      <c r="AQ264" s="221">
        <v>0</v>
      </c>
      <c r="AR264" s="221">
        <v>816</v>
      </c>
      <c r="AU264" s="223">
        <v>0</v>
      </c>
      <c r="AV264" s="223">
        <v>816</v>
      </c>
      <c r="AY264">
        <f>A264+1999</f>
        <v>2002</v>
      </c>
      <c r="AZ264" t="str">
        <f>VLOOKUP(B264,$BF$2:$BJ$75,4)</f>
        <v>Interior TFLs</v>
      </c>
      <c r="BA264" t="str">
        <f>VLOOKUP(B264,$BF$2:$BK$75,2)</f>
        <v>InteriorTFLs</v>
      </c>
      <c r="BB264" t="str">
        <f>VLOOKUP(B264,$BF$2:$BK$75,3)</f>
        <v>Interior TFLs</v>
      </c>
      <c r="BC264">
        <f>IF(B264&lt;40,B264,IF(VLOOKUP(B264,$BF$2:$BO$75,10,FALSE)="I",40,41))</f>
        <v>40</v>
      </c>
    </row>
    <row r="265" spans="1:55" ht="15" x14ac:dyDescent="0.25">
      <c r="A265">
        <v>3</v>
      </c>
      <c r="B265">
        <v>40</v>
      </c>
      <c r="C265">
        <v>0</v>
      </c>
      <c r="D265">
        <v>0</v>
      </c>
      <c r="G265">
        <v>0</v>
      </c>
      <c r="H265">
        <v>0</v>
      </c>
      <c r="K265">
        <v>0</v>
      </c>
      <c r="L265">
        <v>0</v>
      </c>
      <c r="O265">
        <v>0</v>
      </c>
      <c r="P265">
        <v>0</v>
      </c>
      <c r="S265">
        <v>0</v>
      </c>
      <c r="T265">
        <v>0</v>
      </c>
      <c r="W265">
        <v>0</v>
      </c>
      <c r="X265">
        <v>0</v>
      </c>
      <c r="AA265">
        <v>0</v>
      </c>
      <c r="AB265">
        <v>0</v>
      </c>
      <c r="AE265">
        <v>0</v>
      </c>
      <c r="AF265">
        <v>0</v>
      </c>
      <c r="AI265" s="151">
        <v>0</v>
      </c>
      <c r="AJ265" s="151">
        <v>0</v>
      </c>
      <c r="AM265" s="212">
        <v>0</v>
      </c>
      <c r="AN265" s="212">
        <v>0</v>
      </c>
      <c r="AQ265" s="221">
        <v>0</v>
      </c>
      <c r="AR265" s="221">
        <v>0</v>
      </c>
      <c r="AU265" s="223">
        <v>0</v>
      </c>
      <c r="AV265" s="223">
        <v>0</v>
      </c>
      <c r="AY265">
        <f>A265+1999</f>
        <v>2002</v>
      </c>
      <c r="AZ265" t="str">
        <f>VLOOKUP(B265,$BF$2:$BJ$75,4)</f>
        <v>Interior TFLs</v>
      </c>
      <c r="BA265" t="str">
        <f>VLOOKUP(B265,$BF$2:$BK$75,2)</f>
        <v>InteriorTFLs</v>
      </c>
      <c r="BB265" t="str">
        <f>VLOOKUP(B265,$BF$2:$BK$75,3)</f>
        <v>Interior TFLs</v>
      </c>
      <c r="BC265">
        <f>IF(B265&lt;40,B265,IF(VLOOKUP(B265,$BF$2:$BO$75,10,FALSE)="I",40,41))</f>
        <v>40</v>
      </c>
    </row>
    <row r="266" spans="1:55" ht="15" x14ac:dyDescent="0.25">
      <c r="A266">
        <v>3</v>
      </c>
      <c r="B266">
        <v>40</v>
      </c>
      <c r="C266">
        <v>0</v>
      </c>
      <c r="D266">
        <v>0</v>
      </c>
      <c r="G266">
        <v>0</v>
      </c>
      <c r="H266">
        <v>0</v>
      </c>
      <c r="K266">
        <v>0</v>
      </c>
      <c r="L266">
        <v>0</v>
      </c>
      <c r="O266">
        <v>0</v>
      </c>
      <c r="P266">
        <v>0</v>
      </c>
      <c r="S266">
        <v>0</v>
      </c>
      <c r="T266">
        <v>0</v>
      </c>
      <c r="W266">
        <v>0</v>
      </c>
      <c r="X266">
        <v>0</v>
      </c>
      <c r="AA266">
        <v>0</v>
      </c>
      <c r="AB266">
        <v>0</v>
      </c>
      <c r="AE266">
        <v>0</v>
      </c>
      <c r="AF266">
        <v>0</v>
      </c>
      <c r="AI266" s="151">
        <v>0</v>
      </c>
      <c r="AJ266" s="151">
        <v>0</v>
      </c>
      <c r="AM266" s="212">
        <v>0</v>
      </c>
      <c r="AN266" s="212">
        <v>0</v>
      </c>
      <c r="AQ266" s="221">
        <v>0</v>
      </c>
      <c r="AR266" s="221">
        <v>0</v>
      </c>
      <c r="AU266" s="223">
        <v>0</v>
      </c>
      <c r="AV266" s="223">
        <v>0</v>
      </c>
      <c r="AY266">
        <f>A266+1999</f>
        <v>2002</v>
      </c>
      <c r="AZ266" t="str">
        <f>VLOOKUP(B266,$BF$2:$BJ$75,4)</f>
        <v>Interior TFLs</v>
      </c>
      <c r="BA266" t="str">
        <f>VLOOKUP(B266,$BF$2:$BK$75,2)</f>
        <v>InteriorTFLs</v>
      </c>
      <c r="BB266" t="str">
        <f>VLOOKUP(B266,$BF$2:$BK$75,3)</f>
        <v>Interior TFLs</v>
      </c>
      <c r="BC266">
        <f>IF(B266&lt;40,B266,IF(VLOOKUP(B266,$BF$2:$BO$75,10,FALSE)="I",40,41))</f>
        <v>40</v>
      </c>
    </row>
    <row r="267" spans="1:55" ht="15" x14ac:dyDescent="0.25">
      <c r="A267">
        <v>3</v>
      </c>
      <c r="B267">
        <v>40</v>
      </c>
      <c r="C267">
        <v>0</v>
      </c>
      <c r="D267">
        <v>0</v>
      </c>
      <c r="G267">
        <v>0</v>
      </c>
      <c r="H267">
        <v>0</v>
      </c>
      <c r="K267">
        <v>0</v>
      </c>
      <c r="L267">
        <v>0</v>
      </c>
      <c r="O267">
        <v>0</v>
      </c>
      <c r="P267">
        <v>0</v>
      </c>
      <c r="S267">
        <v>0</v>
      </c>
      <c r="T267">
        <v>0</v>
      </c>
      <c r="W267">
        <v>0</v>
      </c>
      <c r="X267">
        <v>0</v>
      </c>
      <c r="AA267">
        <v>0</v>
      </c>
      <c r="AB267">
        <v>0</v>
      </c>
      <c r="AE267">
        <v>0</v>
      </c>
      <c r="AF267">
        <v>0</v>
      </c>
      <c r="AI267" s="151">
        <v>0</v>
      </c>
      <c r="AJ267" s="151">
        <v>0</v>
      </c>
      <c r="AM267" s="212">
        <v>0</v>
      </c>
      <c r="AN267" s="212">
        <v>0</v>
      </c>
      <c r="AQ267" s="221">
        <v>0</v>
      </c>
      <c r="AR267" s="221">
        <v>0</v>
      </c>
      <c r="AU267" s="223">
        <v>0</v>
      </c>
      <c r="AV267" s="223">
        <v>0</v>
      </c>
      <c r="AY267">
        <f>A267+1999</f>
        <v>2002</v>
      </c>
      <c r="AZ267" t="str">
        <f>VLOOKUP(B267,$BF$2:$BJ$75,4)</f>
        <v>Interior TFLs</v>
      </c>
      <c r="BA267" t="str">
        <f>VLOOKUP(B267,$BF$2:$BK$75,2)</f>
        <v>InteriorTFLs</v>
      </c>
      <c r="BB267" t="str">
        <f>VLOOKUP(B267,$BF$2:$BK$75,3)</f>
        <v>Interior TFLs</v>
      </c>
      <c r="BC267">
        <f>IF(B267&lt;40,B267,IF(VLOOKUP(B267,$BF$2:$BO$75,10,FALSE)="I",40,41))</f>
        <v>40</v>
      </c>
    </row>
    <row r="268" spans="1:55" ht="15" x14ac:dyDescent="0.25">
      <c r="A268">
        <v>3</v>
      </c>
      <c r="B268">
        <v>40</v>
      </c>
      <c r="C268">
        <v>0</v>
      </c>
      <c r="D268">
        <v>0</v>
      </c>
      <c r="G268">
        <v>0</v>
      </c>
      <c r="H268">
        <v>0</v>
      </c>
      <c r="K268">
        <v>0</v>
      </c>
      <c r="L268">
        <v>0</v>
      </c>
      <c r="O268">
        <v>0</v>
      </c>
      <c r="P268">
        <v>0</v>
      </c>
      <c r="S268">
        <v>0</v>
      </c>
      <c r="T268">
        <v>0</v>
      </c>
      <c r="W268">
        <v>0</v>
      </c>
      <c r="X268">
        <v>0</v>
      </c>
      <c r="AA268">
        <v>0</v>
      </c>
      <c r="AB268">
        <v>0</v>
      </c>
      <c r="AE268">
        <v>0</v>
      </c>
      <c r="AF268">
        <v>0</v>
      </c>
      <c r="AI268" s="151">
        <v>0</v>
      </c>
      <c r="AJ268" s="151">
        <v>0</v>
      </c>
      <c r="AM268" s="212">
        <v>0</v>
      </c>
      <c r="AN268" s="212">
        <v>0</v>
      </c>
      <c r="AQ268" s="221">
        <v>0</v>
      </c>
      <c r="AR268" s="221">
        <v>0</v>
      </c>
      <c r="AU268" s="223">
        <v>0</v>
      </c>
      <c r="AV268" s="223">
        <v>0</v>
      </c>
      <c r="AY268">
        <f>A268+1999</f>
        <v>2002</v>
      </c>
      <c r="AZ268" t="str">
        <f>VLOOKUP(B268,$BF$2:$BJ$75,4)</f>
        <v>Interior TFLs</v>
      </c>
      <c r="BA268" t="str">
        <f>VLOOKUP(B268,$BF$2:$BK$75,2)</f>
        <v>InteriorTFLs</v>
      </c>
      <c r="BB268" t="str">
        <f>VLOOKUP(B268,$BF$2:$BK$75,3)</f>
        <v>Interior TFLs</v>
      </c>
      <c r="BC268">
        <f>IF(B268&lt;40,B268,IF(VLOOKUP(B268,$BF$2:$BO$75,10,FALSE)="I",40,41))</f>
        <v>40</v>
      </c>
    </row>
    <row r="269" spans="1:55" ht="15" x14ac:dyDescent="0.25">
      <c r="A269">
        <v>3</v>
      </c>
      <c r="B269">
        <v>40</v>
      </c>
      <c r="C269">
        <v>0</v>
      </c>
      <c r="D269">
        <v>512</v>
      </c>
      <c r="G269">
        <v>0</v>
      </c>
      <c r="H269">
        <v>1168</v>
      </c>
      <c r="K269">
        <v>0</v>
      </c>
      <c r="L269">
        <v>1040</v>
      </c>
      <c r="O269">
        <v>0</v>
      </c>
      <c r="P269">
        <v>1264</v>
      </c>
      <c r="S269">
        <v>0</v>
      </c>
      <c r="T269">
        <v>1264</v>
      </c>
      <c r="W269">
        <v>0</v>
      </c>
      <c r="X269">
        <v>1264</v>
      </c>
      <c r="AA269">
        <v>0</v>
      </c>
      <c r="AB269">
        <v>1264</v>
      </c>
      <c r="AE269">
        <v>0</v>
      </c>
      <c r="AF269">
        <v>1264</v>
      </c>
      <c r="AI269" s="151">
        <v>0</v>
      </c>
      <c r="AJ269" s="151">
        <v>1392</v>
      </c>
      <c r="AM269" s="212">
        <v>0</v>
      </c>
      <c r="AN269" s="212">
        <v>1392</v>
      </c>
      <c r="AQ269" s="221">
        <v>0</v>
      </c>
      <c r="AR269" s="221">
        <v>1392</v>
      </c>
      <c r="AU269" s="223">
        <v>0</v>
      </c>
      <c r="AV269" s="223">
        <v>1264</v>
      </c>
      <c r="AY269">
        <f>A269+1999</f>
        <v>2002</v>
      </c>
      <c r="AZ269" t="str">
        <f>VLOOKUP(B269,$BF$2:$BJ$75,4)</f>
        <v>Interior TFLs</v>
      </c>
      <c r="BA269" t="str">
        <f>VLOOKUP(B269,$BF$2:$BK$75,2)</f>
        <v>InteriorTFLs</v>
      </c>
      <c r="BB269" t="str">
        <f>VLOOKUP(B269,$BF$2:$BK$75,3)</f>
        <v>Interior TFLs</v>
      </c>
      <c r="BC269">
        <f>IF(B269&lt;40,B269,IF(VLOOKUP(B269,$BF$2:$BO$75,10,FALSE)="I",40,41))</f>
        <v>40</v>
      </c>
    </row>
    <row r="270" spans="1:55" ht="15" x14ac:dyDescent="0.25">
      <c r="A270">
        <v>3</v>
      </c>
      <c r="B270">
        <v>40</v>
      </c>
      <c r="C270">
        <v>1200</v>
      </c>
      <c r="D270">
        <v>1280</v>
      </c>
      <c r="G270">
        <v>2400</v>
      </c>
      <c r="H270">
        <v>2656</v>
      </c>
      <c r="K270">
        <v>2624</v>
      </c>
      <c r="L270">
        <v>2880</v>
      </c>
      <c r="O270">
        <v>2480</v>
      </c>
      <c r="P270">
        <v>2736</v>
      </c>
      <c r="S270">
        <v>2400</v>
      </c>
      <c r="T270">
        <v>2656</v>
      </c>
      <c r="W270">
        <v>2416</v>
      </c>
      <c r="X270">
        <v>2672</v>
      </c>
      <c r="AA270">
        <v>2416</v>
      </c>
      <c r="AB270">
        <v>2672</v>
      </c>
      <c r="AE270">
        <v>2480</v>
      </c>
      <c r="AF270">
        <v>2736</v>
      </c>
      <c r="AI270" s="151">
        <v>2432</v>
      </c>
      <c r="AJ270" s="151">
        <v>2688</v>
      </c>
      <c r="AM270" s="212">
        <v>2480</v>
      </c>
      <c r="AN270" s="212">
        <v>2736</v>
      </c>
      <c r="AQ270" s="221">
        <v>2448</v>
      </c>
      <c r="AR270" s="221">
        <v>2704</v>
      </c>
      <c r="AU270" s="223">
        <v>2416</v>
      </c>
      <c r="AV270" s="223">
        <v>2672</v>
      </c>
      <c r="AY270">
        <f>A270+1999</f>
        <v>2002</v>
      </c>
      <c r="AZ270" t="str">
        <f>VLOOKUP(B270,$BF$2:$BJ$75,4)</f>
        <v>Interior TFLs</v>
      </c>
      <c r="BA270" t="str">
        <f>VLOOKUP(B270,$BF$2:$BK$75,2)</f>
        <v>InteriorTFLs</v>
      </c>
      <c r="BB270" t="str">
        <f>VLOOKUP(B270,$BF$2:$BK$75,3)</f>
        <v>Interior TFLs</v>
      </c>
      <c r="BC270">
        <f>IF(B270&lt;40,B270,IF(VLOOKUP(B270,$BF$2:$BO$75,10,FALSE)="I",40,41))</f>
        <v>40</v>
      </c>
    </row>
    <row r="271" spans="1:55" ht="15" x14ac:dyDescent="0.25">
      <c r="A271">
        <v>3</v>
      </c>
      <c r="B271">
        <v>40</v>
      </c>
      <c r="C271">
        <v>2560</v>
      </c>
      <c r="D271">
        <v>2976</v>
      </c>
      <c r="G271">
        <v>2656</v>
      </c>
      <c r="H271">
        <v>2656</v>
      </c>
      <c r="K271">
        <v>4000</v>
      </c>
      <c r="L271">
        <v>4560</v>
      </c>
      <c r="O271">
        <v>4112</v>
      </c>
      <c r="P271">
        <v>4112</v>
      </c>
      <c r="S271">
        <v>5216</v>
      </c>
      <c r="T271">
        <v>5216</v>
      </c>
      <c r="W271">
        <v>4112</v>
      </c>
      <c r="X271">
        <v>4752</v>
      </c>
      <c r="AA271">
        <v>1984</v>
      </c>
      <c r="AB271">
        <v>3408</v>
      </c>
      <c r="AE271">
        <v>2288</v>
      </c>
      <c r="AF271">
        <v>3712</v>
      </c>
      <c r="AI271" s="151">
        <v>2768</v>
      </c>
      <c r="AJ271" s="151">
        <v>2768</v>
      </c>
      <c r="AM271" s="212">
        <v>5664</v>
      </c>
      <c r="AN271" s="212">
        <v>6224</v>
      </c>
      <c r="AQ271" s="221">
        <v>4176</v>
      </c>
      <c r="AR271" s="221">
        <v>5600</v>
      </c>
      <c r="AU271" s="223">
        <v>3056</v>
      </c>
      <c r="AV271" s="223">
        <v>3888</v>
      </c>
      <c r="AY271">
        <f>A271+1999</f>
        <v>2002</v>
      </c>
      <c r="AZ271" t="str">
        <f>VLOOKUP(B271,$BF$2:$BJ$75,4)</f>
        <v>Interior TFLs</v>
      </c>
      <c r="BA271" t="str">
        <f>VLOOKUP(B271,$BF$2:$BK$75,2)</f>
        <v>InteriorTFLs</v>
      </c>
      <c r="BB271" t="str">
        <f>VLOOKUP(B271,$BF$2:$BK$75,3)</f>
        <v>Interior TFLs</v>
      </c>
      <c r="BC271">
        <f>IF(B271&lt;40,B271,IF(VLOOKUP(B271,$BF$2:$BO$75,10,FALSE)="I",40,41))</f>
        <v>40</v>
      </c>
    </row>
    <row r="272" spans="1:55" ht="15" x14ac:dyDescent="0.25">
      <c r="A272">
        <v>3</v>
      </c>
      <c r="B272">
        <v>40</v>
      </c>
      <c r="C272">
        <v>2992</v>
      </c>
      <c r="D272">
        <v>37920</v>
      </c>
      <c r="G272">
        <v>6720</v>
      </c>
      <c r="H272">
        <v>55808</v>
      </c>
      <c r="K272">
        <v>5024</v>
      </c>
      <c r="L272">
        <v>55520</v>
      </c>
      <c r="O272">
        <v>6096</v>
      </c>
      <c r="P272">
        <v>57376</v>
      </c>
      <c r="S272">
        <v>6064</v>
      </c>
      <c r="T272">
        <v>54400</v>
      </c>
      <c r="W272">
        <v>5904</v>
      </c>
      <c r="X272">
        <v>53984</v>
      </c>
      <c r="AA272">
        <v>5920</v>
      </c>
      <c r="AB272">
        <v>52288</v>
      </c>
      <c r="AE272">
        <v>6336</v>
      </c>
      <c r="AF272">
        <v>53872</v>
      </c>
      <c r="AI272" s="151">
        <v>5808</v>
      </c>
      <c r="AJ272" s="151">
        <v>51088</v>
      </c>
      <c r="AM272" s="212">
        <v>5744</v>
      </c>
      <c r="AN272" s="212">
        <v>50000</v>
      </c>
      <c r="AQ272" s="221">
        <v>6320</v>
      </c>
      <c r="AR272" s="221">
        <v>52944</v>
      </c>
      <c r="AU272" s="223">
        <v>5648</v>
      </c>
      <c r="AV272" s="223">
        <v>54528</v>
      </c>
      <c r="AY272">
        <f>A272+1999</f>
        <v>2002</v>
      </c>
      <c r="AZ272" t="str">
        <f>VLOOKUP(B272,$BF$2:$BJ$75,4)</f>
        <v>Interior TFLs</v>
      </c>
      <c r="BA272" t="str">
        <f>VLOOKUP(B272,$BF$2:$BK$75,2)</f>
        <v>InteriorTFLs</v>
      </c>
      <c r="BB272" t="str">
        <f>VLOOKUP(B272,$BF$2:$BK$75,3)</f>
        <v>Interior TFLs</v>
      </c>
      <c r="BC272">
        <f>IF(B272&lt;40,B272,IF(VLOOKUP(B272,$BF$2:$BO$75,10,FALSE)="I",40,41))</f>
        <v>40</v>
      </c>
    </row>
    <row r="273" spans="1:55" ht="15" x14ac:dyDescent="0.25">
      <c r="A273">
        <v>3</v>
      </c>
      <c r="B273">
        <v>40</v>
      </c>
      <c r="C273">
        <v>5632</v>
      </c>
      <c r="D273">
        <v>13920</v>
      </c>
      <c r="G273">
        <v>7472</v>
      </c>
      <c r="H273">
        <v>22512</v>
      </c>
      <c r="K273">
        <v>8016</v>
      </c>
      <c r="L273">
        <v>23056</v>
      </c>
      <c r="O273">
        <v>8064</v>
      </c>
      <c r="P273">
        <v>23120</v>
      </c>
      <c r="S273">
        <v>7504</v>
      </c>
      <c r="T273">
        <v>22672</v>
      </c>
      <c r="W273">
        <v>8192</v>
      </c>
      <c r="X273">
        <v>23376</v>
      </c>
      <c r="AA273">
        <v>8096</v>
      </c>
      <c r="AB273">
        <v>23280</v>
      </c>
      <c r="AE273">
        <v>8704</v>
      </c>
      <c r="AF273">
        <v>23888</v>
      </c>
      <c r="AI273" s="151">
        <v>7888</v>
      </c>
      <c r="AJ273" s="151">
        <v>23072</v>
      </c>
      <c r="AM273" s="212">
        <v>8880</v>
      </c>
      <c r="AN273" s="212">
        <v>23696</v>
      </c>
      <c r="AQ273" s="221">
        <v>7424</v>
      </c>
      <c r="AR273" s="221">
        <v>22096</v>
      </c>
      <c r="AU273" s="223">
        <v>8352</v>
      </c>
      <c r="AV273" s="223">
        <v>23168</v>
      </c>
      <c r="AY273">
        <f>A273+1999</f>
        <v>2002</v>
      </c>
      <c r="AZ273" t="str">
        <f>VLOOKUP(B273,$BF$2:$BJ$75,4)</f>
        <v>Interior TFLs</v>
      </c>
      <c r="BA273" t="str">
        <f>VLOOKUP(B273,$BF$2:$BK$75,2)</f>
        <v>InteriorTFLs</v>
      </c>
      <c r="BB273" t="str">
        <f>VLOOKUP(B273,$BF$2:$BK$75,3)</f>
        <v>Interior TFLs</v>
      </c>
      <c r="BC273">
        <f>IF(B273&lt;40,B273,IF(VLOOKUP(B273,$BF$2:$BO$75,10,FALSE)="I",40,41))</f>
        <v>40</v>
      </c>
    </row>
    <row r="274" spans="1:55" ht="15" x14ac:dyDescent="0.25">
      <c r="A274">
        <v>3</v>
      </c>
      <c r="B274">
        <v>40</v>
      </c>
      <c r="C274">
        <v>10912</v>
      </c>
      <c r="D274">
        <v>40736</v>
      </c>
      <c r="G274">
        <v>14320</v>
      </c>
      <c r="H274">
        <v>49328</v>
      </c>
      <c r="K274">
        <v>11824</v>
      </c>
      <c r="L274">
        <v>49264</v>
      </c>
      <c r="O274">
        <v>11728</v>
      </c>
      <c r="P274">
        <v>53536</v>
      </c>
      <c r="S274">
        <v>13152</v>
      </c>
      <c r="T274">
        <v>52688</v>
      </c>
      <c r="W274">
        <v>15040</v>
      </c>
      <c r="X274">
        <v>51808</v>
      </c>
      <c r="AA274">
        <v>15360</v>
      </c>
      <c r="AB274">
        <v>57024</v>
      </c>
      <c r="AE274">
        <v>12544</v>
      </c>
      <c r="AF274">
        <v>52304</v>
      </c>
      <c r="AI274" s="151">
        <v>9520</v>
      </c>
      <c r="AJ274" s="151">
        <v>48736</v>
      </c>
      <c r="AM274" s="212">
        <v>9792</v>
      </c>
      <c r="AN274" s="212">
        <v>52480</v>
      </c>
      <c r="AQ274" s="221">
        <v>9072</v>
      </c>
      <c r="AR274" s="221">
        <v>44352</v>
      </c>
      <c r="AU274" s="223">
        <v>8912</v>
      </c>
      <c r="AV274" s="223">
        <v>41584</v>
      </c>
      <c r="AY274">
        <f>A274+1999</f>
        <v>2002</v>
      </c>
      <c r="AZ274" t="str">
        <f>VLOOKUP(B274,$BF$2:$BJ$75,4)</f>
        <v>Interior TFLs</v>
      </c>
      <c r="BA274" t="str">
        <f>VLOOKUP(B274,$BF$2:$BK$75,2)</f>
        <v>InteriorTFLs</v>
      </c>
      <c r="BB274" t="str">
        <f>VLOOKUP(B274,$BF$2:$BK$75,3)</f>
        <v>Interior TFLs</v>
      </c>
      <c r="BC274">
        <f>IF(B274&lt;40,B274,IF(VLOOKUP(B274,$BF$2:$BO$75,10,FALSE)="I",40,41))</f>
        <v>40</v>
      </c>
    </row>
    <row r="275" spans="1:55" ht="15" x14ac:dyDescent="0.25">
      <c r="A275">
        <v>3</v>
      </c>
      <c r="B275">
        <v>40</v>
      </c>
      <c r="C275">
        <v>28080</v>
      </c>
      <c r="D275">
        <v>62336</v>
      </c>
      <c r="G275">
        <v>36432</v>
      </c>
      <c r="H275">
        <v>94976</v>
      </c>
      <c r="K275">
        <v>39440</v>
      </c>
      <c r="L275">
        <v>96112</v>
      </c>
      <c r="O275">
        <v>35568</v>
      </c>
      <c r="P275">
        <v>94528</v>
      </c>
      <c r="S275">
        <v>44880</v>
      </c>
      <c r="T275">
        <v>98784</v>
      </c>
      <c r="W275">
        <v>40464</v>
      </c>
      <c r="X275">
        <v>100608</v>
      </c>
      <c r="AA275">
        <v>34992</v>
      </c>
      <c r="AB275">
        <v>93264</v>
      </c>
      <c r="AE275">
        <v>31504</v>
      </c>
      <c r="AF275">
        <v>90272</v>
      </c>
      <c r="AI275" s="151">
        <v>44976</v>
      </c>
      <c r="AJ275" s="151">
        <v>99152</v>
      </c>
      <c r="AM275" s="212">
        <v>36224</v>
      </c>
      <c r="AN275" s="212">
        <v>89584</v>
      </c>
      <c r="AQ275" s="221">
        <v>33728</v>
      </c>
      <c r="AR275" s="221">
        <v>85136</v>
      </c>
      <c r="AU275" s="223">
        <v>37744</v>
      </c>
      <c r="AV275" s="223">
        <v>90272</v>
      </c>
      <c r="AY275">
        <f>A275+1999</f>
        <v>2002</v>
      </c>
      <c r="AZ275" t="str">
        <f>VLOOKUP(B275,$BF$2:$BJ$75,4)</f>
        <v>Interior TFLs</v>
      </c>
      <c r="BA275" t="str">
        <f>VLOOKUP(B275,$BF$2:$BK$75,2)</f>
        <v>InteriorTFLs</v>
      </c>
      <c r="BB275" t="str">
        <f>VLOOKUP(B275,$BF$2:$BK$75,3)</f>
        <v>Interior TFLs</v>
      </c>
      <c r="BC275">
        <f>IF(B275&lt;40,B275,IF(VLOOKUP(B275,$BF$2:$BO$75,10,FALSE)="I",40,41))</f>
        <v>40</v>
      </c>
    </row>
    <row r="276" spans="1:55" ht="15" x14ac:dyDescent="0.25">
      <c r="A276">
        <v>3</v>
      </c>
      <c r="B276">
        <v>40</v>
      </c>
      <c r="C276">
        <v>41504</v>
      </c>
      <c r="D276">
        <v>108800</v>
      </c>
      <c r="G276">
        <v>55408</v>
      </c>
      <c r="H276">
        <v>114160</v>
      </c>
      <c r="K276">
        <v>53040</v>
      </c>
      <c r="L276">
        <v>113872</v>
      </c>
      <c r="O276">
        <v>52384</v>
      </c>
      <c r="P276">
        <v>112064</v>
      </c>
      <c r="S276">
        <v>52048</v>
      </c>
      <c r="T276">
        <v>112384</v>
      </c>
      <c r="W276">
        <v>53312</v>
      </c>
      <c r="X276">
        <v>113632</v>
      </c>
      <c r="AA276">
        <v>51104</v>
      </c>
      <c r="AB276">
        <v>111392</v>
      </c>
      <c r="AE276">
        <v>49312</v>
      </c>
      <c r="AF276">
        <v>110080</v>
      </c>
      <c r="AI276" s="151">
        <v>54192</v>
      </c>
      <c r="AJ276" s="151">
        <v>113600</v>
      </c>
      <c r="AM276" s="212">
        <v>54080</v>
      </c>
      <c r="AN276" s="212">
        <v>114080</v>
      </c>
      <c r="AQ276" s="221">
        <v>54464</v>
      </c>
      <c r="AR276" s="221">
        <v>115168</v>
      </c>
      <c r="AU276" s="223">
        <v>54736</v>
      </c>
      <c r="AV276" s="223">
        <v>114816</v>
      </c>
      <c r="AY276">
        <f>A276+1999</f>
        <v>2002</v>
      </c>
      <c r="AZ276" t="str">
        <f>VLOOKUP(B276,$BF$2:$BJ$75,4)</f>
        <v>Interior TFLs</v>
      </c>
      <c r="BA276" t="str">
        <f>VLOOKUP(B276,$BF$2:$BK$75,2)</f>
        <v>InteriorTFLs</v>
      </c>
      <c r="BB276" t="str">
        <f>VLOOKUP(B276,$BF$2:$BK$75,3)</f>
        <v>Interior TFLs</v>
      </c>
      <c r="BC276">
        <f>IF(B276&lt;40,B276,IF(VLOOKUP(B276,$BF$2:$BO$75,10,FALSE)="I",40,41))</f>
        <v>40</v>
      </c>
    </row>
    <row r="277" spans="1:55" ht="15" x14ac:dyDescent="0.25">
      <c r="A277">
        <v>3</v>
      </c>
      <c r="B277">
        <v>40</v>
      </c>
      <c r="C277">
        <v>110624</v>
      </c>
      <c r="D277">
        <v>257552</v>
      </c>
      <c r="G277">
        <v>114368</v>
      </c>
      <c r="H277">
        <v>290640</v>
      </c>
      <c r="K277">
        <v>112464</v>
      </c>
      <c r="L277">
        <v>294672</v>
      </c>
      <c r="O277">
        <v>111392</v>
      </c>
      <c r="P277">
        <v>292256</v>
      </c>
      <c r="S277">
        <v>99728</v>
      </c>
      <c r="T277">
        <v>275392</v>
      </c>
      <c r="W277">
        <v>106928</v>
      </c>
      <c r="X277">
        <v>287840</v>
      </c>
      <c r="AA277">
        <v>106800</v>
      </c>
      <c r="AB277">
        <v>296800</v>
      </c>
      <c r="AE277">
        <v>97824</v>
      </c>
      <c r="AF277">
        <v>270368</v>
      </c>
      <c r="AI277" s="151">
        <v>97776</v>
      </c>
      <c r="AJ277" s="151">
        <v>265776</v>
      </c>
      <c r="AM277" s="212">
        <v>92880</v>
      </c>
      <c r="AN277" s="212">
        <v>260624</v>
      </c>
      <c r="AQ277" s="221">
        <v>90272</v>
      </c>
      <c r="AR277" s="221">
        <v>257808</v>
      </c>
      <c r="AU277" s="223">
        <v>88144</v>
      </c>
      <c r="AV277" s="223">
        <v>262160</v>
      </c>
      <c r="AY277">
        <f>A277+1999</f>
        <v>2002</v>
      </c>
      <c r="AZ277" t="str">
        <f>VLOOKUP(B277,$BF$2:$BJ$75,4)</f>
        <v>Interior TFLs</v>
      </c>
      <c r="BA277" t="str">
        <f>VLOOKUP(B277,$BF$2:$BK$75,2)</f>
        <v>InteriorTFLs</v>
      </c>
      <c r="BB277" t="str">
        <f>VLOOKUP(B277,$BF$2:$BK$75,3)</f>
        <v>Interior TFLs</v>
      </c>
      <c r="BC277">
        <f>IF(B277&lt;40,B277,IF(VLOOKUP(B277,$BF$2:$BO$75,10,FALSE)="I",40,41))</f>
        <v>40</v>
      </c>
    </row>
    <row r="278" spans="1:55" ht="15" x14ac:dyDescent="0.25">
      <c r="A278">
        <v>3</v>
      </c>
      <c r="B278">
        <v>40</v>
      </c>
      <c r="C278">
        <v>63776</v>
      </c>
      <c r="D278">
        <v>214368</v>
      </c>
      <c r="G278">
        <v>99776</v>
      </c>
      <c r="H278">
        <v>346192</v>
      </c>
      <c r="K278">
        <v>103680</v>
      </c>
      <c r="L278">
        <v>353744</v>
      </c>
      <c r="O278">
        <v>103136</v>
      </c>
      <c r="P278">
        <v>349904</v>
      </c>
      <c r="S278">
        <v>103056</v>
      </c>
      <c r="T278">
        <v>351952</v>
      </c>
      <c r="W278">
        <v>100480</v>
      </c>
      <c r="X278">
        <v>343408</v>
      </c>
      <c r="AA278">
        <v>108112</v>
      </c>
      <c r="AB278">
        <v>347968</v>
      </c>
      <c r="AE278">
        <v>98624</v>
      </c>
      <c r="AF278">
        <v>337168</v>
      </c>
      <c r="AI278" s="151">
        <v>93952</v>
      </c>
      <c r="AJ278" s="151">
        <v>341104</v>
      </c>
      <c r="AM278" s="212">
        <v>94768</v>
      </c>
      <c r="AN278" s="212">
        <v>335536</v>
      </c>
      <c r="AQ278" s="221">
        <v>102848</v>
      </c>
      <c r="AR278" s="221">
        <v>341456</v>
      </c>
      <c r="AU278" s="223">
        <v>101904</v>
      </c>
      <c r="AV278" s="223">
        <v>346864</v>
      </c>
      <c r="AY278">
        <f>A278+1999</f>
        <v>2002</v>
      </c>
      <c r="AZ278" t="str">
        <f>VLOOKUP(B278,$BF$2:$BJ$75,4)</f>
        <v>Interior TFLs</v>
      </c>
      <c r="BA278" t="str">
        <f>VLOOKUP(B278,$BF$2:$BK$75,2)</f>
        <v>InteriorTFLs</v>
      </c>
      <c r="BB278" t="str">
        <f>VLOOKUP(B278,$BF$2:$BK$75,3)</f>
        <v>Interior TFLs</v>
      </c>
      <c r="BC278">
        <f>IF(B278&lt;40,B278,IF(VLOOKUP(B278,$BF$2:$BO$75,10,FALSE)="I",40,41))</f>
        <v>40</v>
      </c>
    </row>
    <row r="279" spans="1:55" ht="15" x14ac:dyDescent="0.25">
      <c r="A279">
        <v>3</v>
      </c>
      <c r="B279">
        <v>40</v>
      </c>
      <c r="C279">
        <v>126032</v>
      </c>
      <c r="D279">
        <v>334432</v>
      </c>
      <c r="G279">
        <v>149584</v>
      </c>
      <c r="H279">
        <v>406304</v>
      </c>
      <c r="K279">
        <v>141760</v>
      </c>
      <c r="L279">
        <v>398368</v>
      </c>
      <c r="O279">
        <v>143824</v>
      </c>
      <c r="P279">
        <v>397600</v>
      </c>
      <c r="S279">
        <v>138288</v>
      </c>
      <c r="T279">
        <v>382864</v>
      </c>
      <c r="W279">
        <v>139856</v>
      </c>
      <c r="X279">
        <v>393408</v>
      </c>
      <c r="AA279">
        <v>141184</v>
      </c>
      <c r="AB279">
        <v>386496</v>
      </c>
      <c r="AE279">
        <v>132336</v>
      </c>
      <c r="AF279">
        <v>387552</v>
      </c>
      <c r="AI279" s="151">
        <v>133408</v>
      </c>
      <c r="AJ279" s="151">
        <v>377344</v>
      </c>
      <c r="AM279" s="212">
        <v>140160</v>
      </c>
      <c r="AN279" s="212">
        <v>371888</v>
      </c>
      <c r="AQ279" s="221">
        <v>134240</v>
      </c>
      <c r="AR279" s="221">
        <v>360272</v>
      </c>
      <c r="AU279" s="223">
        <v>132896</v>
      </c>
      <c r="AV279" s="223">
        <v>359488</v>
      </c>
      <c r="AY279">
        <f>A279+1999</f>
        <v>2002</v>
      </c>
      <c r="AZ279" t="str">
        <f>VLOOKUP(B279,$BF$2:$BJ$75,4)</f>
        <v>Interior TFLs</v>
      </c>
      <c r="BA279" t="str">
        <f>VLOOKUP(B279,$BF$2:$BK$75,2)</f>
        <v>InteriorTFLs</v>
      </c>
      <c r="BB279" t="str">
        <f>VLOOKUP(B279,$BF$2:$BK$75,3)</f>
        <v>Interior TFLs</v>
      </c>
      <c r="BC279">
        <f>IF(B279&lt;40,B279,IF(VLOOKUP(B279,$BF$2:$BO$75,10,FALSE)="I",40,41))</f>
        <v>40</v>
      </c>
    </row>
    <row r="280" spans="1:55" ht="15" x14ac:dyDescent="0.25">
      <c r="A280">
        <v>3</v>
      </c>
      <c r="B280">
        <v>40</v>
      </c>
      <c r="C280">
        <v>197872</v>
      </c>
      <c r="D280">
        <v>486400</v>
      </c>
      <c r="G280">
        <v>235248</v>
      </c>
      <c r="H280">
        <v>535344</v>
      </c>
      <c r="K280">
        <v>228880</v>
      </c>
      <c r="L280">
        <v>531040</v>
      </c>
      <c r="O280">
        <v>252496</v>
      </c>
      <c r="P280">
        <v>567856</v>
      </c>
      <c r="S280">
        <v>216064</v>
      </c>
      <c r="T280">
        <v>523680</v>
      </c>
      <c r="W280">
        <v>230880</v>
      </c>
      <c r="X280">
        <v>534720</v>
      </c>
      <c r="AA280">
        <v>235600</v>
      </c>
      <c r="AB280">
        <v>559920</v>
      </c>
      <c r="AE280">
        <v>201936</v>
      </c>
      <c r="AF280">
        <v>518640</v>
      </c>
      <c r="AI280" s="151">
        <v>200592</v>
      </c>
      <c r="AJ280" s="151">
        <v>510032</v>
      </c>
      <c r="AM280" s="212">
        <v>206752</v>
      </c>
      <c r="AN280" s="212">
        <v>505232</v>
      </c>
      <c r="AQ280" s="221">
        <v>199952</v>
      </c>
      <c r="AR280" s="221">
        <v>500848</v>
      </c>
      <c r="AU280" s="223">
        <v>185712</v>
      </c>
      <c r="AV280" s="223">
        <v>493360</v>
      </c>
      <c r="AY280">
        <f>A280+1999</f>
        <v>2002</v>
      </c>
      <c r="AZ280" t="str">
        <f>VLOOKUP(B280,$BF$2:$BJ$75,4)</f>
        <v>Interior TFLs</v>
      </c>
      <c r="BA280" t="str">
        <f>VLOOKUP(B280,$BF$2:$BK$75,2)</f>
        <v>InteriorTFLs</v>
      </c>
      <c r="BB280" t="str">
        <f>VLOOKUP(B280,$BF$2:$BK$75,3)</f>
        <v>Interior TFLs</v>
      </c>
      <c r="BC280">
        <f>IF(B280&lt;40,B280,IF(VLOOKUP(B280,$BF$2:$BO$75,10,FALSE)="I",40,41))</f>
        <v>40</v>
      </c>
    </row>
    <row r="281" spans="1:55" ht="15" x14ac:dyDescent="0.25">
      <c r="A281">
        <v>3</v>
      </c>
      <c r="B281">
        <v>40</v>
      </c>
      <c r="C281">
        <v>478592</v>
      </c>
      <c r="D281">
        <v>993184</v>
      </c>
      <c r="G281">
        <v>752368</v>
      </c>
      <c r="H281">
        <v>1302096</v>
      </c>
      <c r="K281">
        <v>725680</v>
      </c>
      <c r="L281">
        <v>1302592</v>
      </c>
      <c r="O281">
        <v>735328</v>
      </c>
      <c r="P281">
        <v>1302032</v>
      </c>
      <c r="S281">
        <v>737488</v>
      </c>
      <c r="T281">
        <v>1307200</v>
      </c>
      <c r="W281">
        <v>738512</v>
      </c>
      <c r="X281">
        <v>1282576</v>
      </c>
      <c r="AA281">
        <v>763472</v>
      </c>
      <c r="AB281">
        <v>1313344</v>
      </c>
      <c r="AE281">
        <v>728768</v>
      </c>
      <c r="AF281">
        <v>1287264</v>
      </c>
      <c r="AI281" s="151">
        <v>720944</v>
      </c>
      <c r="AJ281" s="151">
        <v>1270560</v>
      </c>
      <c r="AM281" s="212">
        <v>729104</v>
      </c>
      <c r="AN281" s="212">
        <v>1277792</v>
      </c>
      <c r="AQ281" s="221">
        <v>724176</v>
      </c>
      <c r="AR281" s="221">
        <v>1275888</v>
      </c>
      <c r="AU281" s="223">
        <v>743472</v>
      </c>
      <c r="AV281" s="223">
        <v>1302432</v>
      </c>
      <c r="AY281">
        <f>A281+1999</f>
        <v>2002</v>
      </c>
      <c r="AZ281" t="str">
        <f>VLOOKUP(B281,$BF$2:$BJ$75,4)</f>
        <v>Interior TFLs</v>
      </c>
      <c r="BA281" t="str">
        <f>VLOOKUP(B281,$BF$2:$BK$75,2)</f>
        <v>InteriorTFLs</v>
      </c>
      <c r="BB281" t="str">
        <f>VLOOKUP(B281,$BF$2:$BK$75,3)</f>
        <v>Interior TFLs</v>
      </c>
      <c r="BC281">
        <f>IF(B281&lt;40,B281,IF(VLOOKUP(B281,$BF$2:$BO$75,10,FALSE)="I",40,41))</f>
        <v>40</v>
      </c>
    </row>
    <row r="282" spans="1:55" ht="15" x14ac:dyDescent="0.25">
      <c r="A282">
        <v>3</v>
      </c>
      <c r="B282">
        <v>41</v>
      </c>
      <c r="C282">
        <v>0</v>
      </c>
      <c r="D282">
        <v>0</v>
      </c>
      <c r="G282">
        <v>0</v>
      </c>
      <c r="H282">
        <v>0</v>
      </c>
      <c r="K282">
        <v>0</v>
      </c>
      <c r="L282">
        <v>0</v>
      </c>
      <c r="O282">
        <v>0</v>
      </c>
      <c r="P282">
        <v>0</v>
      </c>
      <c r="S282">
        <v>0</v>
      </c>
      <c r="T282">
        <v>0</v>
      </c>
      <c r="W282">
        <v>0</v>
      </c>
      <c r="X282">
        <v>0</v>
      </c>
      <c r="AA282">
        <v>0</v>
      </c>
      <c r="AB282">
        <v>0</v>
      </c>
      <c r="AE282">
        <v>0</v>
      </c>
      <c r="AF282">
        <v>0</v>
      </c>
      <c r="AI282" s="151">
        <v>0</v>
      </c>
      <c r="AJ282" s="151">
        <v>0</v>
      </c>
      <c r="AM282" s="212">
        <v>0</v>
      </c>
      <c r="AN282" s="212">
        <v>0</v>
      </c>
      <c r="AQ282" s="221">
        <v>0</v>
      </c>
      <c r="AR282" s="221">
        <v>0</v>
      </c>
      <c r="AU282" s="223">
        <v>0</v>
      </c>
      <c r="AV282" s="223">
        <v>0</v>
      </c>
      <c r="AY282">
        <f>A282+1999</f>
        <v>2002</v>
      </c>
      <c r="AZ282" t="str">
        <f>VLOOKUP(B282,$BF$2:$BJ$75,4)</f>
        <v>Coast TFLs</v>
      </c>
      <c r="BA282" t="str">
        <f>VLOOKUP(B282,$BF$2:$BK$75,2)</f>
        <v>CoastTFLs</v>
      </c>
      <c r="BB282" t="str">
        <f>VLOOKUP(B282,$BF$2:$BK$75,3)</f>
        <v>Coast TFLs</v>
      </c>
      <c r="BC282">
        <f>IF(B282&lt;40,B282,IF(VLOOKUP(B282,$BF$2:$BO$75,10,FALSE)="I",40,41))</f>
        <v>41</v>
      </c>
    </row>
    <row r="283" spans="1:55" ht="15" x14ac:dyDescent="0.25">
      <c r="A283">
        <v>3</v>
      </c>
      <c r="B283">
        <v>41</v>
      </c>
      <c r="C283">
        <v>0</v>
      </c>
      <c r="D283">
        <v>0</v>
      </c>
      <c r="G283">
        <v>0</v>
      </c>
      <c r="H283">
        <v>0</v>
      </c>
      <c r="K283">
        <v>0</v>
      </c>
      <c r="L283">
        <v>0</v>
      </c>
      <c r="O283">
        <v>0</v>
      </c>
      <c r="P283">
        <v>0</v>
      </c>
      <c r="S283">
        <v>0</v>
      </c>
      <c r="T283">
        <v>0</v>
      </c>
      <c r="W283">
        <v>0</v>
      </c>
      <c r="X283">
        <v>0</v>
      </c>
      <c r="AA283">
        <v>0</v>
      </c>
      <c r="AB283">
        <v>0</v>
      </c>
      <c r="AE283">
        <v>0</v>
      </c>
      <c r="AF283">
        <v>0</v>
      </c>
      <c r="AI283" s="151">
        <v>0</v>
      </c>
      <c r="AJ283" s="151">
        <v>0</v>
      </c>
      <c r="AM283" s="212">
        <v>0</v>
      </c>
      <c r="AN283" s="212">
        <v>0</v>
      </c>
      <c r="AQ283" s="221">
        <v>0</v>
      </c>
      <c r="AR283" s="221">
        <v>0</v>
      </c>
      <c r="AU283" s="223">
        <v>0</v>
      </c>
      <c r="AV283" s="223">
        <v>0</v>
      </c>
      <c r="AY283">
        <f>A283+1999</f>
        <v>2002</v>
      </c>
      <c r="AZ283" t="str">
        <f>VLOOKUP(B283,$BF$2:$BJ$75,4)</f>
        <v>Coast TFLs</v>
      </c>
      <c r="BA283" t="str">
        <f>VLOOKUP(B283,$BF$2:$BK$75,2)</f>
        <v>CoastTFLs</v>
      </c>
      <c r="BB283" t="str">
        <f>VLOOKUP(B283,$BF$2:$BK$75,3)</f>
        <v>Coast TFLs</v>
      </c>
      <c r="BC283">
        <f>IF(B283&lt;40,B283,IF(VLOOKUP(B283,$BF$2:$BO$75,10,FALSE)="I",40,41))</f>
        <v>41</v>
      </c>
    </row>
    <row r="284" spans="1:55" ht="15" x14ac:dyDescent="0.25">
      <c r="A284">
        <v>3</v>
      </c>
      <c r="B284">
        <v>41</v>
      </c>
      <c r="C284">
        <v>0</v>
      </c>
      <c r="D284">
        <v>0</v>
      </c>
      <c r="G284">
        <v>0</v>
      </c>
      <c r="H284">
        <v>0</v>
      </c>
      <c r="K284">
        <v>0</v>
      </c>
      <c r="L284">
        <v>0</v>
      </c>
      <c r="O284">
        <v>0</v>
      </c>
      <c r="P284">
        <v>0</v>
      </c>
      <c r="S284">
        <v>0</v>
      </c>
      <c r="T284">
        <v>0</v>
      </c>
      <c r="W284">
        <v>0</v>
      </c>
      <c r="X284">
        <v>0</v>
      </c>
      <c r="AA284">
        <v>0</v>
      </c>
      <c r="AB284">
        <v>0</v>
      </c>
      <c r="AE284">
        <v>0</v>
      </c>
      <c r="AF284">
        <v>0</v>
      </c>
      <c r="AI284" s="151">
        <v>0</v>
      </c>
      <c r="AJ284" s="151">
        <v>0</v>
      </c>
      <c r="AM284" s="212">
        <v>0</v>
      </c>
      <c r="AN284" s="212">
        <v>0</v>
      </c>
      <c r="AQ284" s="221">
        <v>0</v>
      </c>
      <c r="AR284" s="221">
        <v>0</v>
      </c>
      <c r="AU284" s="223">
        <v>0</v>
      </c>
      <c r="AV284" s="223">
        <v>0</v>
      </c>
      <c r="AY284">
        <f>A284+1999</f>
        <v>2002</v>
      </c>
      <c r="AZ284" t="str">
        <f>VLOOKUP(B284,$BF$2:$BJ$75,4)</f>
        <v>Coast TFLs</v>
      </c>
      <c r="BA284" t="str">
        <f>VLOOKUP(B284,$BF$2:$BK$75,2)</f>
        <v>CoastTFLs</v>
      </c>
      <c r="BB284" t="str">
        <f>VLOOKUP(B284,$BF$2:$BK$75,3)</f>
        <v>Coast TFLs</v>
      </c>
      <c r="BC284">
        <f>IF(B284&lt;40,B284,IF(VLOOKUP(B284,$BF$2:$BO$75,10,FALSE)="I",40,41))</f>
        <v>41</v>
      </c>
    </row>
    <row r="285" spans="1:55" ht="15" x14ac:dyDescent="0.25">
      <c r="A285">
        <v>3</v>
      </c>
      <c r="B285">
        <v>41</v>
      </c>
      <c r="C285">
        <v>0</v>
      </c>
      <c r="D285">
        <v>0</v>
      </c>
      <c r="G285">
        <v>0</v>
      </c>
      <c r="H285">
        <v>0</v>
      </c>
      <c r="K285">
        <v>0</v>
      </c>
      <c r="L285">
        <v>0</v>
      </c>
      <c r="O285">
        <v>0</v>
      </c>
      <c r="P285">
        <v>0</v>
      </c>
      <c r="S285">
        <v>0</v>
      </c>
      <c r="T285">
        <v>0</v>
      </c>
      <c r="W285">
        <v>0</v>
      </c>
      <c r="X285">
        <v>0</v>
      </c>
      <c r="AA285">
        <v>0</v>
      </c>
      <c r="AB285">
        <v>0</v>
      </c>
      <c r="AE285">
        <v>0</v>
      </c>
      <c r="AF285">
        <v>0</v>
      </c>
      <c r="AI285" s="151">
        <v>0</v>
      </c>
      <c r="AJ285" s="151">
        <v>0</v>
      </c>
      <c r="AM285" s="212">
        <v>0</v>
      </c>
      <c r="AN285" s="212">
        <v>0</v>
      </c>
      <c r="AQ285" s="221">
        <v>0</v>
      </c>
      <c r="AR285" s="221">
        <v>0</v>
      </c>
      <c r="AU285" s="223">
        <v>0</v>
      </c>
      <c r="AV285" s="223">
        <v>0</v>
      </c>
      <c r="AY285">
        <f>A285+1999</f>
        <v>2002</v>
      </c>
      <c r="AZ285" t="str">
        <f>VLOOKUP(B285,$BF$2:$BJ$75,4)</f>
        <v>Coast TFLs</v>
      </c>
      <c r="BA285" t="str">
        <f>VLOOKUP(B285,$BF$2:$BK$75,2)</f>
        <v>CoastTFLs</v>
      </c>
      <c r="BB285" t="str">
        <f>VLOOKUP(B285,$BF$2:$BK$75,3)</f>
        <v>Coast TFLs</v>
      </c>
      <c r="BC285">
        <f>IF(B285&lt;40,B285,IF(VLOOKUP(B285,$BF$2:$BO$75,10,FALSE)="I",40,41))</f>
        <v>41</v>
      </c>
    </row>
    <row r="286" spans="1:55" ht="15" x14ac:dyDescent="0.25">
      <c r="A286">
        <v>3</v>
      </c>
      <c r="B286">
        <v>41</v>
      </c>
      <c r="C286">
        <v>0</v>
      </c>
      <c r="D286">
        <v>0</v>
      </c>
      <c r="G286">
        <v>0</v>
      </c>
      <c r="H286">
        <v>0</v>
      </c>
      <c r="K286">
        <v>0</v>
      </c>
      <c r="L286">
        <v>0</v>
      </c>
      <c r="O286">
        <v>0</v>
      </c>
      <c r="P286">
        <v>0</v>
      </c>
      <c r="S286">
        <v>0</v>
      </c>
      <c r="T286">
        <v>0</v>
      </c>
      <c r="W286">
        <v>0</v>
      </c>
      <c r="X286">
        <v>0</v>
      </c>
      <c r="AA286">
        <v>0</v>
      </c>
      <c r="AB286">
        <v>0</v>
      </c>
      <c r="AE286">
        <v>0</v>
      </c>
      <c r="AF286">
        <v>0</v>
      </c>
      <c r="AI286" s="151">
        <v>0</v>
      </c>
      <c r="AJ286" s="151">
        <v>0</v>
      </c>
      <c r="AM286" s="212">
        <v>0</v>
      </c>
      <c r="AN286" s="212">
        <v>0</v>
      </c>
      <c r="AQ286" s="221">
        <v>0</v>
      </c>
      <c r="AR286" s="221">
        <v>0</v>
      </c>
      <c r="AU286" s="223">
        <v>0</v>
      </c>
      <c r="AV286" s="223">
        <v>0</v>
      </c>
      <c r="AY286">
        <f>A286+1999</f>
        <v>2002</v>
      </c>
      <c r="AZ286" t="str">
        <f>VLOOKUP(B286,$BF$2:$BJ$75,4)</f>
        <v>Coast TFLs</v>
      </c>
      <c r="BA286" t="str">
        <f>VLOOKUP(B286,$BF$2:$BK$75,2)</f>
        <v>CoastTFLs</v>
      </c>
      <c r="BB286" t="str">
        <f>VLOOKUP(B286,$BF$2:$BK$75,3)</f>
        <v>Coast TFLs</v>
      </c>
      <c r="BC286">
        <f>IF(B286&lt;40,B286,IF(VLOOKUP(B286,$BF$2:$BO$75,10,FALSE)="I",40,41))</f>
        <v>41</v>
      </c>
    </row>
    <row r="287" spans="1:55" ht="15" x14ac:dyDescent="0.25">
      <c r="A287">
        <v>3</v>
      </c>
      <c r="B287">
        <v>41</v>
      </c>
      <c r="C287">
        <v>0</v>
      </c>
      <c r="D287">
        <v>0</v>
      </c>
      <c r="G287">
        <v>0</v>
      </c>
      <c r="H287">
        <v>0</v>
      </c>
      <c r="K287">
        <v>0</v>
      </c>
      <c r="L287">
        <v>0</v>
      </c>
      <c r="O287">
        <v>0</v>
      </c>
      <c r="P287">
        <v>0</v>
      </c>
      <c r="S287">
        <v>0</v>
      </c>
      <c r="T287">
        <v>0</v>
      </c>
      <c r="W287">
        <v>0</v>
      </c>
      <c r="X287">
        <v>0</v>
      </c>
      <c r="AA287">
        <v>0</v>
      </c>
      <c r="AB287">
        <v>0</v>
      </c>
      <c r="AE287">
        <v>0</v>
      </c>
      <c r="AF287">
        <v>0</v>
      </c>
      <c r="AI287" s="151">
        <v>0</v>
      </c>
      <c r="AJ287" s="151">
        <v>0</v>
      </c>
      <c r="AM287" s="212">
        <v>0</v>
      </c>
      <c r="AN287" s="212">
        <v>0</v>
      </c>
      <c r="AQ287" s="221">
        <v>0</v>
      </c>
      <c r="AR287" s="221">
        <v>0</v>
      </c>
      <c r="AU287" s="223">
        <v>0</v>
      </c>
      <c r="AV287" s="223">
        <v>0</v>
      </c>
      <c r="AY287">
        <f>A287+1999</f>
        <v>2002</v>
      </c>
      <c r="AZ287" t="str">
        <f>VLOOKUP(B287,$BF$2:$BJ$75,4)</f>
        <v>Coast TFLs</v>
      </c>
      <c r="BA287" t="str">
        <f>VLOOKUP(B287,$BF$2:$BK$75,2)</f>
        <v>CoastTFLs</v>
      </c>
      <c r="BB287" t="str">
        <f>VLOOKUP(B287,$BF$2:$BK$75,3)</f>
        <v>Coast TFLs</v>
      </c>
      <c r="BC287">
        <f>IF(B287&lt;40,B287,IF(VLOOKUP(B287,$BF$2:$BO$75,10,FALSE)="I",40,41))</f>
        <v>41</v>
      </c>
    </row>
    <row r="288" spans="1:55" ht="15" x14ac:dyDescent="0.25">
      <c r="A288">
        <v>3</v>
      </c>
      <c r="B288">
        <v>41</v>
      </c>
      <c r="C288">
        <v>0</v>
      </c>
      <c r="D288">
        <v>0</v>
      </c>
      <c r="G288">
        <v>0</v>
      </c>
      <c r="H288">
        <v>0</v>
      </c>
      <c r="K288">
        <v>0</v>
      </c>
      <c r="L288">
        <v>0</v>
      </c>
      <c r="O288">
        <v>0</v>
      </c>
      <c r="P288">
        <v>0</v>
      </c>
      <c r="S288">
        <v>0</v>
      </c>
      <c r="T288">
        <v>0</v>
      </c>
      <c r="W288">
        <v>0</v>
      </c>
      <c r="X288">
        <v>0</v>
      </c>
      <c r="AA288">
        <v>0</v>
      </c>
      <c r="AB288">
        <v>0</v>
      </c>
      <c r="AE288">
        <v>0</v>
      </c>
      <c r="AF288">
        <v>0</v>
      </c>
      <c r="AI288" s="151">
        <v>0</v>
      </c>
      <c r="AJ288" s="151">
        <v>0</v>
      </c>
      <c r="AM288" s="212">
        <v>0</v>
      </c>
      <c r="AN288" s="212">
        <v>0</v>
      </c>
      <c r="AQ288" s="221">
        <v>0</v>
      </c>
      <c r="AR288" s="221">
        <v>0</v>
      </c>
      <c r="AU288" s="223">
        <v>0</v>
      </c>
      <c r="AV288" s="223">
        <v>0</v>
      </c>
      <c r="AY288">
        <f>A288+1999</f>
        <v>2002</v>
      </c>
      <c r="AZ288" t="str">
        <f>VLOOKUP(B288,$BF$2:$BJ$75,4)</f>
        <v>Coast TFLs</v>
      </c>
      <c r="BA288" t="str">
        <f>VLOOKUP(B288,$BF$2:$BK$75,2)</f>
        <v>CoastTFLs</v>
      </c>
      <c r="BB288" t="str">
        <f>VLOOKUP(B288,$BF$2:$BK$75,3)</f>
        <v>Coast TFLs</v>
      </c>
      <c r="BC288">
        <f>IF(B288&lt;40,B288,IF(VLOOKUP(B288,$BF$2:$BO$75,10,FALSE)="I",40,41))</f>
        <v>41</v>
      </c>
    </row>
    <row r="289" spans="1:55" ht="15" x14ac:dyDescent="0.25">
      <c r="A289">
        <v>3</v>
      </c>
      <c r="B289">
        <v>41</v>
      </c>
      <c r="C289">
        <v>0</v>
      </c>
      <c r="D289">
        <v>0</v>
      </c>
      <c r="G289">
        <v>0</v>
      </c>
      <c r="H289">
        <v>0</v>
      </c>
      <c r="K289">
        <v>0</v>
      </c>
      <c r="L289">
        <v>0</v>
      </c>
      <c r="O289">
        <v>0</v>
      </c>
      <c r="P289">
        <v>0</v>
      </c>
      <c r="S289">
        <v>0</v>
      </c>
      <c r="T289">
        <v>0</v>
      </c>
      <c r="W289">
        <v>0</v>
      </c>
      <c r="X289">
        <v>0</v>
      </c>
      <c r="AA289">
        <v>0</v>
      </c>
      <c r="AB289">
        <v>0</v>
      </c>
      <c r="AE289">
        <v>0</v>
      </c>
      <c r="AF289">
        <v>0</v>
      </c>
      <c r="AI289" s="151">
        <v>0</v>
      </c>
      <c r="AJ289" s="151">
        <v>0</v>
      </c>
      <c r="AM289" s="212">
        <v>0</v>
      </c>
      <c r="AN289" s="212">
        <v>0</v>
      </c>
      <c r="AQ289" s="221">
        <v>0</v>
      </c>
      <c r="AR289" s="221">
        <v>0</v>
      </c>
      <c r="AU289" s="223">
        <v>0</v>
      </c>
      <c r="AV289" s="223">
        <v>0</v>
      </c>
      <c r="AY289">
        <f>A289+1999</f>
        <v>2002</v>
      </c>
      <c r="AZ289" t="str">
        <f>VLOOKUP(B289,$BF$2:$BJ$75,4)</f>
        <v>Coast TFLs</v>
      </c>
      <c r="BA289" t="str">
        <f>VLOOKUP(B289,$BF$2:$BK$75,2)</f>
        <v>CoastTFLs</v>
      </c>
      <c r="BB289" t="str">
        <f>VLOOKUP(B289,$BF$2:$BK$75,3)</f>
        <v>Coast TFLs</v>
      </c>
      <c r="BC289">
        <f>IF(B289&lt;40,B289,IF(VLOOKUP(B289,$BF$2:$BO$75,10,FALSE)="I",40,41))</f>
        <v>41</v>
      </c>
    </row>
    <row r="290" spans="1:55" ht="15" x14ac:dyDescent="0.25">
      <c r="A290">
        <v>3</v>
      </c>
      <c r="B290">
        <v>41</v>
      </c>
      <c r="C290">
        <v>0</v>
      </c>
      <c r="D290">
        <v>0</v>
      </c>
      <c r="G290">
        <v>0</v>
      </c>
      <c r="H290">
        <v>0</v>
      </c>
      <c r="K290">
        <v>0</v>
      </c>
      <c r="L290">
        <v>0</v>
      </c>
      <c r="O290">
        <v>0</v>
      </c>
      <c r="P290">
        <v>0</v>
      </c>
      <c r="S290">
        <v>0</v>
      </c>
      <c r="T290">
        <v>0</v>
      </c>
      <c r="W290">
        <v>0</v>
      </c>
      <c r="X290">
        <v>0</v>
      </c>
      <c r="AA290">
        <v>0</v>
      </c>
      <c r="AB290">
        <v>0</v>
      </c>
      <c r="AE290">
        <v>0</v>
      </c>
      <c r="AF290">
        <v>0</v>
      </c>
      <c r="AI290" s="151">
        <v>0</v>
      </c>
      <c r="AJ290" s="151">
        <v>0</v>
      </c>
      <c r="AM290" s="212">
        <v>0</v>
      </c>
      <c r="AN290" s="212">
        <v>0</v>
      </c>
      <c r="AQ290" s="221">
        <v>0</v>
      </c>
      <c r="AR290" s="221">
        <v>0</v>
      </c>
      <c r="AU290" s="223">
        <v>0</v>
      </c>
      <c r="AV290" s="223">
        <v>0</v>
      </c>
      <c r="AY290">
        <f>A290+1999</f>
        <v>2002</v>
      </c>
      <c r="AZ290" t="str">
        <f>VLOOKUP(B290,$BF$2:$BJ$75,4)</f>
        <v>Coast TFLs</v>
      </c>
      <c r="BA290" t="str">
        <f>VLOOKUP(B290,$BF$2:$BK$75,2)</f>
        <v>CoastTFLs</v>
      </c>
      <c r="BB290" t="str">
        <f>VLOOKUP(B290,$BF$2:$BK$75,3)</f>
        <v>Coast TFLs</v>
      </c>
      <c r="BC290">
        <f>IF(B290&lt;40,B290,IF(VLOOKUP(B290,$BF$2:$BO$75,10,FALSE)="I",40,41))</f>
        <v>41</v>
      </c>
    </row>
    <row r="291" spans="1:55" ht="15" x14ac:dyDescent="0.25">
      <c r="A291">
        <v>3</v>
      </c>
      <c r="B291">
        <v>41</v>
      </c>
      <c r="C291">
        <v>0</v>
      </c>
      <c r="D291">
        <v>0</v>
      </c>
      <c r="G291">
        <v>0</v>
      </c>
      <c r="H291">
        <v>0</v>
      </c>
      <c r="K291">
        <v>0</v>
      </c>
      <c r="L291">
        <v>0</v>
      </c>
      <c r="O291">
        <v>0</v>
      </c>
      <c r="P291">
        <v>0</v>
      </c>
      <c r="S291">
        <v>0</v>
      </c>
      <c r="T291">
        <v>0</v>
      </c>
      <c r="W291">
        <v>0</v>
      </c>
      <c r="X291">
        <v>0</v>
      </c>
      <c r="AA291">
        <v>0</v>
      </c>
      <c r="AB291">
        <v>0</v>
      </c>
      <c r="AE291">
        <v>0</v>
      </c>
      <c r="AF291">
        <v>0</v>
      </c>
      <c r="AI291" s="151">
        <v>0</v>
      </c>
      <c r="AJ291" s="151">
        <v>0</v>
      </c>
      <c r="AM291" s="212">
        <v>0</v>
      </c>
      <c r="AN291" s="212">
        <v>0</v>
      </c>
      <c r="AQ291" s="221">
        <v>0</v>
      </c>
      <c r="AR291" s="221">
        <v>0</v>
      </c>
      <c r="AU291" s="223">
        <v>0</v>
      </c>
      <c r="AV291" s="223">
        <v>0</v>
      </c>
      <c r="AY291">
        <f>A291+1999</f>
        <v>2002</v>
      </c>
      <c r="AZ291" t="str">
        <f>VLOOKUP(B291,$BF$2:$BJ$75,4)</f>
        <v>Coast TFLs</v>
      </c>
      <c r="BA291" t="str">
        <f>VLOOKUP(B291,$BF$2:$BK$75,2)</f>
        <v>CoastTFLs</v>
      </c>
      <c r="BB291" t="str">
        <f>VLOOKUP(B291,$BF$2:$BK$75,3)</f>
        <v>Coast TFLs</v>
      </c>
      <c r="BC291">
        <f>IF(B291&lt;40,B291,IF(VLOOKUP(B291,$BF$2:$BO$75,10,FALSE)="I",40,41))</f>
        <v>41</v>
      </c>
    </row>
    <row r="292" spans="1:55" ht="15" x14ac:dyDescent="0.25">
      <c r="A292">
        <v>3</v>
      </c>
      <c r="B292">
        <v>41</v>
      </c>
      <c r="C292">
        <v>0</v>
      </c>
      <c r="D292">
        <v>0</v>
      </c>
      <c r="G292">
        <v>0</v>
      </c>
      <c r="H292">
        <v>0</v>
      </c>
      <c r="K292">
        <v>0</v>
      </c>
      <c r="L292">
        <v>0</v>
      </c>
      <c r="O292">
        <v>0</v>
      </c>
      <c r="P292">
        <v>0</v>
      </c>
      <c r="S292">
        <v>0</v>
      </c>
      <c r="T292">
        <v>0</v>
      </c>
      <c r="W292">
        <v>0</v>
      </c>
      <c r="X292">
        <v>0</v>
      </c>
      <c r="AA292">
        <v>0</v>
      </c>
      <c r="AB292">
        <v>0</v>
      </c>
      <c r="AE292">
        <v>0</v>
      </c>
      <c r="AF292">
        <v>0</v>
      </c>
      <c r="AI292" s="151">
        <v>0</v>
      </c>
      <c r="AJ292" s="151">
        <v>0</v>
      </c>
      <c r="AM292" s="212">
        <v>0</v>
      </c>
      <c r="AN292" s="212">
        <v>0</v>
      </c>
      <c r="AQ292" s="221">
        <v>0</v>
      </c>
      <c r="AR292" s="221">
        <v>0</v>
      </c>
      <c r="AU292" s="223">
        <v>0</v>
      </c>
      <c r="AV292" s="223">
        <v>0</v>
      </c>
      <c r="AY292">
        <f>A292+1999</f>
        <v>2002</v>
      </c>
      <c r="AZ292" t="str">
        <f>VLOOKUP(B292,$BF$2:$BJ$75,4)</f>
        <v>Coast TFLs</v>
      </c>
      <c r="BA292" t="str">
        <f>VLOOKUP(B292,$BF$2:$BK$75,2)</f>
        <v>CoastTFLs</v>
      </c>
      <c r="BB292" t="str">
        <f>VLOOKUP(B292,$BF$2:$BK$75,3)</f>
        <v>Coast TFLs</v>
      </c>
      <c r="BC292">
        <f>IF(B292&lt;40,B292,IF(VLOOKUP(B292,$BF$2:$BO$75,10,FALSE)="I",40,41))</f>
        <v>41</v>
      </c>
    </row>
    <row r="293" spans="1:55" ht="15" x14ac:dyDescent="0.25">
      <c r="A293">
        <v>3</v>
      </c>
      <c r="B293">
        <v>41</v>
      </c>
      <c r="C293">
        <v>0</v>
      </c>
      <c r="D293">
        <v>0</v>
      </c>
      <c r="G293">
        <v>0</v>
      </c>
      <c r="H293">
        <v>0</v>
      </c>
      <c r="K293">
        <v>0</v>
      </c>
      <c r="L293">
        <v>0</v>
      </c>
      <c r="O293">
        <v>0</v>
      </c>
      <c r="P293">
        <v>0</v>
      </c>
      <c r="S293">
        <v>0</v>
      </c>
      <c r="T293">
        <v>0</v>
      </c>
      <c r="W293">
        <v>0</v>
      </c>
      <c r="X293">
        <v>0</v>
      </c>
      <c r="AA293">
        <v>0</v>
      </c>
      <c r="AB293">
        <v>0</v>
      </c>
      <c r="AE293">
        <v>0</v>
      </c>
      <c r="AF293">
        <v>0</v>
      </c>
      <c r="AI293" s="151">
        <v>0</v>
      </c>
      <c r="AJ293" s="151">
        <v>0</v>
      </c>
      <c r="AM293" s="212">
        <v>0</v>
      </c>
      <c r="AN293" s="212">
        <v>0</v>
      </c>
      <c r="AQ293" s="221">
        <v>0</v>
      </c>
      <c r="AR293" s="221">
        <v>0</v>
      </c>
      <c r="AU293" s="223">
        <v>0</v>
      </c>
      <c r="AV293" s="223">
        <v>0</v>
      </c>
      <c r="AY293">
        <f>A293+1999</f>
        <v>2002</v>
      </c>
      <c r="AZ293" t="str">
        <f>VLOOKUP(B293,$BF$2:$BJ$75,4)</f>
        <v>Coast TFLs</v>
      </c>
      <c r="BA293" t="str">
        <f>VLOOKUP(B293,$BF$2:$BK$75,2)</f>
        <v>CoastTFLs</v>
      </c>
      <c r="BB293" t="str">
        <f>VLOOKUP(B293,$BF$2:$BK$75,3)</f>
        <v>Coast TFLs</v>
      </c>
      <c r="BC293">
        <f>IF(B293&lt;40,B293,IF(VLOOKUP(B293,$BF$2:$BO$75,10,FALSE)="I",40,41))</f>
        <v>41</v>
      </c>
    </row>
    <row r="294" spans="1:55" ht="15" x14ac:dyDescent="0.25">
      <c r="A294">
        <v>3</v>
      </c>
      <c r="B294">
        <v>41</v>
      </c>
      <c r="C294">
        <v>0</v>
      </c>
      <c r="D294">
        <v>0</v>
      </c>
      <c r="G294">
        <v>0</v>
      </c>
      <c r="H294">
        <v>0</v>
      </c>
      <c r="K294">
        <v>0</v>
      </c>
      <c r="L294">
        <v>0</v>
      </c>
      <c r="O294">
        <v>0</v>
      </c>
      <c r="P294">
        <v>0</v>
      </c>
      <c r="S294">
        <v>0</v>
      </c>
      <c r="T294">
        <v>0</v>
      </c>
      <c r="W294">
        <v>0</v>
      </c>
      <c r="X294">
        <v>0</v>
      </c>
      <c r="AA294">
        <v>0</v>
      </c>
      <c r="AB294">
        <v>0</v>
      </c>
      <c r="AE294">
        <v>0</v>
      </c>
      <c r="AF294">
        <v>0</v>
      </c>
      <c r="AI294" s="151">
        <v>0</v>
      </c>
      <c r="AJ294" s="151">
        <v>0</v>
      </c>
      <c r="AM294" s="212">
        <v>0</v>
      </c>
      <c r="AN294" s="212">
        <v>0</v>
      </c>
      <c r="AQ294" s="221">
        <v>0</v>
      </c>
      <c r="AR294" s="221">
        <v>0</v>
      </c>
      <c r="AU294" s="223">
        <v>0</v>
      </c>
      <c r="AV294" s="223">
        <v>0</v>
      </c>
      <c r="AY294">
        <f>A294+1999</f>
        <v>2002</v>
      </c>
      <c r="AZ294" t="str">
        <f>VLOOKUP(B294,$BF$2:$BJ$75,4)</f>
        <v>Coast TFLs</v>
      </c>
      <c r="BA294" t="str">
        <f>VLOOKUP(B294,$BF$2:$BK$75,2)</f>
        <v>CoastTFLs</v>
      </c>
      <c r="BB294" t="str">
        <f>VLOOKUP(B294,$BF$2:$BK$75,3)</f>
        <v>Coast TFLs</v>
      </c>
      <c r="BC294">
        <f>IF(B294&lt;40,B294,IF(VLOOKUP(B294,$BF$2:$BO$75,10,FALSE)="I",40,41))</f>
        <v>41</v>
      </c>
    </row>
    <row r="295" spans="1:55" ht="15" x14ac:dyDescent="0.25">
      <c r="A295">
        <v>3</v>
      </c>
      <c r="B295">
        <v>41</v>
      </c>
      <c r="C295">
        <v>0</v>
      </c>
      <c r="D295">
        <v>0</v>
      </c>
      <c r="G295">
        <v>0</v>
      </c>
      <c r="H295">
        <v>0</v>
      </c>
      <c r="K295">
        <v>0</v>
      </c>
      <c r="L295">
        <v>0</v>
      </c>
      <c r="O295">
        <v>0</v>
      </c>
      <c r="P295">
        <v>0</v>
      </c>
      <c r="S295">
        <v>0</v>
      </c>
      <c r="T295">
        <v>0</v>
      </c>
      <c r="W295">
        <v>0</v>
      </c>
      <c r="X295">
        <v>0</v>
      </c>
      <c r="AA295">
        <v>0</v>
      </c>
      <c r="AB295">
        <v>0</v>
      </c>
      <c r="AE295">
        <v>0</v>
      </c>
      <c r="AF295">
        <v>0</v>
      </c>
      <c r="AI295" s="151">
        <v>0</v>
      </c>
      <c r="AJ295" s="151">
        <v>0</v>
      </c>
      <c r="AM295" s="212">
        <v>0</v>
      </c>
      <c r="AN295" s="212">
        <v>0</v>
      </c>
      <c r="AQ295" s="221">
        <v>0</v>
      </c>
      <c r="AR295" s="221">
        <v>0</v>
      </c>
      <c r="AU295" s="223">
        <v>0</v>
      </c>
      <c r="AV295" s="223">
        <v>0</v>
      </c>
      <c r="AY295">
        <f>A295+1999</f>
        <v>2002</v>
      </c>
      <c r="AZ295" t="str">
        <f>VLOOKUP(B295,$BF$2:$BJ$75,4)</f>
        <v>Coast TFLs</v>
      </c>
      <c r="BA295" t="str">
        <f>VLOOKUP(B295,$BF$2:$BK$75,2)</f>
        <v>CoastTFLs</v>
      </c>
      <c r="BB295" t="str">
        <f>VLOOKUP(B295,$BF$2:$BK$75,3)</f>
        <v>Coast TFLs</v>
      </c>
      <c r="BC295">
        <f>IF(B295&lt;40,B295,IF(VLOOKUP(B295,$BF$2:$BO$75,10,FALSE)="I",40,41))</f>
        <v>41</v>
      </c>
    </row>
    <row r="296" spans="1:55" ht="15" x14ac:dyDescent="0.25">
      <c r="A296">
        <v>3</v>
      </c>
      <c r="B296">
        <v>41</v>
      </c>
      <c r="C296">
        <v>0</v>
      </c>
      <c r="D296">
        <v>0</v>
      </c>
      <c r="G296">
        <v>0</v>
      </c>
      <c r="H296">
        <v>0</v>
      </c>
      <c r="K296">
        <v>0</v>
      </c>
      <c r="L296">
        <v>0</v>
      </c>
      <c r="O296">
        <v>0</v>
      </c>
      <c r="P296">
        <v>0</v>
      </c>
      <c r="S296">
        <v>0</v>
      </c>
      <c r="T296">
        <v>0</v>
      </c>
      <c r="W296">
        <v>0</v>
      </c>
      <c r="X296">
        <v>0</v>
      </c>
      <c r="AA296">
        <v>0</v>
      </c>
      <c r="AB296">
        <v>0</v>
      </c>
      <c r="AE296">
        <v>0</v>
      </c>
      <c r="AF296">
        <v>0</v>
      </c>
      <c r="AI296" s="151">
        <v>0</v>
      </c>
      <c r="AJ296" s="151">
        <v>0</v>
      </c>
      <c r="AM296" s="212">
        <v>0</v>
      </c>
      <c r="AN296" s="212">
        <v>0</v>
      </c>
      <c r="AQ296" s="221">
        <v>0</v>
      </c>
      <c r="AR296" s="221">
        <v>0</v>
      </c>
      <c r="AU296" s="223">
        <v>0</v>
      </c>
      <c r="AV296" s="223">
        <v>0</v>
      </c>
      <c r="AY296">
        <f>A296+1999</f>
        <v>2002</v>
      </c>
      <c r="AZ296" t="str">
        <f>VLOOKUP(B296,$BF$2:$BJ$75,4)</f>
        <v>Coast TFLs</v>
      </c>
      <c r="BA296" t="str">
        <f>VLOOKUP(B296,$BF$2:$BK$75,2)</f>
        <v>CoastTFLs</v>
      </c>
      <c r="BB296" t="str">
        <f>VLOOKUP(B296,$BF$2:$BK$75,3)</f>
        <v>Coast TFLs</v>
      </c>
      <c r="BC296">
        <f>IF(B296&lt;40,B296,IF(VLOOKUP(B296,$BF$2:$BO$75,10,FALSE)="I",40,41))</f>
        <v>41</v>
      </c>
    </row>
    <row r="297" spans="1:55" ht="15" x14ac:dyDescent="0.25">
      <c r="A297">
        <v>3</v>
      </c>
      <c r="B297">
        <v>41</v>
      </c>
      <c r="C297">
        <v>0</v>
      </c>
      <c r="D297">
        <v>0</v>
      </c>
      <c r="G297">
        <v>0</v>
      </c>
      <c r="H297">
        <v>0</v>
      </c>
      <c r="K297">
        <v>0</v>
      </c>
      <c r="L297">
        <v>0</v>
      </c>
      <c r="O297">
        <v>0</v>
      </c>
      <c r="P297">
        <v>0</v>
      </c>
      <c r="S297">
        <v>0</v>
      </c>
      <c r="T297">
        <v>0</v>
      </c>
      <c r="W297">
        <v>0</v>
      </c>
      <c r="X297">
        <v>0</v>
      </c>
      <c r="AA297">
        <v>0</v>
      </c>
      <c r="AB297">
        <v>0</v>
      </c>
      <c r="AE297">
        <v>0</v>
      </c>
      <c r="AF297">
        <v>0</v>
      </c>
      <c r="AI297" s="151">
        <v>0</v>
      </c>
      <c r="AJ297" s="151">
        <v>0</v>
      </c>
      <c r="AM297" s="212">
        <v>0</v>
      </c>
      <c r="AN297" s="212">
        <v>0</v>
      </c>
      <c r="AQ297" s="221">
        <v>0</v>
      </c>
      <c r="AR297" s="221">
        <v>0</v>
      </c>
      <c r="AU297" s="223">
        <v>0</v>
      </c>
      <c r="AV297" s="223">
        <v>0</v>
      </c>
      <c r="AY297">
        <f>A297+1999</f>
        <v>2002</v>
      </c>
      <c r="AZ297" t="str">
        <f>VLOOKUP(B297,$BF$2:$BJ$75,4)</f>
        <v>Coast TFLs</v>
      </c>
      <c r="BA297" t="str">
        <f>VLOOKUP(B297,$BF$2:$BK$75,2)</f>
        <v>CoastTFLs</v>
      </c>
      <c r="BB297" t="str">
        <f>VLOOKUP(B297,$BF$2:$BK$75,3)</f>
        <v>Coast TFLs</v>
      </c>
      <c r="BC297">
        <f>IF(B297&lt;40,B297,IF(VLOOKUP(B297,$BF$2:$BO$75,10,FALSE)="I",40,41))</f>
        <v>41</v>
      </c>
    </row>
    <row r="298" spans="1:55" ht="15" x14ac:dyDescent="0.25">
      <c r="A298">
        <v>4</v>
      </c>
      <c r="B298">
        <v>1</v>
      </c>
      <c r="C298">
        <v>829040</v>
      </c>
      <c r="D298">
        <v>1271696</v>
      </c>
      <c r="G298">
        <v>966800</v>
      </c>
      <c r="H298">
        <v>1809376</v>
      </c>
      <c r="K298">
        <v>977152</v>
      </c>
      <c r="L298">
        <v>1836016</v>
      </c>
      <c r="O298">
        <v>962608</v>
      </c>
      <c r="P298">
        <v>1852368</v>
      </c>
      <c r="S298">
        <v>937984</v>
      </c>
      <c r="T298">
        <v>1818912</v>
      </c>
      <c r="W298">
        <v>990560</v>
      </c>
      <c r="X298">
        <v>1876304</v>
      </c>
      <c r="AA298">
        <v>965248</v>
      </c>
      <c r="AB298">
        <v>1844128</v>
      </c>
      <c r="AE298">
        <v>950208</v>
      </c>
      <c r="AF298">
        <v>1842912</v>
      </c>
      <c r="AI298" s="151">
        <v>962016</v>
      </c>
      <c r="AJ298" s="151">
        <v>1834736</v>
      </c>
      <c r="AM298" s="212">
        <v>969792</v>
      </c>
      <c r="AN298" s="212">
        <v>1849488</v>
      </c>
      <c r="AQ298" s="221">
        <v>970544</v>
      </c>
      <c r="AR298" s="221">
        <v>1846064</v>
      </c>
      <c r="AU298" s="223">
        <v>972256</v>
      </c>
      <c r="AV298" s="223">
        <v>1847584</v>
      </c>
      <c r="AY298">
        <f>A298+1999</f>
        <v>2003</v>
      </c>
      <c r="AZ298" t="str">
        <f>VLOOKUP(B298,$BF$2:$BJ$75,4)</f>
        <v>Pine Units</v>
      </c>
      <c r="BA298" t="str">
        <f>VLOOKUP(B298,$BF$2:$BK$75,2)</f>
        <v>100MileHouse</v>
      </c>
      <c r="BB298" t="str">
        <f>VLOOKUP(B298,$BF$2:$BK$75,3)</f>
        <v>100 Mile House TSA</v>
      </c>
      <c r="BC298">
        <f>IF(B298&lt;40,B298,IF(VLOOKUP(B298,$BF$2:$BO$75,10,FALSE)="I",40,41))</f>
        <v>1</v>
      </c>
    </row>
    <row r="299" spans="1:55" ht="15" x14ac:dyDescent="0.25">
      <c r="A299">
        <v>4</v>
      </c>
      <c r="B299">
        <v>2</v>
      </c>
      <c r="C299">
        <v>104416</v>
      </c>
      <c r="D299">
        <v>231056</v>
      </c>
      <c r="G299">
        <v>144176</v>
      </c>
      <c r="H299">
        <v>341472</v>
      </c>
      <c r="K299">
        <v>132768</v>
      </c>
      <c r="L299">
        <v>345392</v>
      </c>
      <c r="O299">
        <v>138256</v>
      </c>
      <c r="P299">
        <v>347584</v>
      </c>
      <c r="S299">
        <v>137120</v>
      </c>
      <c r="T299">
        <v>340112</v>
      </c>
      <c r="W299">
        <v>133808</v>
      </c>
      <c r="X299">
        <v>337728</v>
      </c>
      <c r="AA299">
        <v>143216</v>
      </c>
      <c r="AB299">
        <v>362640</v>
      </c>
      <c r="AE299">
        <v>139776</v>
      </c>
      <c r="AF299">
        <v>348304</v>
      </c>
      <c r="AI299" s="151">
        <v>134896</v>
      </c>
      <c r="AJ299" s="151">
        <v>343664</v>
      </c>
      <c r="AM299" s="212">
        <v>135344</v>
      </c>
      <c r="AN299" s="212">
        <v>348304</v>
      </c>
      <c r="AQ299" s="221">
        <v>133840</v>
      </c>
      <c r="AR299" s="221">
        <v>342688</v>
      </c>
      <c r="AU299" s="223">
        <v>128832</v>
      </c>
      <c r="AV299" s="223">
        <v>333872</v>
      </c>
      <c r="AY299">
        <f>A299+1999</f>
        <v>2003</v>
      </c>
      <c r="AZ299" t="str">
        <f>VLOOKUP(B299,$BF$2:$BJ$75,4)</f>
        <v>Pine Units</v>
      </c>
      <c r="BA299" t="str">
        <f>VLOOKUP(B299,$BF$2:$BK$75,2)</f>
        <v>Arrow</v>
      </c>
      <c r="BB299" t="str">
        <f>VLOOKUP(B299,$BF$2:$BK$75,3)</f>
        <v>Arrow TSA</v>
      </c>
      <c r="BC299">
        <f>IF(B299&lt;40,B299,IF(VLOOKUP(B299,$BF$2:$BO$75,10,FALSE)="I",40,41))</f>
        <v>2</v>
      </c>
    </row>
    <row r="300" spans="1:55" ht="15" x14ac:dyDescent="0.25">
      <c r="A300">
        <v>4</v>
      </c>
      <c r="B300">
        <v>3</v>
      </c>
      <c r="C300">
        <v>0</v>
      </c>
      <c r="D300">
        <v>0</v>
      </c>
      <c r="G300">
        <v>0</v>
      </c>
      <c r="H300">
        <v>0</v>
      </c>
      <c r="K300">
        <v>0</v>
      </c>
      <c r="L300">
        <v>0</v>
      </c>
      <c r="O300">
        <v>0</v>
      </c>
      <c r="P300">
        <v>0</v>
      </c>
      <c r="S300">
        <v>0</v>
      </c>
      <c r="T300">
        <v>0</v>
      </c>
      <c r="W300">
        <v>0</v>
      </c>
      <c r="X300">
        <v>0</v>
      </c>
      <c r="AA300">
        <v>0</v>
      </c>
      <c r="AB300">
        <v>0</v>
      </c>
      <c r="AE300">
        <v>0</v>
      </c>
      <c r="AF300">
        <v>0</v>
      </c>
      <c r="AI300" s="151">
        <v>0</v>
      </c>
      <c r="AJ300" s="151">
        <v>0</v>
      </c>
      <c r="AM300" s="212">
        <v>0</v>
      </c>
      <c r="AN300" s="212">
        <v>0</v>
      </c>
      <c r="AQ300" s="221">
        <v>0</v>
      </c>
      <c r="AR300" s="221">
        <v>0</v>
      </c>
      <c r="AU300" s="223">
        <v>0</v>
      </c>
      <c r="AV300" s="223">
        <v>0</v>
      </c>
      <c r="AY300">
        <f>A300+1999</f>
        <v>2003</v>
      </c>
      <c r="AZ300" t="str">
        <f>VLOOKUP(B300,$BF$2:$BJ$75,4)</f>
        <v>Non-pine Units</v>
      </c>
      <c r="BA300" t="str">
        <f>VLOOKUP(B300,$BF$2:$BK$75,2)</f>
        <v>Arrowsmith</v>
      </c>
      <c r="BB300" t="str">
        <f>VLOOKUP(B300,$BF$2:$BK$75,3)</f>
        <v>Arrowsmith TSA</v>
      </c>
      <c r="BC300">
        <f>IF(B300&lt;40,B300,IF(VLOOKUP(B300,$BF$2:$BO$75,10,FALSE)="I",40,41))</f>
        <v>3</v>
      </c>
    </row>
    <row r="301" spans="1:55" ht="15" x14ac:dyDescent="0.25">
      <c r="A301">
        <v>4</v>
      </c>
      <c r="B301">
        <v>4</v>
      </c>
      <c r="C301">
        <v>8608</v>
      </c>
      <c r="D301">
        <v>19840</v>
      </c>
      <c r="G301">
        <v>11568</v>
      </c>
      <c r="H301">
        <v>34816</v>
      </c>
      <c r="K301">
        <v>12576</v>
      </c>
      <c r="L301">
        <v>36064</v>
      </c>
      <c r="O301">
        <v>13856</v>
      </c>
      <c r="P301">
        <v>37712</v>
      </c>
      <c r="S301">
        <v>11264</v>
      </c>
      <c r="T301">
        <v>34192</v>
      </c>
      <c r="W301">
        <v>12496</v>
      </c>
      <c r="X301">
        <v>33952</v>
      </c>
      <c r="AA301">
        <v>12880</v>
      </c>
      <c r="AB301">
        <v>37200</v>
      </c>
      <c r="AE301">
        <v>12368</v>
      </c>
      <c r="AF301">
        <v>37072</v>
      </c>
      <c r="AI301" s="151">
        <v>12848</v>
      </c>
      <c r="AJ301" s="151">
        <v>36768</v>
      </c>
      <c r="AM301" s="212">
        <v>11680</v>
      </c>
      <c r="AN301" s="212">
        <v>35856</v>
      </c>
      <c r="AQ301" s="221">
        <v>11952</v>
      </c>
      <c r="AR301" s="221">
        <v>35232</v>
      </c>
      <c r="AU301" s="223">
        <v>12080</v>
      </c>
      <c r="AV301" s="223">
        <v>36048</v>
      </c>
      <c r="AY301">
        <f>A301+1999</f>
        <v>2003</v>
      </c>
      <c r="AZ301" t="str">
        <f>VLOOKUP(B301,$BF$2:$BJ$75,4)</f>
        <v>Pine Units</v>
      </c>
      <c r="BA301" t="str">
        <f>VLOOKUP(B301,$BF$2:$BK$75,2)</f>
        <v>Boundary</v>
      </c>
      <c r="BB301" t="str">
        <f>VLOOKUP(B301,$BF$2:$BK$75,3)</f>
        <v>Boundary TSA</v>
      </c>
      <c r="BC301">
        <f>IF(B301&lt;40,B301,IF(VLOOKUP(B301,$BF$2:$BO$75,10,FALSE)="I",40,41))</f>
        <v>4</v>
      </c>
    </row>
    <row r="302" spans="1:55" ht="15" x14ac:dyDescent="0.25">
      <c r="A302">
        <v>4</v>
      </c>
      <c r="B302">
        <v>5</v>
      </c>
      <c r="C302">
        <v>22128</v>
      </c>
      <c r="D302">
        <v>153776</v>
      </c>
      <c r="G302">
        <v>37120</v>
      </c>
      <c r="H302">
        <v>242928</v>
      </c>
      <c r="K302">
        <v>36432</v>
      </c>
      <c r="L302">
        <v>243200</v>
      </c>
      <c r="O302">
        <v>34304</v>
      </c>
      <c r="P302">
        <v>237520</v>
      </c>
      <c r="S302">
        <v>31776</v>
      </c>
      <c r="T302">
        <v>240080</v>
      </c>
      <c r="W302">
        <v>32896</v>
      </c>
      <c r="X302">
        <v>241296</v>
      </c>
      <c r="AA302">
        <v>34688</v>
      </c>
      <c r="AB302">
        <v>241504</v>
      </c>
      <c r="AE302">
        <v>36480</v>
      </c>
      <c r="AF302">
        <v>239424</v>
      </c>
      <c r="AI302" s="151">
        <v>39856</v>
      </c>
      <c r="AJ302" s="151">
        <v>242944</v>
      </c>
      <c r="AM302" s="212">
        <v>33856</v>
      </c>
      <c r="AN302" s="212">
        <v>242176</v>
      </c>
      <c r="AQ302" s="221">
        <v>35728</v>
      </c>
      <c r="AR302" s="221">
        <v>243616</v>
      </c>
      <c r="AU302" s="223">
        <v>36544</v>
      </c>
      <c r="AV302" s="223">
        <v>247680</v>
      </c>
      <c r="AY302">
        <f>A302+1999</f>
        <v>2003</v>
      </c>
      <c r="AZ302" t="str">
        <f>VLOOKUP(B302,$BF$2:$BJ$75,4)</f>
        <v>Pine Units</v>
      </c>
      <c r="BA302" t="str">
        <f>VLOOKUP(B302,$BF$2:$BK$75,2)</f>
        <v>Bulkley</v>
      </c>
      <c r="BB302" t="str">
        <f>VLOOKUP(B302,$BF$2:$BK$75,3)</f>
        <v>Bulkley TSA</v>
      </c>
      <c r="BC302">
        <f>IF(B302&lt;40,B302,IF(VLOOKUP(B302,$BF$2:$BO$75,10,FALSE)="I",40,41))</f>
        <v>5</v>
      </c>
    </row>
    <row r="303" spans="1:55" ht="15" x14ac:dyDescent="0.25">
      <c r="A303">
        <v>4</v>
      </c>
      <c r="B303">
        <v>6</v>
      </c>
      <c r="C303">
        <v>0</v>
      </c>
      <c r="D303">
        <v>64</v>
      </c>
      <c r="G303">
        <v>0</v>
      </c>
      <c r="H303">
        <v>352</v>
      </c>
      <c r="K303">
        <v>0</v>
      </c>
      <c r="L303">
        <v>352</v>
      </c>
      <c r="O303">
        <v>0</v>
      </c>
      <c r="P303">
        <v>352</v>
      </c>
      <c r="S303">
        <v>0</v>
      </c>
      <c r="T303">
        <v>352</v>
      </c>
      <c r="W303">
        <v>0</v>
      </c>
      <c r="X303">
        <v>352</v>
      </c>
      <c r="AA303">
        <v>0</v>
      </c>
      <c r="AB303">
        <v>352</v>
      </c>
      <c r="AE303">
        <v>0</v>
      </c>
      <c r="AF303">
        <v>352</v>
      </c>
      <c r="AI303" s="151">
        <v>0</v>
      </c>
      <c r="AJ303" s="151">
        <v>352</v>
      </c>
      <c r="AM303" s="212">
        <v>0</v>
      </c>
      <c r="AN303" s="212">
        <v>352</v>
      </c>
      <c r="AQ303" s="221">
        <v>0</v>
      </c>
      <c r="AR303" s="221">
        <v>352</v>
      </c>
      <c r="AU303" s="223">
        <v>0</v>
      </c>
      <c r="AV303" s="223">
        <v>352</v>
      </c>
      <c r="AY303">
        <f>A303+1999</f>
        <v>2003</v>
      </c>
      <c r="AZ303" t="str">
        <f>VLOOKUP(B303,$BF$2:$BJ$75,4)</f>
        <v>Non-pine Units</v>
      </c>
      <c r="BA303" t="str">
        <f>VLOOKUP(B303,$BF$2:$BK$75,2)</f>
        <v>Cassiar</v>
      </c>
      <c r="BB303" t="str">
        <f>VLOOKUP(B303,$BF$2:$BK$75,3)</f>
        <v>Cassiar TSA</v>
      </c>
      <c r="BC303">
        <f>IF(B303&lt;40,B303,IF(VLOOKUP(B303,$BF$2:$BO$75,10,FALSE)="I",40,41))</f>
        <v>6</v>
      </c>
    </row>
    <row r="304" spans="1:55" ht="15" x14ac:dyDescent="0.25">
      <c r="A304">
        <v>4</v>
      </c>
      <c r="B304">
        <v>7</v>
      </c>
      <c r="C304">
        <v>0</v>
      </c>
      <c r="D304">
        <v>0</v>
      </c>
      <c r="G304">
        <v>0</v>
      </c>
      <c r="H304">
        <v>0</v>
      </c>
      <c r="K304">
        <v>0</v>
      </c>
      <c r="L304">
        <v>0</v>
      </c>
      <c r="O304">
        <v>0</v>
      </c>
      <c r="P304">
        <v>0</v>
      </c>
      <c r="S304">
        <v>0</v>
      </c>
      <c r="T304">
        <v>0</v>
      </c>
      <c r="W304">
        <v>0</v>
      </c>
      <c r="X304">
        <v>0</v>
      </c>
      <c r="AA304">
        <v>0</v>
      </c>
      <c r="AB304">
        <v>0</v>
      </c>
      <c r="AE304">
        <v>0</v>
      </c>
      <c r="AF304">
        <v>0</v>
      </c>
      <c r="AI304" s="151">
        <v>0</v>
      </c>
      <c r="AJ304" s="151">
        <v>0</v>
      </c>
      <c r="AM304" s="212">
        <v>0</v>
      </c>
      <c r="AN304" s="212">
        <v>0</v>
      </c>
      <c r="AQ304" s="221">
        <v>0</v>
      </c>
      <c r="AR304" s="221">
        <v>0</v>
      </c>
      <c r="AU304" s="223">
        <v>0</v>
      </c>
      <c r="AV304" s="223">
        <v>0</v>
      </c>
      <c r="AY304">
        <f>A304+1999</f>
        <v>2003</v>
      </c>
      <c r="AZ304" t="str">
        <f>VLOOKUP(B304,$BF$2:$BJ$75,4)</f>
        <v>Non-pine Units</v>
      </c>
      <c r="BA304" t="str">
        <f>VLOOKUP(B304,$BF$2:$BK$75,2)</f>
        <v>Cranberry</v>
      </c>
      <c r="BB304" t="str">
        <f>VLOOKUP(B304,$BF$2:$BK$75,3)</f>
        <v>Cranberry TSA</v>
      </c>
      <c r="BC304">
        <f>IF(B304&lt;40,B304,IF(VLOOKUP(B304,$BF$2:$BO$75,10,FALSE)="I",40,41))</f>
        <v>7</v>
      </c>
    </row>
    <row r="305" spans="1:55" ht="15" x14ac:dyDescent="0.25">
      <c r="A305">
        <v>4</v>
      </c>
      <c r="B305">
        <v>8</v>
      </c>
      <c r="C305">
        <v>104032</v>
      </c>
      <c r="D305">
        <v>256176</v>
      </c>
      <c r="G305">
        <v>180256</v>
      </c>
      <c r="H305">
        <v>524608</v>
      </c>
      <c r="K305">
        <v>167376</v>
      </c>
      <c r="L305">
        <v>514640</v>
      </c>
      <c r="O305">
        <v>161264</v>
      </c>
      <c r="P305">
        <v>513632</v>
      </c>
      <c r="S305">
        <v>179456</v>
      </c>
      <c r="T305">
        <v>517440</v>
      </c>
      <c r="W305">
        <v>171344</v>
      </c>
      <c r="X305">
        <v>525648</v>
      </c>
      <c r="AA305">
        <v>171616</v>
      </c>
      <c r="AB305">
        <v>519200</v>
      </c>
      <c r="AE305">
        <v>168272</v>
      </c>
      <c r="AF305">
        <v>535600</v>
      </c>
      <c r="AI305" s="151">
        <v>152080</v>
      </c>
      <c r="AJ305" s="151">
        <v>517952</v>
      </c>
      <c r="AM305" s="212">
        <v>167056</v>
      </c>
      <c r="AN305" s="212">
        <v>520992</v>
      </c>
      <c r="AQ305" s="221">
        <v>172016</v>
      </c>
      <c r="AR305" s="221">
        <v>513744</v>
      </c>
      <c r="AU305" s="223">
        <v>181168</v>
      </c>
      <c r="AV305" s="223">
        <v>525296</v>
      </c>
      <c r="AY305">
        <f>A305+1999</f>
        <v>2003</v>
      </c>
      <c r="AZ305" t="str">
        <f>VLOOKUP(B305,$BF$2:$BJ$75,4)</f>
        <v>Pine Units</v>
      </c>
      <c r="BA305" t="str">
        <f>VLOOKUP(B305,$BF$2:$BK$75,2)</f>
        <v>Cranbrook</v>
      </c>
      <c r="BB305" t="str">
        <f>VLOOKUP(B305,$BF$2:$BK$75,3)</f>
        <v>Cranbrook TSA</v>
      </c>
      <c r="BC305">
        <f>IF(B305&lt;40,B305,IF(VLOOKUP(B305,$BF$2:$BO$75,10,FALSE)="I",40,41))</f>
        <v>8</v>
      </c>
    </row>
    <row r="306" spans="1:55" ht="15" x14ac:dyDescent="0.25">
      <c r="A306">
        <v>4</v>
      </c>
      <c r="B306">
        <v>9</v>
      </c>
      <c r="C306">
        <v>0</v>
      </c>
      <c r="D306">
        <v>2736</v>
      </c>
      <c r="G306">
        <v>0</v>
      </c>
      <c r="H306">
        <v>5424</v>
      </c>
      <c r="K306">
        <v>0</v>
      </c>
      <c r="L306">
        <v>6128</v>
      </c>
      <c r="O306">
        <v>0</v>
      </c>
      <c r="P306">
        <v>6208</v>
      </c>
      <c r="S306">
        <v>0</v>
      </c>
      <c r="T306">
        <v>5680</v>
      </c>
      <c r="W306">
        <v>0</v>
      </c>
      <c r="X306">
        <v>6000</v>
      </c>
      <c r="AA306">
        <v>0</v>
      </c>
      <c r="AB306">
        <v>4912</v>
      </c>
      <c r="AE306">
        <v>0</v>
      </c>
      <c r="AF306">
        <v>5408</v>
      </c>
      <c r="AI306" s="151">
        <v>0</v>
      </c>
      <c r="AJ306" s="151">
        <v>5152</v>
      </c>
      <c r="AM306" s="212">
        <v>0</v>
      </c>
      <c r="AN306" s="212">
        <v>5120</v>
      </c>
      <c r="AQ306" s="221">
        <v>0</v>
      </c>
      <c r="AR306" s="221">
        <v>5488</v>
      </c>
      <c r="AU306" s="223">
        <v>0</v>
      </c>
      <c r="AV306" s="223">
        <v>5648</v>
      </c>
      <c r="AY306">
        <f>A306+1999</f>
        <v>2003</v>
      </c>
      <c r="AZ306" t="str">
        <f>VLOOKUP(B306,$BF$2:$BJ$75,4)</f>
        <v>Pine Units</v>
      </c>
      <c r="BA306" t="str">
        <f>VLOOKUP(B306,$BF$2:$BK$75,2)</f>
        <v>DawsonCreek</v>
      </c>
      <c r="BB306" t="str">
        <f>VLOOKUP(B306,$BF$2:$BK$75,3)</f>
        <v>Dawson Creek TSA</v>
      </c>
      <c r="BC306">
        <f>IF(B306&lt;40,B306,IF(VLOOKUP(B306,$BF$2:$BO$75,10,FALSE)="I",40,41))</f>
        <v>9</v>
      </c>
    </row>
    <row r="307" spans="1:55" ht="15" x14ac:dyDescent="0.25">
      <c r="A307">
        <v>4</v>
      </c>
      <c r="B307">
        <v>10</v>
      </c>
      <c r="C307">
        <v>0</v>
      </c>
      <c r="D307">
        <v>0</v>
      </c>
      <c r="G307">
        <v>0</v>
      </c>
      <c r="H307">
        <v>0</v>
      </c>
      <c r="K307">
        <v>0</v>
      </c>
      <c r="L307">
        <v>0</v>
      </c>
      <c r="O307">
        <v>0</v>
      </c>
      <c r="P307">
        <v>0</v>
      </c>
      <c r="S307">
        <v>0</v>
      </c>
      <c r="T307">
        <v>0</v>
      </c>
      <c r="W307">
        <v>0</v>
      </c>
      <c r="X307">
        <v>0</v>
      </c>
      <c r="AA307">
        <v>0</v>
      </c>
      <c r="AB307">
        <v>0</v>
      </c>
      <c r="AE307">
        <v>0</v>
      </c>
      <c r="AF307">
        <v>0</v>
      </c>
      <c r="AI307" s="151">
        <v>0</v>
      </c>
      <c r="AJ307" s="151">
        <v>0</v>
      </c>
      <c r="AM307" s="212">
        <v>0</v>
      </c>
      <c r="AN307" s="212">
        <v>0</v>
      </c>
      <c r="AQ307" s="221">
        <v>0</v>
      </c>
      <c r="AR307" s="221">
        <v>0</v>
      </c>
      <c r="AU307" s="223">
        <v>0</v>
      </c>
      <c r="AV307" s="223">
        <v>0</v>
      </c>
      <c r="AY307">
        <f>A307+1999</f>
        <v>2003</v>
      </c>
      <c r="AZ307" t="str">
        <f>VLOOKUP(B307,$BF$2:$BJ$75,4)</f>
        <v>Non-pine Units</v>
      </c>
      <c r="BA307" t="str">
        <f>VLOOKUP(B307,$BF$2:$BK$75,2)</f>
        <v>FortNelson</v>
      </c>
      <c r="BB307" t="str">
        <f>VLOOKUP(B307,$BF$2:$BK$75,3)</f>
        <v>Fort Nelson TSA</v>
      </c>
      <c r="BC307">
        <f>IF(B307&lt;40,B307,IF(VLOOKUP(B307,$BF$2:$BO$75,10,FALSE)="I",40,41))</f>
        <v>10</v>
      </c>
    </row>
    <row r="308" spans="1:55" ht="15" x14ac:dyDescent="0.25">
      <c r="A308">
        <v>4</v>
      </c>
      <c r="B308">
        <v>11</v>
      </c>
      <c r="C308">
        <v>2160</v>
      </c>
      <c r="D308">
        <v>5232</v>
      </c>
      <c r="G308">
        <v>1152</v>
      </c>
      <c r="H308">
        <v>6736</v>
      </c>
      <c r="K308">
        <v>1904</v>
      </c>
      <c r="L308">
        <v>7712</v>
      </c>
      <c r="O308">
        <v>2624</v>
      </c>
      <c r="P308">
        <v>8016</v>
      </c>
      <c r="S308">
        <v>1504</v>
      </c>
      <c r="T308">
        <v>7264</v>
      </c>
      <c r="W308">
        <v>2624</v>
      </c>
      <c r="X308">
        <v>7680</v>
      </c>
      <c r="AA308">
        <v>1392</v>
      </c>
      <c r="AB308">
        <v>6288</v>
      </c>
      <c r="AE308">
        <v>1968</v>
      </c>
      <c r="AF308">
        <v>8416</v>
      </c>
      <c r="AI308" s="151">
        <v>2784</v>
      </c>
      <c r="AJ308" s="151">
        <v>8304</v>
      </c>
      <c r="AM308" s="212">
        <v>2032</v>
      </c>
      <c r="AN308" s="212">
        <v>8400</v>
      </c>
      <c r="AQ308" s="221">
        <v>2144</v>
      </c>
      <c r="AR308" s="221">
        <v>6752</v>
      </c>
      <c r="AU308" s="223">
        <v>2512</v>
      </c>
      <c r="AV308" s="223">
        <v>8768</v>
      </c>
      <c r="AY308">
        <f>A308+1999</f>
        <v>2003</v>
      </c>
      <c r="AZ308" t="str">
        <f>VLOOKUP(B308,$BF$2:$BJ$75,4)</f>
        <v>Non-pine Units</v>
      </c>
      <c r="BA308" t="str">
        <f>VLOOKUP(B308,$BF$2:$BK$75,2)</f>
        <v>Fraser</v>
      </c>
      <c r="BB308" t="str">
        <f>VLOOKUP(B308,$BF$2:$BK$75,3)</f>
        <v>Fraser TSA</v>
      </c>
      <c r="BC308">
        <f>IF(B308&lt;40,B308,IF(VLOOKUP(B308,$BF$2:$BO$75,10,FALSE)="I",40,41))</f>
        <v>11</v>
      </c>
    </row>
    <row r="309" spans="1:55" ht="15" x14ac:dyDescent="0.25">
      <c r="A309">
        <v>4</v>
      </c>
      <c r="B309">
        <v>12</v>
      </c>
      <c r="C309">
        <v>2366304</v>
      </c>
      <c r="D309">
        <v>6077024</v>
      </c>
      <c r="G309">
        <v>2442720</v>
      </c>
      <c r="H309">
        <v>7166000</v>
      </c>
      <c r="K309">
        <v>2302960</v>
      </c>
      <c r="L309">
        <v>6963856</v>
      </c>
      <c r="O309">
        <v>2302048</v>
      </c>
      <c r="P309">
        <v>6968912</v>
      </c>
      <c r="S309">
        <v>2304672</v>
      </c>
      <c r="T309">
        <v>6990160</v>
      </c>
      <c r="W309">
        <v>2321744</v>
      </c>
      <c r="X309">
        <v>6981936</v>
      </c>
      <c r="AA309">
        <v>2297616</v>
      </c>
      <c r="AB309">
        <v>6946112</v>
      </c>
      <c r="AE309">
        <v>2273008</v>
      </c>
      <c r="AF309">
        <v>6916432</v>
      </c>
      <c r="AI309" s="151">
        <v>2267264</v>
      </c>
      <c r="AJ309" s="151">
        <v>6893072</v>
      </c>
      <c r="AM309" s="212">
        <v>2304368</v>
      </c>
      <c r="AN309" s="212">
        <v>6935408</v>
      </c>
      <c r="AQ309" s="221">
        <v>2319056</v>
      </c>
      <c r="AR309" s="221">
        <v>6937056</v>
      </c>
      <c r="AU309" s="223">
        <v>2299152</v>
      </c>
      <c r="AV309" s="223">
        <v>6935616</v>
      </c>
      <c r="AY309">
        <f>A309+1999</f>
        <v>2003</v>
      </c>
      <c r="AZ309" t="str">
        <f>VLOOKUP(B309,$BF$2:$BJ$75,4)</f>
        <v>Pine Units</v>
      </c>
      <c r="BA309" t="str">
        <f>VLOOKUP(B309,$BF$2:$BK$75,2)</f>
        <v>FtStJames</v>
      </c>
      <c r="BB309" t="str">
        <f>VLOOKUP(B309,$BF$2:$BK$75,3)</f>
        <v>Ft. St. James Forest District</v>
      </c>
      <c r="BC309">
        <f>IF(B309&lt;40,B309,IF(VLOOKUP(B309,$BF$2:$BO$75,10,FALSE)="I",40,41))</f>
        <v>12</v>
      </c>
    </row>
    <row r="310" spans="1:55" ht="15" x14ac:dyDescent="0.25">
      <c r="A310">
        <v>4</v>
      </c>
      <c r="B310">
        <v>13</v>
      </c>
      <c r="C310">
        <v>64</v>
      </c>
      <c r="D310">
        <v>96</v>
      </c>
      <c r="G310">
        <v>0</v>
      </c>
      <c r="H310">
        <v>80</v>
      </c>
      <c r="K310">
        <v>0</v>
      </c>
      <c r="L310">
        <v>80</v>
      </c>
      <c r="O310">
        <v>80</v>
      </c>
      <c r="P310">
        <v>208</v>
      </c>
      <c r="S310">
        <v>80</v>
      </c>
      <c r="T310">
        <v>208</v>
      </c>
      <c r="W310">
        <v>80</v>
      </c>
      <c r="X310">
        <v>208</v>
      </c>
      <c r="AA310">
        <v>80</v>
      </c>
      <c r="AB310">
        <v>208</v>
      </c>
      <c r="AE310">
        <v>80</v>
      </c>
      <c r="AF310">
        <v>208</v>
      </c>
      <c r="AI310" s="151">
        <v>80</v>
      </c>
      <c r="AJ310" s="151">
        <v>208</v>
      </c>
      <c r="AM310" s="212">
        <v>80</v>
      </c>
      <c r="AN310" s="212">
        <v>208</v>
      </c>
      <c r="AQ310" s="221">
        <v>80</v>
      </c>
      <c r="AR310" s="221">
        <v>208</v>
      </c>
      <c r="AU310" s="223">
        <v>80</v>
      </c>
      <c r="AV310" s="223">
        <v>208</v>
      </c>
      <c r="AY310">
        <f>A310+1999</f>
        <v>2003</v>
      </c>
      <c r="AZ310" t="str">
        <f>VLOOKUP(B310,$BF$2:$BJ$75,4)</f>
        <v>Non-pine Units</v>
      </c>
      <c r="BA310" t="str">
        <f>VLOOKUP(B310,$BF$2:$BK$75,2)</f>
        <v>FtStJohn</v>
      </c>
      <c r="BB310" t="str">
        <f>VLOOKUP(B310,$BF$2:$BK$75,3)</f>
        <v>Ft. St. John TSA</v>
      </c>
      <c r="BC310">
        <f>IF(B310&lt;40,B310,IF(VLOOKUP(B310,$BF$2:$BO$75,10,FALSE)="I",40,41))</f>
        <v>13</v>
      </c>
    </row>
    <row r="311" spans="1:55" ht="15" x14ac:dyDescent="0.25">
      <c r="A311">
        <v>4</v>
      </c>
      <c r="B311">
        <v>14</v>
      </c>
      <c r="C311">
        <v>38272</v>
      </c>
      <c r="D311">
        <v>228416</v>
      </c>
      <c r="G311">
        <v>46000</v>
      </c>
      <c r="H311">
        <v>269808</v>
      </c>
      <c r="K311">
        <v>41328</v>
      </c>
      <c r="L311">
        <v>276864</v>
      </c>
      <c r="O311">
        <v>51392</v>
      </c>
      <c r="P311">
        <v>286464</v>
      </c>
      <c r="S311">
        <v>46720</v>
      </c>
      <c r="T311">
        <v>276832</v>
      </c>
      <c r="W311">
        <v>48912</v>
      </c>
      <c r="X311">
        <v>277472</v>
      </c>
      <c r="AA311">
        <v>53376</v>
      </c>
      <c r="AB311">
        <v>289040</v>
      </c>
      <c r="AE311">
        <v>47232</v>
      </c>
      <c r="AF311">
        <v>276208</v>
      </c>
      <c r="AI311" s="151">
        <v>44208</v>
      </c>
      <c r="AJ311" s="151">
        <v>276096</v>
      </c>
      <c r="AM311" s="212">
        <v>41280</v>
      </c>
      <c r="AN311" s="212">
        <v>273744</v>
      </c>
      <c r="AQ311" s="221">
        <v>54560</v>
      </c>
      <c r="AR311" s="221">
        <v>287072</v>
      </c>
      <c r="AU311" s="223">
        <v>47952</v>
      </c>
      <c r="AV311" s="223">
        <v>277392</v>
      </c>
      <c r="AY311">
        <f>A311+1999</f>
        <v>2003</v>
      </c>
      <c r="AZ311" t="str">
        <f>VLOOKUP(B311,$BF$2:$BJ$75,4)</f>
        <v>Pine Units</v>
      </c>
      <c r="BA311" t="str">
        <f>VLOOKUP(B311,$BF$2:$BK$75,2)</f>
        <v>Golden</v>
      </c>
      <c r="BB311" t="str">
        <f>VLOOKUP(B311,$BF$2:$BK$75,3)</f>
        <v>Golden TSA</v>
      </c>
      <c r="BC311">
        <f>IF(B311&lt;40,B311,IF(VLOOKUP(B311,$BF$2:$BO$75,10,FALSE)="I",40,41))</f>
        <v>14</v>
      </c>
    </row>
    <row r="312" spans="1:55" ht="15" x14ac:dyDescent="0.25">
      <c r="A312">
        <v>4</v>
      </c>
      <c r="B312">
        <v>15</v>
      </c>
      <c r="C312">
        <v>44096</v>
      </c>
      <c r="D312">
        <v>120272</v>
      </c>
      <c r="G312">
        <v>76048</v>
      </c>
      <c r="H312">
        <v>226496</v>
      </c>
      <c r="K312">
        <v>64544</v>
      </c>
      <c r="L312">
        <v>204064</v>
      </c>
      <c r="O312">
        <v>62608</v>
      </c>
      <c r="P312">
        <v>207488</v>
      </c>
      <c r="S312">
        <v>66352</v>
      </c>
      <c r="T312">
        <v>211760</v>
      </c>
      <c r="W312">
        <v>66800</v>
      </c>
      <c r="X312">
        <v>216704</v>
      </c>
      <c r="AA312">
        <v>72240</v>
      </c>
      <c r="AB312">
        <v>222512</v>
      </c>
      <c r="AE312">
        <v>67696</v>
      </c>
      <c r="AF312">
        <v>227744</v>
      </c>
      <c r="AI312" s="151">
        <v>65360</v>
      </c>
      <c r="AJ312" s="151">
        <v>213600</v>
      </c>
      <c r="AM312" s="212">
        <v>68864</v>
      </c>
      <c r="AN312" s="212">
        <v>217952</v>
      </c>
      <c r="AQ312" s="221">
        <v>68336</v>
      </c>
      <c r="AR312" s="221">
        <v>214544</v>
      </c>
      <c r="AU312" s="223">
        <v>71184</v>
      </c>
      <c r="AV312" s="223">
        <v>213264</v>
      </c>
      <c r="AY312">
        <f>A312+1999</f>
        <v>2003</v>
      </c>
      <c r="AZ312" t="str">
        <f>VLOOKUP(B312,$BF$2:$BJ$75,4)</f>
        <v>Pine Units</v>
      </c>
      <c r="BA312" t="str">
        <f>VLOOKUP(B312,$BF$2:$BK$75,2)</f>
        <v>Invermere</v>
      </c>
      <c r="BB312" t="str">
        <f>VLOOKUP(B312,$BF$2:$BK$75,3)</f>
        <v>Invermere TSA</v>
      </c>
      <c r="BC312">
        <f>IF(B312&lt;40,B312,IF(VLOOKUP(B312,$BF$2:$BO$75,10,FALSE)="I",40,41))</f>
        <v>15</v>
      </c>
    </row>
    <row r="313" spans="1:55" ht="15" x14ac:dyDescent="0.25">
      <c r="A313">
        <v>4</v>
      </c>
      <c r="B313">
        <v>16</v>
      </c>
      <c r="C313">
        <v>0</v>
      </c>
      <c r="D313">
        <v>1632</v>
      </c>
      <c r="G313">
        <v>0</v>
      </c>
      <c r="H313">
        <v>512</v>
      </c>
      <c r="K313">
        <v>0</v>
      </c>
      <c r="L313">
        <v>1568</v>
      </c>
      <c r="O313">
        <v>0</v>
      </c>
      <c r="P313">
        <v>592</v>
      </c>
      <c r="S313">
        <v>0</v>
      </c>
      <c r="T313">
        <v>384</v>
      </c>
      <c r="W313">
        <v>0</v>
      </c>
      <c r="X313">
        <v>1376</v>
      </c>
      <c r="AA313">
        <v>0</v>
      </c>
      <c r="AB313">
        <v>1952</v>
      </c>
      <c r="AE313">
        <v>0</v>
      </c>
      <c r="AF313">
        <v>1712</v>
      </c>
      <c r="AI313" s="151">
        <v>0</v>
      </c>
      <c r="AJ313" s="151">
        <v>624</v>
      </c>
      <c r="AM313" s="212">
        <v>0</v>
      </c>
      <c r="AN313" s="212">
        <v>2000</v>
      </c>
      <c r="AQ313" s="221">
        <v>0</v>
      </c>
      <c r="AR313" s="221">
        <v>432</v>
      </c>
      <c r="AU313" s="223">
        <v>0</v>
      </c>
      <c r="AV313" s="223">
        <v>1376</v>
      </c>
      <c r="AY313">
        <f>A313+1999</f>
        <v>2003</v>
      </c>
      <c r="AZ313" t="str">
        <f>VLOOKUP(B313,$BF$2:$BJ$75,4)</f>
        <v>Non-pine Units</v>
      </c>
      <c r="BA313" t="str">
        <f>VLOOKUP(B313,$BF$2:$BK$75,2)</f>
        <v>Kalum</v>
      </c>
      <c r="BB313" t="str">
        <f>VLOOKUP(B313,$BF$2:$BK$75,3)</f>
        <v>Kalum TSA</v>
      </c>
      <c r="BC313">
        <f>IF(B313&lt;40,B313,IF(VLOOKUP(B313,$BF$2:$BO$75,10,FALSE)="I",40,41))</f>
        <v>16</v>
      </c>
    </row>
    <row r="314" spans="1:55" ht="15" x14ac:dyDescent="0.25">
      <c r="A314">
        <v>4</v>
      </c>
      <c r="B314">
        <v>17</v>
      </c>
      <c r="C314">
        <v>738752</v>
      </c>
      <c r="D314">
        <v>1556400</v>
      </c>
      <c r="G314">
        <v>826480</v>
      </c>
      <c r="H314">
        <v>1870704</v>
      </c>
      <c r="K314">
        <v>795296</v>
      </c>
      <c r="L314">
        <v>1860864</v>
      </c>
      <c r="O314">
        <v>808400</v>
      </c>
      <c r="P314">
        <v>1902704</v>
      </c>
      <c r="S314">
        <v>825856</v>
      </c>
      <c r="T314">
        <v>1891680</v>
      </c>
      <c r="W314">
        <v>820848</v>
      </c>
      <c r="X314">
        <v>1910128</v>
      </c>
      <c r="AA314">
        <v>806512</v>
      </c>
      <c r="AB314">
        <v>1887168</v>
      </c>
      <c r="AE314">
        <v>833680</v>
      </c>
      <c r="AF314">
        <v>1900688</v>
      </c>
      <c r="AI314" s="151">
        <v>804880</v>
      </c>
      <c r="AJ314" s="151">
        <v>1863456</v>
      </c>
      <c r="AM314" s="212">
        <v>801504</v>
      </c>
      <c r="AN314" s="212">
        <v>1856944</v>
      </c>
      <c r="AQ314" s="221">
        <v>845632</v>
      </c>
      <c r="AR314" s="221">
        <v>1908640</v>
      </c>
      <c r="AU314" s="223">
        <v>824704</v>
      </c>
      <c r="AV314" s="223">
        <v>1887120</v>
      </c>
      <c r="AY314">
        <f>A314+1999</f>
        <v>2003</v>
      </c>
      <c r="AZ314" t="str">
        <f>VLOOKUP(B314,$BF$2:$BJ$75,4)</f>
        <v>Pine Units</v>
      </c>
      <c r="BA314" t="str">
        <f>VLOOKUP(B314,$BF$2:$BK$75,2)</f>
        <v>Kamloops</v>
      </c>
      <c r="BB314" t="str">
        <f>VLOOKUP(B314,$BF$2:$BK$75,3)</f>
        <v>Kamloops TSA</v>
      </c>
      <c r="BC314">
        <f>IF(B314&lt;40,B314,IF(VLOOKUP(B314,$BF$2:$BO$75,10,FALSE)="I",40,41))</f>
        <v>17</v>
      </c>
    </row>
    <row r="315" spans="1:55" ht="15" x14ac:dyDescent="0.25">
      <c r="A315">
        <v>4</v>
      </c>
      <c r="B315">
        <v>18</v>
      </c>
      <c r="C315">
        <v>0</v>
      </c>
      <c r="D315">
        <v>0</v>
      </c>
      <c r="G315">
        <v>0</v>
      </c>
      <c r="H315">
        <v>0</v>
      </c>
      <c r="K315">
        <v>0</v>
      </c>
      <c r="L315">
        <v>0</v>
      </c>
      <c r="O315">
        <v>0</v>
      </c>
      <c r="P315">
        <v>0</v>
      </c>
      <c r="S315">
        <v>0</v>
      </c>
      <c r="T315">
        <v>0</v>
      </c>
      <c r="W315">
        <v>0</v>
      </c>
      <c r="X315">
        <v>0</v>
      </c>
      <c r="AA315">
        <v>0</v>
      </c>
      <c r="AB315">
        <v>0</v>
      </c>
      <c r="AE315">
        <v>0</v>
      </c>
      <c r="AF315">
        <v>0</v>
      </c>
      <c r="AI315" s="151">
        <v>0</v>
      </c>
      <c r="AJ315" s="151">
        <v>0</v>
      </c>
      <c r="AM315" s="212">
        <v>0</v>
      </c>
      <c r="AN315" s="212">
        <v>0</v>
      </c>
      <c r="AQ315" s="221">
        <v>0</v>
      </c>
      <c r="AR315" s="221">
        <v>0</v>
      </c>
      <c r="AU315" s="223">
        <v>0</v>
      </c>
      <c r="AV315" s="223">
        <v>0</v>
      </c>
      <c r="AY315">
        <f>A315+1999</f>
        <v>2003</v>
      </c>
      <c r="AZ315" t="str">
        <f>VLOOKUP(B315,$BF$2:$BJ$75,4)</f>
        <v>Non-pine Units</v>
      </c>
      <c r="BA315" t="str">
        <f>VLOOKUP(B315,$BF$2:$BK$75,2)</f>
        <v>Kingcome</v>
      </c>
      <c r="BB315" t="str">
        <f>VLOOKUP(B315,$BF$2:$BK$75,3)</f>
        <v>Kingcome TSA</v>
      </c>
      <c r="BC315">
        <f>IF(B315&lt;40,B315,IF(VLOOKUP(B315,$BF$2:$BO$75,10,FALSE)="I",40,41))</f>
        <v>18</v>
      </c>
    </row>
    <row r="316" spans="1:55" ht="15" x14ac:dyDescent="0.25">
      <c r="A316">
        <v>4</v>
      </c>
      <c r="B316">
        <v>19</v>
      </c>
      <c r="C316">
        <v>432</v>
      </c>
      <c r="D316">
        <v>3632</v>
      </c>
      <c r="G316">
        <v>576</v>
      </c>
      <c r="H316">
        <v>4368</v>
      </c>
      <c r="K316">
        <v>320</v>
      </c>
      <c r="L316">
        <v>1024</v>
      </c>
      <c r="O316">
        <v>1360</v>
      </c>
      <c r="P316">
        <v>3632</v>
      </c>
      <c r="S316">
        <v>576</v>
      </c>
      <c r="T316">
        <v>4576</v>
      </c>
      <c r="W316">
        <v>464</v>
      </c>
      <c r="X316">
        <v>3264</v>
      </c>
      <c r="AA316">
        <v>464</v>
      </c>
      <c r="AB316">
        <v>4592</v>
      </c>
      <c r="AE316">
        <v>320</v>
      </c>
      <c r="AF316">
        <v>1520</v>
      </c>
      <c r="AI316" s="151">
        <v>320</v>
      </c>
      <c r="AJ316" s="151">
        <v>2896</v>
      </c>
      <c r="AM316" s="212">
        <v>464</v>
      </c>
      <c r="AN316" s="212">
        <v>4336</v>
      </c>
      <c r="AQ316" s="221">
        <v>464</v>
      </c>
      <c r="AR316" s="221">
        <v>2512</v>
      </c>
      <c r="AU316" s="223">
        <v>1360</v>
      </c>
      <c r="AV316" s="223">
        <v>5152</v>
      </c>
      <c r="AY316">
        <f>A316+1999</f>
        <v>2003</v>
      </c>
      <c r="AZ316" t="str">
        <f>VLOOKUP(B316,$BF$2:$BJ$75,4)</f>
        <v>Non-pine Units</v>
      </c>
      <c r="BA316" t="str">
        <f>VLOOKUP(B316,$BF$2:$BK$75,2)</f>
        <v>Kispiox</v>
      </c>
      <c r="BB316" t="str">
        <f>VLOOKUP(B316,$BF$2:$BK$75,3)</f>
        <v>Kispiox TSA</v>
      </c>
      <c r="BC316">
        <f>IF(B316&lt;40,B316,IF(VLOOKUP(B316,$BF$2:$BO$75,10,FALSE)="I",40,41))</f>
        <v>19</v>
      </c>
    </row>
    <row r="317" spans="1:55" ht="15" x14ac:dyDescent="0.25">
      <c r="A317">
        <v>4</v>
      </c>
      <c r="B317">
        <v>20</v>
      </c>
      <c r="C317">
        <v>56912</v>
      </c>
      <c r="D317">
        <v>112224</v>
      </c>
      <c r="G317">
        <v>86016</v>
      </c>
      <c r="H317">
        <v>196592</v>
      </c>
      <c r="K317">
        <v>78912</v>
      </c>
      <c r="L317">
        <v>189008</v>
      </c>
      <c r="O317">
        <v>80608</v>
      </c>
      <c r="P317">
        <v>191664</v>
      </c>
      <c r="S317">
        <v>77200</v>
      </c>
      <c r="T317">
        <v>190096</v>
      </c>
      <c r="W317">
        <v>75712</v>
      </c>
      <c r="X317">
        <v>192448</v>
      </c>
      <c r="AA317">
        <v>68448</v>
      </c>
      <c r="AB317">
        <v>176160</v>
      </c>
      <c r="AE317">
        <v>77264</v>
      </c>
      <c r="AF317">
        <v>189584</v>
      </c>
      <c r="AI317" s="151">
        <v>72512</v>
      </c>
      <c r="AJ317" s="151">
        <v>186912</v>
      </c>
      <c r="AM317" s="212">
        <v>70032</v>
      </c>
      <c r="AN317" s="212">
        <v>190240</v>
      </c>
      <c r="AQ317" s="221">
        <v>71440</v>
      </c>
      <c r="AR317" s="221">
        <v>179456</v>
      </c>
      <c r="AU317" s="223">
        <v>73728</v>
      </c>
      <c r="AV317" s="223">
        <v>186480</v>
      </c>
      <c r="AY317">
        <f>A317+1999</f>
        <v>2003</v>
      </c>
      <c r="AZ317" t="str">
        <f>VLOOKUP(B317,$BF$2:$BJ$75,4)</f>
        <v>Pine Units</v>
      </c>
      <c r="BA317" t="str">
        <f>VLOOKUP(B317,$BF$2:$BK$75,2)</f>
        <v>KootenayLake</v>
      </c>
      <c r="BB317" t="str">
        <f>VLOOKUP(B317,$BF$2:$BK$75,3)</f>
        <v>Kootenay Lake TSA</v>
      </c>
      <c r="BC317">
        <f>IF(B317&lt;40,B317,IF(VLOOKUP(B317,$BF$2:$BO$75,10,FALSE)="I",40,41))</f>
        <v>20</v>
      </c>
    </row>
    <row r="318" spans="1:55" ht="15" x14ac:dyDescent="0.25">
      <c r="A318">
        <v>4</v>
      </c>
      <c r="B318">
        <v>21</v>
      </c>
      <c r="C318">
        <v>6733072</v>
      </c>
      <c r="D318">
        <v>15929776</v>
      </c>
      <c r="G318">
        <v>6420048</v>
      </c>
      <c r="H318">
        <v>15574752</v>
      </c>
      <c r="K318">
        <v>6127632</v>
      </c>
      <c r="L318">
        <v>15105360</v>
      </c>
      <c r="O318">
        <v>6265584</v>
      </c>
      <c r="P318">
        <v>15286624</v>
      </c>
      <c r="S318">
        <v>6234064</v>
      </c>
      <c r="T318">
        <v>15164640</v>
      </c>
      <c r="W318">
        <v>6161872</v>
      </c>
      <c r="X318">
        <v>15052256</v>
      </c>
      <c r="AA318">
        <v>6183632</v>
      </c>
      <c r="AB318">
        <v>15118624</v>
      </c>
      <c r="AE318">
        <v>6113168</v>
      </c>
      <c r="AF318">
        <v>14947744</v>
      </c>
      <c r="AI318" s="151">
        <v>6134704</v>
      </c>
      <c r="AJ318" s="151">
        <v>14981824</v>
      </c>
      <c r="AM318" s="212">
        <v>6078496</v>
      </c>
      <c r="AN318" s="212">
        <v>14864320</v>
      </c>
      <c r="AQ318" s="221">
        <v>6064000</v>
      </c>
      <c r="AR318" s="221">
        <v>14844512</v>
      </c>
      <c r="AU318" s="223">
        <v>6069600</v>
      </c>
      <c r="AV318" s="223">
        <v>14826560</v>
      </c>
      <c r="AY318">
        <f>A318+1999</f>
        <v>2003</v>
      </c>
      <c r="AZ318" t="str">
        <f>VLOOKUP(B318,$BF$2:$BJ$75,4)</f>
        <v>Pine Units</v>
      </c>
      <c r="BA318" t="str">
        <f>VLOOKUP(B318,$BF$2:$BK$75,2)</f>
        <v>Lakes</v>
      </c>
      <c r="BB318" t="str">
        <f>VLOOKUP(B318,$BF$2:$BK$75,3)</f>
        <v>Lakes TSA</v>
      </c>
      <c r="BC318">
        <f>IF(B318&lt;40,B318,IF(VLOOKUP(B318,$BF$2:$BO$75,10,FALSE)="I",40,41))</f>
        <v>21</v>
      </c>
    </row>
    <row r="319" spans="1:55" ht="15" x14ac:dyDescent="0.25">
      <c r="A319">
        <v>4</v>
      </c>
      <c r="B319">
        <v>22</v>
      </c>
      <c r="C319">
        <v>31264</v>
      </c>
      <c r="D319">
        <v>94016</v>
      </c>
      <c r="G319">
        <v>58384</v>
      </c>
      <c r="H319">
        <v>171744</v>
      </c>
      <c r="K319">
        <v>50832</v>
      </c>
      <c r="L319">
        <v>168736</v>
      </c>
      <c r="O319">
        <v>47008</v>
      </c>
      <c r="P319">
        <v>160736</v>
      </c>
      <c r="S319">
        <v>55168</v>
      </c>
      <c r="T319">
        <v>179024</v>
      </c>
      <c r="W319">
        <v>56848</v>
      </c>
      <c r="X319">
        <v>175568</v>
      </c>
      <c r="AA319">
        <v>47984</v>
      </c>
      <c r="AB319">
        <v>170080</v>
      </c>
      <c r="AE319">
        <v>52800</v>
      </c>
      <c r="AF319">
        <v>159456</v>
      </c>
      <c r="AI319" s="151">
        <v>49216</v>
      </c>
      <c r="AJ319" s="151">
        <v>168624</v>
      </c>
      <c r="AM319" s="212">
        <v>57072</v>
      </c>
      <c r="AN319" s="212">
        <v>170816</v>
      </c>
      <c r="AQ319" s="221">
        <v>49344</v>
      </c>
      <c r="AR319" s="221">
        <v>165408</v>
      </c>
      <c r="AU319" s="223">
        <v>47104</v>
      </c>
      <c r="AV319" s="223">
        <v>167120</v>
      </c>
      <c r="AY319">
        <f>A319+1999</f>
        <v>2003</v>
      </c>
      <c r="AZ319" t="str">
        <f>VLOOKUP(B319,$BF$2:$BJ$75,4)</f>
        <v>Pine Units</v>
      </c>
      <c r="BA319" t="str">
        <f>VLOOKUP(B319,$BF$2:$BK$75,2)</f>
        <v>Lillooet</v>
      </c>
      <c r="BB319" t="str">
        <f>VLOOKUP(B319,$BF$2:$BK$75,3)</f>
        <v>Lillooet TSA</v>
      </c>
      <c r="BC319">
        <f>IF(B319&lt;40,B319,IF(VLOOKUP(B319,$BF$2:$BO$75,10,FALSE)="I",40,41))</f>
        <v>22</v>
      </c>
    </row>
    <row r="320" spans="1:55" ht="15" x14ac:dyDescent="0.25">
      <c r="A320">
        <v>4</v>
      </c>
      <c r="B320">
        <v>23</v>
      </c>
      <c r="C320">
        <v>95808</v>
      </c>
      <c r="D320">
        <v>309872</v>
      </c>
      <c r="G320">
        <v>220560</v>
      </c>
      <c r="H320">
        <v>529248</v>
      </c>
      <c r="K320">
        <v>220688</v>
      </c>
      <c r="L320">
        <v>541408</v>
      </c>
      <c r="O320">
        <v>223584</v>
      </c>
      <c r="P320">
        <v>545744</v>
      </c>
      <c r="S320">
        <v>223440</v>
      </c>
      <c r="T320">
        <v>545296</v>
      </c>
      <c r="W320">
        <v>217648</v>
      </c>
      <c r="X320">
        <v>547872</v>
      </c>
      <c r="AA320">
        <v>212528</v>
      </c>
      <c r="AB320">
        <v>538176</v>
      </c>
      <c r="AE320">
        <v>218160</v>
      </c>
      <c r="AF320">
        <v>539360</v>
      </c>
      <c r="AI320" s="151">
        <v>217056</v>
      </c>
      <c r="AJ320" s="151">
        <v>534320</v>
      </c>
      <c r="AM320" s="212">
        <v>217552</v>
      </c>
      <c r="AN320" s="212">
        <v>538432</v>
      </c>
      <c r="AQ320" s="221">
        <v>213776</v>
      </c>
      <c r="AR320" s="221">
        <v>527824</v>
      </c>
      <c r="AU320" s="223">
        <v>216720</v>
      </c>
      <c r="AV320" s="223">
        <v>531744</v>
      </c>
      <c r="AY320">
        <f>A320+1999</f>
        <v>2003</v>
      </c>
      <c r="AZ320" t="str">
        <f>VLOOKUP(B320,$BF$2:$BJ$75,4)</f>
        <v>Pine Units</v>
      </c>
      <c r="BA320" t="str">
        <f>VLOOKUP(B320,$BF$2:$BK$75,2)</f>
        <v>Mackenzie</v>
      </c>
      <c r="BB320" t="str">
        <f>VLOOKUP(B320,$BF$2:$BK$75,3)</f>
        <v>Mackenzie TSA</v>
      </c>
      <c r="BC320">
        <f>IF(B320&lt;40,B320,IF(VLOOKUP(B320,$BF$2:$BO$75,10,FALSE)="I",40,41))</f>
        <v>23</v>
      </c>
    </row>
    <row r="321" spans="1:55" ht="15" x14ac:dyDescent="0.25">
      <c r="A321">
        <v>4</v>
      </c>
      <c r="B321">
        <v>24</v>
      </c>
      <c r="C321">
        <v>184256</v>
      </c>
      <c r="D321">
        <v>1206448</v>
      </c>
      <c r="G321">
        <v>228208</v>
      </c>
      <c r="H321">
        <v>1424176</v>
      </c>
      <c r="K321">
        <v>226528</v>
      </c>
      <c r="L321">
        <v>1454816</v>
      </c>
      <c r="O321">
        <v>236640</v>
      </c>
      <c r="P321">
        <v>1447040</v>
      </c>
      <c r="S321">
        <v>226720</v>
      </c>
      <c r="T321">
        <v>1432288</v>
      </c>
      <c r="W321">
        <v>227456</v>
      </c>
      <c r="X321">
        <v>1464720</v>
      </c>
      <c r="AA321">
        <v>226704</v>
      </c>
      <c r="AB321">
        <v>1442432</v>
      </c>
      <c r="AE321">
        <v>222624</v>
      </c>
      <c r="AF321">
        <v>1431168</v>
      </c>
      <c r="AI321" s="151">
        <v>222448</v>
      </c>
      <c r="AJ321" s="151">
        <v>1438368</v>
      </c>
      <c r="AM321" s="212">
        <v>221232</v>
      </c>
      <c r="AN321" s="212">
        <v>1411968</v>
      </c>
      <c r="AQ321" s="221">
        <v>220688</v>
      </c>
      <c r="AR321" s="221">
        <v>1420480</v>
      </c>
      <c r="AU321" s="223">
        <v>223440</v>
      </c>
      <c r="AV321" s="223">
        <v>1433296</v>
      </c>
      <c r="AY321">
        <f>A321+1999</f>
        <v>2003</v>
      </c>
      <c r="AZ321" t="str">
        <f>VLOOKUP(B321,$BF$2:$BJ$75,4)</f>
        <v>Pine Units</v>
      </c>
      <c r="BA321" t="str">
        <f>VLOOKUP(B321,$BF$2:$BK$75,2)</f>
        <v>Merritt</v>
      </c>
      <c r="BB321" t="str">
        <f>VLOOKUP(B321,$BF$2:$BK$75,3)</f>
        <v>Merritt TSA</v>
      </c>
      <c r="BC321">
        <f>IF(B321&lt;40,B321,IF(VLOOKUP(B321,$BF$2:$BO$75,10,FALSE)="I",40,41))</f>
        <v>24</v>
      </c>
    </row>
    <row r="322" spans="1:55" ht="15" x14ac:dyDescent="0.25">
      <c r="A322">
        <v>4</v>
      </c>
      <c r="B322">
        <v>25</v>
      </c>
      <c r="C322">
        <v>720</v>
      </c>
      <c r="D322">
        <v>11536</v>
      </c>
      <c r="G322">
        <v>1040</v>
      </c>
      <c r="H322">
        <v>12016</v>
      </c>
      <c r="K322">
        <v>1152</v>
      </c>
      <c r="L322">
        <v>16880</v>
      </c>
      <c r="O322">
        <v>368</v>
      </c>
      <c r="P322">
        <v>12832</v>
      </c>
      <c r="S322">
        <v>672</v>
      </c>
      <c r="T322">
        <v>19776</v>
      </c>
      <c r="W322">
        <v>704</v>
      </c>
      <c r="X322">
        <v>13056</v>
      </c>
      <c r="AA322">
        <v>1024</v>
      </c>
      <c r="AB322">
        <v>13072</v>
      </c>
      <c r="AE322">
        <v>1584</v>
      </c>
      <c r="AF322">
        <v>20576</v>
      </c>
      <c r="AI322" s="151">
        <v>608</v>
      </c>
      <c r="AJ322" s="151">
        <v>17888</v>
      </c>
      <c r="AM322" s="212">
        <v>1696</v>
      </c>
      <c r="AN322" s="212">
        <v>18592</v>
      </c>
      <c r="AQ322" s="221">
        <v>944</v>
      </c>
      <c r="AR322" s="221">
        <v>18544</v>
      </c>
      <c r="AU322" s="223">
        <v>528</v>
      </c>
      <c r="AV322" s="223">
        <v>14800</v>
      </c>
      <c r="AY322">
        <f>A322+1999</f>
        <v>2003</v>
      </c>
      <c r="AZ322" t="str">
        <f>VLOOKUP(B322,$BF$2:$BJ$75,4)</f>
        <v>Non-pine Units</v>
      </c>
      <c r="BA322" t="str">
        <f>VLOOKUP(B322,$BF$2:$BK$75,2)</f>
        <v>MidCoast</v>
      </c>
      <c r="BB322" t="str">
        <f>VLOOKUP(B322,$BF$2:$BK$75,3)</f>
        <v>Mid Coast TSA</v>
      </c>
      <c r="BC322">
        <f>IF(B322&lt;40,B322,IF(VLOOKUP(B322,$BF$2:$BO$75,10,FALSE)="I",40,41))</f>
        <v>25</v>
      </c>
    </row>
    <row r="323" spans="1:55" ht="15" x14ac:dyDescent="0.25">
      <c r="A323">
        <v>4</v>
      </c>
      <c r="B323">
        <v>26</v>
      </c>
      <c r="C323">
        <v>210320</v>
      </c>
      <c r="D323">
        <v>1877712</v>
      </c>
      <c r="G323">
        <v>263280</v>
      </c>
      <c r="H323">
        <v>2474208</v>
      </c>
      <c r="K323">
        <v>233504</v>
      </c>
      <c r="L323">
        <v>2431712</v>
      </c>
      <c r="O323">
        <v>238432</v>
      </c>
      <c r="P323">
        <v>2441072</v>
      </c>
      <c r="S323">
        <v>224000</v>
      </c>
      <c r="T323">
        <v>2392448</v>
      </c>
      <c r="W323">
        <v>227424</v>
      </c>
      <c r="X323">
        <v>2382128</v>
      </c>
      <c r="AA323">
        <v>233472</v>
      </c>
      <c r="AB323">
        <v>2391184</v>
      </c>
      <c r="AE323">
        <v>231008</v>
      </c>
      <c r="AF323">
        <v>2392336</v>
      </c>
      <c r="AI323" s="151">
        <v>229088</v>
      </c>
      <c r="AJ323" s="151">
        <v>2365712</v>
      </c>
      <c r="AM323" s="212">
        <v>232096</v>
      </c>
      <c r="AN323" s="212">
        <v>2410512</v>
      </c>
      <c r="AQ323" s="221">
        <v>232752</v>
      </c>
      <c r="AR323" s="221">
        <v>2408960</v>
      </c>
      <c r="AU323" s="223">
        <v>228832</v>
      </c>
      <c r="AV323" s="223">
        <v>2378720</v>
      </c>
      <c r="AY323">
        <f>A323+1999</f>
        <v>2003</v>
      </c>
      <c r="AZ323" t="str">
        <f>VLOOKUP(B323,$BF$2:$BJ$75,4)</f>
        <v>Pine Units</v>
      </c>
      <c r="BA323" t="str">
        <f>VLOOKUP(B323,$BF$2:$BK$75,2)</f>
        <v>Morice</v>
      </c>
      <c r="BB323" t="str">
        <f>VLOOKUP(B323,$BF$2:$BK$75,3)</f>
        <v>Morice TSA</v>
      </c>
      <c r="BC323">
        <f>IF(B323&lt;40,B323,IF(VLOOKUP(B323,$BF$2:$BO$75,10,FALSE)="I",40,41))</f>
        <v>26</v>
      </c>
    </row>
    <row r="324" spans="1:55" ht="15" x14ac:dyDescent="0.25">
      <c r="A324">
        <v>4</v>
      </c>
      <c r="B324">
        <v>27</v>
      </c>
      <c r="C324">
        <v>0</v>
      </c>
      <c r="D324">
        <v>1888</v>
      </c>
      <c r="G324">
        <v>0</v>
      </c>
      <c r="H324">
        <v>2336</v>
      </c>
      <c r="K324">
        <v>0</v>
      </c>
      <c r="L324">
        <v>2720</v>
      </c>
      <c r="O324">
        <v>0</v>
      </c>
      <c r="P324">
        <v>2336</v>
      </c>
      <c r="S324">
        <v>0</v>
      </c>
      <c r="T324">
        <v>2720</v>
      </c>
      <c r="W324">
        <v>0</v>
      </c>
      <c r="X324">
        <v>2464</v>
      </c>
      <c r="AA324">
        <v>0</v>
      </c>
      <c r="AB324">
        <v>2336</v>
      </c>
      <c r="AE324">
        <v>0</v>
      </c>
      <c r="AF324">
        <v>2720</v>
      </c>
      <c r="AI324" s="151">
        <v>0</v>
      </c>
      <c r="AJ324" s="151">
        <v>2592</v>
      </c>
      <c r="AM324" s="212">
        <v>0</v>
      </c>
      <c r="AN324" s="212">
        <v>2800</v>
      </c>
      <c r="AQ324" s="221">
        <v>0</v>
      </c>
      <c r="AR324" s="221">
        <v>2464</v>
      </c>
      <c r="AU324" s="223">
        <v>0</v>
      </c>
      <c r="AV324" s="223">
        <v>2592</v>
      </c>
      <c r="AY324">
        <f>A324+1999</f>
        <v>2003</v>
      </c>
      <c r="AZ324" t="str">
        <f>VLOOKUP(B324,$BF$2:$BJ$75,4)</f>
        <v>Non-pine Units</v>
      </c>
      <c r="BA324" t="str">
        <f>VLOOKUP(B324,$BF$2:$BK$75,2)</f>
        <v>Nass</v>
      </c>
      <c r="BB324" t="str">
        <f>VLOOKUP(B324,$BF$2:$BK$75,3)</f>
        <v>Nass TSA</v>
      </c>
      <c r="BC324">
        <f>IF(B324&lt;40,B324,IF(VLOOKUP(B324,$BF$2:$BO$75,10,FALSE)="I",40,41))</f>
        <v>27</v>
      </c>
    </row>
    <row r="325" spans="1:55" ht="15" x14ac:dyDescent="0.25">
      <c r="A325">
        <v>4</v>
      </c>
      <c r="B325">
        <v>28</v>
      </c>
      <c r="C325">
        <v>0</v>
      </c>
      <c r="D325">
        <v>0</v>
      </c>
      <c r="G325">
        <v>0</v>
      </c>
      <c r="H325">
        <v>0</v>
      </c>
      <c r="K325">
        <v>0</v>
      </c>
      <c r="L325">
        <v>0</v>
      </c>
      <c r="O325">
        <v>0</v>
      </c>
      <c r="P325">
        <v>0</v>
      </c>
      <c r="S325">
        <v>0</v>
      </c>
      <c r="T325">
        <v>0</v>
      </c>
      <c r="W325">
        <v>0</v>
      </c>
      <c r="X325">
        <v>0</v>
      </c>
      <c r="AA325">
        <v>0</v>
      </c>
      <c r="AB325">
        <v>0</v>
      </c>
      <c r="AE325">
        <v>0</v>
      </c>
      <c r="AF325">
        <v>0</v>
      </c>
      <c r="AI325" s="151">
        <v>0</v>
      </c>
      <c r="AJ325" s="151">
        <v>0</v>
      </c>
      <c r="AM325" s="212">
        <v>0</v>
      </c>
      <c r="AN325" s="212">
        <v>0</v>
      </c>
      <c r="AQ325" s="221">
        <v>0</v>
      </c>
      <c r="AR325" s="221">
        <v>0</v>
      </c>
      <c r="AU325" s="223">
        <v>0</v>
      </c>
      <c r="AV325" s="223">
        <v>0</v>
      </c>
      <c r="AY325">
        <f>A325+1999</f>
        <v>2003</v>
      </c>
      <c r="AZ325" t="str">
        <f>VLOOKUP(B325,$BF$2:$BJ$75,4)</f>
        <v>Non-pine Units</v>
      </c>
      <c r="BA325" t="str">
        <f>VLOOKUP(B325,$BF$2:$BK$75,2)</f>
        <v>NorthCoast</v>
      </c>
      <c r="BB325" t="str">
        <f>VLOOKUP(B325,$BF$2:$BK$75,3)</f>
        <v>North Coast TSA</v>
      </c>
      <c r="BC325">
        <f>IF(B325&lt;40,B325,IF(VLOOKUP(B325,$BF$2:$BO$75,10,FALSE)="I",40,41))</f>
        <v>28</v>
      </c>
    </row>
    <row r="326" spans="1:55" ht="15" x14ac:dyDescent="0.25">
      <c r="A326">
        <v>4</v>
      </c>
      <c r="B326">
        <v>29</v>
      </c>
      <c r="C326">
        <v>198208</v>
      </c>
      <c r="D326">
        <v>558176</v>
      </c>
      <c r="G326">
        <v>228624</v>
      </c>
      <c r="H326">
        <v>689024</v>
      </c>
      <c r="K326">
        <v>230448</v>
      </c>
      <c r="L326">
        <v>684800</v>
      </c>
      <c r="O326">
        <v>250768</v>
      </c>
      <c r="P326">
        <v>717824</v>
      </c>
      <c r="S326">
        <v>226688</v>
      </c>
      <c r="T326">
        <v>682432</v>
      </c>
      <c r="W326">
        <v>219568</v>
      </c>
      <c r="X326">
        <v>688896</v>
      </c>
      <c r="AA326">
        <v>228384</v>
      </c>
      <c r="AB326">
        <v>687968</v>
      </c>
      <c r="AE326">
        <v>231824</v>
      </c>
      <c r="AF326">
        <v>692928</v>
      </c>
      <c r="AI326" s="151">
        <v>225776</v>
      </c>
      <c r="AJ326" s="151">
        <v>683200</v>
      </c>
      <c r="AM326" s="212">
        <v>225520</v>
      </c>
      <c r="AN326" s="212">
        <v>687296</v>
      </c>
      <c r="AQ326" s="221">
        <v>230656</v>
      </c>
      <c r="AR326" s="221">
        <v>693088</v>
      </c>
      <c r="AU326" s="223">
        <v>218576</v>
      </c>
      <c r="AV326" s="223">
        <v>696912</v>
      </c>
      <c r="AY326">
        <f>A326+1999</f>
        <v>2003</v>
      </c>
      <c r="AZ326" t="str">
        <f>VLOOKUP(B326,$BF$2:$BJ$75,4)</f>
        <v>Pine Units</v>
      </c>
      <c r="BA326" t="str">
        <f>VLOOKUP(B326,$BF$2:$BK$75,2)</f>
        <v>Okanagan</v>
      </c>
      <c r="BB326" t="str">
        <f>VLOOKUP(B326,$BF$2:$BK$75,3)</f>
        <v>Okanagan TSA</v>
      </c>
      <c r="BC326">
        <f>IF(B326&lt;40,B326,IF(VLOOKUP(B326,$BF$2:$BO$75,10,FALSE)="I",40,41))</f>
        <v>29</v>
      </c>
    </row>
    <row r="327" spans="1:55" ht="15" x14ac:dyDescent="0.25">
      <c r="A327">
        <v>4</v>
      </c>
      <c r="B327">
        <v>30</v>
      </c>
      <c r="C327">
        <v>5657184</v>
      </c>
      <c r="D327">
        <v>10339536</v>
      </c>
      <c r="G327">
        <v>5979360</v>
      </c>
      <c r="H327">
        <v>10641616</v>
      </c>
      <c r="K327">
        <v>5697328</v>
      </c>
      <c r="L327">
        <v>10272176</v>
      </c>
      <c r="O327">
        <v>5740848</v>
      </c>
      <c r="P327">
        <v>10311584</v>
      </c>
      <c r="S327">
        <v>5656304</v>
      </c>
      <c r="T327">
        <v>10130656</v>
      </c>
      <c r="W327">
        <v>5714704</v>
      </c>
      <c r="X327">
        <v>10234768</v>
      </c>
      <c r="AA327">
        <v>5654016</v>
      </c>
      <c r="AB327">
        <v>10163680</v>
      </c>
      <c r="AE327">
        <v>5653648</v>
      </c>
      <c r="AF327">
        <v>10161008</v>
      </c>
      <c r="AI327" s="151">
        <v>5707232</v>
      </c>
      <c r="AJ327" s="151">
        <v>10203632</v>
      </c>
      <c r="AM327" s="212">
        <v>5744704</v>
      </c>
      <c r="AN327" s="212">
        <v>10176672</v>
      </c>
      <c r="AQ327" s="221">
        <v>5722160</v>
      </c>
      <c r="AR327" s="221">
        <v>10165536</v>
      </c>
      <c r="AU327" s="223">
        <v>5770416</v>
      </c>
      <c r="AV327" s="223">
        <v>10229408</v>
      </c>
      <c r="AY327">
        <f>A327+1999</f>
        <v>2003</v>
      </c>
      <c r="AZ327" t="str">
        <f>VLOOKUP(B327,$BF$2:$BJ$75,4)</f>
        <v>Pine Units</v>
      </c>
      <c r="BA327" t="str">
        <f>VLOOKUP(B327,$BF$2:$BK$75,2)</f>
        <v>PrinceGeorge</v>
      </c>
      <c r="BB327" t="str">
        <f>VLOOKUP(B327,$BF$2:$BK$75,3)</f>
        <v>Prince George Forest District</v>
      </c>
      <c r="BC327">
        <f>IF(B327&lt;40,B327,IF(VLOOKUP(B327,$BF$2:$BO$75,10,FALSE)="I",40,41))</f>
        <v>30</v>
      </c>
    </row>
    <row r="328" spans="1:55" ht="15" x14ac:dyDescent="0.25">
      <c r="A328">
        <v>4</v>
      </c>
      <c r="B328">
        <v>31</v>
      </c>
      <c r="C328">
        <v>0</v>
      </c>
      <c r="D328">
        <v>0</v>
      </c>
      <c r="G328">
        <v>0</v>
      </c>
      <c r="H328">
        <v>0</v>
      </c>
      <c r="K328">
        <v>0</v>
      </c>
      <c r="L328">
        <v>0</v>
      </c>
      <c r="O328">
        <v>0</v>
      </c>
      <c r="P328">
        <v>0</v>
      </c>
      <c r="S328">
        <v>0</v>
      </c>
      <c r="T328">
        <v>0</v>
      </c>
      <c r="W328">
        <v>0</v>
      </c>
      <c r="X328">
        <v>0</v>
      </c>
      <c r="AA328">
        <v>0</v>
      </c>
      <c r="AB328">
        <v>0</v>
      </c>
      <c r="AE328">
        <v>0</v>
      </c>
      <c r="AF328">
        <v>0</v>
      </c>
      <c r="AI328" s="151">
        <v>0</v>
      </c>
      <c r="AJ328" s="151">
        <v>0</v>
      </c>
      <c r="AM328" s="212">
        <v>0</v>
      </c>
      <c r="AN328" s="212">
        <v>0</v>
      </c>
      <c r="AQ328" s="221">
        <v>0</v>
      </c>
      <c r="AR328" s="221">
        <v>0</v>
      </c>
      <c r="AU328" s="223">
        <v>0</v>
      </c>
      <c r="AV328" s="223">
        <v>0</v>
      </c>
      <c r="AY328">
        <f>A328+1999</f>
        <v>2003</v>
      </c>
      <c r="AZ328" t="str">
        <f>VLOOKUP(B328,$BF$2:$BJ$75,4)</f>
        <v>Non-pine Units</v>
      </c>
      <c r="BA328" t="str">
        <f>VLOOKUP(B328,$BF$2:$BK$75,2)</f>
        <v>QueenCharlotte</v>
      </c>
      <c r="BB328" t="str">
        <f>VLOOKUP(B328,$BF$2:$BK$75,3)</f>
        <v>Queen Charlotte TSA</v>
      </c>
      <c r="BC328">
        <f>IF(B328&lt;40,B328,IF(VLOOKUP(B328,$BF$2:$BO$75,10,FALSE)="I",40,41))</f>
        <v>31</v>
      </c>
    </row>
    <row r="329" spans="1:55" ht="15" x14ac:dyDescent="0.25">
      <c r="A329">
        <v>4</v>
      </c>
      <c r="B329">
        <v>32</v>
      </c>
      <c r="C329">
        <v>16123040</v>
      </c>
      <c r="D329">
        <v>27654848</v>
      </c>
      <c r="G329">
        <v>14680864</v>
      </c>
      <c r="H329">
        <v>26527312</v>
      </c>
      <c r="K329">
        <v>14535840</v>
      </c>
      <c r="L329">
        <v>26221264</v>
      </c>
      <c r="O329">
        <v>14428432</v>
      </c>
      <c r="P329">
        <v>26106896</v>
      </c>
      <c r="S329">
        <v>14503184</v>
      </c>
      <c r="T329">
        <v>26215680</v>
      </c>
      <c r="W329">
        <v>14455168</v>
      </c>
      <c r="X329">
        <v>26159088</v>
      </c>
      <c r="AA329">
        <v>14483872</v>
      </c>
      <c r="AB329">
        <v>26148208</v>
      </c>
      <c r="AE329">
        <v>14472992</v>
      </c>
      <c r="AF329">
        <v>26125488</v>
      </c>
      <c r="AI329" s="151">
        <v>14513920</v>
      </c>
      <c r="AJ329" s="151">
        <v>26147120</v>
      </c>
      <c r="AM329" s="212">
        <v>14507168</v>
      </c>
      <c r="AN329" s="212">
        <v>26180928</v>
      </c>
      <c r="AQ329" s="221">
        <v>14551680</v>
      </c>
      <c r="AR329" s="221">
        <v>26206496</v>
      </c>
      <c r="AU329" s="223">
        <v>14547568</v>
      </c>
      <c r="AV329" s="223">
        <v>26171168</v>
      </c>
      <c r="AY329">
        <f>A329+1999</f>
        <v>2003</v>
      </c>
      <c r="AZ329" t="str">
        <f>VLOOKUP(B329,$BF$2:$BJ$75,4)</f>
        <v>Pine Units</v>
      </c>
      <c r="BA329" t="str">
        <f>VLOOKUP(B329,$BF$2:$BK$75,2)</f>
        <v>Quesnel</v>
      </c>
      <c r="BB329" t="str">
        <f>VLOOKUP(B329,$BF$2:$BK$75,3)</f>
        <v>Quesnel TSA</v>
      </c>
      <c r="BC329">
        <f>IF(B329&lt;40,B329,IF(VLOOKUP(B329,$BF$2:$BO$75,10,FALSE)="I",40,41))</f>
        <v>32</v>
      </c>
    </row>
    <row r="330" spans="1:55" ht="15" x14ac:dyDescent="0.25">
      <c r="A330">
        <v>4</v>
      </c>
      <c r="B330">
        <v>33</v>
      </c>
      <c r="C330">
        <v>16</v>
      </c>
      <c r="D330">
        <v>144</v>
      </c>
      <c r="G330">
        <v>16</v>
      </c>
      <c r="H330">
        <v>256</v>
      </c>
      <c r="K330">
        <v>16</v>
      </c>
      <c r="L330">
        <v>256</v>
      </c>
      <c r="O330">
        <v>16</v>
      </c>
      <c r="P330">
        <v>464</v>
      </c>
      <c r="S330">
        <v>16</v>
      </c>
      <c r="T330">
        <v>464</v>
      </c>
      <c r="W330">
        <v>16</v>
      </c>
      <c r="X330">
        <v>256</v>
      </c>
      <c r="AA330">
        <v>16</v>
      </c>
      <c r="AB330">
        <v>256</v>
      </c>
      <c r="AE330">
        <v>16</v>
      </c>
      <c r="AF330">
        <v>464</v>
      </c>
      <c r="AI330" s="151">
        <v>16</v>
      </c>
      <c r="AJ330" s="151">
        <v>256</v>
      </c>
      <c r="AM330" s="212">
        <v>16</v>
      </c>
      <c r="AN330" s="212">
        <v>256</v>
      </c>
      <c r="AQ330" s="221">
        <v>16</v>
      </c>
      <c r="AR330" s="221">
        <v>256</v>
      </c>
      <c r="AU330" s="223">
        <v>16</v>
      </c>
      <c r="AV330" s="223">
        <v>720</v>
      </c>
      <c r="AY330">
        <f>A330+1999</f>
        <v>2003</v>
      </c>
      <c r="AZ330" t="str">
        <f>VLOOKUP(B330,$BF$2:$BJ$75,4)</f>
        <v>Non-pine Units</v>
      </c>
      <c r="BA330" t="str">
        <f>VLOOKUP(B330,$BF$2:$BK$75,2)</f>
        <v>Revelstoke</v>
      </c>
      <c r="BB330" t="str">
        <f>VLOOKUP(B330,$BF$2:$BK$75,3)</f>
        <v>Revelstoke TSA</v>
      </c>
      <c r="BC330">
        <f>IF(B330&lt;40,B330,IF(VLOOKUP(B330,$BF$2:$BO$75,10,FALSE)="I",40,41))</f>
        <v>33</v>
      </c>
    </row>
    <row r="331" spans="1:55" ht="15" x14ac:dyDescent="0.25">
      <c r="A331">
        <v>4</v>
      </c>
      <c r="B331">
        <v>34</v>
      </c>
      <c r="C331">
        <v>15200</v>
      </c>
      <c r="D331">
        <v>188048</v>
      </c>
      <c r="G331">
        <v>30112</v>
      </c>
      <c r="H331">
        <v>228624</v>
      </c>
      <c r="K331">
        <v>23760</v>
      </c>
      <c r="L331">
        <v>231504</v>
      </c>
      <c r="O331">
        <v>28160</v>
      </c>
      <c r="P331">
        <v>236896</v>
      </c>
      <c r="S331">
        <v>26576</v>
      </c>
      <c r="T331">
        <v>220224</v>
      </c>
      <c r="W331">
        <v>26240</v>
      </c>
      <c r="X331">
        <v>231376</v>
      </c>
      <c r="AA331">
        <v>22752</v>
      </c>
      <c r="AB331">
        <v>222848</v>
      </c>
      <c r="AE331">
        <v>20848</v>
      </c>
      <c r="AF331">
        <v>219920</v>
      </c>
      <c r="AI331" s="151">
        <v>23472</v>
      </c>
      <c r="AJ331" s="151">
        <v>232624</v>
      </c>
      <c r="AM331" s="212">
        <v>28432</v>
      </c>
      <c r="AN331" s="212">
        <v>242208</v>
      </c>
      <c r="AQ331" s="221">
        <v>23264</v>
      </c>
      <c r="AR331" s="221">
        <v>214672</v>
      </c>
      <c r="AU331" s="223">
        <v>25008</v>
      </c>
      <c r="AV331" s="223">
        <v>224256</v>
      </c>
      <c r="AY331">
        <f>A331+1999</f>
        <v>2003</v>
      </c>
      <c r="AZ331" t="str">
        <f>VLOOKUP(B331,$BF$2:$BJ$75,4)</f>
        <v>Pine Units</v>
      </c>
      <c r="BA331" t="str">
        <f>VLOOKUP(B331,$BF$2:$BK$75,2)</f>
        <v>RobsonValley</v>
      </c>
      <c r="BB331" t="str">
        <f>VLOOKUP(B331,$BF$2:$BK$75,3)</f>
        <v>Robson Valley TSA</v>
      </c>
      <c r="BC331">
        <f>IF(B331&lt;40,B331,IF(VLOOKUP(B331,$BF$2:$BO$75,10,FALSE)="I",40,41))</f>
        <v>34</v>
      </c>
    </row>
    <row r="332" spans="1:55" ht="15" x14ac:dyDescent="0.25">
      <c r="A332">
        <v>4</v>
      </c>
      <c r="B332">
        <v>35</v>
      </c>
      <c r="C332">
        <v>15392</v>
      </c>
      <c r="D332">
        <v>90080</v>
      </c>
      <c r="G332">
        <v>21232</v>
      </c>
      <c r="H332">
        <v>109296</v>
      </c>
      <c r="K332">
        <v>16624</v>
      </c>
      <c r="L332">
        <v>110112</v>
      </c>
      <c r="O332">
        <v>18128</v>
      </c>
      <c r="P332">
        <v>107760</v>
      </c>
      <c r="S332">
        <v>20960</v>
      </c>
      <c r="T332">
        <v>114864</v>
      </c>
      <c r="W332">
        <v>18144</v>
      </c>
      <c r="X332">
        <v>113312</v>
      </c>
      <c r="AA332">
        <v>17232</v>
      </c>
      <c r="AB332">
        <v>105264</v>
      </c>
      <c r="AE332">
        <v>19856</v>
      </c>
      <c r="AF332">
        <v>113808</v>
      </c>
      <c r="AI332" s="151">
        <v>18960</v>
      </c>
      <c r="AJ332" s="151">
        <v>103952</v>
      </c>
      <c r="AM332" s="212">
        <v>18512</v>
      </c>
      <c r="AN332" s="212">
        <v>108992</v>
      </c>
      <c r="AQ332" s="221">
        <v>14240</v>
      </c>
      <c r="AR332" s="221">
        <v>101216</v>
      </c>
      <c r="AU332" s="223">
        <v>21840</v>
      </c>
      <c r="AV332" s="223">
        <v>113072</v>
      </c>
      <c r="AY332">
        <f>A332+1999</f>
        <v>2003</v>
      </c>
      <c r="AZ332" t="str">
        <f>VLOOKUP(B332,$BF$2:$BJ$75,4)</f>
        <v>Non-pine Units</v>
      </c>
      <c r="BA332" t="str">
        <f>VLOOKUP(B332,$BF$2:$BK$75,2)</f>
        <v>Soo</v>
      </c>
      <c r="BB332" t="str">
        <f>VLOOKUP(B332,$BF$2:$BK$75,3)</f>
        <v>Soo TSA</v>
      </c>
      <c r="BC332">
        <f>IF(B332&lt;40,B332,IF(VLOOKUP(B332,$BF$2:$BO$75,10,FALSE)="I",40,41))</f>
        <v>35</v>
      </c>
    </row>
    <row r="333" spans="1:55" ht="15" x14ac:dyDescent="0.25">
      <c r="A333">
        <v>4</v>
      </c>
      <c r="B333">
        <v>36</v>
      </c>
      <c r="C333">
        <v>0</v>
      </c>
      <c r="D333">
        <v>0</v>
      </c>
      <c r="G333">
        <v>0</v>
      </c>
      <c r="H333">
        <v>0</v>
      </c>
      <c r="K333">
        <v>0</v>
      </c>
      <c r="L333">
        <v>0</v>
      </c>
      <c r="O333">
        <v>0</v>
      </c>
      <c r="P333">
        <v>0</v>
      </c>
      <c r="S333">
        <v>0</v>
      </c>
      <c r="T333">
        <v>0</v>
      </c>
      <c r="W333">
        <v>0</v>
      </c>
      <c r="X333">
        <v>0</v>
      </c>
      <c r="AA333">
        <v>0</v>
      </c>
      <c r="AB333">
        <v>0</v>
      </c>
      <c r="AE333">
        <v>0</v>
      </c>
      <c r="AF333">
        <v>0</v>
      </c>
      <c r="AI333" s="151">
        <v>0</v>
      </c>
      <c r="AJ333" s="151">
        <v>0</v>
      </c>
      <c r="AM333" s="212">
        <v>0</v>
      </c>
      <c r="AN333" s="212">
        <v>0</v>
      </c>
      <c r="AQ333" s="221">
        <v>0</v>
      </c>
      <c r="AR333" s="221">
        <v>0</v>
      </c>
      <c r="AU333" s="223">
        <v>0</v>
      </c>
      <c r="AV333" s="223">
        <v>0</v>
      </c>
      <c r="AY333">
        <f>A333+1999</f>
        <v>2003</v>
      </c>
      <c r="AZ333" t="str">
        <f>VLOOKUP(B333,$BF$2:$BJ$75,4)</f>
        <v>Non-pine Units</v>
      </c>
      <c r="BA333" t="str">
        <f>VLOOKUP(B333,$BF$2:$BK$75,2)</f>
        <v>Strathcona</v>
      </c>
      <c r="BB333" t="str">
        <f>VLOOKUP(B333,$BF$2:$BK$75,3)</f>
        <v>Strathcona TSA</v>
      </c>
      <c r="BC333">
        <f>IF(B333&lt;40,B333,IF(VLOOKUP(B333,$BF$2:$BO$75,10,FALSE)="I",40,41))</f>
        <v>36</v>
      </c>
    </row>
    <row r="334" spans="1:55" ht="15" x14ac:dyDescent="0.25">
      <c r="A334">
        <v>4</v>
      </c>
      <c r="B334">
        <v>37</v>
      </c>
      <c r="C334">
        <v>0</v>
      </c>
      <c r="D334">
        <v>0</v>
      </c>
      <c r="G334">
        <v>0</v>
      </c>
      <c r="H334">
        <v>0</v>
      </c>
      <c r="K334">
        <v>0</v>
      </c>
      <c r="L334">
        <v>0</v>
      </c>
      <c r="O334">
        <v>0</v>
      </c>
      <c r="P334">
        <v>0</v>
      </c>
      <c r="S334">
        <v>0</v>
      </c>
      <c r="T334">
        <v>0</v>
      </c>
      <c r="W334">
        <v>0</v>
      </c>
      <c r="X334">
        <v>0</v>
      </c>
      <c r="AA334">
        <v>0</v>
      </c>
      <c r="AB334">
        <v>0</v>
      </c>
      <c r="AE334">
        <v>0</v>
      </c>
      <c r="AF334">
        <v>0</v>
      </c>
      <c r="AI334" s="151">
        <v>0</v>
      </c>
      <c r="AJ334" s="151">
        <v>0</v>
      </c>
      <c r="AM334" s="212">
        <v>0</v>
      </c>
      <c r="AN334" s="212">
        <v>0</v>
      </c>
      <c r="AQ334" s="221">
        <v>0</v>
      </c>
      <c r="AR334" s="221">
        <v>0</v>
      </c>
      <c r="AU334" s="223">
        <v>0</v>
      </c>
      <c r="AV334" s="223">
        <v>0</v>
      </c>
      <c r="AY334">
        <f>A334+1999</f>
        <v>2003</v>
      </c>
      <c r="AZ334" t="str">
        <f>VLOOKUP(B334,$BF$2:$BJ$75,4)</f>
        <v>Non-pine Units</v>
      </c>
      <c r="BA334" t="str">
        <f>VLOOKUP(B334,$BF$2:$BK$75,2)</f>
        <v>SunshineCoast</v>
      </c>
      <c r="BB334" t="str">
        <f>VLOOKUP(B334,$BF$2:$BK$75,3)</f>
        <v>Sunshine Coast TSA</v>
      </c>
      <c r="BC334">
        <f>IF(B334&lt;40,B334,IF(VLOOKUP(B334,$BF$2:$BO$75,10,FALSE)="I",40,41))</f>
        <v>37</v>
      </c>
    </row>
    <row r="335" spans="1:55" ht="15" x14ac:dyDescent="0.25">
      <c r="A335">
        <v>4</v>
      </c>
      <c r="B335">
        <v>38</v>
      </c>
      <c r="C335">
        <v>9956064</v>
      </c>
      <c r="D335">
        <v>19267824</v>
      </c>
      <c r="G335">
        <v>13805984</v>
      </c>
      <c r="H335">
        <v>22330048</v>
      </c>
      <c r="K335">
        <v>13386240</v>
      </c>
      <c r="L335">
        <v>21810288</v>
      </c>
      <c r="O335">
        <v>13339376</v>
      </c>
      <c r="P335">
        <v>21761712</v>
      </c>
      <c r="S335">
        <v>13325280</v>
      </c>
      <c r="T335">
        <v>21680144</v>
      </c>
      <c r="W335">
        <v>13308992</v>
      </c>
      <c r="X335">
        <v>21687568</v>
      </c>
      <c r="AA335">
        <v>13373808</v>
      </c>
      <c r="AB335">
        <v>21735232</v>
      </c>
      <c r="AE335">
        <v>13245280</v>
      </c>
      <c r="AF335">
        <v>21526384</v>
      </c>
      <c r="AI335" s="151">
        <v>13277376</v>
      </c>
      <c r="AJ335" s="151">
        <v>21630672</v>
      </c>
      <c r="AM335" s="212">
        <v>13250240</v>
      </c>
      <c r="AN335" s="212">
        <v>21589184</v>
      </c>
      <c r="AQ335" s="221">
        <v>13260176</v>
      </c>
      <c r="AR335" s="221">
        <v>21601392</v>
      </c>
      <c r="AU335" s="223">
        <v>13265616</v>
      </c>
      <c r="AV335" s="223">
        <v>21551072</v>
      </c>
      <c r="AY335">
        <f>A335+1999</f>
        <v>2003</v>
      </c>
      <c r="AZ335" t="str">
        <f>VLOOKUP(B335,$BF$2:$BJ$75,4)</f>
        <v>Pine Units</v>
      </c>
      <c r="BA335" t="str">
        <f>VLOOKUP(B335,$BF$2:$BK$75,2)</f>
        <v>Vanderhoof</v>
      </c>
      <c r="BB335" t="str">
        <f>VLOOKUP(B335,$BF$2:$BK$75,3)</f>
        <v>Vanderhoof Forest District</v>
      </c>
      <c r="BC335">
        <f>IF(B335&lt;40,B335,IF(VLOOKUP(B335,$BF$2:$BO$75,10,FALSE)="I",40,41))</f>
        <v>38</v>
      </c>
    </row>
    <row r="336" spans="1:55" ht="15" x14ac:dyDescent="0.25">
      <c r="A336">
        <v>4</v>
      </c>
      <c r="B336">
        <v>39</v>
      </c>
      <c r="C336">
        <v>6164528</v>
      </c>
      <c r="D336">
        <v>9630736</v>
      </c>
      <c r="G336">
        <v>5842448</v>
      </c>
      <c r="H336">
        <v>9878288</v>
      </c>
      <c r="K336">
        <v>5683696</v>
      </c>
      <c r="L336">
        <v>9658336</v>
      </c>
      <c r="O336">
        <v>5827840</v>
      </c>
      <c r="P336">
        <v>9942208</v>
      </c>
      <c r="S336">
        <v>5815392</v>
      </c>
      <c r="T336">
        <v>9915136</v>
      </c>
      <c r="W336">
        <v>5847200</v>
      </c>
      <c r="X336">
        <v>9976032</v>
      </c>
      <c r="AA336">
        <v>5819216</v>
      </c>
      <c r="AB336">
        <v>9894320</v>
      </c>
      <c r="AE336">
        <v>5830560</v>
      </c>
      <c r="AF336">
        <v>9911680</v>
      </c>
      <c r="AI336" s="151">
        <v>5822512</v>
      </c>
      <c r="AJ336" s="151">
        <v>9885184</v>
      </c>
      <c r="AM336" s="212">
        <v>5824544</v>
      </c>
      <c r="AN336" s="212">
        <v>9869408</v>
      </c>
      <c r="AQ336" s="221">
        <v>5815632</v>
      </c>
      <c r="AR336" s="221">
        <v>9861792</v>
      </c>
      <c r="AU336" s="223">
        <v>5799696</v>
      </c>
      <c r="AV336" s="223">
        <v>9826320</v>
      </c>
      <c r="AY336">
        <f>A336+1999</f>
        <v>2003</v>
      </c>
      <c r="AZ336" t="str">
        <f>VLOOKUP(B336,$BF$2:$BJ$75,4)</f>
        <v>Pine Units</v>
      </c>
      <c r="BA336" t="str">
        <f>VLOOKUP(B336,$BF$2:$BK$75,2)</f>
        <v>WilliamsLake</v>
      </c>
      <c r="BB336" t="str">
        <f>VLOOKUP(B336,$BF$2:$BK$75,3)</f>
        <v>Williams Lake TSA</v>
      </c>
      <c r="BC336">
        <f>IF(B336&lt;40,B336,IF(VLOOKUP(B336,$BF$2:$BO$75,10,FALSE)="I",40,41))</f>
        <v>39</v>
      </c>
    </row>
    <row r="337" spans="1:55" ht="15" x14ac:dyDescent="0.25">
      <c r="A337">
        <v>4</v>
      </c>
      <c r="B337">
        <v>40</v>
      </c>
      <c r="C337">
        <v>0</v>
      </c>
      <c r="D337">
        <v>4640</v>
      </c>
      <c r="G337">
        <v>0</v>
      </c>
      <c r="H337">
        <v>1280</v>
      </c>
      <c r="K337">
        <v>0</v>
      </c>
      <c r="L337">
        <v>1280</v>
      </c>
      <c r="O337">
        <v>0</v>
      </c>
      <c r="P337">
        <v>1280</v>
      </c>
      <c r="S337">
        <v>0</v>
      </c>
      <c r="T337">
        <v>1280</v>
      </c>
      <c r="W337">
        <v>0</v>
      </c>
      <c r="X337">
        <v>1280</v>
      </c>
      <c r="AA337">
        <v>0</v>
      </c>
      <c r="AB337">
        <v>1280</v>
      </c>
      <c r="AE337">
        <v>0</v>
      </c>
      <c r="AF337">
        <v>1280</v>
      </c>
      <c r="AI337" s="151">
        <v>0</v>
      </c>
      <c r="AJ337" s="151">
        <v>1280</v>
      </c>
      <c r="AM337" s="212">
        <v>0</v>
      </c>
      <c r="AN337" s="212">
        <v>1056</v>
      </c>
      <c r="AQ337" s="221">
        <v>0</v>
      </c>
      <c r="AR337" s="221">
        <v>1056</v>
      </c>
      <c r="AU337" s="223">
        <v>0</v>
      </c>
      <c r="AV337" s="223">
        <v>1056</v>
      </c>
      <c r="AY337">
        <f>A337+1999</f>
        <v>2003</v>
      </c>
      <c r="AZ337" t="str">
        <f>VLOOKUP(B337,$BF$2:$BJ$75,4)</f>
        <v>Interior TFLs</v>
      </c>
      <c r="BA337" t="str">
        <f>VLOOKUP(B337,$BF$2:$BK$75,2)</f>
        <v>InteriorTFLs</v>
      </c>
      <c r="BB337" t="str">
        <f>VLOOKUP(B337,$BF$2:$BK$75,3)</f>
        <v>Interior TFLs</v>
      </c>
      <c r="BC337">
        <f>IF(B337&lt;40,B337,IF(VLOOKUP(B337,$BF$2:$BO$75,10,FALSE)="I",40,41))</f>
        <v>40</v>
      </c>
    </row>
    <row r="338" spans="1:55" ht="15" x14ac:dyDescent="0.25">
      <c r="A338">
        <v>4</v>
      </c>
      <c r="B338">
        <v>40</v>
      </c>
      <c r="C338">
        <v>0</v>
      </c>
      <c r="D338">
        <v>0</v>
      </c>
      <c r="G338">
        <v>0</v>
      </c>
      <c r="H338">
        <v>0</v>
      </c>
      <c r="K338">
        <v>0</v>
      </c>
      <c r="L338">
        <v>0</v>
      </c>
      <c r="O338">
        <v>0</v>
      </c>
      <c r="P338">
        <v>0</v>
      </c>
      <c r="S338">
        <v>0</v>
      </c>
      <c r="T338">
        <v>0</v>
      </c>
      <c r="W338">
        <v>0</v>
      </c>
      <c r="X338">
        <v>0</v>
      </c>
      <c r="AA338">
        <v>0</v>
      </c>
      <c r="AB338">
        <v>0</v>
      </c>
      <c r="AE338">
        <v>0</v>
      </c>
      <c r="AF338">
        <v>0</v>
      </c>
      <c r="AI338" s="151">
        <v>0</v>
      </c>
      <c r="AJ338" s="151">
        <v>0</v>
      </c>
      <c r="AM338" s="212">
        <v>0</v>
      </c>
      <c r="AN338" s="212">
        <v>0</v>
      </c>
      <c r="AQ338" s="221">
        <v>0</v>
      </c>
      <c r="AR338" s="221">
        <v>0</v>
      </c>
      <c r="AU338" s="223">
        <v>0</v>
      </c>
      <c r="AV338" s="223">
        <v>0</v>
      </c>
      <c r="AY338">
        <f>A338+1999</f>
        <v>2003</v>
      </c>
      <c r="AZ338" t="str">
        <f>VLOOKUP(B338,$BF$2:$BJ$75,4)</f>
        <v>Interior TFLs</v>
      </c>
      <c r="BA338" t="str">
        <f>VLOOKUP(B338,$BF$2:$BK$75,2)</f>
        <v>InteriorTFLs</v>
      </c>
      <c r="BB338" t="str">
        <f>VLOOKUP(B338,$BF$2:$BK$75,3)</f>
        <v>Interior TFLs</v>
      </c>
      <c r="BC338">
        <f>IF(B338&lt;40,B338,IF(VLOOKUP(B338,$BF$2:$BO$75,10,FALSE)="I",40,41))</f>
        <v>40</v>
      </c>
    </row>
    <row r="339" spans="1:55" ht="15" x14ac:dyDescent="0.25">
      <c r="A339">
        <v>4</v>
      </c>
      <c r="B339">
        <v>40</v>
      </c>
      <c r="C339">
        <v>0</v>
      </c>
      <c r="D339">
        <v>0</v>
      </c>
      <c r="G339">
        <v>0</v>
      </c>
      <c r="H339">
        <v>0</v>
      </c>
      <c r="K339">
        <v>0</v>
      </c>
      <c r="L339">
        <v>0</v>
      </c>
      <c r="O339">
        <v>0</v>
      </c>
      <c r="P339">
        <v>0</v>
      </c>
      <c r="S339">
        <v>0</v>
      </c>
      <c r="T339">
        <v>0</v>
      </c>
      <c r="W339">
        <v>0</v>
      </c>
      <c r="X339">
        <v>0</v>
      </c>
      <c r="AA339">
        <v>0</v>
      </c>
      <c r="AB339">
        <v>0</v>
      </c>
      <c r="AE339">
        <v>0</v>
      </c>
      <c r="AF339">
        <v>0</v>
      </c>
      <c r="AI339" s="151">
        <v>0</v>
      </c>
      <c r="AJ339" s="151">
        <v>0</v>
      </c>
      <c r="AM339" s="212">
        <v>0</v>
      </c>
      <c r="AN339" s="212">
        <v>0</v>
      </c>
      <c r="AQ339" s="221">
        <v>0</v>
      </c>
      <c r="AR339" s="221">
        <v>0</v>
      </c>
      <c r="AU339" s="223">
        <v>0</v>
      </c>
      <c r="AV339" s="223">
        <v>0</v>
      </c>
      <c r="AY339">
        <f>A339+1999</f>
        <v>2003</v>
      </c>
      <c r="AZ339" t="str">
        <f>VLOOKUP(B339,$BF$2:$BJ$75,4)</f>
        <v>Interior TFLs</v>
      </c>
      <c r="BA339" t="str">
        <f>VLOOKUP(B339,$BF$2:$BK$75,2)</f>
        <v>InteriorTFLs</v>
      </c>
      <c r="BB339" t="str">
        <f>VLOOKUP(B339,$BF$2:$BK$75,3)</f>
        <v>Interior TFLs</v>
      </c>
      <c r="BC339">
        <f>IF(B339&lt;40,B339,IF(VLOOKUP(B339,$BF$2:$BO$75,10,FALSE)="I",40,41))</f>
        <v>40</v>
      </c>
    </row>
    <row r="340" spans="1:55" ht="15" x14ac:dyDescent="0.25">
      <c r="A340">
        <v>4</v>
      </c>
      <c r="B340">
        <v>40</v>
      </c>
      <c r="C340">
        <v>0</v>
      </c>
      <c r="D340">
        <v>1280</v>
      </c>
      <c r="G340">
        <v>0</v>
      </c>
      <c r="H340">
        <v>2656</v>
      </c>
      <c r="K340">
        <v>0</v>
      </c>
      <c r="L340">
        <v>2880</v>
      </c>
      <c r="O340">
        <v>144</v>
      </c>
      <c r="P340">
        <v>2880</v>
      </c>
      <c r="S340">
        <v>80</v>
      </c>
      <c r="T340">
        <v>2736</v>
      </c>
      <c r="W340">
        <v>80</v>
      </c>
      <c r="X340">
        <v>2752</v>
      </c>
      <c r="AA340">
        <v>224</v>
      </c>
      <c r="AB340">
        <v>2896</v>
      </c>
      <c r="AE340">
        <v>80</v>
      </c>
      <c r="AF340">
        <v>2816</v>
      </c>
      <c r="AI340" s="151">
        <v>0</v>
      </c>
      <c r="AJ340" s="151">
        <v>2688</v>
      </c>
      <c r="AM340" s="212">
        <v>0</v>
      </c>
      <c r="AN340" s="212">
        <v>2736</v>
      </c>
      <c r="AQ340" s="221">
        <v>80</v>
      </c>
      <c r="AR340" s="221">
        <v>2784</v>
      </c>
      <c r="AU340" s="223">
        <v>0</v>
      </c>
      <c r="AV340" s="223">
        <v>2672</v>
      </c>
      <c r="AY340">
        <f>A340+1999</f>
        <v>2003</v>
      </c>
      <c r="AZ340" t="str">
        <f>VLOOKUP(B340,$BF$2:$BJ$75,4)</f>
        <v>Interior TFLs</v>
      </c>
      <c r="BA340" t="str">
        <f>VLOOKUP(B340,$BF$2:$BK$75,2)</f>
        <v>InteriorTFLs</v>
      </c>
      <c r="BB340" t="str">
        <f>VLOOKUP(B340,$BF$2:$BK$75,3)</f>
        <v>Interior TFLs</v>
      </c>
      <c r="BC340">
        <f>IF(B340&lt;40,B340,IF(VLOOKUP(B340,$BF$2:$BO$75,10,FALSE)="I",40,41))</f>
        <v>40</v>
      </c>
    </row>
    <row r="341" spans="1:55" ht="15" x14ac:dyDescent="0.25">
      <c r="A341">
        <v>4</v>
      </c>
      <c r="B341">
        <v>40</v>
      </c>
      <c r="C341">
        <v>0</v>
      </c>
      <c r="D341">
        <v>0</v>
      </c>
      <c r="G341">
        <v>0</v>
      </c>
      <c r="H341">
        <v>0</v>
      </c>
      <c r="K341">
        <v>0</v>
      </c>
      <c r="L341">
        <v>0</v>
      </c>
      <c r="O341">
        <v>0</v>
      </c>
      <c r="P341">
        <v>0</v>
      </c>
      <c r="S341">
        <v>0</v>
      </c>
      <c r="T341">
        <v>0</v>
      </c>
      <c r="W341">
        <v>0</v>
      </c>
      <c r="X341">
        <v>0</v>
      </c>
      <c r="AA341">
        <v>0</v>
      </c>
      <c r="AB341">
        <v>0</v>
      </c>
      <c r="AE341">
        <v>0</v>
      </c>
      <c r="AF341">
        <v>0</v>
      </c>
      <c r="AI341" s="151">
        <v>0</v>
      </c>
      <c r="AJ341" s="151">
        <v>0</v>
      </c>
      <c r="AM341" s="212">
        <v>0</v>
      </c>
      <c r="AN341" s="212">
        <v>0</v>
      </c>
      <c r="AQ341" s="221">
        <v>0</v>
      </c>
      <c r="AR341" s="221">
        <v>0</v>
      </c>
      <c r="AU341" s="223">
        <v>0</v>
      </c>
      <c r="AV341" s="223">
        <v>0</v>
      </c>
      <c r="AY341">
        <f>A341+1999</f>
        <v>2003</v>
      </c>
      <c r="AZ341" t="str">
        <f>VLOOKUP(B341,$BF$2:$BJ$75,4)</f>
        <v>Interior TFLs</v>
      </c>
      <c r="BA341" t="str">
        <f>VLOOKUP(B341,$BF$2:$BK$75,2)</f>
        <v>InteriorTFLs</v>
      </c>
      <c r="BB341" t="str">
        <f>VLOOKUP(B341,$BF$2:$BK$75,3)</f>
        <v>Interior TFLs</v>
      </c>
      <c r="BC341">
        <f>IF(B341&lt;40,B341,IF(VLOOKUP(B341,$BF$2:$BO$75,10,FALSE)="I",40,41))</f>
        <v>40</v>
      </c>
    </row>
    <row r="342" spans="1:55" ht="15" x14ac:dyDescent="0.25">
      <c r="A342">
        <v>4</v>
      </c>
      <c r="B342">
        <v>40</v>
      </c>
      <c r="C342">
        <v>0</v>
      </c>
      <c r="D342">
        <v>0</v>
      </c>
      <c r="G342">
        <v>0</v>
      </c>
      <c r="H342">
        <v>0</v>
      </c>
      <c r="K342">
        <v>0</v>
      </c>
      <c r="L342">
        <v>0</v>
      </c>
      <c r="O342">
        <v>0</v>
      </c>
      <c r="P342">
        <v>0</v>
      </c>
      <c r="S342">
        <v>0</v>
      </c>
      <c r="T342">
        <v>0</v>
      </c>
      <c r="W342">
        <v>0</v>
      </c>
      <c r="X342">
        <v>0</v>
      </c>
      <c r="AA342">
        <v>0</v>
      </c>
      <c r="AB342">
        <v>0</v>
      </c>
      <c r="AE342">
        <v>0</v>
      </c>
      <c r="AF342">
        <v>0</v>
      </c>
      <c r="AI342" s="151">
        <v>0</v>
      </c>
      <c r="AJ342" s="151">
        <v>0</v>
      </c>
      <c r="AM342" s="212">
        <v>0</v>
      </c>
      <c r="AN342" s="212">
        <v>0</v>
      </c>
      <c r="AQ342" s="221">
        <v>0</v>
      </c>
      <c r="AR342" s="221">
        <v>0</v>
      </c>
      <c r="AU342" s="223">
        <v>0</v>
      </c>
      <c r="AV342" s="223">
        <v>0</v>
      </c>
      <c r="AY342">
        <f>A342+1999</f>
        <v>2003</v>
      </c>
      <c r="AZ342" t="str">
        <f>VLOOKUP(B342,$BF$2:$BJ$75,4)</f>
        <v>Interior TFLs</v>
      </c>
      <c r="BA342" t="str">
        <f>VLOOKUP(B342,$BF$2:$BK$75,2)</f>
        <v>InteriorTFLs</v>
      </c>
      <c r="BB342" t="str">
        <f>VLOOKUP(B342,$BF$2:$BK$75,3)</f>
        <v>Interior TFLs</v>
      </c>
      <c r="BC342">
        <f>IF(B342&lt;40,B342,IF(VLOOKUP(B342,$BF$2:$BO$75,10,FALSE)="I",40,41))</f>
        <v>40</v>
      </c>
    </row>
    <row r="343" spans="1:55" ht="15" x14ac:dyDescent="0.25">
      <c r="A343">
        <v>4</v>
      </c>
      <c r="B343">
        <v>40</v>
      </c>
      <c r="C343">
        <v>64</v>
      </c>
      <c r="D343">
        <v>576</v>
      </c>
      <c r="G343">
        <v>0</v>
      </c>
      <c r="H343">
        <v>1168</v>
      </c>
      <c r="K343">
        <v>64</v>
      </c>
      <c r="L343">
        <v>1104</v>
      </c>
      <c r="O343">
        <v>64</v>
      </c>
      <c r="P343">
        <v>1328</v>
      </c>
      <c r="S343">
        <v>64</v>
      </c>
      <c r="T343">
        <v>1328</v>
      </c>
      <c r="W343">
        <v>64</v>
      </c>
      <c r="X343">
        <v>1328</v>
      </c>
      <c r="AA343">
        <v>0</v>
      </c>
      <c r="AB343">
        <v>1264</v>
      </c>
      <c r="AE343">
        <v>64</v>
      </c>
      <c r="AF343">
        <v>1328</v>
      </c>
      <c r="AI343" s="151">
        <v>0</v>
      </c>
      <c r="AJ343" s="151">
        <v>1392</v>
      </c>
      <c r="AM343" s="212">
        <v>64</v>
      </c>
      <c r="AN343" s="212">
        <v>1456</v>
      </c>
      <c r="AQ343" s="221">
        <v>64</v>
      </c>
      <c r="AR343" s="221">
        <v>1456</v>
      </c>
      <c r="AU343" s="223">
        <v>64</v>
      </c>
      <c r="AV343" s="223">
        <v>1328</v>
      </c>
      <c r="AY343">
        <f>A343+1999</f>
        <v>2003</v>
      </c>
      <c r="AZ343" t="str">
        <f>VLOOKUP(B343,$BF$2:$BJ$75,4)</f>
        <v>Interior TFLs</v>
      </c>
      <c r="BA343" t="str">
        <f>VLOOKUP(B343,$BF$2:$BK$75,2)</f>
        <v>InteriorTFLs</v>
      </c>
      <c r="BB343" t="str">
        <f>VLOOKUP(B343,$BF$2:$BK$75,3)</f>
        <v>Interior TFLs</v>
      </c>
      <c r="BC343">
        <f>IF(B343&lt;40,B343,IF(VLOOKUP(B343,$BF$2:$BO$75,10,FALSE)="I",40,41))</f>
        <v>40</v>
      </c>
    </row>
    <row r="344" spans="1:55" ht="15" x14ac:dyDescent="0.25">
      <c r="A344">
        <v>4</v>
      </c>
      <c r="B344">
        <v>40</v>
      </c>
      <c r="C344">
        <v>352</v>
      </c>
      <c r="D344">
        <v>688</v>
      </c>
      <c r="G344">
        <v>1456</v>
      </c>
      <c r="H344">
        <v>2112</v>
      </c>
      <c r="K344">
        <v>1456</v>
      </c>
      <c r="L344">
        <v>2112</v>
      </c>
      <c r="O344">
        <v>1744</v>
      </c>
      <c r="P344">
        <v>2560</v>
      </c>
      <c r="S344">
        <v>1744</v>
      </c>
      <c r="T344">
        <v>2560</v>
      </c>
      <c r="W344">
        <v>1744</v>
      </c>
      <c r="X344">
        <v>2560</v>
      </c>
      <c r="AA344">
        <v>1744</v>
      </c>
      <c r="AB344">
        <v>2560</v>
      </c>
      <c r="AE344">
        <v>1744</v>
      </c>
      <c r="AF344">
        <v>2560</v>
      </c>
      <c r="AI344" s="151">
        <v>1744</v>
      </c>
      <c r="AJ344" s="151">
        <v>2560</v>
      </c>
      <c r="AM344" s="212">
        <v>1728</v>
      </c>
      <c r="AN344" s="212">
        <v>2544</v>
      </c>
      <c r="AQ344" s="221">
        <v>1728</v>
      </c>
      <c r="AR344" s="221">
        <v>2544</v>
      </c>
      <c r="AU344" s="223">
        <v>1728</v>
      </c>
      <c r="AV344" s="223">
        <v>2544</v>
      </c>
      <c r="AY344">
        <f>A344+1999</f>
        <v>2003</v>
      </c>
      <c r="AZ344" t="str">
        <f>VLOOKUP(B344,$BF$2:$BJ$75,4)</f>
        <v>Interior TFLs</v>
      </c>
      <c r="BA344" t="str">
        <f>VLOOKUP(B344,$BF$2:$BK$75,2)</f>
        <v>InteriorTFLs</v>
      </c>
      <c r="BB344" t="str">
        <f>VLOOKUP(B344,$BF$2:$BK$75,3)</f>
        <v>Interior TFLs</v>
      </c>
      <c r="BC344">
        <f>IF(B344&lt;40,B344,IF(VLOOKUP(B344,$BF$2:$BO$75,10,FALSE)="I",40,41))</f>
        <v>40</v>
      </c>
    </row>
    <row r="345" spans="1:55" ht="15" x14ac:dyDescent="0.25">
      <c r="A345">
        <v>4</v>
      </c>
      <c r="B345">
        <v>40</v>
      </c>
      <c r="C345">
        <v>3376</v>
      </c>
      <c r="D345">
        <v>6352</v>
      </c>
      <c r="G345">
        <v>5088</v>
      </c>
      <c r="H345">
        <v>7744</v>
      </c>
      <c r="K345">
        <v>5808</v>
      </c>
      <c r="L345">
        <v>10368</v>
      </c>
      <c r="O345">
        <v>8464</v>
      </c>
      <c r="P345">
        <v>12576</v>
      </c>
      <c r="S345">
        <v>9072</v>
      </c>
      <c r="T345">
        <v>14288</v>
      </c>
      <c r="W345">
        <v>9136</v>
      </c>
      <c r="X345">
        <v>13888</v>
      </c>
      <c r="AA345">
        <v>11712</v>
      </c>
      <c r="AB345">
        <v>15120</v>
      </c>
      <c r="AE345">
        <v>7952</v>
      </c>
      <c r="AF345">
        <v>11664</v>
      </c>
      <c r="AI345" s="151">
        <v>6064</v>
      </c>
      <c r="AJ345" s="151">
        <v>8832</v>
      </c>
      <c r="AM345" s="212">
        <v>6352</v>
      </c>
      <c r="AN345" s="212">
        <v>12576</v>
      </c>
      <c r="AQ345" s="221">
        <v>9936</v>
      </c>
      <c r="AR345" s="221">
        <v>15536</v>
      </c>
      <c r="AU345" s="223">
        <v>4944</v>
      </c>
      <c r="AV345" s="223">
        <v>8832</v>
      </c>
      <c r="AY345">
        <f>A345+1999</f>
        <v>2003</v>
      </c>
      <c r="AZ345" t="str">
        <f>VLOOKUP(B345,$BF$2:$BJ$75,4)</f>
        <v>Interior TFLs</v>
      </c>
      <c r="BA345" t="str">
        <f>VLOOKUP(B345,$BF$2:$BK$75,2)</f>
        <v>InteriorTFLs</v>
      </c>
      <c r="BB345" t="str">
        <f>VLOOKUP(B345,$BF$2:$BK$75,3)</f>
        <v>Interior TFLs</v>
      </c>
      <c r="BC345">
        <f>IF(B345&lt;40,B345,IF(VLOOKUP(B345,$BF$2:$BO$75,10,FALSE)="I",40,41))</f>
        <v>40</v>
      </c>
    </row>
    <row r="346" spans="1:55" ht="15" x14ac:dyDescent="0.25">
      <c r="A346">
        <v>4</v>
      </c>
      <c r="B346">
        <v>40</v>
      </c>
      <c r="C346">
        <v>9728</v>
      </c>
      <c r="D346">
        <v>47648</v>
      </c>
      <c r="G346">
        <v>12688</v>
      </c>
      <c r="H346">
        <v>68496</v>
      </c>
      <c r="K346">
        <v>16016</v>
      </c>
      <c r="L346">
        <v>71536</v>
      </c>
      <c r="O346">
        <v>16800</v>
      </c>
      <c r="P346">
        <v>74176</v>
      </c>
      <c r="S346">
        <v>17424</v>
      </c>
      <c r="T346">
        <v>71824</v>
      </c>
      <c r="W346">
        <v>15616</v>
      </c>
      <c r="X346">
        <v>69600</v>
      </c>
      <c r="AA346">
        <v>18000</v>
      </c>
      <c r="AB346">
        <v>70288</v>
      </c>
      <c r="AE346">
        <v>17680</v>
      </c>
      <c r="AF346">
        <v>71552</v>
      </c>
      <c r="AI346" s="151">
        <v>17520</v>
      </c>
      <c r="AJ346" s="151">
        <v>68608</v>
      </c>
      <c r="AM346" s="212">
        <v>15600</v>
      </c>
      <c r="AN346" s="212">
        <v>65600</v>
      </c>
      <c r="AQ346" s="221">
        <v>15584</v>
      </c>
      <c r="AR346" s="221">
        <v>68528</v>
      </c>
      <c r="AU346" s="223">
        <v>17680</v>
      </c>
      <c r="AV346" s="223">
        <v>72208</v>
      </c>
      <c r="AY346">
        <f>A346+1999</f>
        <v>2003</v>
      </c>
      <c r="AZ346" t="str">
        <f>VLOOKUP(B346,$BF$2:$BJ$75,4)</f>
        <v>Interior TFLs</v>
      </c>
      <c r="BA346" t="str">
        <f>VLOOKUP(B346,$BF$2:$BK$75,2)</f>
        <v>InteriorTFLs</v>
      </c>
      <c r="BB346" t="str">
        <f>VLOOKUP(B346,$BF$2:$BK$75,3)</f>
        <v>Interior TFLs</v>
      </c>
      <c r="BC346">
        <f>IF(B346&lt;40,B346,IF(VLOOKUP(B346,$BF$2:$BO$75,10,FALSE)="I",40,41))</f>
        <v>40</v>
      </c>
    </row>
    <row r="347" spans="1:55" ht="15" x14ac:dyDescent="0.25">
      <c r="A347">
        <v>4</v>
      </c>
      <c r="B347">
        <v>40</v>
      </c>
      <c r="C347">
        <v>25760</v>
      </c>
      <c r="D347">
        <v>88096</v>
      </c>
      <c r="G347">
        <v>42432</v>
      </c>
      <c r="H347">
        <v>137408</v>
      </c>
      <c r="K347">
        <v>43360</v>
      </c>
      <c r="L347">
        <v>139472</v>
      </c>
      <c r="O347">
        <v>43120</v>
      </c>
      <c r="P347">
        <v>137648</v>
      </c>
      <c r="S347">
        <v>37024</v>
      </c>
      <c r="T347">
        <v>135808</v>
      </c>
      <c r="W347">
        <v>39744</v>
      </c>
      <c r="X347">
        <v>140352</v>
      </c>
      <c r="AA347">
        <v>37968</v>
      </c>
      <c r="AB347">
        <v>131232</v>
      </c>
      <c r="AE347">
        <v>36112</v>
      </c>
      <c r="AF347">
        <v>126384</v>
      </c>
      <c r="AI347" s="151">
        <v>40912</v>
      </c>
      <c r="AJ347" s="151">
        <v>140064</v>
      </c>
      <c r="AM347" s="212">
        <v>37072</v>
      </c>
      <c r="AN347" s="212">
        <v>126656</v>
      </c>
      <c r="AQ347" s="221">
        <v>36240</v>
      </c>
      <c r="AR347" s="221">
        <v>121376</v>
      </c>
      <c r="AU347" s="223">
        <v>38368</v>
      </c>
      <c r="AV347" s="223">
        <v>128640</v>
      </c>
      <c r="AY347">
        <f>A347+1999</f>
        <v>2003</v>
      </c>
      <c r="AZ347" t="str">
        <f>VLOOKUP(B347,$BF$2:$BJ$75,4)</f>
        <v>Interior TFLs</v>
      </c>
      <c r="BA347" t="str">
        <f>VLOOKUP(B347,$BF$2:$BK$75,2)</f>
        <v>InteriorTFLs</v>
      </c>
      <c r="BB347" t="str">
        <f>VLOOKUP(B347,$BF$2:$BK$75,3)</f>
        <v>Interior TFLs</v>
      </c>
      <c r="BC347">
        <f>IF(B347&lt;40,B347,IF(VLOOKUP(B347,$BF$2:$BO$75,10,FALSE)="I",40,41))</f>
        <v>40</v>
      </c>
    </row>
    <row r="348" spans="1:55" ht="15" x14ac:dyDescent="0.25">
      <c r="A348">
        <v>4</v>
      </c>
      <c r="B348">
        <v>40</v>
      </c>
      <c r="C348">
        <v>28928</v>
      </c>
      <c r="D348">
        <v>69664</v>
      </c>
      <c r="G348">
        <v>43936</v>
      </c>
      <c r="H348">
        <v>93264</v>
      </c>
      <c r="K348">
        <v>42688</v>
      </c>
      <c r="L348">
        <v>91952</v>
      </c>
      <c r="O348">
        <v>42752</v>
      </c>
      <c r="P348">
        <v>96288</v>
      </c>
      <c r="S348">
        <v>40928</v>
      </c>
      <c r="T348">
        <v>93616</v>
      </c>
      <c r="W348">
        <v>41744</v>
      </c>
      <c r="X348">
        <v>93552</v>
      </c>
      <c r="AA348">
        <v>46032</v>
      </c>
      <c r="AB348">
        <v>103056</v>
      </c>
      <c r="AE348">
        <v>43232</v>
      </c>
      <c r="AF348">
        <v>95536</v>
      </c>
      <c r="AI348" s="151">
        <v>38640</v>
      </c>
      <c r="AJ348" s="151">
        <v>87376</v>
      </c>
      <c r="AM348" s="212">
        <v>36080</v>
      </c>
      <c r="AN348" s="212">
        <v>88560</v>
      </c>
      <c r="AQ348" s="221">
        <v>38976</v>
      </c>
      <c r="AR348" s="221">
        <v>83328</v>
      </c>
      <c r="AU348" s="223">
        <v>40112</v>
      </c>
      <c r="AV348" s="223">
        <v>81696</v>
      </c>
      <c r="AY348">
        <f>A348+1999</f>
        <v>2003</v>
      </c>
      <c r="AZ348" t="str">
        <f>VLOOKUP(B348,$BF$2:$BJ$75,4)</f>
        <v>Interior TFLs</v>
      </c>
      <c r="BA348" t="str">
        <f>VLOOKUP(B348,$BF$2:$BK$75,2)</f>
        <v>InteriorTFLs</v>
      </c>
      <c r="BB348" t="str">
        <f>VLOOKUP(B348,$BF$2:$BK$75,3)</f>
        <v>Interior TFLs</v>
      </c>
      <c r="BC348">
        <f>IF(B348&lt;40,B348,IF(VLOOKUP(B348,$BF$2:$BO$75,10,FALSE)="I",40,41))</f>
        <v>40</v>
      </c>
    </row>
    <row r="349" spans="1:55" ht="15" x14ac:dyDescent="0.25">
      <c r="A349">
        <v>4</v>
      </c>
      <c r="B349">
        <v>40</v>
      </c>
      <c r="C349">
        <v>133024</v>
      </c>
      <c r="D349">
        <v>390576</v>
      </c>
      <c r="G349">
        <v>152032</v>
      </c>
      <c r="H349">
        <v>442672</v>
      </c>
      <c r="K349">
        <v>137296</v>
      </c>
      <c r="L349">
        <v>431968</v>
      </c>
      <c r="O349">
        <v>146224</v>
      </c>
      <c r="P349">
        <v>438480</v>
      </c>
      <c r="S349">
        <v>121504</v>
      </c>
      <c r="T349">
        <v>396896</v>
      </c>
      <c r="W349">
        <v>134576</v>
      </c>
      <c r="X349">
        <v>422416</v>
      </c>
      <c r="AA349">
        <v>134208</v>
      </c>
      <c r="AB349">
        <v>431008</v>
      </c>
      <c r="AE349">
        <v>120048</v>
      </c>
      <c r="AF349">
        <v>390416</v>
      </c>
      <c r="AI349" s="151">
        <v>123728</v>
      </c>
      <c r="AJ349" s="151">
        <v>389504</v>
      </c>
      <c r="AM349" s="212">
        <v>111520</v>
      </c>
      <c r="AN349" s="212">
        <v>372144</v>
      </c>
      <c r="AQ349" s="221">
        <v>114480</v>
      </c>
      <c r="AR349" s="221">
        <v>372288</v>
      </c>
      <c r="AU349" s="223">
        <v>113888</v>
      </c>
      <c r="AV349" s="223">
        <v>376048</v>
      </c>
      <c r="AY349">
        <f>A349+1999</f>
        <v>2003</v>
      </c>
      <c r="AZ349" t="str">
        <f>VLOOKUP(B349,$BF$2:$BJ$75,4)</f>
        <v>Interior TFLs</v>
      </c>
      <c r="BA349" t="str">
        <f>VLOOKUP(B349,$BF$2:$BK$75,2)</f>
        <v>InteriorTFLs</v>
      </c>
      <c r="BB349" t="str">
        <f>VLOOKUP(B349,$BF$2:$BK$75,3)</f>
        <v>Interior TFLs</v>
      </c>
      <c r="BC349">
        <f>IF(B349&lt;40,B349,IF(VLOOKUP(B349,$BF$2:$BO$75,10,FALSE)="I",40,41))</f>
        <v>40</v>
      </c>
    </row>
    <row r="350" spans="1:55" ht="15" x14ac:dyDescent="0.25">
      <c r="A350">
        <v>4</v>
      </c>
      <c r="B350">
        <v>40</v>
      </c>
      <c r="C350">
        <v>78816</v>
      </c>
      <c r="D350">
        <v>92736</v>
      </c>
      <c r="G350">
        <v>121472</v>
      </c>
      <c r="H350">
        <v>143984</v>
      </c>
      <c r="K350">
        <v>125520</v>
      </c>
      <c r="L350">
        <v>148576</v>
      </c>
      <c r="O350">
        <v>127776</v>
      </c>
      <c r="P350">
        <v>150896</v>
      </c>
      <c r="S350">
        <v>125616</v>
      </c>
      <c r="T350">
        <v>148288</v>
      </c>
      <c r="W350">
        <v>136880</v>
      </c>
      <c r="X350">
        <v>160256</v>
      </c>
      <c r="AA350">
        <v>118192</v>
      </c>
      <c r="AB350">
        <v>141472</v>
      </c>
      <c r="AE350">
        <v>121296</v>
      </c>
      <c r="AF350">
        <v>145184</v>
      </c>
      <c r="AI350" s="151">
        <v>124480</v>
      </c>
      <c r="AJ350" s="151">
        <v>147552</v>
      </c>
      <c r="AM350" s="212">
        <v>128496</v>
      </c>
      <c r="AN350" s="212">
        <v>152192</v>
      </c>
      <c r="AQ350" s="221">
        <v>132128</v>
      </c>
      <c r="AR350" s="221">
        <v>154224</v>
      </c>
      <c r="AU350" s="223">
        <v>123952</v>
      </c>
      <c r="AV350" s="223">
        <v>147120</v>
      </c>
      <c r="AY350">
        <f>A350+1999</f>
        <v>2003</v>
      </c>
      <c r="AZ350" t="str">
        <f>VLOOKUP(B350,$BF$2:$BJ$75,4)</f>
        <v>Interior TFLs</v>
      </c>
      <c r="BA350" t="str">
        <f>VLOOKUP(B350,$BF$2:$BK$75,2)</f>
        <v>InteriorTFLs</v>
      </c>
      <c r="BB350" t="str">
        <f>VLOOKUP(B350,$BF$2:$BK$75,3)</f>
        <v>Interior TFLs</v>
      </c>
      <c r="BC350">
        <f>IF(B350&lt;40,B350,IF(VLOOKUP(B350,$BF$2:$BO$75,10,FALSE)="I",40,41))</f>
        <v>40</v>
      </c>
    </row>
    <row r="351" spans="1:55" ht="15" x14ac:dyDescent="0.25">
      <c r="A351">
        <v>4</v>
      </c>
      <c r="B351">
        <v>40</v>
      </c>
      <c r="C351">
        <v>90128</v>
      </c>
      <c r="D351">
        <v>304496</v>
      </c>
      <c r="G351">
        <v>131488</v>
      </c>
      <c r="H351">
        <v>477680</v>
      </c>
      <c r="K351">
        <v>134080</v>
      </c>
      <c r="L351">
        <v>487824</v>
      </c>
      <c r="O351">
        <v>128688</v>
      </c>
      <c r="P351">
        <v>478592</v>
      </c>
      <c r="S351">
        <v>133792</v>
      </c>
      <c r="T351">
        <v>485744</v>
      </c>
      <c r="W351">
        <v>135136</v>
      </c>
      <c r="X351">
        <v>478544</v>
      </c>
      <c r="AA351">
        <v>138416</v>
      </c>
      <c r="AB351">
        <v>486384</v>
      </c>
      <c r="AE351">
        <v>141552</v>
      </c>
      <c r="AF351">
        <v>478720</v>
      </c>
      <c r="AI351" s="151">
        <v>136160</v>
      </c>
      <c r="AJ351" s="151">
        <v>477264</v>
      </c>
      <c r="AM351" s="212">
        <v>132608</v>
      </c>
      <c r="AN351" s="212">
        <v>468144</v>
      </c>
      <c r="AQ351" s="221">
        <v>129008</v>
      </c>
      <c r="AR351" s="221">
        <v>470464</v>
      </c>
      <c r="AU351" s="223">
        <v>124784</v>
      </c>
      <c r="AV351" s="223">
        <v>471648</v>
      </c>
      <c r="AY351">
        <f>A351+1999</f>
        <v>2003</v>
      </c>
      <c r="AZ351" t="str">
        <f>VLOOKUP(B351,$BF$2:$BJ$75,4)</f>
        <v>Interior TFLs</v>
      </c>
      <c r="BA351" t="str">
        <f>VLOOKUP(B351,$BF$2:$BK$75,2)</f>
        <v>InteriorTFLs</v>
      </c>
      <c r="BB351" t="str">
        <f>VLOOKUP(B351,$BF$2:$BK$75,3)</f>
        <v>Interior TFLs</v>
      </c>
      <c r="BC351">
        <f>IF(B351&lt;40,B351,IF(VLOOKUP(B351,$BF$2:$BO$75,10,FALSE)="I",40,41))</f>
        <v>40</v>
      </c>
    </row>
    <row r="352" spans="1:55" ht="15" x14ac:dyDescent="0.25">
      <c r="A352">
        <v>4</v>
      </c>
      <c r="B352">
        <v>40</v>
      </c>
      <c r="C352">
        <v>189968</v>
      </c>
      <c r="D352">
        <v>524400</v>
      </c>
      <c r="G352">
        <v>214000</v>
      </c>
      <c r="H352">
        <v>620304</v>
      </c>
      <c r="K352">
        <v>195872</v>
      </c>
      <c r="L352">
        <v>594240</v>
      </c>
      <c r="O352">
        <v>209824</v>
      </c>
      <c r="P352">
        <v>607424</v>
      </c>
      <c r="S352">
        <v>199744</v>
      </c>
      <c r="T352">
        <v>582608</v>
      </c>
      <c r="W352">
        <v>205120</v>
      </c>
      <c r="X352">
        <v>598528</v>
      </c>
      <c r="AA352">
        <v>200752</v>
      </c>
      <c r="AB352">
        <v>587248</v>
      </c>
      <c r="AE352">
        <v>194304</v>
      </c>
      <c r="AF352">
        <v>581856</v>
      </c>
      <c r="AI352" s="151">
        <v>198976</v>
      </c>
      <c r="AJ352" s="151">
        <v>576320</v>
      </c>
      <c r="AM352" s="212">
        <v>199056</v>
      </c>
      <c r="AN352" s="212">
        <v>570944</v>
      </c>
      <c r="AQ352" s="221">
        <v>197376</v>
      </c>
      <c r="AR352" s="221">
        <v>557648</v>
      </c>
      <c r="AU352" s="223">
        <v>202992</v>
      </c>
      <c r="AV352" s="223">
        <v>562480</v>
      </c>
      <c r="AY352">
        <f>A352+1999</f>
        <v>2003</v>
      </c>
      <c r="AZ352" t="str">
        <f>VLOOKUP(B352,$BF$2:$BJ$75,4)</f>
        <v>Interior TFLs</v>
      </c>
      <c r="BA352" t="str">
        <f>VLOOKUP(B352,$BF$2:$BK$75,2)</f>
        <v>InteriorTFLs</v>
      </c>
      <c r="BB352" t="str">
        <f>VLOOKUP(B352,$BF$2:$BK$75,3)</f>
        <v>Interior TFLs</v>
      </c>
      <c r="BC352">
        <f>IF(B352&lt;40,B352,IF(VLOOKUP(B352,$BF$2:$BO$75,10,FALSE)="I",40,41))</f>
        <v>40</v>
      </c>
    </row>
    <row r="353" spans="1:55" ht="15" x14ac:dyDescent="0.25">
      <c r="A353">
        <v>4</v>
      </c>
      <c r="B353">
        <v>40</v>
      </c>
      <c r="C353">
        <v>204176</v>
      </c>
      <c r="D353">
        <v>690576</v>
      </c>
      <c r="G353">
        <v>231168</v>
      </c>
      <c r="H353">
        <v>766512</v>
      </c>
      <c r="K353">
        <v>231456</v>
      </c>
      <c r="L353">
        <v>762496</v>
      </c>
      <c r="O353">
        <v>240432</v>
      </c>
      <c r="P353">
        <v>808288</v>
      </c>
      <c r="S353">
        <v>214496</v>
      </c>
      <c r="T353">
        <v>738176</v>
      </c>
      <c r="W353">
        <v>253792</v>
      </c>
      <c r="X353">
        <v>788512</v>
      </c>
      <c r="AA353">
        <v>236064</v>
      </c>
      <c r="AB353">
        <v>795984</v>
      </c>
      <c r="AE353">
        <v>210976</v>
      </c>
      <c r="AF353">
        <v>729616</v>
      </c>
      <c r="AI353" s="151">
        <v>214512</v>
      </c>
      <c r="AJ353" s="151">
        <v>724544</v>
      </c>
      <c r="AM353" s="212">
        <v>208016</v>
      </c>
      <c r="AN353" s="212">
        <v>713248</v>
      </c>
      <c r="AQ353" s="221">
        <v>211712</v>
      </c>
      <c r="AR353" s="221">
        <v>712560</v>
      </c>
      <c r="AU353" s="223">
        <v>205600</v>
      </c>
      <c r="AV353" s="223">
        <v>698960</v>
      </c>
      <c r="AY353">
        <f>A353+1999</f>
        <v>2003</v>
      </c>
      <c r="AZ353" t="str">
        <f>VLOOKUP(B353,$BF$2:$BJ$75,4)</f>
        <v>Interior TFLs</v>
      </c>
      <c r="BA353" t="str">
        <f>VLOOKUP(B353,$BF$2:$BK$75,2)</f>
        <v>InteriorTFLs</v>
      </c>
      <c r="BB353" t="str">
        <f>VLOOKUP(B353,$BF$2:$BK$75,3)</f>
        <v>Interior TFLs</v>
      </c>
      <c r="BC353">
        <f>IF(B353&lt;40,B353,IF(VLOOKUP(B353,$BF$2:$BO$75,10,FALSE)="I",40,41))</f>
        <v>40</v>
      </c>
    </row>
    <row r="354" spans="1:55" ht="15" x14ac:dyDescent="0.25">
      <c r="A354">
        <v>4</v>
      </c>
      <c r="B354">
        <v>40</v>
      </c>
      <c r="C354">
        <v>211376</v>
      </c>
      <c r="D354">
        <v>320176</v>
      </c>
      <c r="G354">
        <v>248688</v>
      </c>
      <c r="H354">
        <v>362848</v>
      </c>
      <c r="K354">
        <v>238176</v>
      </c>
      <c r="L354">
        <v>352048</v>
      </c>
      <c r="O354">
        <v>232240</v>
      </c>
      <c r="P354">
        <v>344304</v>
      </c>
      <c r="S354">
        <v>225344</v>
      </c>
      <c r="T354">
        <v>337728</v>
      </c>
      <c r="W354">
        <v>235392</v>
      </c>
      <c r="X354">
        <v>349024</v>
      </c>
      <c r="AA354">
        <v>238256</v>
      </c>
      <c r="AB354">
        <v>349648</v>
      </c>
      <c r="AE354">
        <v>233360</v>
      </c>
      <c r="AF354">
        <v>343440</v>
      </c>
      <c r="AI354" s="151">
        <v>235904</v>
      </c>
      <c r="AJ354" s="151">
        <v>349504</v>
      </c>
      <c r="AM354" s="212">
        <v>232640</v>
      </c>
      <c r="AN354" s="212">
        <v>346720</v>
      </c>
      <c r="AQ354" s="221">
        <v>237552</v>
      </c>
      <c r="AR354" s="221">
        <v>352720</v>
      </c>
      <c r="AU354" s="223">
        <v>230192</v>
      </c>
      <c r="AV354" s="223">
        <v>345008</v>
      </c>
      <c r="AY354">
        <f>A354+1999</f>
        <v>2003</v>
      </c>
      <c r="AZ354" t="str">
        <f>VLOOKUP(B354,$BF$2:$BJ$75,4)</f>
        <v>Interior TFLs</v>
      </c>
      <c r="BA354" t="str">
        <f>VLOOKUP(B354,$BF$2:$BK$75,2)</f>
        <v>InteriorTFLs</v>
      </c>
      <c r="BB354" t="str">
        <f>VLOOKUP(B354,$BF$2:$BK$75,3)</f>
        <v>Interior TFLs</v>
      </c>
      <c r="BC354">
        <f>IF(B354&lt;40,B354,IF(VLOOKUP(B354,$BF$2:$BO$75,10,FALSE)="I",40,41))</f>
        <v>40</v>
      </c>
    </row>
    <row r="355" spans="1:55" ht="15" x14ac:dyDescent="0.25">
      <c r="A355">
        <v>4</v>
      </c>
      <c r="B355">
        <v>40</v>
      </c>
      <c r="C355">
        <v>1665312</v>
      </c>
      <c r="D355">
        <v>2658496</v>
      </c>
      <c r="G355">
        <v>2206736</v>
      </c>
      <c r="H355">
        <v>3508832</v>
      </c>
      <c r="K355">
        <v>2196672</v>
      </c>
      <c r="L355">
        <v>3499264</v>
      </c>
      <c r="O355">
        <v>2209936</v>
      </c>
      <c r="P355">
        <v>3511968</v>
      </c>
      <c r="S355">
        <v>2134032</v>
      </c>
      <c r="T355">
        <v>3441232</v>
      </c>
      <c r="W355">
        <v>2164032</v>
      </c>
      <c r="X355">
        <v>3446608</v>
      </c>
      <c r="AA355">
        <v>2150752</v>
      </c>
      <c r="AB355">
        <v>3464096</v>
      </c>
      <c r="AE355">
        <v>2110496</v>
      </c>
      <c r="AF355">
        <v>3397760</v>
      </c>
      <c r="AI355" s="151">
        <v>2139792</v>
      </c>
      <c r="AJ355" s="151">
        <v>3410352</v>
      </c>
      <c r="AM355" s="212">
        <v>2086528</v>
      </c>
      <c r="AN355" s="212">
        <v>3364320</v>
      </c>
      <c r="AQ355" s="221">
        <v>2075760</v>
      </c>
      <c r="AR355" s="221">
        <v>3351648</v>
      </c>
      <c r="AU355" s="223">
        <v>2110816</v>
      </c>
      <c r="AV355" s="223">
        <v>3413248</v>
      </c>
      <c r="AY355">
        <f>A355+1999</f>
        <v>2003</v>
      </c>
      <c r="AZ355" t="str">
        <f>VLOOKUP(B355,$BF$2:$BJ$75,4)</f>
        <v>Interior TFLs</v>
      </c>
      <c r="BA355" t="str">
        <f>VLOOKUP(B355,$BF$2:$BK$75,2)</f>
        <v>InteriorTFLs</v>
      </c>
      <c r="BB355" t="str">
        <f>VLOOKUP(B355,$BF$2:$BK$75,3)</f>
        <v>Interior TFLs</v>
      </c>
      <c r="BC355">
        <f>IF(B355&lt;40,B355,IF(VLOOKUP(B355,$BF$2:$BO$75,10,FALSE)="I",40,41))</f>
        <v>40</v>
      </c>
    </row>
    <row r="356" spans="1:55" ht="15" x14ac:dyDescent="0.25">
      <c r="A356">
        <v>4</v>
      </c>
      <c r="B356">
        <v>41</v>
      </c>
      <c r="C356">
        <v>0</v>
      </c>
      <c r="D356">
        <v>0</v>
      </c>
      <c r="G356">
        <v>0</v>
      </c>
      <c r="H356">
        <v>0</v>
      </c>
      <c r="K356">
        <v>0</v>
      </c>
      <c r="L356">
        <v>0</v>
      </c>
      <c r="O356">
        <v>0</v>
      </c>
      <c r="P356">
        <v>0</v>
      </c>
      <c r="S356">
        <v>0</v>
      </c>
      <c r="T356">
        <v>0</v>
      </c>
      <c r="W356">
        <v>0</v>
      </c>
      <c r="X356">
        <v>0</v>
      </c>
      <c r="AA356">
        <v>0</v>
      </c>
      <c r="AB356">
        <v>0</v>
      </c>
      <c r="AE356">
        <v>0</v>
      </c>
      <c r="AF356">
        <v>0</v>
      </c>
      <c r="AI356" s="151">
        <v>0</v>
      </c>
      <c r="AJ356" s="151">
        <v>0</v>
      </c>
      <c r="AM356" s="212">
        <v>0</v>
      </c>
      <c r="AN356" s="212">
        <v>0</v>
      </c>
      <c r="AQ356" s="221">
        <v>0</v>
      </c>
      <c r="AR356" s="221">
        <v>0</v>
      </c>
      <c r="AU356" s="223">
        <v>0</v>
      </c>
      <c r="AV356" s="223">
        <v>0</v>
      </c>
      <c r="AY356">
        <f>A356+1999</f>
        <v>2003</v>
      </c>
      <c r="AZ356" t="str">
        <f>VLOOKUP(B356,$BF$2:$BJ$75,4)</f>
        <v>Coast TFLs</v>
      </c>
      <c r="BA356" t="str">
        <f>VLOOKUP(B356,$BF$2:$BK$75,2)</f>
        <v>CoastTFLs</v>
      </c>
      <c r="BB356" t="str">
        <f>VLOOKUP(B356,$BF$2:$BK$75,3)</f>
        <v>Coast TFLs</v>
      </c>
      <c r="BC356">
        <f>IF(B356&lt;40,B356,IF(VLOOKUP(B356,$BF$2:$BO$75,10,FALSE)="I",40,41))</f>
        <v>41</v>
      </c>
    </row>
    <row r="357" spans="1:55" ht="15" x14ac:dyDescent="0.25">
      <c r="A357">
        <v>4</v>
      </c>
      <c r="B357">
        <v>41</v>
      </c>
      <c r="C357">
        <v>0</v>
      </c>
      <c r="D357">
        <v>0</v>
      </c>
      <c r="G357">
        <v>0</v>
      </c>
      <c r="H357">
        <v>0</v>
      </c>
      <c r="K357">
        <v>0</v>
      </c>
      <c r="L357">
        <v>0</v>
      </c>
      <c r="O357">
        <v>0</v>
      </c>
      <c r="P357">
        <v>0</v>
      </c>
      <c r="S357">
        <v>0</v>
      </c>
      <c r="T357">
        <v>0</v>
      </c>
      <c r="W357">
        <v>0</v>
      </c>
      <c r="X357">
        <v>0</v>
      </c>
      <c r="AA357">
        <v>0</v>
      </c>
      <c r="AB357">
        <v>0</v>
      </c>
      <c r="AE357">
        <v>0</v>
      </c>
      <c r="AF357">
        <v>0</v>
      </c>
      <c r="AI357" s="151">
        <v>0</v>
      </c>
      <c r="AJ357" s="151">
        <v>0</v>
      </c>
      <c r="AM357" s="212">
        <v>0</v>
      </c>
      <c r="AN357" s="212">
        <v>0</v>
      </c>
      <c r="AQ357" s="221">
        <v>0</v>
      </c>
      <c r="AR357" s="221">
        <v>0</v>
      </c>
      <c r="AU357" s="223">
        <v>0</v>
      </c>
      <c r="AV357" s="223">
        <v>0</v>
      </c>
      <c r="AY357">
        <f>A357+1999</f>
        <v>2003</v>
      </c>
      <c r="AZ357" t="str">
        <f>VLOOKUP(B357,$BF$2:$BJ$75,4)</f>
        <v>Coast TFLs</v>
      </c>
      <c r="BA357" t="str">
        <f>VLOOKUP(B357,$BF$2:$BK$75,2)</f>
        <v>CoastTFLs</v>
      </c>
      <c r="BB357" t="str">
        <f>VLOOKUP(B357,$BF$2:$BK$75,3)</f>
        <v>Coast TFLs</v>
      </c>
      <c r="BC357">
        <f>IF(B357&lt;40,B357,IF(VLOOKUP(B357,$BF$2:$BO$75,10,FALSE)="I",40,41))</f>
        <v>41</v>
      </c>
    </row>
    <row r="358" spans="1:55" ht="15" x14ac:dyDescent="0.25">
      <c r="A358">
        <v>4</v>
      </c>
      <c r="B358">
        <v>41</v>
      </c>
      <c r="C358">
        <v>0</v>
      </c>
      <c r="D358">
        <v>0</v>
      </c>
      <c r="G358">
        <v>0</v>
      </c>
      <c r="H358">
        <v>0</v>
      </c>
      <c r="K358">
        <v>0</v>
      </c>
      <c r="L358">
        <v>0</v>
      </c>
      <c r="O358">
        <v>0</v>
      </c>
      <c r="P358">
        <v>0</v>
      </c>
      <c r="S358">
        <v>0</v>
      </c>
      <c r="T358">
        <v>0</v>
      </c>
      <c r="W358">
        <v>0</v>
      </c>
      <c r="X358">
        <v>0</v>
      </c>
      <c r="AA358">
        <v>0</v>
      </c>
      <c r="AB358">
        <v>0</v>
      </c>
      <c r="AE358">
        <v>0</v>
      </c>
      <c r="AF358">
        <v>0</v>
      </c>
      <c r="AI358" s="151">
        <v>0</v>
      </c>
      <c r="AJ358" s="151">
        <v>0</v>
      </c>
      <c r="AM358" s="212">
        <v>0</v>
      </c>
      <c r="AN358" s="212">
        <v>0</v>
      </c>
      <c r="AQ358" s="221">
        <v>0</v>
      </c>
      <c r="AR358" s="221">
        <v>0</v>
      </c>
      <c r="AU358" s="223">
        <v>0</v>
      </c>
      <c r="AV358" s="223">
        <v>0</v>
      </c>
      <c r="AY358">
        <f>A358+1999</f>
        <v>2003</v>
      </c>
      <c r="AZ358" t="str">
        <f>VLOOKUP(B358,$BF$2:$BJ$75,4)</f>
        <v>Coast TFLs</v>
      </c>
      <c r="BA358" t="str">
        <f>VLOOKUP(B358,$BF$2:$BK$75,2)</f>
        <v>CoastTFLs</v>
      </c>
      <c r="BB358" t="str">
        <f>VLOOKUP(B358,$BF$2:$BK$75,3)</f>
        <v>Coast TFLs</v>
      </c>
      <c r="BC358">
        <f>IF(B358&lt;40,B358,IF(VLOOKUP(B358,$BF$2:$BO$75,10,FALSE)="I",40,41))</f>
        <v>41</v>
      </c>
    </row>
    <row r="359" spans="1:55" ht="15" x14ac:dyDescent="0.25">
      <c r="A359">
        <v>4</v>
      </c>
      <c r="B359">
        <v>41</v>
      </c>
      <c r="C359">
        <v>0</v>
      </c>
      <c r="D359">
        <v>0</v>
      </c>
      <c r="G359">
        <v>0</v>
      </c>
      <c r="H359">
        <v>0</v>
      </c>
      <c r="K359">
        <v>0</v>
      </c>
      <c r="L359">
        <v>0</v>
      </c>
      <c r="O359">
        <v>0</v>
      </c>
      <c r="P359">
        <v>0</v>
      </c>
      <c r="S359">
        <v>0</v>
      </c>
      <c r="T359">
        <v>0</v>
      </c>
      <c r="W359">
        <v>0</v>
      </c>
      <c r="X359">
        <v>0</v>
      </c>
      <c r="AA359">
        <v>0</v>
      </c>
      <c r="AB359">
        <v>0</v>
      </c>
      <c r="AE359">
        <v>0</v>
      </c>
      <c r="AF359">
        <v>0</v>
      </c>
      <c r="AI359" s="151">
        <v>0</v>
      </c>
      <c r="AJ359" s="151">
        <v>0</v>
      </c>
      <c r="AM359" s="212">
        <v>0</v>
      </c>
      <c r="AN359" s="212">
        <v>0</v>
      </c>
      <c r="AQ359" s="221">
        <v>0</v>
      </c>
      <c r="AR359" s="221">
        <v>0</v>
      </c>
      <c r="AU359" s="223">
        <v>0</v>
      </c>
      <c r="AV359" s="223">
        <v>0</v>
      </c>
      <c r="AY359">
        <f>A359+1999</f>
        <v>2003</v>
      </c>
      <c r="AZ359" t="str">
        <f>VLOOKUP(B359,$BF$2:$BJ$75,4)</f>
        <v>Coast TFLs</v>
      </c>
      <c r="BA359" t="str">
        <f>VLOOKUP(B359,$BF$2:$BK$75,2)</f>
        <v>CoastTFLs</v>
      </c>
      <c r="BB359" t="str">
        <f>VLOOKUP(B359,$BF$2:$BK$75,3)</f>
        <v>Coast TFLs</v>
      </c>
      <c r="BC359">
        <f>IF(B359&lt;40,B359,IF(VLOOKUP(B359,$BF$2:$BO$75,10,FALSE)="I",40,41))</f>
        <v>41</v>
      </c>
    </row>
    <row r="360" spans="1:55" ht="15" x14ac:dyDescent="0.25">
      <c r="A360">
        <v>4</v>
      </c>
      <c r="B360">
        <v>41</v>
      </c>
      <c r="C360">
        <v>0</v>
      </c>
      <c r="D360">
        <v>0</v>
      </c>
      <c r="G360">
        <v>0</v>
      </c>
      <c r="H360">
        <v>0</v>
      </c>
      <c r="K360">
        <v>0</v>
      </c>
      <c r="L360">
        <v>0</v>
      </c>
      <c r="O360">
        <v>0</v>
      </c>
      <c r="P360">
        <v>0</v>
      </c>
      <c r="S360">
        <v>0</v>
      </c>
      <c r="T360">
        <v>0</v>
      </c>
      <c r="W360">
        <v>0</v>
      </c>
      <c r="X360">
        <v>0</v>
      </c>
      <c r="AA360">
        <v>0</v>
      </c>
      <c r="AB360">
        <v>0</v>
      </c>
      <c r="AE360">
        <v>0</v>
      </c>
      <c r="AF360">
        <v>0</v>
      </c>
      <c r="AI360" s="151">
        <v>0</v>
      </c>
      <c r="AJ360" s="151">
        <v>0</v>
      </c>
      <c r="AM360" s="212">
        <v>0</v>
      </c>
      <c r="AN360" s="212">
        <v>0</v>
      </c>
      <c r="AQ360" s="221">
        <v>0</v>
      </c>
      <c r="AR360" s="221">
        <v>0</v>
      </c>
      <c r="AU360" s="223">
        <v>0</v>
      </c>
      <c r="AV360" s="223">
        <v>0</v>
      </c>
      <c r="AY360">
        <f>A360+1999</f>
        <v>2003</v>
      </c>
      <c r="AZ360" t="str">
        <f>VLOOKUP(B360,$BF$2:$BJ$75,4)</f>
        <v>Coast TFLs</v>
      </c>
      <c r="BA360" t="str">
        <f>VLOOKUP(B360,$BF$2:$BK$75,2)</f>
        <v>CoastTFLs</v>
      </c>
      <c r="BB360" t="str">
        <f>VLOOKUP(B360,$BF$2:$BK$75,3)</f>
        <v>Coast TFLs</v>
      </c>
      <c r="BC360">
        <f>IF(B360&lt;40,B360,IF(VLOOKUP(B360,$BF$2:$BO$75,10,FALSE)="I",40,41))</f>
        <v>41</v>
      </c>
    </row>
    <row r="361" spans="1:55" ht="15" x14ac:dyDescent="0.25">
      <c r="A361">
        <v>4</v>
      </c>
      <c r="B361">
        <v>41</v>
      </c>
      <c r="C361">
        <v>0</v>
      </c>
      <c r="D361">
        <v>0</v>
      </c>
      <c r="G361">
        <v>0</v>
      </c>
      <c r="H361">
        <v>0</v>
      </c>
      <c r="K361">
        <v>0</v>
      </c>
      <c r="L361">
        <v>0</v>
      </c>
      <c r="O361">
        <v>0</v>
      </c>
      <c r="P361">
        <v>0</v>
      </c>
      <c r="S361">
        <v>0</v>
      </c>
      <c r="T361">
        <v>0</v>
      </c>
      <c r="W361">
        <v>0</v>
      </c>
      <c r="X361">
        <v>0</v>
      </c>
      <c r="AA361">
        <v>0</v>
      </c>
      <c r="AB361">
        <v>0</v>
      </c>
      <c r="AE361">
        <v>0</v>
      </c>
      <c r="AF361">
        <v>0</v>
      </c>
      <c r="AI361" s="151">
        <v>0</v>
      </c>
      <c r="AJ361" s="151">
        <v>0</v>
      </c>
      <c r="AM361" s="212">
        <v>0</v>
      </c>
      <c r="AN361" s="212">
        <v>0</v>
      </c>
      <c r="AQ361" s="221">
        <v>0</v>
      </c>
      <c r="AR361" s="221">
        <v>0</v>
      </c>
      <c r="AU361" s="223">
        <v>0</v>
      </c>
      <c r="AV361" s="223">
        <v>0</v>
      </c>
      <c r="AY361">
        <f>A361+1999</f>
        <v>2003</v>
      </c>
      <c r="AZ361" t="str">
        <f>VLOOKUP(B361,$BF$2:$BJ$75,4)</f>
        <v>Coast TFLs</v>
      </c>
      <c r="BA361" t="str">
        <f>VLOOKUP(B361,$BF$2:$BK$75,2)</f>
        <v>CoastTFLs</v>
      </c>
      <c r="BB361" t="str">
        <f>VLOOKUP(B361,$BF$2:$BK$75,3)</f>
        <v>Coast TFLs</v>
      </c>
      <c r="BC361">
        <f>IF(B361&lt;40,B361,IF(VLOOKUP(B361,$BF$2:$BO$75,10,FALSE)="I",40,41))</f>
        <v>41</v>
      </c>
    </row>
    <row r="362" spans="1:55" ht="15" x14ac:dyDescent="0.25">
      <c r="A362">
        <v>4</v>
      </c>
      <c r="B362">
        <v>41</v>
      </c>
      <c r="C362">
        <v>0</v>
      </c>
      <c r="D362">
        <v>0</v>
      </c>
      <c r="G362">
        <v>0</v>
      </c>
      <c r="H362">
        <v>0</v>
      </c>
      <c r="K362">
        <v>0</v>
      </c>
      <c r="L362">
        <v>0</v>
      </c>
      <c r="O362">
        <v>0</v>
      </c>
      <c r="P362">
        <v>0</v>
      </c>
      <c r="S362">
        <v>0</v>
      </c>
      <c r="T362">
        <v>0</v>
      </c>
      <c r="W362">
        <v>0</v>
      </c>
      <c r="X362">
        <v>0</v>
      </c>
      <c r="AA362">
        <v>0</v>
      </c>
      <c r="AB362">
        <v>0</v>
      </c>
      <c r="AE362">
        <v>0</v>
      </c>
      <c r="AF362">
        <v>0</v>
      </c>
      <c r="AI362" s="151">
        <v>0</v>
      </c>
      <c r="AJ362" s="151">
        <v>0</v>
      </c>
      <c r="AM362" s="212">
        <v>0</v>
      </c>
      <c r="AN362" s="212">
        <v>0</v>
      </c>
      <c r="AQ362" s="221">
        <v>0</v>
      </c>
      <c r="AR362" s="221">
        <v>0</v>
      </c>
      <c r="AU362" s="223">
        <v>0</v>
      </c>
      <c r="AV362" s="223">
        <v>0</v>
      </c>
      <c r="AY362">
        <f>A362+1999</f>
        <v>2003</v>
      </c>
      <c r="AZ362" t="str">
        <f>VLOOKUP(B362,$BF$2:$BJ$75,4)</f>
        <v>Coast TFLs</v>
      </c>
      <c r="BA362" t="str">
        <f>VLOOKUP(B362,$BF$2:$BK$75,2)</f>
        <v>CoastTFLs</v>
      </c>
      <c r="BB362" t="str">
        <f>VLOOKUP(B362,$BF$2:$BK$75,3)</f>
        <v>Coast TFLs</v>
      </c>
      <c r="BC362">
        <f>IF(B362&lt;40,B362,IF(VLOOKUP(B362,$BF$2:$BO$75,10,FALSE)="I",40,41))</f>
        <v>41</v>
      </c>
    </row>
    <row r="363" spans="1:55" ht="15" x14ac:dyDescent="0.25">
      <c r="A363">
        <v>4</v>
      </c>
      <c r="B363">
        <v>41</v>
      </c>
      <c r="C363">
        <v>0</v>
      </c>
      <c r="D363">
        <v>0</v>
      </c>
      <c r="G363">
        <v>0</v>
      </c>
      <c r="H363">
        <v>0</v>
      </c>
      <c r="K363">
        <v>0</v>
      </c>
      <c r="L363">
        <v>0</v>
      </c>
      <c r="O363">
        <v>0</v>
      </c>
      <c r="P363">
        <v>0</v>
      </c>
      <c r="S363">
        <v>0</v>
      </c>
      <c r="T363">
        <v>0</v>
      </c>
      <c r="W363">
        <v>0</v>
      </c>
      <c r="X363">
        <v>0</v>
      </c>
      <c r="AA363">
        <v>0</v>
      </c>
      <c r="AB363">
        <v>0</v>
      </c>
      <c r="AE363">
        <v>0</v>
      </c>
      <c r="AF363">
        <v>0</v>
      </c>
      <c r="AI363" s="151">
        <v>0</v>
      </c>
      <c r="AJ363" s="151">
        <v>0</v>
      </c>
      <c r="AM363" s="212">
        <v>0</v>
      </c>
      <c r="AN363" s="212">
        <v>0</v>
      </c>
      <c r="AQ363" s="221">
        <v>0</v>
      </c>
      <c r="AR363" s="221">
        <v>0</v>
      </c>
      <c r="AU363" s="223">
        <v>0</v>
      </c>
      <c r="AV363" s="223">
        <v>0</v>
      </c>
      <c r="AY363">
        <f>A363+1999</f>
        <v>2003</v>
      </c>
      <c r="AZ363" t="str">
        <f>VLOOKUP(B363,$BF$2:$BJ$75,4)</f>
        <v>Coast TFLs</v>
      </c>
      <c r="BA363" t="str">
        <f>VLOOKUP(B363,$BF$2:$BK$75,2)</f>
        <v>CoastTFLs</v>
      </c>
      <c r="BB363" t="str">
        <f>VLOOKUP(B363,$BF$2:$BK$75,3)</f>
        <v>Coast TFLs</v>
      </c>
      <c r="BC363">
        <f>IF(B363&lt;40,B363,IF(VLOOKUP(B363,$BF$2:$BO$75,10,FALSE)="I",40,41))</f>
        <v>41</v>
      </c>
    </row>
    <row r="364" spans="1:55" ht="15" x14ac:dyDescent="0.25">
      <c r="A364">
        <v>4</v>
      </c>
      <c r="B364">
        <v>41</v>
      </c>
      <c r="C364">
        <v>0</v>
      </c>
      <c r="D364">
        <v>0</v>
      </c>
      <c r="G364">
        <v>0</v>
      </c>
      <c r="H364">
        <v>0</v>
      </c>
      <c r="K364">
        <v>0</v>
      </c>
      <c r="L364">
        <v>0</v>
      </c>
      <c r="O364">
        <v>0</v>
      </c>
      <c r="P364">
        <v>0</v>
      </c>
      <c r="S364">
        <v>0</v>
      </c>
      <c r="T364">
        <v>0</v>
      </c>
      <c r="W364">
        <v>0</v>
      </c>
      <c r="X364">
        <v>0</v>
      </c>
      <c r="AA364">
        <v>0</v>
      </c>
      <c r="AB364">
        <v>0</v>
      </c>
      <c r="AE364">
        <v>0</v>
      </c>
      <c r="AF364">
        <v>0</v>
      </c>
      <c r="AI364" s="151">
        <v>0</v>
      </c>
      <c r="AJ364" s="151">
        <v>0</v>
      </c>
      <c r="AM364" s="212">
        <v>0</v>
      </c>
      <c r="AN364" s="212">
        <v>0</v>
      </c>
      <c r="AQ364" s="221">
        <v>0</v>
      </c>
      <c r="AR364" s="221">
        <v>0</v>
      </c>
      <c r="AU364" s="223">
        <v>0</v>
      </c>
      <c r="AV364" s="223">
        <v>0</v>
      </c>
      <c r="AY364">
        <f>A364+1999</f>
        <v>2003</v>
      </c>
      <c r="AZ364" t="str">
        <f>VLOOKUP(B364,$BF$2:$BJ$75,4)</f>
        <v>Coast TFLs</v>
      </c>
      <c r="BA364" t="str">
        <f>VLOOKUP(B364,$BF$2:$BK$75,2)</f>
        <v>CoastTFLs</v>
      </c>
      <c r="BB364" t="str">
        <f>VLOOKUP(B364,$BF$2:$BK$75,3)</f>
        <v>Coast TFLs</v>
      </c>
      <c r="BC364">
        <f>IF(B364&lt;40,B364,IF(VLOOKUP(B364,$BF$2:$BO$75,10,FALSE)="I",40,41))</f>
        <v>41</v>
      </c>
    </row>
    <row r="365" spans="1:55" ht="15" x14ac:dyDescent="0.25">
      <c r="A365">
        <v>4</v>
      </c>
      <c r="B365">
        <v>41</v>
      </c>
      <c r="C365">
        <v>0</v>
      </c>
      <c r="D365">
        <v>0</v>
      </c>
      <c r="G365">
        <v>0</v>
      </c>
      <c r="H365">
        <v>0</v>
      </c>
      <c r="K365">
        <v>0</v>
      </c>
      <c r="L365">
        <v>0</v>
      </c>
      <c r="O365">
        <v>0</v>
      </c>
      <c r="P365">
        <v>0</v>
      </c>
      <c r="S365">
        <v>0</v>
      </c>
      <c r="T365">
        <v>0</v>
      </c>
      <c r="W365">
        <v>0</v>
      </c>
      <c r="X365">
        <v>0</v>
      </c>
      <c r="AA365">
        <v>0</v>
      </c>
      <c r="AB365">
        <v>0</v>
      </c>
      <c r="AE365">
        <v>0</v>
      </c>
      <c r="AF365">
        <v>0</v>
      </c>
      <c r="AI365" s="151">
        <v>0</v>
      </c>
      <c r="AJ365" s="151">
        <v>0</v>
      </c>
      <c r="AM365" s="212">
        <v>0</v>
      </c>
      <c r="AN365" s="212">
        <v>0</v>
      </c>
      <c r="AQ365" s="221">
        <v>0</v>
      </c>
      <c r="AR365" s="221">
        <v>0</v>
      </c>
      <c r="AU365" s="223">
        <v>0</v>
      </c>
      <c r="AV365" s="223">
        <v>0</v>
      </c>
      <c r="AY365">
        <f>A365+1999</f>
        <v>2003</v>
      </c>
      <c r="AZ365" t="str">
        <f>VLOOKUP(B365,$BF$2:$BJ$75,4)</f>
        <v>Coast TFLs</v>
      </c>
      <c r="BA365" t="str">
        <f>VLOOKUP(B365,$BF$2:$BK$75,2)</f>
        <v>CoastTFLs</v>
      </c>
      <c r="BB365" t="str">
        <f>VLOOKUP(B365,$BF$2:$BK$75,3)</f>
        <v>Coast TFLs</v>
      </c>
      <c r="BC365">
        <f>IF(B365&lt;40,B365,IF(VLOOKUP(B365,$BF$2:$BO$75,10,FALSE)="I",40,41))</f>
        <v>41</v>
      </c>
    </row>
    <row r="366" spans="1:55" ht="15" x14ac:dyDescent="0.25">
      <c r="A366">
        <v>4</v>
      </c>
      <c r="B366">
        <v>41</v>
      </c>
      <c r="C366">
        <v>0</v>
      </c>
      <c r="D366">
        <v>0</v>
      </c>
      <c r="G366">
        <v>0</v>
      </c>
      <c r="H366">
        <v>0</v>
      </c>
      <c r="K366">
        <v>0</v>
      </c>
      <c r="L366">
        <v>0</v>
      </c>
      <c r="O366">
        <v>0</v>
      </c>
      <c r="P366">
        <v>0</v>
      </c>
      <c r="S366">
        <v>0</v>
      </c>
      <c r="T366">
        <v>0</v>
      </c>
      <c r="W366">
        <v>0</v>
      </c>
      <c r="X366">
        <v>0</v>
      </c>
      <c r="AA366">
        <v>0</v>
      </c>
      <c r="AB366">
        <v>0</v>
      </c>
      <c r="AE366">
        <v>0</v>
      </c>
      <c r="AF366">
        <v>0</v>
      </c>
      <c r="AI366" s="151">
        <v>0</v>
      </c>
      <c r="AJ366" s="151">
        <v>0</v>
      </c>
      <c r="AM366" s="212">
        <v>0</v>
      </c>
      <c r="AN366" s="212">
        <v>0</v>
      </c>
      <c r="AQ366" s="221">
        <v>0</v>
      </c>
      <c r="AR366" s="221">
        <v>0</v>
      </c>
      <c r="AU366" s="223">
        <v>0</v>
      </c>
      <c r="AV366" s="223">
        <v>0</v>
      </c>
      <c r="AY366">
        <f>A366+1999</f>
        <v>2003</v>
      </c>
      <c r="AZ366" t="str">
        <f>VLOOKUP(B366,$BF$2:$BJ$75,4)</f>
        <v>Coast TFLs</v>
      </c>
      <c r="BA366" t="str">
        <f>VLOOKUP(B366,$BF$2:$BK$75,2)</f>
        <v>CoastTFLs</v>
      </c>
      <c r="BB366" t="str">
        <f>VLOOKUP(B366,$BF$2:$BK$75,3)</f>
        <v>Coast TFLs</v>
      </c>
      <c r="BC366">
        <f>IF(B366&lt;40,B366,IF(VLOOKUP(B366,$BF$2:$BO$75,10,FALSE)="I",40,41))</f>
        <v>41</v>
      </c>
    </row>
    <row r="367" spans="1:55" ht="15" x14ac:dyDescent="0.25">
      <c r="A367">
        <v>4</v>
      </c>
      <c r="B367">
        <v>41</v>
      </c>
      <c r="C367">
        <v>0</v>
      </c>
      <c r="D367">
        <v>0</v>
      </c>
      <c r="G367">
        <v>0</v>
      </c>
      <c r="H367">
        <v>0</v>
      </c>
      <c r="K367">
        <v>0</v>
      </c>
      <c r="L367">
        <v>0</v>
      </c>
      <c r="O367">
        <v>0</v>
      </c>
      <c r="P367">
        <v>0</v>
      </c>
      <c r="S367">
        <v>0</v>
      </c>
      <c r="T367">
        <v>0</v>
      </c>
      <c r="W367">
        <v>0</v>
      </c>
      <c r="X367">
        <v>0</v>
      </c>
      <c r="AA367">
        <v>0</v>
      </c>
      <c r="AB367">
        <v>0</v>
      </c>
      <c r="AE367">
        <v>0</v>
      </c>
      <c r="AF367">
        <v>0</v>
      </c>
      <c r="AI367" s="151">
        <v>0</v>
      </c>
      <c r="AJ367" s="151">
        <v>0</v>
      </c>
      <c r="AM367" s="212">
        <v>0</v>
      </c>
      <c r="AN367" s="212">
        <v>0</v>
      </c>
      <c r="AQ367" s="221">
        <v>0</v>
      </c>
      <c r="AR367" s="221">
        <v>0</v>
      </c>
      <c r="AU367" s="223">
        <v>0</v>
      </c>
      <c r="AV367" s="223">
        <v>0</v>
      </c>
      <c r="AY367">
        <f>A367+1999</f>
        <v>2003</v>
      </c>
      <c r="AZ367" t="str">
        <f>VLOOKUP(B367,$BF$2:$BJ$75,4)</f>
        <v>Coast TFLs</v>
      </c>
      <c r="BA367" t="str">
        <f>VLOOKUP(B367,$BF$2:$BK$75,2)</f>
        <v>CoastTFLs</v>
      </c>
      <c r="BB367" t="str">
        <f>VLOOKUP(B367,$BF$2:$BK$75,3)</f>
        <v>Coast TFLs</v>
      </c>
      <c r="BC367">
        <f>IF(B367&lt;40,B367,IF(VLOOKUP(B367,$BF$2:$BO$75,10,FALSE)="I",40,41))</f>
        <v>41</v>
      </c>
    </row>
    <row r="368" spans="1:55" ht="15" x14ac:dyDescent="0.25">
      <c r="A368">
        <v>4</v>
      </c>
      <c r="B368">
        <v>41</v>
      </c>
      <c r="C368">
        <v>0</v>
      </c>
      <c r="D368">
        <v>0</v>
      </c>
      <c r="G368">
        <v>0</v>
      </c>
      <c r="H368">
        <v>0</v>
      </c>
      <c r="K368">
        <v>0</v>
      </c>
      <c r="L368">
        <v>0</v>
      </c>
      <c r="O368">
        <v>0</v>
      </c>
      <c r="P368">
        <v>0</v>
      </c>
      <c r="S368">
        <v>0</v>
      </c>
      <c r="T368">
        <v>0</v>
      </c>
      <c r="W368">
        <v>0</v>
      </c>
      <c r="X368">
        <v>0</v>
      </c>
      <c r="AA368">
        <v>0</v>
      </c>
      <c r="AB368">
        <v>0</v>
      </c>
      <c r="AE368">
        <v>0</v>
      </c>
      <c r="AF368">
        <v>0</v>
      </c>
      <c r="AI368" s="151">
        <v>0</v>
      </c>
      <c r="AJ368" s="151">
        <v>0</v>
      </c>
      <c r="AM368" s="212">
        <v>0</v>
      </c>
      <c r="AN368" s="212">
        <v>0</v>
      </c>
      <c r="AQ368" s="221">
        <v>0</v>
      </c>
      <c r="AR368" s="221">
        <v>0</v>
      </c>
      <c r="AU368" s="223">
        <v>0</v>
      </c>
      <c r="AV368" s="223">
        <v>0</v>
      </c>
      <c r="AY368">
        <f>A368+1999</f>
        <v>2003</v>
      </c>
      <c r="AZ368" t="str">
        <f>VLOOKUP(B368,$BF$2:$BJ$75,4)</f>
        <v>Coast TFLs</v>
      </c>
      <c r="BA368" t="str">
        <f>VLOOKUP(B368,$BF$2:$BK$75,2)</f>
        <v>CoastTFLs</v>
      </c>
      <c r="BB368" t="str">
        <f>VLOOKUP(B368,$BF$2:$BK$75,3)</f>
        <v>Coast TFLs</v>
      </c>
      <c r="BC368">
        <f>IF(B368&lt;40,B368,IF(VLOOKUP(B368,$BF$2:$BO$75,10,FALSE)="I",40,41))</f>
        <v>41</v>
      </c>
    </row>
    <row r="369" spans="1:55" ht="15" x14ac:dyDescent="0.25">
      <c r="A369">
        <v>4</v>
      </c>
      <c r="B369">
        <v>41</v>
      </c>
      <c r="C369">
        <v>0</v>
      </c>
      <c r="D369">
        <v>0</v>
      </c>
      <c r="G369">
        <v>0</v>
      </c>
      <c r="H369">
        <v>0</v>
      </c>
      <c r="K369">
        <v>0</v>
      </c>
      <c r="L369">
        <v>0</v>
      </c>
      <c r="O369">
        <v>0</v>
      </c>
      <c r="P369">
        <v>0</v>
      </c>
      <c r="S369">
        <v>0</v>
      </c>
      <c r="T369">
        <v>0</v>
      </c>
      <c r="W369">
        <v>0</v>
      </c>
      <c r="X369">
        <v>0</v>
      </c>
      <c r="AA369">
        <v>0</v>
      </c>
      <c r="AB369">
        <v>0</v>
      </c>
      <c r="AE369">
        <v>0</v>
      </c>
      <c r="AF369">
        <v>0</v>
      </c>
      <c r="AI369" s="151">
        <v>0</v>
      </c>
      <c r="AJ369" s="151">
        <v>0</v>
      </c>
      <c r="AM369" s="212">
        <v>0</v>
      </c>
      <c r="AN369" s="212">
        <v>0</v>
      </c>
      <c r="AQ369" s="221">
        <v>0</v>
      </c>
      <c r="AR369" s="221">
        <v>0</v>
      </c>
      <c r="AU369" s="223">
        <v>0</v>
      </c>
      <c r="AV369" s="223">
        <v>0</v>
      </c>
      <c r="AY369">
        <f>A369+1999</f>
        <v>2003</v>
      </c>
      <c r="AZ369" t="str">
        <f>VLOOKUP(B369,$BF$2:$BJ$75,4)</f>
        <v>Coast TFLs</v>
      </c>
      <c r="BA369" t="str">
        <f>VLOOKUP(B369,$BF$2:$BK$75,2)</f>
        <v>CoastTFLs</v>
      </c>
      <c r="BB369" t="str">
        <f>VLOOKUP(B369,$BF$2:$BK$75,3)</f>
        <v>Coast TFLs</v>
      </c>
      <c r="BC369">
        <f>IF(B369&lt;40,B369,IF(VLOOKUP(B369,$BF$2:$BO$75,10,FALSE)="I",40,41))</f>
        <v>41</v>
      </c>
    </row>
    <row r="370" spans="1:55" ht="15" x14ac:dyDescent="0.25">
      <c r="A370">
        <v>4</v>
      </c>
      <c r="B370">
        <v>41</v>
      </c>
      <c r="C370">
        <v>0</v>
      </c>
      <c r="D370">
        <v>0</v>
      </c>
      <c r="G370">
        <v>0</v>
      </c>
      <c r="H370">
        <v>0</v>
      </c>
      <c r="K370">
        <v>0</v>
      </c>
      <c r="L370">
        <v>0</v>
      </c>
      <c r="O370">
        <v>0</v>
      </c>
      <c r="P370">
        <v>0</v>
      </c>
      <c r="S370">
        <v>0</v>
      </c>
      <c r="T370">
        <v>0</v>
      </c>
      <c r="W370">
        <v>0</v>
      </c>
      <c r="X370">
        <v>0</v>
      </c>
      <c r="AA370">
        <v>0</v>
      </c>
      <c r="AB370">
        <v>0</v>
      </c>
      <c r="AE370">
        <v>0</v>
      </c>
      <c r="AF370">
        <v>0</v>
      </c>
      <c r="AI370" s="151">
        <v>0</v>
      </c>
      <c r="AJ370" s="151">
        <v>0</v>
      </c>
      <c r="AM370" s="212">
        <v>0</v>
      </c>
      <c r="AN370" s="212">
        <v>0</v>
      </c>
      <c r="AQ370" s="221">
        <v>0</v>
      </c>
      <c r="AR370" s="221">
        <v>0</v>
      </c>
      <c r="AU370" s="223">
        <v>0</v>
      </c>
      <c r="AV370" s="223">
        <v>0</v>
      </c>
      <c r="AY370">
        <f>A370+1999</f>
        <v>2003</v>
      </c>
      <c r="AZ370" t="str">
        <f>VLOOKUP(B370,$BF$2:$BJ$75,4)</f>
        <v>Coast TFLs</v>
      </c>
      <c r="BA370" t="str">
        <f>VLOOKUP(B370,$BF$2:$BK$75,2)</f>
        <v>CoastTFLs</v>
      </c>
      <c r="BB370" t="str">
        <f>VLOOKUP(B370,$BF$2:$BK$75,3)</f>
        <v>Coast TFLs</v>
      </c>
      <c r="BC370">
        <f>IF(B370&lt;40,B370,IF(VLOOKUP(B370,$BF$2:$BO$75,10,FALSE)="I",40,41))</f>
        <v>41</v>
      </c>
    </row>
    <row r="371" spans="1:55" ht="15" x14ac:dyDescent="0.25">
      <c r="A371">
        <v>4</v>
      </c>
      <c r="B371">
        <v>41</v>
      </c>
      <c r="C371">
        <v>0</v>
      </c>
      <c r="D371">
        <v>0</v>
      </c>
      <c r="G371">
        <v>0</v>
      </c>
      <c r="H371">
        <v>0</v>
      </c>
      <c r="K371">
        <v>0</v>
      </c>
      <c r="L371">
        <v>0</v>
      </c>
      <c r="O371">
        <v>0</v>
      </c>
      <c r="P371">
        <v>0</v>
      </c>
      <c r="S371">
        <v>0</v>
      </c>
      <c r="T371">
        <v>0</v>
      </c>
      <c r="W371">
        <v>0</v>
      </c>
      <c r="X371">
        <v>0</v>
      </c>
      <c r="AA371">
        <v>0</v>
      </c>
      <c r="AB371">
        <v>0</v>
      </c>
      <c r="AE371">
        <v>0</v>
      </c>
      <c r="AF371">
        <v>0</v>
      </c>
      <c r="AI371" s="151">
        <v>0</v>
      </c>
      <c r="AJ371" s="151">
        <v>0</v>
      </c>
      <c r="AM371" s="212">
        <v>0</v>
      </c>
      <c r="AN371" s="212">
        <v>0</v>
      </c>
      <c r="AQ371" s="221">
        <v>0</v>
      </c>
      <c r="AR371" s="221">
        <v>0</v>
      </c>
      <c r="AU371" s="223">
        <v>0</v>
      </c>
      <c r="AV371" s="223">
        <v>0</v>
      </c>
      <c r="AY371">
        <f>A371+1999</f>
        <v>2003</v>
      </c>
      <c r="AZ371" t="str">
        <f>VLOOKUP(B371,$BF$2:$BJ$75,4)</f>
        <v>Coast TFLs</v>
      </c>
      <c r="BA371" t="str">
        <f>VLOOKUP(B371,$BF$2:$BK$75,2)</f>
        <v>CoastTFLs</v>
      </c>
      <c r="BB371" t="str">
        <f>VLOOKUP(B371,$BF$2:$BK$75,3)</f>
        <v>Coast TFLs</v>
      </c>
      <c r="BC371">
        <f>IF(B371&lt;40,B371,IF(VLOOKUP(B371,$BF$2:$BO$75,10,FALSE)="I",40,41))</f>
        <v>41</v>
      </c>
    </row>
    <row r="372" spans="1:55" ht="15" x14ac:dyDescent="0.25">
      <c r="A372">
        <v>5</v>
      </c>
      <c r="B372">
        <v>1</v>
      </c>
      <c r="C372">
        <v>3439552</v>
      </c>
      <c r="D372">
        <v>4711248</v>
      </c>
      <c r="G372">
        <v>3790752</v>
      </c>
      <c r="H372">
        <v>5600128</v>
      </c>
      <c r="K372">
        <v>3734896</v>
      </c>
      <c r="L372">
        <v>5570912</v>
      </c>
      <c r="O372">
        <v>3738048</v>
      </c>
      <c r="P372">
        <v>5590416</v>
      </c>
      <c r="S372">
        <v>3746464</v>
      </c>
      <c r="T372">
        <v>5565376</v>
      </c>
      <c r="W372">
        <v>3739088</v>
      </c>
      <c r="X372">
        <v>5615392</v>
      </c>
      <c r="AA372">
        <v>3740752</v>
      </c>
      <c r="AB372">
        <v>5584880</v>
      </c>
      <c r="AE372">
        <v>3743856</v>
      </c>
      <c r="AF372">
        <v>5586768</v>
      </c>
      <c r="AI372" s="151">
        <v>3732896</v>
      </c>
      <c r="AJ372" s="151">
        <v>5567632</v>
      </c>
      <c r="AM372" s="212">
        <v>3746944</v>
      </c>
      <c r="AN372" s="212">
        <v>5596432</v>
      </c>
      <c r="AQ372" s="221">
        <v>3758928</v>
      </c>
      <c r="AR372" s="221">
        <v>5604992</v>
      </c>
      <c r="AU372" s="223">
        <v>3737600</v>
      </c>
      <c r="AV372" s="223">
        <v>5585184</v>
      </c>
      <c r="AY372">
        <f>A372+1999</f>
        <v>2004</v>
      </c>
      <c r="AZ372" t="str">
        <f>VLOOKUP(B372,$BF$2:$BJ$75,4)</f>
        <v>Pine Units</v>
      </c>
      <c r="BA372" t="str">
        <f>VLOOKUP(B372,$BF$2:$BK$75,2)</f>
        <v>100MileHouse</v>
      </c>
      <c r="BB372" t="str">
        <f>VLOOKUP(B372,$BF$2:$BK$75,3)</f>
        <v>100 Mile House TSA</v>
      </c>
      <c r="BC372">
        <f>IF(B372&lt;40,B372,IF(VLOOKUP(B372,$BF$2:$BO$75,10,FALSE)="I",40,41))</f>
        <v>1</v>
      </c>
    </row>
    <row r="373" spans="1:55" ht="15" x14ac:dyDescent="0.25">
      <c r="A373">
        <v>5</v>
      </c>
      <c r="B373">
        <v>2</v>
      </c>
      <c r="C373">
        <v>277504</v>
      </c>
      <c r="D373">
        <v>508560</v>
      </c>
      <c r="G373">
        <v>431328</v>
      </c>
      <c r="H373">
        <v>772800</v>
      </c>
      <c r="K373">
        <v>404752</v>
      </c>
      <c r="L373">
        <v>750144</v>
      </c>
      <c r="O373">
        <v>402096</v>
      </c>
      <c r="P373">
        <v>749680</v>
      </c>
      <c r="S373">
        <v>401840</v>
      </c>
      <c r="T373">
        <v>741952</v>
      </c>
      <c r="W373">
        <v>405040</v>
      </c>
      <c r="X373">
        <v>742768</v>
      </c>
      <c r="AA373">
        <v>420496</v>
      </c>
      <c r="AB373">
        <v>783136</v>
      </c>
      <c r="AE373">
        <v>391456</v>
      </c>
      <c r="AF373">
        <v>739760</v>
      </c>
      <c r="AI373" s="151">
        <v>412688</v>
      </c>
      <c r="AJ373" s="151">
        <v>756352</v>
      </c>
      <c r="AM373" s="212">
        <v>414192</v>
      </c>
      <c r="AN373" s="212">
        <v>762496</v>
      </c>
      <c r="AQ373" s="221">
        <v>403904</v>
      </c>
      <c r="AR373" s="221">
        <v>746592</v>
      </c>
      <c r="AU373" s="223">
        <v>409040</v>
      </c>
      <c r="AV373" s="223">
        <v>742912</v>
      </c>
      <c r="AY373">
        <f>A373+1999</f>
        <v>2004</v>
      </c>
      <c r="AZ373" t="str">
        <f>VLOOKUP(B373,$BF$2:$BJ$75,4)</f>
        <v>Pine Units</v>
      </c>
      <c r="BA373" t="str">
        <f>VLOOKUP(B373,$BF$2:$BK$75,2)</f>
        <v>Arrow</v>
      </c>
      <c r="BB373" t="str">
        <f>VLOOKUP(B373,$BF$2:$BK$75,3)</f>
        <v>Arrow TSA</v>
      </c>
      <c r="BC373">
        <f>IF(B373&lt;40,B373,IF(VLOOKUP(B373,$BF$2:$BO$75,10,FALSE)="I",40,41))</f>
        <v>2</v>
      </c>
    </row>
    <row r="374" spans="1:55" ht="15" x14ac:dyDescent="0.25">
      <c r="A374">
        <v>5</v>
      </c>
      <c r="B374">
        <v>3</v>
      </c>
      <c r="C374">
        <v>0</v>
      </c>
      <c r="D374">
        <v>0</v>
      </c>
      <c r="G374">
        <v>0</v>
      </c>
      <c r="H374">
        <v>0</v>
      </c>
      <c r="K374">
        <v>0</v>
      </c>
      <c r="L374">
        <v>0</v>
      </c>
      <c r="O374">
        <v>0</v>
      </c>
      <c r="P374">
        <v>0</v>
      </c>
      <c r="S374">
        <v>0</v>
      </c>
      <c r="T374">
        <v>0</v>
      </c>
      <c r="W374">
        <v>0</v>
      </c>
      <c r="X374">
        <v>0</v>
      </c>
      <c r="AA374">
        <v>0</v>
      </c>
      <c r="AB374">
        <v>0</v>
      </c>
      <c r="AE374">
        <v>0</v>
      </c>
      <c r="AF374">
        <v>0</v>
      </c>
      <c r="AI374" s="151">
        <v>0</v>
      </c>
      <c r="AJ374" s="151">
        <v>0</v>
      </c>
      <c r="AM374" s="212">
        <v>0</v>
      </c>
      <c r="AN374" s="212">
        <v>0</v>
      </c>
      <c r="AQ374" s="221">
        <v>0</v>
      </c>
      <c r="AR374" s="221">
        <v>0</v>
      </c>
      <c r="AU374" s="223">
        <v>0</v>
      </c>
      <c r="AV374" s="223">
        <v>0</v>
      </c>
      <c r="AY374">
        <f>A374+1999</f>
        <v>2004</v>
      </c>
      <c r="AZ374" t="str">
        <f>VLOOKUP(B374,$BF$2:$BJ$75,4)</f>
        <v>Non-pine Units</v>
      </c>
      <c r="BA374" t="str">
        <f>VLOOKUP(B374,$BF$2:$BK$75,2)</f>
        <v>Arrowsmith</v>
      </c>
      <c r="BB374" t="str">
        <f>VLOOKUP(B374,$BF$2:$BK$75,3)</f>
        <v>Arrowsmith TSA</v>
      </c>
      <c r="BC374">
        <f>IF(B374&lt;40,B374,IF(VLOOKUP(B374,$BF$2:$BO$75,10,FALSE)="I",40,41))</f>
        <v>3</v>
      </c>
    </row>
    <row r="375" spans="1:55" ht="15" x14ac:dyDescent="0.25">
      <c r="A375">
        <v>5</v>
      </c>
      <c r="B375">
        <v>4</v>
      </c>
      <c r="C375">
        <v>45312</v>
      </c>
      <c r="D375">
        <v>65152</v>
      </c>
      <c r="G375">
        <v>69312</v>
      </c>
      <c r="H375">
        <v>104128</v>
      </c>
      <c r="K375">
        <v>62576</v>
      </c>
      <c r="L375">
        <v>98640</v>
      </c>
      <c r="O375">
        <v>71184</v>
      </c>
      <c r="P375">
        <v>108896</v>
      </c>
      <c r="S375">
        <v>64336</v>
      </c>
      <c r="T375">
        <v>98528</v>
      </c>
      <c r="W375">
        <v>62800</v>
      </c>
      <c r="X375">
        <v>96752</v>
      </c>
      <c r="AA375">
        <v>66576</v>
      </c>
      <c r="AB375">
        <v>103776</v>
      </c>
      <c r="AE375">
        <v>62160</v>
      </c>
      <c r="AF375">
        <v>99232</v>
      </c>
      <c r="AI375" s="151">
        <v>65520</v>
      </c>
      <c r="AJ375" s="151">
        <v>102288</v>
      </c>
      <c r="AM375" s="212">
        <v>66880</v>
      </c>
      <c r="AN375" s="212">
        <v>102736</v>
      </c>
      <c r="AQ375" s="221">
        <v>70736</v>
      </c>
      <c r="AR375" s="221">
        <v>105968</v>
      </c>
      <c r="AU375" s="223">
        <v>68048</v>
      </c>
      <c r="AV375" s="223">
        <v>104096</v>
      </c>
      <c r="AY375">
        <f>A375+1999</f>
        <v>2004</v>
      </c>
      <c r="AZ375" t="str">
        <f>VLOOKUP(B375,$BF$2:$BJ$75,4)</f>
        <v>Pine Units</v>
      </c>
      <c r="BA375" t="str">
        <f>VLOOKUP(B375,$BF$2:$BK$75,2)</f>
        <v>Boundary</v>
      </c>
      <c r="BB375" t="str">
        <f>VLOOKUP(B375,$BF$2:$BK$75,3)</f>
        <v>Boundary TSA</v>
      </c>
      <c r="BC375">
        <f>IF(B375&lt;40,B375,IF(VLOOKUP(B375,$BF$2:$BO$75,10,FALSE)="I",40,41))</f>
        <v>4</v>
      </c>
    </row>
    <row r="376" spans="1:55" ht="15" x14ac:dyDescent="0.25">
      <c r="A376">
        <v>5</v>
      </c>
      <c r="B376">
        <v>5</v>
      </c>
      <c r="C376">
        <v>31376</v>
      </c>
      <c r="D376">
        <v>185152</v>
      </c>
      <c r="G376">
        <v>51104</v>
      </c>
      <c r="H376">
        <v>294032</v>
      </c>
      <c r="K376">
        <v>48656</v>
      </c>
      <c r="L376">
        <v>291856</v>
      </c>
      <c r="O376">
        <v>48528</v>
      </c>
      <c r="P376">
        <v>286048</v>
      </c>
      <c r="S376">
        <v>52544</v>
      </c>
      <c r="T376">
        <v>292624</v>
      </c>
      <c r="W376">
        <v>47312</v>
      </c>
      <c r="X376">
        <v>288608</v>
      </c>
      <c r="AA376">
        <v>48016</v>
      </c>
      <c r="AB376">
        <v>289520</v>
      </c>
      <c r="AE376">
        <v>47968</v>
      </c>
      <c r="AF376">
        <v>287392</v>
      </c>
      <c r="AI376" s="151">
        <v>46544</v>
      </c>
      <c r="AJ376" s="151">
        <v>289488</v>
      </c>
      <c r="AM376" s="212">
        <v>49712</v>
      </c>
      <c r="AN376" s="212">
        <v>291888</v>
      </c>
      <c r="AQ376" s="221">
        <v>50768</v>
      </c>
      <c r="AR376" s="221">
        <v>294384</v>
      </c>
      <c r="AU376" s="223">
        <v>46016</v>
      </c>
      <c r="AV376" s="223">
        <v>293696</v>
      </c>
      <c r="AY376">
        <f>A376+1999</f>
        <v>2004</v>
      </c>
      <c r="AZ376" t="str">
        <f>VLOOKUP(B376,$BF$2:$BJ$75,4)</f>
        <v>Pine Units</v>
      </c>
      <c r="BA376" t="str">
        <f>VLOOKUP(B376,$BF$2:$BK$75,2)</f>
        <v>Bulkley</v>
      </c>
      <c r="BB376" t="str">
        <f>VLOOKUP(B376,$BF$2:$BK$75,3)</f>
        <v>Bulkley TSA</v>
      </c>
      <c r="BC376">
        <f>IF(B376&lt;40,B376,IF(VLOOKUP(B376,$BF$2:$BO$75,10,FALSE)="I",40,41))</f>
        <v>5</v>
      </c>
    </row>
    <row r="377" spans="1:55" ht="15" x14ac:dyDescent="0.25">
      <c r="A377">
        <v>5</v>
      </c>
      <c r="B377">
        <v>6</v>
      </c>
      <c r="C377">
        <v>0</v>
      </c>
      <c r="D377">
        <v>64</v>
      </c>
      <c r="G377">
        <v>0</v>
      </c>
      <c r="H377">
        <v>352</v>
      </c>
      <c r="K377">
        <v>0</v>
      </c>
      <c r="L377">
        <v>352</v>
      </c>
      <c r="O377">
        <v>0</v>
      </c>
      <c r="P377">
        <v>352</v>
      </c>
      <c r="S377">
        <v>0</v>
      </c>
      <c r="T377">
        <v>352</v>
      </c>
      <c r="W377">
        <v>0</v>
      </c>
      <c r="X377">
        <v>352</v>
      </c>
      <c r="AA377">
        <v>0</v>
      </c>
      <c r="AB377">
        <v>352</v>
      </c>
      <c r="AE377">
        <v>0</v>
      </c>
      <c r="AF377">
        <v>352</v>
      </c>
      <c r="AI377" s="151">
        <v>0</v>
      </c>
      <c r="AJ377" s="151">
        <v>352</v>
      </c>
      <c r="AM377" s="212">
        <v>0</v>
      </c>
      <c r="AN377" s="212">
        <v>352</v>
      </c>
      <c r="AQ377" s="221">
        <v>0</v>
      </c>
      <c r="AR377" s="221">
        <v>352</v>
      </c>
      <c r="AU377" s="223">
        <v>0</v>
      </c>
      <c r="AV377" s="223">
        <v>352</v>
      </c>
      <c r="AY377">
        <f>A377+1999</f>
        <v>2004</v>
      </c>
      <c r="AZ377" t="str">
        <f>VLOOKUP(B377,$BF$2:$BJ$75,4)</f>
        <v>Non-pine Units</v>
      </c>
      <c r="BA377" t="str">
        <f>VLOOKUP(B377,$BF$2:$BK$75,2)</f>
        <v>Cassiar</v>
      </c>
      <c r="BB377" t="str">
        <f>VLOOKUP(B377,$BF$2:$BK$75,3)</f>
        <v>Cassiar TSA</v>
      </c>
      <c r="BC377">
        <f>IF(B377&lt;40,B377,IF(VLOOKUP(B377,$BF$2:$BO$75,10,FALSE)="I",40,41))</f>
        <v>6</v>
      </c>
    </row>
    <row r="378" spans="1:55" ht="15" x14ac:dyDescent="0.25">
      <c r="A378">
        <v>5</v>
      </c>
      <c r="B378">
        <v>7</v>
      </c>
      <c r="C378">
        <v>0</v>
      </c>
      <c r="D378">
        <v>0</v>
      </c>
      <c r="G378">
        <v>0</v>
      </c>
      <c r="H378">
        <v>0</v>
      </c>
      <c r="K378">
        <v>0</v>
      </c>
      <c r="L378">
        <v>0</v>
      </c>
      <c r="O378">
        <v>0</v>
      </c>
      <c r="P378">
        <v>0</v>
      </c>
      <c r="S378">
        <v>0</v>
      </c>
      <c r="T378">
        <v>0</v>
      </c>
      <c r="W378">
        <v>0</v>
      </c>
      <c r="X378">
        <v>0</v>
      </c>
      <c r="AA378">
        <v>0</v>
      </c>
      <c r="AB378">
        <v>0</v>
      </c>
      <c r="AE378">
        <v>0</v>
      </c>
      <c r="AF378">
        <v>0</v>
      </c>
      <c r="AI378" s="151">
        <v>0</v>
      </c>
      <c r="AJ378" s="151">
        <v>0</v>
      </c>
      <c r="AM378" s="212">
        <v>0</v>
      </c>
      <c r="AN378" s="212">
        <v>0</v>
      </c>
      <c r="AQ378" s="221">
        <v>0</v>
      </c>
      <c r="AR378" s="221">
        <v>0</v>
      </c>
      <c r="AU378" s="223">
        <v>0</v>
      </c>
      <c r="AV378" s="223">
        <v>0</v>
      </c>
      <c r="AY378">
        <f>A378+1999</f>
        <v>2004</v>
      </c>
      <c r="AZ378" t="str">
        <f>VLOOKUP(B378,$BF$2:$BJ$75,4)</f>
        <v>Non-pine Units</v>
      </c>
      <c r="BA378" t="str">
        <f>VLOOKUP(B378,$BF$2:$BK$75,2)</f>
        <v>Cranberry</v>
      </c>
      <c r="BB378" t="str">
        <f>VLOOKUP(B378,$BF$2:$BK$75,3)</f>
        <v>Cranberry TSA</v>
      </c>
      <c r="BC378">
        <f>IF(B378&lt;40,B378,IF(VLOOKUP(B378,$BF$2:$BO$75,10,FALSE)="I",40,41))</f>
        <v>7</v>
      </c>
    </row>
    <row r="379" spans="1:55" ht="15" x14ac:dyDescent="0.25">
      <c r="A379">
        <v>5</v>
      </c>
      <c r="B379">
        <v>8</v>
      </c>
      <c r="C379">
        <v>199008</v>
      </c>
      <c r="D379">
        <v>455184</v>
      </c>
      <c r="G379">
        <v>349936</v>
      </c>
      <c r="H379">
        <v>874544</v>
      </c>
      <c r="K379">
        <v>365504</v>
      </c>
      <c r="L379">
        <v>880144</v>
      </c>
      <c r="O379">
        <v>344624</v>
      </c>
      <c r="P379">
        <v>858256</v>
      </c>
      <c r="S379">
        <v>348288</v>
      </c>
      <c r="T379">
        <v>865728</v>
      </c>
      <c r="W379">
        <v>351552</v>
      </c>
      <c r="X379">
        <v>877200</v>
      </c>
      <c r="AA379">
        <v>359968</v>
      </c>
      <c r="AB379">
        <v>879168</v>
      </c>
      <c r="AE379">
        <v>337376</v>
      </c>
      <c r="AF379">
        <v>872976</v>
      </c>
      <c r="AI379" s="151">
        <v>331248</v>
      </c>
      <c r="AJ379" s="151">
        <v>849200</v>
      </c>
      <c r="AM379" s="212">
        <v>360576</v>
      </c>
      <c r="AN379" s="212">
        <v>881568</v>
      </c>
      <c r="AQ379" s="221">
        <v>328432</v>
      </c>
      <c r="AR379" s="221">
        <v>842176</v>
      </c>
      <c r="AU379" s="223">
        <v>357376</v>
      </c>
      <c r="AV379" s="223">
        <v>882672</v>
      </c>
      <c r="AY379">
        <f>A379+1999</f>
        <v>2004</v>
      </c>
      <c r="AZ379" t="str">
        <f>VLOOKUP(B379,$BF$2:$BJ$75,4)</f>
        <v>Pine Units</v>
      </c>
      <c r="BA379" t="str">
        <f>VLOOKUP(B379,$BF$2:$BK$75,2)</f>
        <v>Cranbrook</v>
      </c>
      <c r="BB379" t="str">
        <f>VLOOKUP(B379,$BF$2:$BK$75,3)</f>
        <v>Cranbrook TSA</v>
      </c>
      <c r="BC379">
        <f>IF(B379&lt;40,B379,IF(VLOOKUP(B379,$BF$2:$BO$75,10,FALSE)="I",40,41))</f>
        <v>8</v>
      </c>
    </row>
    <row r="380" spans="1:55" ht="15" x14ac:dyDescent="0.25">
      <c r="A380">
        <v>5</v>
      </c>
      <c r="B380">
        <v>9</v>
      </c>
      <c r="C380">
        <v>14688</v>
      </c>
      <c r="D380">
        <v>17424</v>
      </c>
      <c r="G380">
        <v>24656</v>
      </c>
      <c r="H380">
        <v>30080</v>
      </c>
      <c r="K380">
        <v>26544</v>
      </c>
      <c r="L380">
        <v>32672</v>
      </c>
      <c r="O380">
        <v>21264</v>
      </c>
      <c r="P380">
        <v>27472</v>
      </c>
      <c r="S380">
        <v>23536</v>
      </c>
      <c r="T380">
        <v>29216</v>
      </c>
      <c r="W380">
        <v>22208</v>
      </c>
      <c r="X380">
        <v>28208</v>
      </c>
      <c r="AA380">
        <v>22672</v>
      </c>
      <c r="AB380">
        <v>27584</v>
      </c>
      <c r="AE380">
        <v>22704</v>
      </c>
      <c r="AF380">
        <v>28112</v>
      </c>
      <c r="AI380" s="151">
        <v>24224</v>
      </c>
      <c r="AJ380" s="151">
        <v>29376</v>
      </c>
      <c r="AM380" s="212">
        <v>21536</v>
      </c>
      <c r="AN380" s="212">
        <v>26656</v>
      </c>
      <c r="AQ380" s="221">
        <v>24064</v>
      </c>
      <c r="AR380" s="221">
        <v>29552</v>
      </c>
      <c r="AU380" s="223">
        <v>23040</v>
      </c>
      <c r="AV380" s="223">
        <v>28688</v>
      </c>
      <c r="AY380">
        <f>A380+1999</f>
        <v>2004</v>
      </c>
      <c r="AZ380" t="str">
        <f>VLOOKUP(B380,$BF$2:$BJ$75,4)</f>
        <v>Pine Units</v>
      </c>
      <c r="BA380" t="str">
        <f>VLOOKUP(B380,$BF$2:$BK$75,2)</f>
        <v>DawsonCreek</v>
      </c>
      <c r="BB380" t="str">
        <f>VLOOKUP(B380,$BF$2:$BK$75,3)</f>
        <v>Dawson Creek TSA</v>
      </c>
      <c r="BC380">
        <f>IF(B380&lt;40,B380,IF(VLOOKUP(B380,$BF$2:$BO$75,10,FALSE)="I",40,41))</f>
        <v>9</v>
      </c>
    </row>
    <row r="381" spans="1:55" ht="15" x14ac:dyDescent="0.25">
      <c r="A381">
        <v>5</v>
      </c>
      <c r="B381">
        <v>10</v>
      </c>
      <c r="C381">
        <v>0</v>
      </c>
      <c r="D381">
        <v>0</v>
      </c>
      <c r="G381">
        <v>0</v>
      </c>
      <c r="H381">
        <v>0</v>
      </c>
      <c r="K381">
        <v>0</v>
      </c>
      <c r="L381">
        <v>0</v>
      </c>
      <c r="O381">
        <v>0</v>
      </c>
      <c r="P381">
        <v>0</v>
      </c>
      <c r="S381">
        <v>0</v>
      </c>
      <c r="T381">
        <v>0</v>
      </c>
      <c r="W381">
        <v>0</v>
      </c>
      <c r="X381">
        <v>0</v>
      </c>
      <c r="AA381">
        <v>0</v>
      </c>
      <c r="AB381">
        <v>0</v>
      </c>
      <c r="AE381">
        <v>0</v>
      </c>
      <c r="AF381">
        <v>0</v>
      </c>
      <c r="AI381" s="151">
        <v>0</v>
      </c>
      <c r="AJ381" s="151">
        <v>0</v>
      </c>
      <c r="AM381" s="212">
        <v>0</v>
      </c>
      <c r="AN381" s="212">
        <v>0</v>
      </c>
      <c r="AQ381" s="221">
        <v>0</v>
      </c>
      <c r="AR381" s="221">
        <v>0</v>
      </c>
      <c r="AU381" s="223">
        <v>0</v>
      </c>
      <c r="AV381" s="223">
        <v>0</v>
      </c>
      <c r="AY381">
        <f>A381+1999</f>
        <v>2004</v>
      </c>
      <c r="AZ381" t="str">
        <f>VLOOKUP(B381,$BF$2:$BJ$75,4)</f>
        <v>Non-pine Units</v>
      </c>
      <c r="BA381" t="str">
        <f>VLOOKUP(B381,$BF$2:$BK$75,2)</f>
        <v>FortNelson</v>
      </c>
      <c r="BB381" t="str">
        <f>VLOOKUP(B381,$BF$2:$BK$75,3)</f>
        <v>Fort Nelson TSA</v>
      </c>
      <c r="BC381">
        <f>IF(B381&lt;40,B381,IF(VLOOKUP(B381,$BF$2:$BO$75,10,FALSE)="I",40,41))</f>
        <v>10</v>
      </c>
    </row>
    <row r="382" spans="1:55" ht="15" x14ac:dyDescent="0.25">
      <c r="A382">
        <v>5</v>
      </c>
      <c r="B382">
        <v>11</v>
      </c>
      <c r="C382">
        <v>2048</v>
      </c>
      <c r="D382">
        <v>7280</v>
      </c>
      <c r="G382">
        <v>5296</v>
      </c>
      <c r="H382">
        <v>12032</v>
      </c>
      <c r="K382">
        <v>5280</v>
      </c>
      <c r="L382">
        <v>12992</v>
      </c>
      <c r="O382">
        <v>6720</v>
      </c>
      <c r="P382">
        <v>14736</v>
      </c>
      <c r="S382">
        <v>5984</v>
      </c>
      <c r="T382">
        <v>13248</v>
      </c>
      <c r="W382">
        <v>4624</v>
      </c>
      <c r="X382">
        <v>12304</v>
      </c>
      <c r="AA382">
        <v>6672</v>
      </c>
      <c r="AB382">
        <v>12960</v>
      </c>
      <c r="AE382">
        <v>5120</v>
      </c>
      <c r="AF382">
        <v>13536</v>
      </c>
      <c r="AI382" s="151">
        <v>4352</v>
      </c>
      <c r="AJ382" s="151">
        <v>12656</v>
      </c>
      <c r="AM382" s="212">
        <v>4704</v>
      </c>
      <c r="AN382" s="212">
        <v>13104</v>
      </c>
      <c r="AQ382" s="221">
        <v>4304</v>
      </c>
      <c r="AR382" s="221">
        <v>11056</v>
      </c>
      <c r="AU382" s="223">
        <v>5936</v>
      </c>
      <c r="AV382" s="223">
        <v>14704</v>
      </c>
      <c r="AY382">
        <f>A382+1999</f>
        <v>2004</v>
      </c>
      <c r="AZ382" t="str">
        <f>VLOOKUP(B382,$BF$2:$BJ$75,4)</f>
        <v>Non-pine Units</v>
      </c>
      <c r="BA382" t="str">
        <f>VLOOKUP(B382,$BF$2:$BK$75,2)</f>
        <v>Fraser</v>
      </c>
      <c r="BB382" t="str">
        <f>VLOOKUP(B382,$BF$2:$BK$75,3)</f>
        <v>Fraser TSA</v>
      </c>
      <c r="BC382">
        <f>IF(B382&lt;40,B382,IF(VLOOKUP(B382,$BF$2:$BO$75,10,FALSE)="I",40,41))</f>
        <v>11</v>
      </c>
    </row>
    <row r="383" spans="1:55" ht="15" x14ac:dyDescent="0.25">
      <c r="A383">
        <v>5</v>
      </c>
      <c r="B383">
        <v>12</v>
      </c>
      <c r="C383">
        <v>3121680</v>
      </c>
      <c r="D383">
        <v>9198704</v>
      </c>
      <c r="G383">
        <v>3806304</v>
      </c>
      <c r="H383">
        <v>10972304</v>
      </c>
      <c r="K383">
        <v>3674880</v>
      </c>
      <c r="L383">
        <v>10638736</v>
      </c>
      <c r="O383">
        <v>3712928</v>
      </c>
      <c r="P383">
        <v>10681840</v>
      </c>
      <c r="S383">
        <v>3695904</v>
      </c>
      <c r="T383">
        <v>10686064</v>
      </c>
      <c r="W383">
        <v>3677488</v>
      </c>
      <c r="X383">
        <v>10659424</v>
      </c>
      <c r="AA383">
        <v>3708544</v>
      </c>
      <c r="AB383">
        <v>10654656</v>
      </c>
      <c r="AE383">
        <v>3673968</v>
      </c>
      <c r="AF383">
        <v>10590400</v>
      </c>
      <c r="AI383" s="151">
        <v>3664608</v>
      </c>
      <c r="AJ383" s="151">
        <v>10557680</v>
      </c>
      <c r="AM383" s="212">
        <v>3643984</v>
      </c>
      <c r="AN383" s="212">
        <v>10579392</v>
      </c>
      <c r="AQ383" s="221">
        <v>3655024</v>
      </c>
      <c r="AR383" s="221">
        <v>10592080</v>
      </c>
      <c r="AU383" s="223">
        <v>3679120</v>
      </c>
      <c r="AV383" s="223">
        <v>10614736</v>
      </c>
      <c r="AY383">
        <f>A383+1999</f>
        <v>2004</v>
      </c>
      <c r="AZ383" t="str">
        <f>VLOOKUP(B383,$BF$2:$BJ$75,4)</f>
        <v>Pine Units</v>
      </c>
      <c r="BA383" t="str">
        <f>VLOOKUP(B383,$BF$2:$BK$75,2)</f>
        <v>FtStJames</v>
      </c>
      <c r="BB383" t="str">
        <f>VLOOKUP(B383,$BF$2:$BK$75,3)</f>
        <v>Ft. St. James Forest District</v>
      </c>
      <c r="BC383">
        <f>IF(B383&lt;40,B383,IF(VLOOKUP(B383,$BF$2:$BO$75,10,FALSE)="I",40,41))</f>
        <v>12</v>
      </c>
    </row>
    <row r="384" spans="1:55" ht="15" x14ac:dyDescent="0.25">
      <c r="A384">
        <v>5</v>
      </c>
      <c r="B384">
        <v>13</v>
      </c>
      <c r="C384">
        <v>9472</v>
      </c>
      <c r="D384">
        <v>9568</v>
      </c>
      <c r="G384">
        <v>14272</v>
      </c>
      <c r="H384">
        <v>14352</v>
      </c>
      <c r="K384">
        <v>11488</v>
      </c>
      <c r="L384">
        <v>11568</v>
      </c>
      <c r="O384">
        <v>12880</v>
      </c>
      <c r="P384">
        <v>13088</v>
      </c>
      <c r="S384">
        <v>15008</v>
      </c>
      <c r="T384">
        <v>15216</v>
      </c>
      <c r="W384">
        <v>14496</v>
      </c>
      <c r="X384">
        <v>14704</v>
      </c>
      <c r="AA384">
        <v>11984</v>
      </c>
      <c r="AB384">
        <v>12192</v>
      </c>
      <c r="AE384">
        <v>14432</v>
      </c>
      <c r="AF384">
        <v>14640</v>
      </c>
      <c r="AI384" s="151">
        <v>11856</v>
      </c>
      <c r="AJ384" s="151">
        <v>12064</v>
      </c>
      <c r="AM384" s="212">
        <v>11728</v>
      </c>
      <c r="AN384" s="212">
        <v>11936</v>
      </c>
      <c r="AQ384" s="221">
        <v>11904</v>
      </c>
      <c r="AR384" s="221">
        <v>12112</v>
      </c>
      <c r="AU384" s="223">
        <v>12400</v>
      </c>
      <c r="AV384" s="223">
        <v>12608</v>
      </c>
      <c r="AY384">
        <f>A384+1999</f>
        <v>2004</v>
      </c>
      <c r="AZ384" t="str">
        <f>VLOOKUP(B384,$BF$2:$BJ$75,4)</f>
        <v>Non-pine Units</v>
      </c>
      <c r="BA384" t="str">
        <f>VLOOKUP(B384,$BF$2:$BK$75,2)</f>
        <v>FtStJohn</v>
      </c>
      <c r="BB384" t="str">
        <f>VLOOKUP(B384,$BF$2:$BK$75,3)</f>
        <v>Ft. St. John TSA</v>
      </c>
      <c r="BC384">
        <f>IF(B384&lt;40,B384,IF(VLOOKUP(B384,$BF$2:$BO$75,10,FALSE)="I",40,41))</f>
        <v>13</v>
      </c>
    </row>
    <row r="385" spans="1:55" ht="15" x14ac:dyDescent="0.25">
      <c r="A385">
        <v>5</v>
      </c>
      <c r="B385">
        <v>14</v>
      </c>
      <c r="C385">
        <v>18560</v>
      </c>
      <c r="D385">
        <v>246976</v>
      </c>
      <c r="G385">
        <v>53408</v>
      </c>
      <c r="H385">
        <v>323216</v>
      </c>
      <c r="K385">
        <v>52864</v>
      </c>
      <c r="L385">
        <v>329728</v>
      </c>
      <c r="O385">
        <v>55600</v>
      </c>
      <c r="P385">
        <v>342064</v>
      </c>
      <c r="S385">
        <v>47408</v>
      </c>
      <c r="T385">
        <v>324240</v>
      </c>
      <c r="W385">
        <v>55584</v>
      </c>
      <c r="X385">
        <v>333056</v>
      </c>
      <c r="AA385">
        <v>49488</v>
      </c>
      <c r="AB385">
        <v>338528</v>
      </c>
      <c r="AE385">
        <v>50816</v>
      </c>
      <c r="AF385">
        <v>327024</v>
      </c>
      <c r="AI385" s="151">
        <v>54672</v>
      </c>
      <c r="AJ385" s="151">
        <v>330768</v>
      </c>
      <c r="AM385" s="212">
        <v>50352</v>
      </c>
      <c r="AN385" s="212">
        <v>324096</v>
      </c>
      <c r="AQ385" s="221">
        <v>52368</v>
      </c>
      <c r="AR385" s="221">
        <v>339440</v>
      </c>
      <c r="AU385" s="223">
        <v>51840</v>
      </c>
      <c r="AV385" s="223">
        <v>329232</v>
      </c>
      <c r="AY385">
        <f>A385+1999</f>
        <v>2004</v>
      </c>
      <c r="AZ385" t="str">
        <f>VLOOKUP(B385,$BF$2:$BJ$75,4)</f>
        <v>Pine Units</v>
      </c>
      <c r="BA385" t="str">
        <f>VLOOKUP(B385,$BF$2:$BK$75,2)</f>
        <v>Golden</v>
      </c>
      <c r="BB385" t="str">
        <f>VLOOKUP(B385,$BF$2:$BK$75,3)</f>
        <v>Golden TSA</v>
      </c>
      <c r="BC385">
        <f>IF(B385&lt;40,B385,IF(VLOOKUP(B385,$BF$2:$BO$75,10,FALSE)="I",40,41))</f>
        <v>14</v>
      </c>
    </row>
    <row r="386" spans="1:55" ht="15" x14ac:dyDescent="0.25">
      <c r="A386">
        <v>5</v>
      </c>
      <c r="B386">
        <v>15</v>
      </c>
      <c r="C386">
        <v>86128</v>
      </c>
      <c r="D386">
        <v>206400</v>
      </c>
      <c r="G386">
        <v>149824</v>
      </c>
      <c r="H386">
        <v>376320</v>
      </c>
      <c r="K386">
        <v>152032</v>
      </c>
      <c r="L386">
        <v>356096</v>
      </c>
      <c r="O386">
        <v>147888</v>
      </c>
      <c r="P386">
        <v>355376</v>
      </c>
      <c r="S386">
        <v>145744</v>
      </c>
      <c r="T386">
        <v>357504</v>
      </c>
      <c r="W386">
        <v>152400</v>
      </c>
      <c r="X386">
        <v>369104</v>
      </c>
      <c r="AA386">
        <v>154672</v>
      </c>
      <c r="AB386">
        <v>377184</v>
      </c>
      <c r="AE386">
        <v>145952</v>
      </c>
      <c r="AF386">
        <v>373696</v>
      </c>
      <c r="AI386" s="151">
        <v>153824</v>
      </c>
      <c r="AJ386" s="151">
        <v>367424</v>
      </c>
      <c r="AM386" s="212">
        <v>139488</v>
      </c>
      <c r="AN386" s="212">
        <v>357440</v>
      </c>
      <c r="AQ386" s="221">
        <v>148736</v>
      </c>
      <c r="AR386" s="221">
        <v>363280</v>
      </c>
      <c r="AU386" s="223">
        <v>156128</v>
      </c>
      <c r="AV386" s="223">
        <v>369392</v>
      </c>
      <c r="AY386">
        <f>A386+1999</f>
        <v>2004</v>
      </c>
      <c r="AZ386" t="str">
        <f>VLOOKUP(B386,$BF$2:$BJ$75,4)</f>
        <v>Pine Units</v>
      </c>
      <c r="BA386" t="str">
        <f>VLOOKUP(B386,$BF$2:$BK$75,2)</f>
        <v>Invermere</v>
      </c>
      <c r="BB386" t="str">
        <f>VLOOKUP(B386,$BF$2:$BK$75,3)</f>
        <v>Invermere TSA</v>
      </c>
      <c r="BC386">
        <f>IF(B386&lt;40,B386,IF(VLOOKUP(B386,$BF$2:$BO$75,10,FALSE)="I",40,41))</f>
        <v>15</v>
      </c>
    </row>
    <row r="387" spans="1:55" ht="15" x14ac:dyDescent="0.25">
      <c r="A387">
        <v>5</v>
      </c>
      <c r="B387">
        <v>16</v>
      </c>
      <c r="C387">
        <v>0</v>
      </c>
      <c r="D387">
        <v>1632</v>
      </c>
      <c r="G387">
        <v>0</v>
      </c>
      <c r="H387">
        <v>512</v>
      </c>
      <c r="K387">
        <v>0</v>
      </c>
      <c r="L387">
        <v>1568</v>
      </c>
      <c r="O387">
        <v>0</v>
      </c>
      <c r="P387">
        <v>592</v>
      </c>
      <c r="S387">
        <v>0</v>
      </c>
      <c r="T387">
        <v>384</v>
      </c>
      <c r="W387">
        <v>0</v>
      </c>
      <c r="X387">
        <v>1376</v>
      </c>
      <c r="AA387">
        <v>0</v>
      </c>
      <c r="AB387">
        <v>1952</v>
      </c>
      <c r="AE387">
        <v>0</v>
      </c>
      <c r="AF387">
        <v>1712</v>
      </c>
      <c r="AI387" s="151">
        <v>0</v>
      </c>
      <c r="AJ387" s="151">
        <v>624</v>
      </c>
      <c r="AM387" s="212">
        <v>0</v>
      </c>
      <c r="AN387" s="212">
        <v>2000</v>
      </c>
      <c r="AQ387" s="221">
        <v>0</v>
      </c>
      <c r="AR387" s="221">
        <v>432</v>
      </c>
      <c r="AU387" s="223">
        <v>0</v>
      </c>
      <c r="AV387" s="223">
        <v>1376</v>
      </c>
      <c r="AY387">
        <f>A387+1999</f>
        <v>2004</v>
      </c>
      <c r="AZ387" t="str">
        <f>VLOOKUP(B387,$BF$2:$BJ$75,4)</f>
        <v>Non-pine Units</v>
      </c>
      <c r="BA387" t="str">
        <f>VLOOKUP(B387,$BF$2:$BK$75,2)</f>
        <v>Kalum</v>
      </c>
      <c r="BB387" t="str">
        <f>VLOOKUP(B387,$BF$2:$BK$75,3)</f>
        <v>Kalum TSA</v>
      </c>
      <c r="BC387">
        <f>IF(B387&lt;40,B387,IF(VLOOKUP(B387,$BF$2:$BO$75,10,FALSE)="I",40,41))</f>
        <v>16</v>
      </c>
    </row>
    <row r="388" spans="1:55" ht="15" x14ac:dyDescent="0.25">
      <c r="A388">
        <v>5</v>
      </c>
      <c r="B388">
        <v>17</v>
      </c>
      <c r="C388">
        <v>2091280</v>
      </c>
      <c r="D388">
        <v>3647680</v>
      </c>
      <c r="G388">
        <v>2620752</v>
      </c>
      <c r="H388">
        <v>4491456</v>
      </c>
      <c r="K388">
        <v>2621280</v>
      </c>
      <c r="L388">
        <v>4482144</v>
      </c>
      <c r="O388">
        <v>2682928</v>
      </c>
      <c r="P388">
        <v>4585632</v>
      </c>
      <c r="S388">
        <v>2655648</v>
      </c>
      <c r="T388">
        <v>4547328</v>
      </c>
      <c r="W388">
        <v>2693888</v>
      </c>
      <c r="X388">
        <v>4604016</v>
      </c>
      <c r="AA388">
        <v>2670912</v>
      </c>
      <c r="AB388">
        <v>4558080</v>
      </c>
      <c r="AE388">
        <v>2713200</v>
      </c>
      <c r="AF388">
        <v>4613888</v>
      </c>
      <c r="AI388" s="151">
        <v>2775984</v>
      </c>
      <c r="AJ388" s="151">
        <v>4639440</v>
      </c>
      <c r="AM388" s="212">
        <v>2760480</v>
      </c>
      <c r="AN388" s="212">
        <v>4617424</v>
      </c>
      <c r="AQ388" s="221">
        <v>2788608</v>
      </c>
      <c r="AR388" s="221">
        <v>4697248</v>
      </c>
      <c r="AU388" s="223">
        <v>2735168</v>
      </c>
      <c r="AV388" s="223">
        <v>4622288</v>
      </c>
      <c r="AY388">
        <f>A388+1999</f>
        <v>2004</v>
      </c>
      <c r="AZ388" t="str">
        <f>VLOOKUP(B388,$BF$2:$BJ$75,4)</f>
        <v>Pine Units</v>
      </c>
      <c r="BA388" t="str">
        <f>VLOOKUP(B388,$BF$2:$BK$75,2)</f>
        <v>Kamloops</v>
      </c>
      <c r="BB388" t="str">
        <f>VLOOKUP(B388,$BF$2:$BK$75,3)</f>
        <v>Kamloops TSA</v>
      </c>
      <c r="BC388">
        <f>IF(B388&lt;40,B388,IF(VLOOKUP(B388,$BF$2:$BO$75,10,FALSE)="I",40,41))</f>
        <v>17</v>
      </c>
    </row>
    <row r="389" spans="1:55" ht="15" x14ac:dyDescent="0.25">
      <c r="A389">
        <v>5</v>
      </c>
      <c r="B389">
        <v>18</v>
      </c>
      <c r="C389">
        <v>0</v>
      </c>
      <c r="D389">
        <v>0</v>
      </c>
      <c r="G389">
        <v>0</v>
      </c>
      <c r="H389">
        <v>0</v>
      </c>
      <c r="K389">
        <v>0</v>
      </c>
      <c r="L389">
        <v>0</v>
      </c>
      <c r="O389">
        <v>0</v>
      </c>
      <c r="P389">
        <v>0</v>
      </c>
      <c r="S389">
        <v>0</v>
      </c>
      <c r="T389">
        <v>0</v>
      </c>
      <c r="W389">
        <v>0</v>
      </c>
      <c r="X389">
        <v>0</v>
      </c>
      <c r="AA389">
        <v>0</v>
      </c>
      <c r="AB389">
        <v>0</v>
      </c>
      <c r="AE389">
        <v>0</v>
      </c>
      <c r="AF389">
        <v>0</v>
      </c>
      <c r="AI389" s="151">
        <v>0</v>
      </c>
      <c r="AJ389" s="151">
        <v>0</v>
      </c>
      <c r="AM389" s="212">
        <v>0</v>
      </c>
      <c r="AN389" s="212">
        <v>0</v>
      </c>
      <c r="AQ389" s="221">
        <v>0</v>
      </c>
      <c r="AR389" s="221">
        <v>0</v>
      </c>
      <c r="AU389" s="223">
        <v>0</v>
      </c>
      <c r="AV389" s="223">
        <v>0</v>
      </c>
      <c r="AY389">
        <f>A389+1999</f>
        <v>2004</v>
      </c>
      <c r="AZ389" t="str">
        <f>VLOOKUP(B389,$BF$2:$BJ$75,4)</f>
        <v>Non-pine Units</v>
      </c>
      <c r="BA389" t="str">
        <f>VLOOKUP(B389,$BF$2:$BK$75,2)</f>
        <v>Kingcome</v>
      </c>
      <c r="BB389" t="str">
        <f>VLOOKUP(B389,$BF$2:$BK$75,3)</f>
        <v>Kingcome TSA</v>
      </c>
      <c r="BC389">
        <f>IF(B389&lt;40,B389,IF(VLOOKUP(B389,$BF$2:$BO$75,10,FALSE)="I",40,41))</f>
        <v>18</v>
      </c>
    </row>
    <row r="390" spans="1:55" ht="15" x14ac:dyDescent="0.25">
      <c r="A390">
        <v>5</v>
      </c>
      <c r="B390">
        <v>19</v>
      </c>
      <c r="C390">
        <v>816</v>
      </c>
      <c r="D390">
        <v>4448</v>
      </c>
      <c r="G390">
        <v>1136</v>
      </c>
      <c r="H390">
        <v>5504</v>
      </c>
      <c r="K390">
        <v>1824</v>
      </c>
      <c r="L390">
        <v>2848</v>
      </c>
      <c r="O390">
        <v>1136</v>
      </c>
      <c r="P390">
        <v>4768</v>
      </c>
      <c r="S390">
        <v>2240</v>
      </c>
      <c r="T390">
        <v>6816</v>
      </c>
      <c r="W390">
        <v>464</v>
      </c>
      <c r="X390">
        <v>3728</v>
      </c>
      <c r="AA390">
        <v>1824</v>
      </c>
      <c r="AB390">
        <v>6416</v>
      </c>
      <c r="AE390">
        <v>1824</v>
      </c>
      <c r="AF390">
        <v>3344</v>
      </c>
      <c r="AI390" s="151">
        <v>1568</v>
      </c>
      <c r="AJ390" s="151">
        <v>4464</v>
      </c>
      <c r="AM390" s="212">
        <v>1136</v>
      </c>
      <c r="AN390" s="212">
        <v>5472</v>
      </c>
      <c r="AQ390" s="221">
        <v>1568</v>
      </c>
      <c r="AR390" s="221">
        <v>4080</v>
      </c>
      <c r="AU390" s="223">
        <v>880</v>
      </c>
      <c r="AV390" s="223">
        <v>6032</v>
      </c>
      <c r="AY390">
        <f>A390+1999</f>
        <v>2004</v>
      </c>
      <c r="AZ390" t="str">
        <f>VLOOKUP(B390,$BF$2:$BJ$75,4)</f>
        <v>Non-pine Units</v>
      </c>
      <c r="BA390" t="str">
        <f>VLOOKUP(B390,$BF$2:$BK$75,2)</f>
        <v>Kispiox</v>
      </c>
      <c r="BB390" t="str">
        <f>VLOOKUP(B390,$BF$2:$BK$75,3)</f>
        <v>Kispiox TSA</v>
      </c>
      <c r="BC390">
        <f>IF(B390&lt;40,B390,IF(VLOOKUP(B390,$BF$2:$BO$75,10,FALSE)="I",40,41))</f>
        <v>19</v>
      </c>
    </row>
    <row r="391" spans="1:55" ht="15" x14ac:dyDescent="0.25">
      <c r="A391">
        <v>5</v>
      </c>
      <c r="B391">
        <v>20</v>
      </c>
      <c r="C391">
        <v>108560</v>
      </c>
      <c r="D391">
        <v>220784</v>
      </c>
      <c r="G391">
        <v>154800</v>
      </c>
      <c r="H391">
        <v>351392</v>
      </c>
      <c r="K391">
        <v>157008</v>
      </c>
      <c r="L391">
        <v>346016</v>
      </c>
      <c r="O391">
        <v>164880</v>
      </c>
      <c r="P391">
        <v>356544</v>
      </c>
      <c r="S391">
        <v>162160</v>
      </c>
      <c r="T391">
        <v>352256</v>
      </c>
      <c r="W391">
        <v>162304</v>
      </c>
      <c r="X391">
        <v>354752</v>
      </c>
      <c r="AA391">
        <v>162496</v>
      </c>
      <c r="AB391">
        <v>338656</v>
      </c>
      <c r="AE391">
        <v>162304</v>
      </c>
      <c r="AF391">
        <v>351888</v>
      </c>
      <c r="AI391" s="151">
        <v>157152</v>
      </c>
      <c r="AJ391" s="151">
        <v>344064</v>
      </c>
      <c r="AM391" s="212">
        <v>152384</v>
      </c>
      <c r="AN391" s="212">
        <v>342624</v>
      </c>
      <c r="AQ391" s="221">
        <v>155728</v>
      </c>
      <c r="AR391" s="221">
        <v>335184</v>
      </c>
      <c r="AU391" s="223">
        <v>163872</v>
      </c>
      <c r="AV391" s="223">
        <v>350352</v>
      </c>
      <c r="AY391">
        <f>A391+1999</f>
        <v>2004</v>
      </c>
      <c r="AZ391" t="str">
        <f>VLOOKUP(B391,$BF$2:$BJ$75,4)</f>
        <v>Pine Units</v>
      </c>
      <c r="BA391" t="str">
        <f>VLOOKUP(B391,$BF$2:$BK$75,2)</f>
        <v>KootenayLake</v>
      </c>
      <c r="BB391" t="str">
        <f>VLOOKUP(B391,$BF$2:$BK$75,3)</f>
        <v>Kootenay Lake TSA</v>
      </c>
      <c r="BC391">
        <f>IF(B391&lt;40,B391,IF(VLOOKUP(B391,$BF$2:$BO$75,10,FALSE)="I",40,41))</f>
        <v>20</v>
      </c>
    </row>
    <row r="392" spans="1:55" ht="15" x14ac:dyDescent="0.25">
      <c r="A392">
        <v>5</v>
      </c>
      <c r="B392">
        <v>21</v>
      </c>
      <c r="C392">
        <v>3596784</v>
      </c>
      <c r="D392">
        <v>19526560</v>
      </c>
      <c r="G392">
        <v>4427296</v>
      </c>
      <c r="H392">
        <v>20002048</v>
      </c>
      <c r="K392">
        <v>4339392</v>
      </c>
      <c r="L392">
        <v>19444752</v>
      </c>
      <c r="O392">
        <v>4358960</v>
      </c>
      <c r="P392">
        <v>19645584</v>
      </c>
      <c r="S392">
        <v>4335616</v>
      </c>
      <c r="T392">
        <v>19500256</v>
      </c>
      <c r="W392">
        <v>4328512</v>
      </c>
      <c r="X392">
        <v>19380768</v>
      </c>
      <c r="AA392">
        <v>4339024</v>
      </c>
      <c r="AB392">
        <v>19457648</v>
      </c>
      <c r="AE392">
        <v>4327136</v>
      </c>
      <c r="AF392">
        <v>19274880</v>
      </c>
      <c r="AI392" s="151">
        <v>4309584</v>
      </c>
      <c r="AJ392" s="151">
        <v>19291408</v>
      </c>
      <c r="AM392" s="212">
        <v>4318528</v>
      </c>
      <c r="AN392" s="212">
        <v>19182848</v>
      </c>
      <c r="AQ392" s="221">
        <v>4316976</v>
      </c>
      <c r="AR392" s="221">
        <v>19161488</v>
      </c>
      <c r="AU392" s="223">
        <v>4351632</v>
      </c>
      <c r="AV392" s="223">
        <v>19178192</v>
      </c>
      <c r="AY392">
        <f>A392+1999</f>
        <v>2004</v>
      </c>
      <c r="AZ392" t="str">
        <f>VLOOKUP(B392,$BF$2:$BJ$75,4)</f>
        <v>Pine Units</v>
      </c>
      <c r="BA392" t="str">
        <f>VLOOKUP(B392,$BF$2:$BK$75,2)</f>
        <v>Lakes</v>
      </c>
      <c r="BB392" t="str">
        <f>VLOOKUP(B392,$BF$2:$BK$75,3)</f>
        <v>Lakes TSA</v>
      </c>
      <c r="BC392">
        <f>IF(B392&lt;40,B392,IF(VLOOKUP(B392,$BF$2:$BO$75,10,FALSE)="I",40,41))</f>
        <v>21</v>
      </c>
    </row>
    <row r="393" spans="1:55" ht="15" x14ac:dyDescent="0.25">
      <c r="A393">
        <v>5</v>
      </c>
      <c r="B393">
        <v>22</v>
      </c>
      <c r="C393">
        <v>32416</v>
      </c>
      <c r="D393">
        <v>126432</v>
      </c>
      <c r="G393">
        <v>78672</v>
      </c>
      <c r="H393">
        <v>250416</v>
      </c>
      <c r="K393">
        <v>92560</v>
      </c>
      <c r="L393">
        <v>261296</v>
      </c>
      <c r="O393">
        <v>91952</v>
      </c>
      <c r="P393">
        <v>252688</v>
      </c>
      <c r="S393">
        <v>91008</v>
      </c>
      <c r="T393">
        <v>270032</v>
      </c>
      <c r="W393">
        <v>101392</v>
      </c>
      <c r="X393">
        <v>276960</v>
      </c>
      <c r="AA393">
        <v>89008</v>
      </c>
      <c r="AB393">
        <v>259088</v>
      </c>
      <c r="AE393">
        <v>104848</v>
      </c>
      <c r="AF393">
        <v>264304</v>
      </c>
      <c r="AI393" s="151">
        <v>98848</v>
      </c>
      <c r="AJ393" s="151">
        <v>267472</v>
      </c>
      <c r="AM393" s="212">
        <v>86112</v>
      </c>
      <c r="AN393" s="212">
        <v>256928</v>
      </c>
      <c r="AQ393" s="221">
        <v>97328</v>
      </c>
      <c r="AR393" s="221">
        <v>262736</v>
      </c>
      <c r="AU393" s="223">
        <v>92304</v>
      </c>
      <c r="AV393" s="223">
        <v>259424</v>
      </c>
      <c r="AY393">
        <f>A393+1999</f>
        <v>2004</v>
      </c>
      <c r="AZ393" t="str">
        <f>VLOOKUP(B393,$BF$2:$BJ$75,4)</f>
        <v>Pine Units</v>
      </c>
      <c r="BA393" t="str">
        <f>VLOOKUP(B393,$BF$2:$BK$75,2)</f>
        <v>Lillooet</v>
      </c>
      <c r="BB393" t="str">
        <f>VLOOKUP(B393,$BF$2:$BK$75,3)</f>
        <v>Lillooet TSA</v>
      </c>
      <c r="BC393">
        <f>IF(B393&lt;40,B393,IF(VLOOKUP(B393,$BF$2:$BO$75,10,FALSE)="I",40,41))</f>
        <v>22</v>
      </c>
    </row>
    <row r="394" spans="1:55" ht="15" x14ac:dyDescent="0.25">
      <c r="A394">
        <v>5</v>
      </c>
      <c r="B394">
        <v>23</v>
      </c>
      <c r="C394">
        <v>49104</v>
      </c>
      <c r="D394">
        <v>358976</v>
      </c>
      <c r="G394">
        <v>151296</v>
      </c>
      <c r="H394">
        <v>680544</v>
      </c>
      <c r="K394">
        <v>149168</v>
      </c>
      <c r="L394">
        <v>690576</v>
      </c>
      <c r="O394">
        <v>142736</v>
      </c>
      <c r="P394">
        <v>688480</v>
      </c>
      <c r="S394">
        <v>150064</v>
      </c>
      <c r="T394">
        <v>695360</v>
      </c>
      <c r="W394">
        <v>143696</v>
      </c>
      <c r="X394">
        <v>691568</v>
      </c>
      <c r="AA394">
        <v>140256</v>
      </c>
      <c r="AB394">
        <v>678432</v>
      </c>
      <c r="AE394">
        <v>139520</v>
      </c>
      <c r="AF394">
        <v>678880</v>
      </c>
      <c r="AI394" s="151">
        <v>145216</v>
      </c>
      <c r="AJ394" s="151">
        <v>679536</v>
      </c>
      <c r="AM394" s="212">
        <v>137312</v>
      </c>
      <c r="AN394" s="212">
        <v>675744</v>
      </c>
      <c r="AQ394" s="221">
        <v>138736</v>
      </c>
      <c r="AR394" s="221">
        <v>666560</v>
      </c>
      <c r="AU394" s="223">
        <v>140800</v>
      </c>
      <c r="AV394" s="223">
        <v>672544</v>
      </c>
      <c r="AY394">
        <f>A394+1999</f>
        <v>2004</v>
      </c>
      <c r="AZ394" t="str">
        <f>VLOOKUP(B394,$BF$2:$BJ$75,4)</f>
        <v>Pine Units</v>
      </c>
      <c r="BA394" t="str">
        <f>VLOOKUP(B394,$BF$2:$BK$75,2)</f>
        <v>Mackenzie</v>
      </c>
      <c r="BB394" t="str">
        <f>VLOOKUP(B394,$BF$2:$BK$75,3)</f>
        <v>Mackenzie TSA</v>
      </c>
      <c r="BC394">
        <f>IF(B394&lt;40,B394,IF(VLOOKUP(B394,$BF$2:$BO$75,10,FALSE)="I",40,41))</f>
        <v>23</v>
      </c>
    </row>
    <row r="395" spans="1:55" ht="15" x14ac:dyDescent="0.25">
      <c r="A395">
        <v>5</v>
      </c>
      <c r="B395">
        <v>24</v>
      </c>
      <c r="C395">
        <v>551872</v>
      </c>
      <c r="D395">
        <v>1758320</v>
      </c>
      <c r="G395">
        <v>675824</v>
      </c>
      <c r="H395">
        <v>2100000</v>
      </c>
      <c r="K395">
        <v>653920</v>
      </c>
      <c r="L395">
        <v>2108736</v>
      </c>
      <c r="O395">
        <v>649344</v>
      </c>
      <c r="P395">
        <v>2096384</v>
      </c>
      <c r="S395">
        <v>669648</v>
      </c>
      <c r="T395">
        <v>2101936</v>
      </c>
      <c r="W395">
        <v>651536</v>
      </c>
      <c r="X395">
        <v>2116256</v>
      </c>
      <c r="AA395">
        <v>633232</v>
      </c>
      <c r="AB395">
        <v>2075664</v>
      </c>
      <c r="AE395">
        <v>649568</v>
      </c>
      <c r="AF395">
        <v>2080736</v>
      </c>
      <c r="AI395" s="151">
        <v>627840</v>
      </c>
      <c r="AJ395" s="151">
        <v>2066208</v>
      </c>
      <c r="AM395" s="212">
        <v>649696</v>
      </c>
      <c r="AN395" s="212">
        <v>2061664</v>
      </c>
      <c r="AQ395" s="221">
        <v>636176</v>
      </c>
      <c r="AR395" s="221">
        <v>2056656</v>
      </c>
      <c r="AU395" s="223">
        <v>641392</v>
      </c>
      <c r="AV395" s="223">
        <v>2074688</v>
      </c>
      <c r="AY395">
        <f>A395+1999</f>
        <v>2004</v>
      </c>
      <c r="AZ395" t="str">
        <f>VLOOKUP(B395,$BF$2:$BJ$75,4)</f>
        <v>Pine Units</v>
      </c>
      <c r="BA395" t="str">
        <f>VLOOKUP(B395,$BF$2:$BK$75,2)</f>
        <v>Merritt</v>
      </c>
      <c r="BB395" t="str">
        <f>VLOOKUP(B395,$BF$2:$BK$75,3)</f>
        <v>Merritt TSA</v>
      </c>
      <c r="BC395">
        <f>IF(B395&lt;40,B395,IF(VLOOKUP(B395,$BF$2:$BO$75,10,FALSE)="I",40,41))</f>
        <v>24</v>
      </c>
    </row>
    <row r="396" spans="1:55" ht="15" x14ac:dyDescent="0.25">
      <c r="A396">
        <v>5</v>
      </c>
      <c r="B396">
        <v>25</v>
      </c>
      <c r="C396">
        <v>592</v>
      </c>
      <c r="D396">
        <v>12128</v>
      </c>
      <c r="G396">
        <v>3520</v>
      </c>
      <c r="H396">
        <v>15536</v>
      </c>
      <c r="K396">
        <v>3280</v>
      </c>
      <c r="L396">
        <v>20160</v>
      </c>
      <c r="O396">
        <v>2640</v>
      </c>
      <c r="P396">
        <v>15472</v>
      </c>
      <c r="S396">
        <v>2768</v>
      </c>
      <c r="T396">
        <v>22544</v>
      </c>
      <c r="W396">
        <v>2592</v>
      </c>
      <c r="X396">
        <v>15648</v>
      </c>
      <c r="AA396">
        <v>3872</v>
      </c>
      <c r="AB396">
        <v>16944</v>
      </c>
      <c r="AE396">
        <v>3808</v>
      </c>
      <c r="AF396">
        <v>24384</v>
      </c>
      <c r="AI396" s="151">
        <v>3472</v>
      </c>
      <c r="AJ396" s="151">
        <v>21360</v>
      </c>
      <c r="AM396" s="212">
        <v>3104</v>
      </c>
      <c r="AN396" s="212">
        <v>21696</v>
      </c>
      <c r="AQ396" s="221">
        <v>4064</v>
      </c>
      <c r="AR396" s="221">
        <v>22608</v>
      </c>
      <c r="AU396" s="223">
        <v>4656</v>
      </c>
      <c r="AV396" s="223">
        <v>19456</v>
      </c>
      <c r="AY396">
        <f>A396+1999</f>
        <v>2004</v>
      </c>
      <c r="AZ396" t="str">
        <f>VLOOKUP(B396,$BF$2:$BJ$75,4)</f>
        <v>Non-pine Units</v>
      </c>
      <c r="BA396" t="str">
        <f>VLOOKUP(B396,$BF$2:$BK$75,2)</f>
        <v>MidCoast</v>
      </c>
      <c r="BB396" t="str">
        <f>VLOOKUP(B396,$BF$2:$BK$75,3)</f>
        <v>Mid Coast TSA</v>
      </c>
      <c r="BC396">
        <f>IF(B396&lt;40,B396,IF(VLOOKUP(B396,$BF$2:$BO$75,10,FALSE)="I",40,41))</f>
        <v>25</v>
      </c>
    </row>
    <row r="397" spans="1:55" ht="15" x14ac:dyDescent="0.25">
      <c r="A397">
        <v>5</v>
      </c>
      <c r="B397">
        <v>26</v>
      </c>
      <c r="C397">
        <v>300560</v>
      </c>
      <c r="D397">
        <v>2178272</v>
      </c>
      <c r="G397">
        <v>469104</v>
      </c>
      <c r="H397">
        <v>2943312</v>
      </c>
      <c r="K397">
        <v>438400</v>
      </c>
      <c r="L397">
        <v>2870112</v>
      </c>
      <c r="O397">
        <v>448800</v>
      </c>
      <c r="P397">
        <v>2889872</v>
      </c>
      <c r="S397">
        <v>444592</v>
      </c>
      <c r="T397">
        <v>2837040</v>
      </c>
      <c r="W397">
        <v>445616</v>
      </c>
      <c r="X397">
        <v>2827744</v>
      </c>
      <c r="AA397">
        <v>450368</v>
      </c>
      <c r="AB397">
        <v>2841552</v>
      </c>
      <c r="AE397">
        <v>456288</v>
      </c>
      <c r="AF397">
        <v>2848624</v>
      </c>
      <c r="AI397" s="151">
        <v>459360</v>
      </c>
      <c r="AJ397" s="151">
        <v>2825072</v>
      </c>
      <c r="AM397" s="212">
        <v>451504</v>
      </c>
      <c r="AN397" s="212">
        <v>2862016</v>
      </c>
      <c r="AQ397" s="221">
        <v>442672</v>
      </c>
      <c r="AR397" s="221">
        <v>2851632</v>
      </c>
      <c r="AU397" s="223">
        <v>447696</v>
      </c>
      <c r="AV397" s="223">
        <v>2826416</v>
      </c>
      <c r="AY397">
        <f>A397+1999</f>
        <v>2004</v>
      </c>
      <c r="AZ397" t="str">
        <f>VLOOKUP(B397,$BF$2:$BJ$75,4)</f>
        <v>Pine Units</v>
      </c>
      <c r="BA397" t="str">
        <f>VLOOKUP(B397,$BF$2:$BK$75,2)</f>
        <v>Morice</v>
      </c>
      <c r="BB397" t="str">
        <f>VLOOKUP(B397,$BF$2:$BK$75,3)</f>
        <v>Morice TSA</v>
      </c>
      <c r="BC397">
        <f>IF(B397&lt;40,B397,IF(VLOOKUP(B397,$BF$2:$BO$75,10,FALSE)="I",40,41))</f>
        <v>26</v>
      </c>
    </row>
    <row r="398" spans="1:55" ht="15" x14ac:dyDescent="0.25">
      <c r="A398">
        <v>5</v>
      </c>
      <c r="B398">
        <v>27</v>
      </c>
      <c r="C398">
        <v>0</v>
      </c>
      <c r="D398">
        <v>1888</v>
      </c>
      <c r="G398">
        <v>0</v>
      </c>
      <c r="H398">
        <v>2336</v>
      </c>
      <c r="K398">
        <v>0</v>
      </c>
      <c r="L398">
        <v>2720</v>
      </c>
      <c r="O398">
        <v>0</v>
      </c>
      <c r="P398">
        <v>2336</v>
      </c>
      <c r="S398">
        <v>0</v>
      </c>
      <c r="T398">
        <v>2720</v>
      </c>
      <c r="W398">
        <v>0</v>
      </c>
      <c r="X398">
        <v>2464</v>
      </c>
      <c r="AA398">
        <v>0</v>
      </c>
      <c r="AB398">
        <v>2336</v>
      </c>
      <c r="AE398">
        <v>0</v>
      </c>
      <c r="AF398">
        <v>2720</v>
      </c>
      <c r="AI398" s="151">
        <v>0</v>
      </c>
      <c r="AJ398" s="151">
        <v>2592</v>
      </c>
      <c r="AM398" s="212">
        <v>0</v>
      </c>
      <c r="AN398" s="212">
        <v>2800</v>
      </c>
      <c r="AQ398" s="221">
        <v>0</v>
      </c>
      <c r="AR398" s="221">
        <v>2464</v>
      </c>
      <c r="AU398" s="223">
        <v>0</v>
      </c>
      <c r="AV398" s="223">
        <v>2592</v>
      </c>
      <c r="AY398">
        <f>A398+1999</f>
        <v>2004</v>
      </c>
      <c r="AZ398" t="str">
        <f>VLOOKUP(B398,$BF$2:$BJ$75,4)</f>
        <v>Non-pine Units</v>
      </c>
      <c r="BA398" t="str">
        <f>VLOOKUP(B398,$BF$2:$BK$75,2)</f>
        <v>Nass</v>
      </c>
      <c r="BB398" t="str">
        <f>VLOOKUP(B398,$BF$2:$BK$75,3)</f>
        <v>Nass TSA</v>
      </c>
      <c r="BC398">
        <f>IF(B398&lt;40,B398,IF(VLOOKUP(B398,$BF$2:$BO$75,10,FALSE)="I",40,41))</f>
        <v>27</v>
      </c>
    </row>
    <row r="399" spans="1:55" ht="15" x14ac:dyDescent="0.25">
      <c r="A399">
        <v>5</v>
      </c>
      <c r="B399">
        <v>28</v>
      </c>
      <c r="C399">
        <v>0</v>
      </c>
      <c r="D399">
        <v>0</v>
      </c>
      <c r="G399">
        <v>0</v>
      </c>
      <c r="H399">
        <v>0</v>
      </c>
      <c r="K399">
        <v>0</v>
      </c>
      <c r="L399">
        <v>0</v>
      </c>
      <c r="O399">
        <v>0</v>
      </c>
      <c r="P399">
        <v>0</v>
      </c>
      <c r="S399">
        <v>0</v>
      </c>
      <c r="T399">
        <v>0</v>
      </c>
      <c r="W399">
        <v>0</v>
      </c>
      <c r="X399">
        <v>0</v>
      </c>
      <c r="AA399">
        <v>0</v>
      </c>
      <c r="AB399">
        <v>0</v>
      </c>
      <c r="AE399">
        <v>0</v>
      </c>
      <c r="AF399">
        <v>0</v>
      </c>
      <c r="AI399" s="151">
        <v>0</v>
      </c>
      <c r="AJ399" s="151">
        <v>0</v>
      </c>
      <c r="AM399" s="212">
        <v>0</v>
      </c>
      <c r="AN399" s="212">
        <v>0</v>
      </c>
      <c r="AQ399" s="221">
        <v>0</v>
      </c>
      <c r="AR399" s="221">
        <v>0</v>
      </c>
      <c r="AU399" s="223">
        <v>0</v>
      </c>
      <c r="AV399" s="223">
        <v>0</v>
      </c>
      <c r="AY399">
        <f>A399+1999</f>
        <v>2004</v>
      </c>
      <c r="AZ399" t="str">
        <f>VLOOKUP(B399,$BF$2:$BJ$75,4)</f>
        <v>Non-pine Units</v>
      </c>
      <c r="BA399" t="str">
        <f>VLOOKUP(B399,$BF$2:$BK$75,2)</f>
        <v>NorthCoast</v>
      </c>
      <c r="BB399" t="str">
        <f>VLOOKUP(B399,$BF$2:$BK$75,3)</f>
        <v>North Coast TSA</v>
      </c>
      <c r="BC399">
        <f>IF(B399&lt;40,B399,IF(VLOOKUP(B399,$BF$2:$BO$75,10,FALSE)="I",40,41))</f>
        <v>28</v>
      </c>
    </row>
    <row r="400" spans="1:55" ht="15" x14ac:dyDescent="0.25">
      <c r="A400">
        <v>5</v>
      </c>
      <c r="B400">
        <v>29</v>
      </c>
      <c r="C400">
        <v>527872</v>
      </c>
      <c r="D400">
        <v>1086048</v>
      </c>
      <c r="G400">
        <v>677360</v>
      </c>
      <c r="H400">
        <v>1366384</v>
      </c>
      <c r="K400">
        <v>679728</v>
      </c>
      <c r="L400">
        <v>1364528</v>
      </c>
      <c r="O400">
        <v>707328</v>
      </c>
      <c r="P400">
        <v>1425152</v>
      </c>
      <c r="S400">
        <v>673344</v>
      </c>
      <c r="T400">
        <v>1355776</v>
      </c>
      <c r="W400">
        <v>680368</v>
      </c>
      <c r="X400">
        <v>1369264</v>
      </c>
      <c r="AA400">
        <v>668128</v>
      </c>
      <c r="AB400">
        <v>1356096</v>
      </c>
      <c r="AE400">
        <v>616640</v>
      </c>
      <c r="AF400">
        <v>1309568</v>
      </c>
      <c r="AI400" s="151">
        <v>647648</v>
      </c>
      <c r="AJ400" s="151">
        <v>1330848</v>
      </c>
      <c r="AM400" s="212">
        <v>645616</v>
      </c>
      <c r="AN400" s="212">
        <v>1332912</v>
      </c>
      <c r="AQ400" s="221">
        <v>644800</v>
      </c>
      <c r="AR400" s="221">
        <v>1337888</v>
      </c>
      <c r="AU400" s="223">
        <v>647376</v>
      </c>
      <c r="AV400" s="223">
        <v>1344288</v>
      </c>
      <c r="AY400">
        <f>A400+1999</f>
        <v>2004</v>
      </c>
      <c r="AZ400" t="str">
        <f>VLOOKUP(B400,$BF$2:$BJ$75,4)</f>
        <v>Pine Units</v>
      </c>
      <c r="BA400" t="str">
        <f>VLOOKUP(B400,$BF$2:$BK$75,2)</f>
        <v>Okanagan</v>
      </c>
      <c r="BB400" t="str">
        <f>VLOOKUP(B400,$BF$2:$BK$75,3)</f>
        <v>Okanagan TSA</v>
      </c>
      <c r="BC400">
        <f>IF(B400&lt;40,B400,IF(VLOOKUP(B400,$BF$2:$BO$75,10,FALSE)="I",40,41))</f>
        <v>29</v>
      </c>
    </row>
    <row r="401" spans="1:55" ht="15" x14ac:dyDescent="0.25">
      <c r="A401">
        <v>5</v>
      </c>
      <c r="B401">
        <v>30</v>
      </c>
      <c r="C401">
        <v>6490480</v>
      </c>
      <c r="D401">
        <v>16830016</v>
      </c>
      <c r="G401">
        <v>7227232</v>
      </c>
      <c r="H401">
        <v>17868848</v>
      </c>
      <c r="K401">
        <v>7036672</v>
      </c>
      <c r="L401">
        <v>17308848</v>
      </c>
      <c r="O401">
        <v>7093296</v>
      </c>
      <c r="P401">
        <v>17404880</v>
      </c>
      <c r="S401">
        <v>7030800</v>
      </c>
      <c r="T401">
        <v>17161456</v>
      </c>
      <c r="W401">
        <v>7068032</v>
      </c>
      <c r="X401">
        <v>17302800</v>
      </c>
      <c r="AA401">
        <v>7049040</v>
      </c>
      <c r="AB401">
        <v>17212720</v>
      </c>
      <c r="AE401">
        <v>7090624</v>
      </c>
      <c r="AF401">
        <v>17251632</v>
      </c>
      <c r="AI401" s="151">
        <v>7078960</v>
      </c>
      <c r="AJ401" s="151">
        <v>17282592</v>
      </c>
      <c r="AM401" s="212">
        <v>7213904</v>
      </c>
      <c r="AN401" s="212">
        <v>17390576</v>
      </c>
      <c r="AQ401" s="221">
        <v>7217232</v>
      </c>
      <c r="AR401" s="221">
        <v>17382768</v>
      </c>
      <c r="AU401" s="223">
        <v>7241904</v>
      </c>
      <c r="AV401" s="223">
        <v>17471312</v>
      </c>
      <c r="AY401">
        <f>A401+1999</f>
        <v>2004</v>
      </c>
      <c r="AZ401" t="str">
        <f>VLOOKUP(B401,$BF$2:$BJ$75,4)</f>
        <v>Pine Units</v>
      </c>
      <c r="BA401" t="str">
        <f>VLOOKUP(B401,$BF$2:$BK$75,2)</f>
        <v>PrinceGeorge</v>
      </c>
      <c r="BB401" t="str">
        <f>VLOOKUP(B401,$BF$2:$BK$75,3)</f>
        <v>Prince George Forest District</v>
      </c>
      <c r="BC401">
        <f>IF(B401&lt;40,B401,IF(VLOOKUP(B401,$BF$2:$BO$75,10,FALSE)="I",40,41))</f>
        <v>30</v>
      </c>
    </row>
    <row r="402" spans="1:55" ht="15" x14ac:dyDescent="0.25">
      <c r="A402">
        <v>5</v>
      </c>
      <c r="B402">
        <v>31</v>
      </c>
      <c r="C402">
        <v>0</v>
      </c>
      <c r="D402">
        <v>0</v>
      </c>
      <c r="G402">
        <v>0</v>
      </c>
      <c r="H402">
        <v>0</v>
      </c>
      <c r="K402">
        <v>0</v>
      </c>
      <c r="L402">
        <v>0</v>
      </c>
      <c r="O402">
        <v>0</v>
      </c>
      <c r="P402">
        <v>0</v>
      </c>
      <c r="S402">
        <v>0</v>
      </c>
      <c r="T402">
        <v>0</v>
      </c>
      <c r="W402">
        <v>0</v>
      </c>
      <c r="X402">
        <v>0</v>
      </c>
      <c r="AA402">
        <v>0</v>
      </c>
      <c r="AB402">
        <v>0</v>
      </c>
      <c r="AE402">
        <v>0</v>
      </c>
      <c r="AF402">
        <v>0</v>
      </c>
      <c r="AI402" s="151">
        <v>0</v>
      </c>
      <c r="AJ402" s="151">
        <v>0</v>
      </c>
      <c r="AM402" s="212">
        <v>0</v>
      </c>
      <c r="AN402" s="212">
        <v>0</v>
      </c>
      <c r="AQ402" s="221">
        <v>0</v>
      </c>
      <c r="AR402" s="221">
        <v>0</v>
      </c>
      <c r="AU402" s="223">
        <v>0</v>
      </c>
      <c r="AV402" s="223">
        <v>0</v>
      </c>
      <c r="AY402">
        <f>A402+1999</f>
        <v>2004</v>
      </c>
      <c r="AZ402" t="str">
        <f>VLOOKUP(B402,$BF$2:$BJ$75,4)</f>
        <v>Non-pine Units</v>
      </c>
      <c r="BA402" t="str">
        <f>VLOOKUP(B402,$BF$2:$BK$75,2)</f>
        <v>QueenCharlotte</v>
      </c>
      <c r="BB402" t="str">
        <f>VLOOKUP(B402,$BF$2:$BK$75,3)</f>
        <v>Queen Charlotte TSA</v>
      </c>
      <c r="BC402">
        <f>IF(B402&lt;40,B402,IF(VLOOKUP(B402,$BF$2:$BO$75,10,FALSE)="I",40,41))</f>
        <v>31</v>
      </c>
    </row>
    <row r="403" spans="1:55" ht="15" x14ac:dyDescent="0.25">
      <c r="A403">
        <v>5</v>
      </c>
      <c r="B403">
        <v>32</v>
      </c>
      <c r="C403">
        <v>19466880</v>
      </c>
      <c r="D403">
        <v>47121728</v>
      </c>
      <c r="G403">
        <v>22127072</v>
      </c>
      <c r="H403">
        <v>48654384</v>
      </c>
      <c r="K403">
        <v>21706704</v>
      </c>
      <c r="L403">
        <v>47927968</v>
      </c>
      <c r="O403">
        <v>21903120</v>
      </c>
      <c r="P403">
        <v>48010016</v>
      </c>
      <c r="S403">
        <v>21828432</v>
      </c>
      <c r="T403">
        <v>48044112</v>
      </c>
      <c r="W403">
        <v>21773872</v>
      </c>
      <c r="X403">
        <v>47932960</v>
      </c>
      <c r="AA403">
        <v>21877072</v>
      </c>
      <c r="AB403">
        <v>48025280</v>
      </c>
      <c r="AE403">
        <v>21886768</v>
      </c>
      <c r="AF403">
        <v>48012256</v>
      </c>
      <c r="AI403" s="151">
        <v>21830640</v>
      </c>
      <c r="AJ403" s="151">
        <v>47977760</v>
      </c>
      <c r="AM403" s="212">
        <v>21896848</v>
      </c>
      <c r="AN403" s="212">
        <v>48077776</v>
      </c>
      <c r="AQ403" s="221">
        <v>22000768</v>
      </c>
      <c r="AR403" s="221">
        <v>48207264</v>
      </c>
      <c r="AU403" s="223">
        <v>21801552</v>
      </c>
      <c r="AV403" s="223">
        <v>47972720</v>
      </c>
      <c r="AY403">
        <f>A403+1999</f>
        <v>2004</v>
      </c>
      <c r="AZ403" t="str">
        <f>VLOOKUP(B403,$BF$2:$BJ$75,4)</f>
        <v>Pine Units</v>
      </c>
      <c r="BA403" t="str">
        <f>VLOOKUP(B403,$BF$2:$BK$75,2)</f>
        <v>Quesnel</v>
      </c>
      <c r="BB403" t="str">
        <f>VLOOKUP(B403,$BF$2:$BK$75,3)</f>
        <v>Quesnel TSA</v>
      </c>
      <c r="BC403">
        <f>IF(B403&lt;40,B403,IF(VLOOKUP(B403,$BF$2:$BO$75,10,FALSE)="I",40,41))</f>
        <v>32</v>
      </c>
    </row>
    <row r="404" spans="1:55" ht="15" x14ac:dyDescent="0.25">
      <c r="A404">
        <v>5</v>
      </c>
      <c r="B404">
        <v>33</v>
      </c>
      <c r="C404">
        <v>0</v>
      </c>
      <c r="D404">
        <v>144</v>
      </c>
      <c r="G404">
        <v>192</v>
      </c>
      <c r="H404">
        <v>448</v>
      </c>
      <c r="K404">
        <v>192</v>
      </c>
      <c r="L404">
        <v>448</v>
      </c>
      <c r="O404">
        <v>192</v>
      </c>
      <c r="P404">
        <v>656</v>
      </c>
      <c r="S404">
        <v>192</v>
      </c>
      <c r="T404">
        <v>656</v>
      </c>
      <c r="W404">
        <v>192</v>
      </c>
      <c r="X404">
        <v>448</v>
      </c>
      <c r="AA404">
        <v>192</v>
      </c>
      <c r="AB404">
        <v>448</v>
      </c>
      <c r="AE404">
        <v>192</v>
      </c>
      <c r="AF404">
        <v>656</v>
      </c>
      <c r="AI404" s="151">
        <v>192</v>
      </c>
      <c r="AJ404" s="151">
        <v>448</v>
      </c>
      <c r="AM404" s="212">
        <v>208</v>
      </c>
      <c r="AN404" s="212">
        <v>464</v>
      </c>
      <c r="AQ404" s="221">
        <v>192</v>
      </c>
      <c r="AR404" s="221">
        <v>448</v>
      </c>
      <c r="AU404" s="223">
        <v>208</v>
      </c>
      <c r="AV404" s="223">
        <v>928</v>
      </c>
      <c r="AY404">
        <f>A404+1999</f>
        <v>2004</v>
      </c>
      <c r="AZ404" t="str">
        <f>VLOOKUP(B404,$BF$2:$BJ$75,4)</f>
        <v>Non-pine Units</v>
      </c>
      <c r="BA404" t="str">
        <f>VLOOKUP(B404,$BF$2:$BK$75,2)</f>
        <v>Revelstoke</v>
      </c>
      <c r="BB404" t="str">
        <f>VLOOKUP(B404,$BF$2:$BK$75,3)</f>
        <v>Revelstoke TSA</v>
      </c>
      <c r="BC404">
        <f>IF(B404&lt;40,B404,IF(VLOOKUP(B404,$BF$2:$BO$75,10,FALSE)="I",40,41))</f>
        <v>33</v>
      </c>
    </row>
    <row r="405" spans="1:55" ht="15" x14ac:dyDescent="0.25">
      <c r="A405">
        <v>5</v>
      </c>
      <c r="B405">
        <v>34</v>
      </c>
      <c r="C405">
        <v>28576</v>
      </c>
      <c r="D405">
        <v>216624</v>
      </c>
      <c r="G405">
        <v>60576</v>
      </c>
      <c r="H405">
        <v>289200</v>
      </c>
      <c r="K405">
        <v>60704</v>
      </c>
      <c r="L405">
        <v>292208</v>
      </c>
      <c r="O405">
        <v>57888</v>
      </c>
      <c r="P405">
        <v>294784</v>
      </c>
      <c r="S405">
        <v>58960</v>
      </c>
      <c r="T405">
        <v>279184</v>
      </c>
      <c r="W405">
        <v>58544</v>
      </c>
      <c r="X405">
        <v>289920</v>
      </c>
      <c r="AA405">
        <v>54624</v>
      </c>
      <c r="AB405">
        <v>277472</v>
      </c>
      <c r="AE405">
        <v>58336</v>
      </c>
      <c r="AF405">
        <v>278256</v>
      </c>
      <c r="AI405" s="151">
        <v>59840</v>
      </c>
      <c r="AJ405" s="151">
        <v>292464</v>
      </c>
      <c r="AM405" s="212">
        <v>54240</v>
      </c>
      <c r="AN405" s="212">
        <v>296448</v>
      </c>
      <c r="AQ405" s="221">
        <v>58288</v>
      </c>
      <c r="AR405" s="221">
        <v>272960</v>
      </c>
      <c r="AU405" s="223">
        <v>59856</v>
      </c>
      <c r="AV405" s="223">
        <v>284112</v>
      </c>
      <c r="AY405">
        <f>A405+1999</f>
        <v>2004</v>
      </c>
      <c r="AZ405" t="str">
        <f>VLOOKUP(B405,$BF$2:$BJ$75,4)</f>
        <v>Pine Units</v>
      </c>
      <c r="BA405" t="str">
        <f>VLOOKUP(B405,$BF$2:$BK$75,2)</f>
        <v>RobsonValley</v>
      </c>
      <c r="BB405" t="str">
        <f>VLOOKUP(B405,$BF$2:$BK$75,3)</f>
        <v>Robson Valley TSA</v>
      </c>
      <c r="BC405">
        <f>IF(B405&lt;40,B405,IF(VLOOKUP(B405,$BF$2:$BO$75,10,FALSE)="I",40,41))</f>
        <v>34</v>
      </c>
    </row>
    <row r="406" spans="1:55" ht="15" x14ac:dyDescent="0.25">
      <c r="A406">
        <v>5</v>
      </c>
      <c r="B406">
        <v>35</v>
      </c>
      <c r="C406">
        <v>12752</v>
      </c>
      <c r="D406">
        <v>102832</v>
      </c>
      <c r="G406">
        <v>27680</v>
      </c>
      <c r="H406">
        <v>136976</v>
      </c>
      <c r="K406">
        <v>30352</v>
      </c>
      <c r="L406">
        <v>140464</v>
      </c>
      <c r="O406">
        <v>29136</v>
      </c>
      <c r="P406">
        <v>136896</v>
      </c>
      <c r="S406">
        <v>23632</v>
      </c>
      <c r="T406">
        <v>138496</v>
      </c>
      <c r="W406">
        <v>29024</v>
      </c>
      <c r="X406">
        <v>142336</v>
      </c>
      <c r="AA406">
        <v>32304</v>
      </c>
      <c r="AB406">
        <v>137568</v>
      </c>
      <c r="AE406">
        <v>23776</v>
      </c>
      <c r="AF406">
        <v>137584</v>
      </c>
      <c r="AI406" s="151">
        <v>26240</v>
      </c>
      <c r="AJ406" s="151">
        <v>130192</v>
      </c>
      <c r="AM406" s="212">
        <v>29056</v>
      </c>
      <c r="AN406" s="212">
        <v>138048</v>
      </c>
      <c r="AQ406" s="221">
        <v>21072</v>
      </c>
      <c r="AR406" s="221">
        <v>122288</v>
      </c>
      <c r="AU406" s="223">
        <v>29344</v>
      </c>
      <c r="AV406" s="223">
        <v>142416</v>
      </c>
      <c r="AY406">
        <f>A406+1999</f>
        <v>2004</v>
      </c>
      <c r="AZ406" t="str">
        <f>VLOOKUP(B406,$BF$2:$BJ$75,4)</f>
        <v>Non-pine Units</v>
      </c>
      <c r="BA406" t="str">
        <f>VLOOKUP(B406,$BF$2:$BK$75,2)</f>
        <v>Soo</v>
      </c>
      <c r="BB406" t="str">
        <f>VLOOKUP(B406,$BF$2:$BK$75,3)</f>
        <v>Soo TSA</v>
      </c>
      <c r="BC406">
        <f>IF(B406&lt;40,B406,IF(VLOOKUP(B406,$BF$2:$BO$75,10,FALSE)="I",40,41))</f>
        <v>35</v>
      </c>
    </row>
    <row r="407" spans="1:55" ht="15" x14ac:dyDescent="0.25">
      <c r="A407">
        <v>5</v>
      </c>
      <c r="B407">
        <v>36</v>
      </c>
      <c r="C407">
        <v>0</v>
      </c>
      <c r="D407">
        <v>0</v>
      </c>
      <c r="G407">
        <v>0</v>
      </c>
      <c r="H407">
        <v>0</v>
      </c>
      <c r="K407">
        <v>0</v>
      </c>
      <c r="L407">
        <v>0</v>
      </c>
      <c r="O407">
        <v>0</v>
      </c>
      <c r="P407">
        <v>0</v>
      </c>
      <c r="S407">
        <v>0</v>
      </c>
      <c r="T407">
        <v>0</v>
      </c>
      <c r="W407">
        <v>0</v>
      </c>
      <c r="X407">
        <v>0</v>
      </c>
      <c r="AA407">
        <v>0</v>
      </c>
      <c r="AB407">
        <v>0</v>
      </c>
      <c r="AE407">
        <v>0</v>
      </c>
      <c r="AF407">
        <v>0</v>
      </c>
      <c r="AI407" s="151">
        <v>0</v>
      </c>
      <c r="AJ407" s="151">
        <v>0</v>
      </c>
      <c r="AM407" s="212">
        <v>0</v>
      </c>
      <c r="AN407" s="212">
        <v>0</v>
      </c>
      <c r="AQ407" s="221">
        <v>0</v>
      </c>
      <c r="AR407" s="221">
        <v>0</v>
      </c>
      <c r="AU407" s="223">
        <v>0</v>
      </c>
      <c r="AV407" s="223">
        <v>0</v>
      </c>
      <c r="AY407">
        <f>A407+1999</f>
        <v>2004</v>
      </c>
      <c r="AZ407" t="str">
        <f>VLOOKUP(B407,$BF$2:$BJ$75,4)</f>
        <v>Non-pine Units</v>
      </c>
      <c r="BA407" t="str">
        <f>VLOOKUP(B407,$BF$2:$BK$75,2)</f>
        <v>Strathcona</v>
      </c>
      <c r="BB407" t="str">
        <f>VLOOKUP(B407,$BF$2:$BK$75,3)</f>
        <v>Strathcona TSA</v>
      </c>
      <c r="BC407">
        <f>IF(B407&lt;40,B407,IF(VLOOKUP(B407,$BF$2:$BO$75,10,FALSE)="I",40,41))</f>
        <v>36</v>
      </c>
    </row>
    <row r="408" spans="1:55" ht="15" x14ac:dyDescent="0.25">
      <c r="A408">
        <v>5</v>
      </c>
      <c r="B408">
        <v>37</v>
      </c>
      <c r="C408">
        <v>0</v>
      </c>
      <c r="D408">
        <v>0</v>
      </c>
      <c r="G408">
        <v>0</v>
      </c>
      <c r="H408">
        <v>0</v>
      </c>
      <c r="K408">
        <v>0</v>
      </c>
      <c r="L408">
        <v>0</v>
      </c>
      <c r="O408">
        <v>0</v>
      </c>
      <c r="P408">
        <v>0</v>
      </c>
      <c r="S408">
        <v>0</v>
      </c>
      <c r="T408">
        <v>0</v>
      </c>
      <c r="W408">
        <v>0</v>
      </c>
      <c r="X408">
        <v>0</v>
      </c>
      <c r="AA408">
        <v>0</v>
      </c>
      <c r="AB408">
        <v>0</v>
      </c>
      <c r="AE408">
        <v>0</v>
      </c>
      <c r="AF408">
        <v>0</v>
      </c>
      <c r="AI408" s="151">
        <v>0</v>
      </c>
      <c r="AJ408" s="151">
        <v>0</v>
      </c>
      <c r="AM408" s="212">
        <v>0</v>
      </c>
      <c r="AN408" s="212">
        <v>0</v>
      </c>
      <c r="AQ408" s="221">
        <v>0</v>
      </c>
      <c r="AR408" s="221">
        <v>0</v>
      </c>
      <c r="AU408" s="223">
        <v>0</v>
      </c>
      <c r="AV408" s="223">
        <v>0</v>
      </c>
      <c r="AY408">
        <f>A408+1999</f>
        <v>2004</v>
      </c>
      <c r="AZ408" t="str">
        <f>VLOOKUP(B408,$BF$2:$BJ$75,4)</f>
        <v>Non-pine Units</v>
      </c>
      <c r="BA408" t="str">
        <f>VLOOKUP(B408,$BF$2:$BK$75,2)</f>
        <v>SunshineCoast</v>
      </c>
      <c r="BB408" t="str">
        <f>VLOOKUP(B408,$BF$2:$BK$75,3)</f>
        <v>Sunshine Coast TSA</v>
      </c>
      <c r="BC408">
        <f>IF(B408&lt;40,B408,IF(VLOOKUP(B408,$BF$2:$BO$75,10,FALSE)="I",40,41))</f>
        <v>37</v>
      </c>
    </row>
    <row r="409" spans="1:55" ht="15" x14ac:dyDescent="0.25">
      <c r="A409">
        <v>5</v>
      </c>
      <c r="B409">
        <v>38</v>
      </c>
      <c r="C409">
        <v>13409456</v>
      </c>
      <c r="D409">
        <v>32677280</v>
      </c>
      <c r="G409">
        <v>13200448</v>
      </c>
      <c r="H409">
        <v>35530496</v>
      </c>
      <c r="K409">
        <v>12850384</v>
      </c>
      <c r="L409">
        <v>34660672</v>
      </c>
      <c r="O409">
        <v>12922080</v>
      </c>
      <c r="P409">
        <v>34683792</v>
      </c>
      <c r="S409">
        <v>12875568</v>
      </c>
      <c r="T409">
        <v>34555712</v>
      </c>
      <c r="W409">
        <v>12894000</v>
      </c>
      <c r="X409">
        <v>34581568</v>
      </c>
      <c r="AA409">
        <v>12845360</v>
      </c>
      <c r="AB409">
        <v>34580592</v>
      </c>
      <c r="AE409">
        <v>12889296</v>
      </c>
      <c r="AF409">
        <v>34415680</v>
      </c>
      <c r="AI409" s="151">
        <v>12879312</v>
      </c>
      <c r="AJ409" s="151">
        <v>34509984</v>
      </c>
      <c r="AM409" s="212">
        <v>12883280</v>
      </c>
      <c r="AN409" s="212">
        <v>34472464</v>
      </c>
      <c r="AQ409" s="221">
        <v>12885040</v>
      </c>
      <c r="AR409" s="221">
        <v>34486432</v>
      </c>
      <c r="AU409" s="223">
        <v>12883872</v>
      </c>
      <c r="AV409" s="223">
        <v>34434944</v>
      </c>
      <c r="AY409">
        <f>A409+1999</f>
        <v>2004</v>
      </c>
      <c r="AZ409" t="str">
        <f>VLOOKUP(B409,$BF$2:$BJ$75,4)</f>
        <v>Pine Units</v>
      </c>
      <c r="BA409" t="str">
        <f>VLOOKUP(B409,$BF$2:$BK$75,2)</f>
        <v>Vanderhoof</v>
      </c>
      <c r="BB409" t="str">
        <f>VLOOKUP(B409,$BF$2:$BK$75,3)</f>
        <v>Vanderhoof Forest District</v>
      </c>
      <c r="BC409">
        <f>IF(B409&lt;40,B409,IF(VLOOKUP(B409,$BF$2:$BO$75,10,FALSE)="I",40,41))</f>
        <v>38</v>
      </c>
    </row>
    <row r="410" spans="1:55" ht="15" x14ac:dyDescent="0.25">
      <c r="A410">
        <v>5</v>
      </c>
      <c r="B410">
        <v>39</v>
      </c>
      <c r="C410">
        <v>10946112</v>
      </c>
      <c r="D410">
        <v>20576848</v>
      </c>
      <c r="G410">
        <v>12239648</v>
      </c>
      <c r="H410">
        <v>22117936</v>
      </c>
      <c r="K410">
        <v>11974240</v>
      </c>
      <c r="L410">
        <v>21632576</v>
      </c>
      <c r="O410">
        <v>12184192</v>
      </c>
      <c r="P410">
        <v>22126400</v>
      </c>
      <c r="S410">
        <v>12199584</v>
      </c>
      <c r="T410">
        <v>22114720</v>
      </c>
      <c r="W410">
        <v>12155184</v>
      </c>
      <c r="X410">
        <v>22131216</v>
      </c>
      <c r="AA410">
        <v>12220544</v>
      </c>
      <c r="AB410">
        <v>22114864</v>
      </c>
      <c r="AE410">
        <v>12179776</v>
      </c>
      <c r="AF410">
        <v>22091456</v>
      </c>
      <c r="AI410" s="151">
        <v>12228896</v>
      </c>
      <c r="AJ410" s="151">
        <v>22114080</v>
      </c>
      <c r="AM410" s="212">
        <v>12142608</v>
      </c>
      <c r="AN410" s="212">
        <v>22012016</v>
      </c>
      <c r="AQ410" s="221">
        <v>12169520</v>
      </c>
      <c r="AR410" s="221">
        <v>22031312</v>
      </c>
      <c r="AU410" s="223">
        <v>12179216</v>
      </c>
      <c r="AV410" s="223">
        <v>22005536</v>
      </c>
      <c r="AY410">
        <f>A410+1999</f>
        <v>2004</v>
      </c>
      <c r="AZ410" t="str">
        <f>VLOOKUP(B410,$BF$2:$BJ$75,4)</f>
        <v>Pine Units</v>
      </c>
      <c r="BA410" t="str">
        <f>VLOOKUP(B410,$BF$2:$BK$75,2)</f>
        <v>WilliamsLake</v>
      </c>
      <c r="BB410" t="str">
        <f>VLOOKUP(B410,$BF$2:$BK$75,3)</f>
        <v>Williams Lake TSA</v>
      </c>
      <c r="BC410">
        <f>IF(B410&lt;40,B410,IF(VLOOKUP(B410,$BF$2:$BO$75,10,FALSE)="I",40,41))</f>
        <v>39</v>
      </c>
    </row>
    <row r="411" spans="1:55" ht="15" x14ac:dyDescent="0.25">
      <c r="A411">
        <v>5</v>
      </c>
      <c r="B411">
        <v>40</v>
      </c>
      <c r="C411">
        <v>0</v>
      </c>
      <c r="D411">
        <v>4640</v>
      </c>
      <c r="G411">
        <v>0</v>
      </c>
      <c r="H411">
        <v>1280</v>
      </c>
      <c r="K411">
        <v>0</v>
      </c>
      <c r="L411">
        <v>1280</v>
      </c>
      <c r="O411">
        <v>0</v>
      </c>
      <c r="P411">
        <v>1280</v>
      </c>
      <c r="S411">
        <v>0</v>
      </c>
      <c r="T411">
        <v>1280</v>
      </c>
      <c r="W411">
        <v>0</v>
      </c>
      <c r="X411">
        <v>1280</v>
      </c>
      <c r="AA411">
        <v>0</v>
      </c>
      <c r="AB411">
        <v>1280</v>
      </c>
      <c r="AE411">
        <v>0</v>
      </c>
      <c r="AF411">
        <v>1280</v>
      </c>
      <c r="AI411" s="151">
        <v>0</v>
      </c>
      <c r="AJ411" s="151">
        <v>1280</v>
      </c>
      <c r="AM411" s="212">
        <v>0</v>
      </c>
      <c r="AN411" s="212">
        <v>1056</v>
      </c>
      <c r="AQ411" s="221">
        <v>0</v>
      </c>
      <c r="AR411" s="221">
        <v>1056</v>
      </c>
      <c r="AU411" s="223">
        <v>0</v>
      </c>
      <c r="AV411" s="223">
        <v>1056</v>
      </c>
      <c r="AY411">
        <f>A411+1999</f>
        <v>2004</v>
      </c>
      <c r="AZ411" t="str">
        <f>VLOOKUP(B411,$BF$2:$BJ$75,4)</f>
        <v>Interior TFLs</v>
      </c>
      <c r="BA411" t="str">
        <f>VLOOKUP(B411,$BF$2:$BK$75,2)</f>
        <v>InteriorTFLs</v>
      </c>
      <c r="BB411" t="str">
        <f>VLOOKUP(B411,$BF$2:$BK$75,3)</f>
        <v>Interior TFLs</v>
      </c>
      <c r="BC411">
        <f>IF(B411&lt;40,B411,IF(VLOOKUP(B411,$BF$2:$BO$75,10,FALSE)="I",40,41))</f>
        <v>40</v>
      </c>
    </row>
    <row r="412" spans="1:55" ht="15" x14ac:dyDescent="0.25">
      <c r="A412">
        <v>5</v>
      </c>
      <c r="B412">
        <v>40</v>
      </c>
      <c r="C412">
        <v>0</v>
      </c>
      <c r="D412">
        <v>0</v>
      </c>
      <c r="G412">
        <v>0</v>
      </c>
      <c r="H412">
        <v>0</v>
      </c>
      <c r="K412">
        <v>0</v>
      </c>
      <c r="L412">
        <v>0</v>
      </c>
      <c r="O412">
        <v>0</v>
      </c>
      <c r="P412">
        <v>0</v>
      </c>
      <c r="S412">
        <v>0</v>
      </c>
      <c r="T412">
        <v>0</v>
      </c>
      <c r="W412">
        <v>0</v>
      </c>
      <c r="X412">
        <v>0</v>
      </c>
      <c r="AA412">
        <v>0</v>
      </c>
      <c r="AB412">
        <v>0</v>
      </c>
      <c r="AE412">
        <v>0</v>
      </c>
      <c r="AF412">
        <v>0</v>
      </c>
      <c r="AI412" s="151">
        <v>0</v>
      </c>
      <c r="AJ412" s="151">
        <v>0</v>
      </c>
      <c r="AM412" s="212">
        <v>0</v>
      </c>
      <c r="AN412" s="212">
        <v>0</v>
      </c>
      <c r="AQ412" s="221">
        <v>0</v>
      </c>
      <c r="AR412" s="221">
        <v>0</v>
      </c>
      <c r="AU412" s="223">
        <v>0</v>
      </c>
      <c r="AV412" s="223">
        <v>0</v>
      </c>
      <c r="AY412">
        <f>A412+1999</f>
        <v>2004</v>
      </c>
      <c r="AZ412" t="str">
        <f>VLOOKUP(B412,$BF$2:$BJ$75,4)</f>
        <v>Interior TFLs</v>
      </c>
      <c r="BA412" t="str">
        <f>VLOOKUP(B412,$BF$2:$BK$75,2)</f>
        <v>InteriorTFLs</v>
      </c>
      <c r="BB412" t="str">
        <f>VLOOKUP(B412,$BF$2:$BK$75,3)</f>
        <v>Interior TFLs</v>
      </c>
      <c r="BC412">
        <f>IF(B412&lt;40,B412,IF(VLOOKUP(B412,$BF$2:$BO$75,10,FALSE)="I",40,41))</f>
        <v>40</v>
      </c>
    </row>
    <row r="413" spans="1:55" ht="15" x14ac:dyDescent="0.25">
      <c r="A413">
        <v>5</v>
      </c>
      <c r="B413">
        <v>40</v>
      </c>
      <c r="C413">
        <v>0</v>
      </c>
      <c r="D413">
        <v>0</v>
      </c>
      <c r="G413">
        <v>0</v>
      </c>
      <c r="H413">
        <v>0</v>
      </c>
      <c r="K413">
        <v>0</v>
      </c>
      <c r="L413">
        <v>0</v>
      </c>
      <c r="O413">
        <v>0</v>
      </c>
      <c r="P413">
        <v>0</v>
      </c>
      <c r="S413">
        <v>0</v>
      </c>
      <c r="T413">
        <v>0</v>
      </c>
      <c r="W413">
        <v>0</v>
      </c>
      <c r="X413">
        <v>0</v>
      </c>
      <c r="AA413">
        <v>0</v>
      </c>
      <c r="AB413">
        <v>0</v>
      </c>
      <c r="AE413">
        <v>0</v>
      </c>
      <c r="AF413">
        <v>0</v>
      </c>
      <c r="AI413" s="151">
        <v>0</v>
      </c>
      <c r="AJ413" s="151">
        <v>0</v>
      </c>
      <c r="AM413" s="212">
        <v>0</v>
      </c>
      <c r="AN413" s="212">
        <v>0</v>
      </c>
      <c r="AQ413" s="221">
        <v>0</v>
      </c>
      <c r="AR413" s="221">
        <v>0</v>
      </c>
      <c r="AU413" s="223">
        <v>0</v>
      </c>
      <c r="AV413" s="223">
        <v>0</v>
      </c>
      <c r="AY413">
        <f>A413+1999</f>
        <v>2004</v>
      </c>
      <c r="AZ413" t="str">
        <f>VLOOKUP(B413,$BF$2:$BJ$75,4)</f>
        <v>Interior TFLs</v>
      </c>
      <c r="BA413" t="str">
        <f>VLOOKUP(B413,$BF$2:$BK$75,2)</f>
        <v>InteriorTFLs</v>
      </c>
      <c r="BB413" t="str">
        <f>VLOOKUP(B413,$BF$2:$BK$75,3)</f>
        <v>Interior TFLs</v>
      </c>
      <c r="BC413">
        <f>IF(B413&lt;40,B413,IF(VLOOKUP(B413,$BF$2:$BO$75,10,FALSE)="I",40,41))</f>
        <v>40</v>
      </c>
    </row>
    <row r="414" spans="1:55" ht="15" x14ac:dyDescent="0.25">
      <c r="A414">
        <v>5</v>
      </c>
      <c r="B414">
        <v>40</v>
      </c>
      <c r="C414">
        <v>0</v>
      </c>
      <c r="D414">
        <v>0</v>
      </c>
      <c r="G414">
        <v>0</v>
      </c>
      <c r="H414">
        <v>0</v>
      </c>
      <c r="K414">
        <v>0</v>
      </c>
      <c r="L414">
        <v>0</v>
      </c>
      <c r="O414">
        <v>0</v>
      </c>
      <c r="P414">
        <v>0</v>
      </c>
      <c r="S414">
        <v>0</v>
      </c>
      <c r="T414">
        <v>0</v>
      </c>
      <c r="W414">
        <v>0</v>
      </c>
      <c r="X414">
        <v>0</v>
      </c>
      <c r="AA414">
        <v>0</v>
      </c>
      <c r="AB414">
        <v>0</v>
      </c>
      <c r="AE414">
        <v>0</v>
      </c>
      <c r="AF414">
        <v>0</v>
      </c>
      <c r="AI414" s="151">
        <v>0</v>
      </c>
      <c r="AJ414" s="151">
        <v>0</v>
      </c>
      <c r="AM414" s="212">
        <v>0</v>
      </c>
      <c r="AN414" s="212">
        <v>0</v>
      </c>
      <c r="AQ414" s="221">
        <v>0</v>
      </c>
      <c r="AR414" s="221">
        <v>0</v>
      </c>
      <c r="AU414" s="223">
        <v>0</v>
      </c>
      <c r="AV414" s="223">
        <v>0</v>
      </c>
      <c r="AY414">
        <f>A414+1999</f>
        <v>2004</v>
      </c>
      <c r="AZ414" t="str">
        <f>VLOOKUP(B414,$BF$2:$BJ$75,4)</f>
        <v>Interior TFLs</v>
      </c>
      <c r="BA414" t="str">
        <f>VLOOKUP(B414,$BF$2:$BK$75,2)</f>
        <v>InteriorTFLs</v>
      </c>
      <c r="BB414" t="str">
        <f>VLOOKUP(B414,$BF$2:$BK$75,3)</f>
        <v>Interior TFLs</v>
      </c>
      <c r="BC414">
        <f>IF(B414&lt;40,B414,IF(VLOOKUP(B414,$BF$2:$BO$75,10,FALSE)="I",40,41))</f>
        <v>40</v>
      </c>
    </row>
    <row r="415" spans="1:55" ht="15" x14ac:dyDescent="0.25">
      <c r="A415">
        <v>5</v>
      </c>
      <c r="B415">
        <v>40</v>
      </c>
      <c r="C415">
        <v>0</v>
      </c>
      <c r="D415">
        <v>0</v>
      </c>
      <c r="G415">
        <v>0</v>
      </c>
      <c r="H415">
        <v>0</v>
      </c>
      <c r="K415">
        <v>0</v>
      </c>
      <c r="L415">
        <v>0</v>
      </c>
      <c r="O415">
        <v>0</v>
      </c>
      <c r="P415">
        <v>0</v>
      </c>
      <c r="S415">
        <v>0</v>
      </c>
      <c r="T415">
        <v>0</v>
      </c>
      <c r="W415">
        <v>0</v>
      </c>
      <c r="X415">
        <v>0</v>
      </c>
      <c r="AA415">
        <v>0</v>
      </c>
      <c r="AB415">
        <v>0</v>
      </c>
      <c r="AE415">
        <v>0</v>
      </c>
      <c r="AF415">
        <v>0</v>
      </c>
      <c r="AI415" s="151">
        <v>0</v>
      </c>
      <c r="AJ415" s="151">
        <v>0</v>
      </c>
      <c r="AM415" s="212">
        <v>0</v>
      </c>
      <c r="AN415" s="212">
        <v>0</v>
      </c>
      <c r="AQ415" s="221">
        <v>0</v>
      </c>
      <c r="AR415" s="221">
        <v>0</v>
      </c>
      <c r="AU415" s="223">
        <v>0</v>
      </c>
      <c r="AV415" s="223">
        <v>0</v>
      </c>
      <c r="AY415">
        <f>A415+1999</f>
        <v>2004</v>
      </c>
      <c r="AZ415" t="str">
        <f>VLOOKUP(B415,$BF$2:$BJ$75,4)</f>
        <v>Interior TFLs</v>
      </c>
      <c r="BA415" t="str">
        <f>VLOOKUP(B415,$BF$2:$BK$75,2)</f>
        <v>InteriorTFLs</v>
      </c>
      <c r="BB415" t="str">
        <f>VLOOKUP(B415,$BF$2:$BK$75,3)</f>
        <v>Interior TFLs</v>
      </c>
      <c r="BC415">
        <f>IF(B415&lt;40,B415,IF(VLOOKUP(B415,$BF$2:$BO$75,10,FALSE)="I",40,41))</f>
        <v>40</v>
      </c>
    </row>
    <row r="416" spans="1:55" ht="15" x14ac:dyDescent="0.25">
      <c r="A416">
        <v>5</v>
      </c>
      <c r="B416">
        <v>40</v>
      </c>
      <c r="C416">
        <v>0</v>
      </c>
      <c r="D416">
        <v>688</v>
      </c>
      <c r="G416">
        <v>176</v>
      </c>
      <c r="H416">
        <v>2288</v>
      </c>
      <c r="K416">
        <v>336</v>
      </c>
      <c r="L416">
        <v>2448</v>
      </c>
      <c r="O416">
        <v>224</v>
      </c>
      <c r="P416">
        <v>2784</v>
      </c>
      <c r="S416">
        <v>2176</v>
      </c>
      <c r="T416">
        <v>4736</v>
      </c>
      <c r="W416">
        <v>224</v>
      </c>
      <c r="X416">
        <v>2784</v>
      </c>
      <c r="AA416">
        <v>224</v>
      </c>
      <c r="AB416">
        <v>2784</v>
      </c>
      <c r="AE416">
        <v>224</v>
      </c>
      <c r="AF416">
        <v>2784</v>
      </c>
      <c r="AI416" s="151">
        <v>224</v>
      </c>
      <c r="AJ416" s="151">
        <v>2784</v>
      </c>
      <c r="AM416" s="212">
        <v>224</v>
      </c>
      <c r="AN416" s="212">
        <v>2768</v>
      </c>
      <c r="AQ416" s="221">
        <v>224</v>
      </c>
      <c r="AR416" s="221">
        <v>2768</v>
      </c>
      <c r="AU416" s="223">
        <v>224</v>
      </c>
      <c r="AV416" s="223">
        <v>2768</v>
      </c>
      <c r="AY416">
        <f>A416+1999</f>
        <v>2004</v>
      </c>
      <c r="AZ416" t="str">
        <f>VLOOKUP(B416,$BF$2:$BJ$75,4)</f>
        <v>Interior TFLs</v>
      </c>
      <c r="BA416" t="str">
        <f>VLOOKUP(B416,$BF$2:$BK$75,2)</f>
        <v>InteriorTFLs</v>
      </c>
      <c r="BB416" t="str">
        <f>VLOOKUP(B416,$BF$2:$BK$75,3)</f>
        <v>Interior TFLs</v>
      </c>
      <c r="BC416">
        <f>IF(B416&lt;40,B416,IF(VLOOKUP(B416,$BF$2:$BO$75,10,FALSE)="I",40,41))</f>
        <v>40</v>
      </c>
    </row>
    <row r="417" spans="1:55" ht="15" x14ac:dyDescent="0.25">
      <c r="A417">
        <v>5</v>
      </c>
      <c r="B417">
        <v>40</v>
      </c>
      <c r="C417">
        <v>2560</v>
      </c>
      <c r="D417">
        <v>3136</v>
      </c>
      <c r="G417">
        <v>9152</v>
      </c>
      <c r="H417">
        <v>10320</v>
      </c>
      <c r="K417">
        <v>6752</v>
      </c>
      <c r="L417">
        <v>7856</v>
      </c>
      <c r="O417">
        <v>8224</v>
      </c>
      <c r="P417">
        <v>9552</v>
      </c>
      <c r="S417">
        <v>7888</v>
      </c>
      <c r="T417">
        <v>9216</v>
      </c>
      <c r="W417">
        <v>8080</v>
      </c>
      <c r="X417">
        <v>9408</v>
      </c>
      <c r="AA417">
        <v>6720</v>
      </c>
      <c r="AB417">
        <v>7984</v>
      </c>
      <c r="AE417">
        <v>6800</v>
      </c>
      <c r="AF417">
        <v>8128</v>
      </c>
      <c r="AI417" s="151">
        <v>10816</v>
      </c>
      <c r="AJ417" s="151">
        <v>12208</v>
      </c>
      <c r="AM417" s="212">
        <v>7344</v>
      </c>
      <c r="AN417" s="212">
        <v>8800</v>
      </c>
      <c r="AQ417" s="221">
        <v>8672</v>
      </c>
      <c r="AR417" s="221">
        <v>10128</v>
      </c>
      <c r="AU417" s="223">
        <v>9952</v>
      </c>
      <c r="AV417" s="223">
        <v>11280</v>
      </c>
      <c r="AY417">
        <f>A417+1999</f>
        <v>2004</v>
      </c>
      <c r="AZ417" t="str">
        <f>VLOOKUP(B417,$BF$2:$BJ$75,4)</f>
        <v>Interior TFLs</v>
      </c>
      <c r="BA417" t="str">
        <f>VLOOKUP(B417,$BF$2:$BK$75,2)</f>
        <v>InteriorTFLs</v>
      </c>
      <c r="BB417" t="str">
        <f>VLOOKUP(B417,$BF$2:$BK$75,3)</f>
        <v>Interior TFLs</v>
      </c>
      <c r="BC417">
        <f>IF(B417&lt;40,B417,IF(VLOOKUP(B417,$BF$2:$BO$75,10,FALSE)="I",40,41))</f>
        <v>40</v>
      </c>
    </row>
    <row r="418" spans="1:55" ht="15" x14ac:dyDescent="0.25">
      <c r="A418">
        <v>5</v>
      </c>
      <c r="B418">
        <v>40</v>
      </c>
      <c r="C418">
        <v>16176</v>
      </c>
      <c r="D418">
        <v>63824</v>
      </c>
      <c r="G418">
        <v>34448</v>
      </c>
      <c r="H418">
        <v>102944</v>
      </c>
      <c r="K418">
        <v>36752</v>
      </c>
      <c r="L418">
        <v>108288</v>
      </c>
      <c r="O418">
        <v>32528</v>
      </c>
      <c r="P418">
        <v>106704</v>
      </c>
      <c r="S418">
        <v>42160</v>
      </c>
      <c r="T418">
        <v>113984</v>
      </c>
      <c r="W418">
        <v>41264</v>
      </c>
      <c r="X418">
        <v>110864</v>
      </c>
      <c r="AA418">
        <v>36320</v>
      </c>
      <c r="AB418">
        <v>106608</v>
      </c>
      <c r="AE418">
        <v>32352</v>
      </c>
      <c r="AF418">
        <v>103904</v>
      </c>
      <c r="AI418" s="151">
        <v>35232</v>
      </c>
      <c r="AJ418" s="151">
        <v>103840</v>
      </c>
      <c r="AM418" s="212">
        <v>35280</v>
      </c>
      <c r="AN418" s="212">
        <v>100880</v>
      </c>
      <c r="AQ418" s="221">
        <v>34304</v>
      </c>
      <c r="AR418" s="221">
        <v>102832</v>
      </c>
      <c r="AU418" s="223">
        <v>36144</v>
      </c>
      <c r="AV418" s="223">
        <v>108352</v>
      </c>
      <c r="AY418">
        <f>A418+1999</f>
        <v>2004</v>
      </c>
      <c r="AZ418" t="str">
        <f>VLOOKUP(B418,$BF$2:$BJ$75,4)</f>
        <v>Interior TFLs</v>
      </c>
      <c r="BA418" t="str">
        <f>VLOOKUP(B418,$BF$2:$BK$75,2)</f>
        <v>InteriorTFLs</v>
      </c>
      <c r="BB418" t="str">
        <f>VLOOKUP(B418,$BF$2:$BK$75,3)</f>
        <v>Interior TFLs</v>
      </c>
      <c r="BC418">
        <f>IF(B418&lt;40,B418,IF(VLOOKUP(B418,$BF$2:$BO$75,10,FALSE)="I",40,41))</f>
        <v>40</v>
      </c>
    </row>
    <row r="419" spans="1:55" ht="15" x14ac:dyDescent="0.25">
      <c r="A419">
        <v>5</v>
      </c>
      <c r="B419">
        <v>40</v>
      </c>
      <c r="C419">
        <v>68128</v>
      </c>
      <c r="D419">
        <v>74480</v>
      </c>
      <c r="G419">
        <v>67696</v>
      </c>
      <c r="H419">
        <v>75440</v>
      </c>
      <c r="K419">
        <v>48656</v>
      </c>
      <c r="L419">
        <v>59024</v>
      </c>
      <c r="O419">
        <v>60336</v>
      </c>
      <c r="P419">
        <v>72912</v>
      </c>
      <c r="S419">
        <v>63456</v>
      </c>
      <c r="T419">
        <v>77744</v>
      </c>
      <c r="W419">
        <v>57712</v>
      </c>
      <c r="X419">
        <v>71600</v>
      </c>
      <c r="AA419">
        <v>55440</v>
      </c>
      <c r="AB419">
        <v>70560</v>
      </c>
      <c r="AE419">
        <v>54688</v>
      </c>
      <c r="AF419">
        <v>66352</v>
      </c>
      <c r="AI419" s="151">
        <v>60560</v>
      </c>
      <c r="AJ419" s="151">
        <v>69392</v>
      </c>
      <c r="AM419" s="212">
        <v>53792</v>
      </c>
      <c r="AN419" s="212">
        <v>66368</v>
      </c>
      <c r="AQ419" s="221">
        <v>60912</v>
      </c>
      <c r="AR419" s="221">
        <v>76448</v>
      </c>
      <c r="AU419" s="223">
        <v>61104</v>
      </c>
      <c r="AV419" s="223">
        <v>69936</v>
      </c>
      <c r="AY419">
        <f>A419+1999</f>
        <v>2004</v>
      </c>
      <c r="AZ419" t="str">
        <f>VLOOKUP(B419,$BF$2:$BJ$75,4)</f>
        <v>Interior TFLs</v>
      </c>
      <c r="BA419" t="str">
        <f>VLOOKUP(B419,$BF$2:$BK$75,2)</f>
        <v>InteriorTFLs</v>
      </c>
      <c r="BB419" t="str">
        <f>VLOOKUP(B419,$BF$2:$BK$75,3)</f>
        <v>Interior TFLs</v>
      </c>
      <c r="BC419">
        <f>IF(B419&lt;40,B419,IF(VLOOKUP(B419,$BF$2:$BO$75,10,FALSE)="I",40,41))</f>
        <v>40</v>
      </c>
    </row>
    <row r="420" spans="1:55" ht="15" x14ac:dyDescent="0.25">
      <c r="A420">
        <v>5</v>
      </c>
      <c r="B420">
        <v>40</v>
      </c>
      <c r="C420">
        <v>38320</v>
      </c>
      <c r="D420">
        <v>39600</v>
      </c>
      <c r="G420">
        <v>68560</v>
      </c>
      <c r="H420">
        <v>71216</v>
      </c>
      <c r="K420">
        <v>65968</v>
      </c>
      <c r="L420">
        <v>68848</v>
      </c>
      <c r="O420">
        <v>70752</v>
      </c>
      <c r="P420">
        <v>73632</v>
      </c>
      <c r="S420">
        <v>69552</v>
      </c>
      <c r="T420">
        <v>72288</v>
      </c>
      <c r="W420">
        <v>69648</v>
      </c>
      <c r="X420">
        <v>72400</v>
      </c>
      <c r="AA420">
        <v>70816</v>
      </c>
      <c r="AB420">
        <v>73712</v>
      </c>
      <c r="AE420">
        <v>67312</v>
      </c>
      <c r="AF420">
        <v>70128</v>
      </c>
      <c r="AI420" s="151">
        <v>66560</v>
      </c>
      <c r="AJ420" s="151">
        <v>69248</v>
      </c>
      <c r="AM420" s="212">
        <v>67184</v>
      </c>
      <c r="AN420" s="212">
        <v>69920</v>
      </c>
      <c r="AQ420" s="221">
        <v>69312</v>
      </c>
      <c r="AR420" s="221">
        <v>72096</v>
      </c>
      <c r="AU420" s="223">
        <v>67824</v>
      </c>
      <c r="AV420" s="223">
        <v>70496</v>
      </c>
      <c r="AY420">
        <f>A420+1999</f>
        <v>2004</v>
      </c>
      <c r="AZ420" t="str">
        <f>VLOOKUP(B420,$BF$2:$BJ$75,4)</f>
        <v>Interior TFLs</v>
      </c>
      <c r="BA420" t="str">
        <f>VLOOKUP(B420,$BF$2:$BK$75,2)</f>
        <v>InteriorTFLs</v>
      </c>
      <c r="BB420" t="str">
        <f>VLOOKUP(B420,$BF$2:$BK$75,3)</f>
        <v>Interior TFLs</v>
      </c>
      <c r="BC420">
        <f>IF(B420&lt;40,B420,IF(VLOOKUP(B420,$BF$2:$BO$75,10,FALSE)="I",40,41))</f>
        <v>40</v>
      </c>
    </row>
    <row r="421" spans="1:55" ht="15" x14ac:dyDescent="0.25">
      <c r="A421">
        <v>5</v>
      </c>
      <c r="B421">
        <v>40</v>
      </c>
      <c r="C421">
        <v>54640</v>
      </c>
      <c r="D421">
        <v>124304</v>
      </c>
      <c r="G421">
        <v>117872</v>
      </c>
      <c r="H421">
        <v>211136</v>
      </c>
      <c r="K421">
        <v>119984</v>
      </c>
      <c r="L421">
        <v>211936</v>
      </c>
      <c r="O421">
        <v>121488</v>
      </c>
      <c r="P421">
        <v>217776</v>
      </c>
      <c r="S421">
        <v>116064</v>
      </c>
      <c r="T421">
        <v>209680</v>
      </c>
      <c r="W421">
        <v>111488</v>
      </c>
      <c r="X421">
        <v>205040</v>
      </c>
      <c r="AA421">
        <v>114544</v>
      </c>
      <c r="AB421">
        <v>217600</v>
      </c>
      <c r="AE421">
        <v>115088</v>
      </c>
      <c r="AF421">
        <v>210624</v>
      </c>
      <c r="AI421" s="151">
        <v>117216</v>
      </c>
      <c r="AJ421" s="151">
        <v>204592</v>
      </c>
      <c r="AM421" s="212">
        <v>111488</v>
      </c>
      <c r="AN421" s="212">
        <v>200048</v>
      </c>
      <c r="AQ421" s="221">
        <v>112128</v>
      </c>
      <c r="AR421" s="221">
        <v>195456</v>
      </c>
      <c r="AU421" s="223">
        <v>105936</v>
      </c>
      <c r="AV421" s="223">
        <v>187632</v>
      </c>
      <c r="AY421">
        <f>A421+1999</f>
        <v>2004</v>
      </c>
      <c r="AZ421" t="str">
        <f>VLOOKUP(B421,$BF$2:$BJ$75,4)</f>
        <v>Interior TFLs</v>
      </c>
      <c r="BA421" t="str">
        <f>VLOOKUP(B421,$BF$2:$BK$75,2)</f>
        <v>InteriorTFLs</v>
      </c>
      <c r="BB421" t="str">
        <f>VLOOKUP(B421,$BF$2:$BK$75,3)</f>
        <v>Interior TFLs</v>
      </c>
      <c r="BC421">
        <f>IF(B421&lt;40,B421,IF(VLOOKUP(B421,$BF$2:$BO$75,10,FALSE)="I",40,41))</f>
        <v>40</v>
      </c>
    </row>
    <row r="422" spans="1:55" ht="15" x14ac:dyDescent="0.25">
      <c r="A422">
        <v>5</v>
      </c>
      <c r="B422">
        <v>40</v>
      </c>
      <c r="C422">
        <v>73232</v>
      </c>
      <c r="D422">
        <v>165968</v>
      </c>
      <c r="G422">
        <v>139312</v>
      </c>
      <c r="H422">
        <v>283296</v>
      </c>
      <c r="K422">
        <v>146048</v>
      </c>
      <c r="L422">
        <v>294624</v>
      </c>
      <c r="O422">
        <v>134496</v>
      </c>
      <c r="P422">
        <v>285392</v>
      </c>
      <c r="S422">
        <v>143904</v>
      </c>
      <c r="T422">
        <v>292192</v>
      </c>
      <c r="W422">
        <v>136768</v>
      </c>
      <c r="X422">
        <v>297024</v>
      </c>
      <c r="AA422">
        <v>144336</v>
      </c>
      <c r="AB422">
        <v>285808</v>
      </c>
      <c r="AE422">
        <v>146512</v>
      </c>
      <c r="AF422">
        <v>291696</v>
      </c>
      <c r="AI422" s="151">
        <v>141920</v>
      </c>
      <c r="AJ422" s="151">
        <v>289472</v>
      </c>
      <c r="AM422" s="212">
        <v>145744</v>
      </c>
      <c r="AN422" s="212">
        <v>297936</v>
      </c>
      <c r="AQ422" s="221">
        <v>141456</v>
      </c>
      <c r="AR422" s="221">
        <v>295680</v>
      </c>
      <c r="AU422" s="223">
        <v>137136</v>
      </c>
      <c r="AV422" s="223">
        <v>284256</v>
      </c>
      <c r="AY422">
        <f>A422+1999</f>
        <v>2004</v>
      </c>
      <c r="AZ422" t="str">
        <f>VLOOKUP(B422,$BF$2:$BJ$75,4)</f>
        <v>Interior TFLs</v>
      </c>
      <c r="BA422" t="str">
        <f>VLOOKUP(B422,$BF$2:$BK$75,2)</f>
        <v>InteriorTFLs</v>
      </c>
      <c r="BB422" t="str">
        <f>VLOOKUP(B422,$BF$2:$BK$75,3)</f>
        <v>Interior TFLs</v>
      </c>
      <c r="BC422">
        <f>IF(B422&lt;40,B422,IF(VLOOKUP(B422,$BF$2:$BO$75,10,FALSE)="I",40,41))</f>
        <v>40</v>
      </c>
    </row>
    <row r="423" spans="1:55" ht="15" x14ac:dyDescent="0.25">
      <c r="A423">
        <v>5</v>
      </c>
      <c r="B423">
        <v>40</v>
      </c>
      <c r="C423">
        <v>128576</v>
      </c>
      <c r="D423">
        <v>216672</v>
      </c>
      <c r="G423">
        <v>197520</v>
      </c>
      <c r="H423">
        <v>334928</v>
      </c>
      <c r="K423">
        <v>179072</v>
      </c>
      <c r="L423">
        <v>318544</v>
      </c>
      <c r="O423">
        <v>181648</v>
      </c>
      <c r="P423">
        <v>319296</v>
      </c>
      <c r="S423">
        <v>175744</v>
      </c>
      <c r="T423">
        <v>311552</v>
      </c>
      <c r="W423">
        <v>179808</v>
      </c>
      <c r="X423">
        <v>320160</v>
      </c>
      <c r="AA423">
        <v>183072</v>
      </c>
      <c r="AB423">
        <v>314304</v>
      </c>
      <c r="AE423">
        <v>183920</v>
      </c>
      <c r="AF423">
        <v>310304</v>
      </c>
      <c r="AI423" s="151">
        <v>167568</v>
      </c>
      <c r="AJ423" s="151">
        <v>307632</v>
      </c>
      <c r="AM423" s="212">
        <v>171712</v>
      </c>
      <c r="AN423" s="212">
        <v>298368</v>
      </c>
      <c r="AQ423" s="221">
        <v>158672</v>
      </c>
      <c r="AR423" s="221">
        <v>280048</v>
      </c>
      <c r="AU423" s="223">
        <v>159968</v>
      </c>
      <c r="AV423" s="223">
        <v>288608</v>
      </c>
      <c r="AY423">
        <f>A423+1999</f>
        <v>2004</v>
      </c>
      <c r="AZ423" t="str">
        <f>VLOOKUP(B423,$BF$2:$BJ$75,4)</f>
        <v>Interior TFLs</v>
      </c>
      <c r="BA423" t="str">
        <f>VLOOKUP(B423,$BF$2:$BK$75,2)</f>
        <v>InteriorTFLs</v>
      </c>
      <c r="BB423" t="str">
        <f>VLOOKUP(B423,$BF$2:$BK$75,3)</f>
        <v>Interior TFLs</v>
      </c>
      <c r="BC423">
        <f>IF(B423&lt;40,B423,IF(VLOOKUP(B423,$BF$2:$BO$75,10,FALSE)="I",40,41))</f>
        <v>40</v>
      </c>
    </row>
    <row r="424" spans="1:55" ht="15" x14ac:dyDescent="0.25">
      <c r="A424">
        <v>5</v>
      </c>
      <c r="B424">
        <v>40</v>
      </c>
      <c r="C424">
        <v>301008</v>
      </c>
      <c r="D424">
        <v>691584</v>
      </c>
      <c r="G424">
        <v>470800</v>
      </c>
      <c r="H424">
        <v>913472</v>
      </c>
      <c r="K424">
        <v>442256</v>
      </c>
      <c r="L424">
        <v>874224</v>
      </c>
      <c r="O424">
        <v>444752</v>
      </c>
      <c r="P424">
        <v>883232</v>
      </c>
      <c r="S424">
        <v>361680</v>
      </c>
      <c r="T424">
        <v>758576</v>
      </c>
      <c r="W424">
        <v>399344</v>
      </c>
      <c r="X424">
        <v>821760</v>
      </c>
      <c r="AA424">
        <v>394064</v>
      </c>
      <c r="AB424">
        <v>825072</v>
      </c>
      <c r="AE424">
        <v>359552</v>
      </c>
      <c r="AF424">
        <v>749968</v>
      </c>
      <c r="AI424" s="151">
        <v>362512</v>
      </c>
      <c r="AJ424" s="151">
        <v>752016</v>
      </c>
      <c r="AM424" s="212">
        <v>352112</v>
      </c>
      <c r="AN424" s="212">
        <v>724256</v>
      </c>
      <c r="AQ424" s="221">
        <v>374304</v>
      </c>
      <c r="AR424" s="221">
        <v>746592</v>
      </c>
      <c r="AU424" s="223">
        <v>363040</v>
      </c>
      <c r="AV424" s="223">
        <v>739088</v>
      </c>
      <c r="AY424">
        <f>A424+1999</f>
        <v>2004</v>
      </c>
      <c r="AZ424" t="str">
        <f>VLOOKUP(B424,$BF$2:$BJ$75,4)</f>
        <v>Interior TFLs</v>
      </c>
      <c r="BA424" t="str">
        <f>VLOOKUP(B424,$BF$2:$BK$75,2)</f>
        <v>InteriorTFLs</v>
      </c>
      <c r="BB424" t="str">
        <f>VLOOKUP(B424,$BF$2:$BK$75,3)</f>
        <v>Interior TFLs</v>
      </c>
      <c r="BC424">
        <f>IF(B424&lt;40,B424,IF(VLOOKUP(B424,$BF$2:$BO$75,10,FALSE)="I",40,41))</f>
        <v>40</v>
      </c>
    </row>
    <row r="425" spans="1:55" ht="15" x14ac:dyDescent="0.25">
      <c r="A425">
        <v>5</v>
      </c>
      <c r="B425">
        <v>40</v>
      </c>
      <c r="C425">
        <v>272704</v>
      </c>
      <c r="D425">
        <v>963280</v>
      </c>
      <c r="G425">
        <v>453120</v>
      </c>
      <c r="H425">
        <v>1219632</v>
      </c>
      <c r="K425">
        <v>434912</v>
      </c>
      <c r="L425">
        <v>1197408</v>
      </c>
      <c r="O425">
        <v>418080</v>
      </c>
      <c r="P425">
        <v>1226368</v>
      </c>
      <c r="S425">
        <v>431840</v>
      </c>
      <c r="T425">
        <v>1170016</v>
      </c>
      <c r="W425">
        <v>416416</v>
      </c>
      <c r="X425">
        <v>1204928</v>
      </c>
      <c r="AA425">
        <v>417344</v>
      </c>
      <c r="AB425">
        <v>1213328</v>
      </c>
      <c r="AE425">
        <v>394016</v>
      </c>
      <c r="AF425">
        <v>1123632</v>
      </c>
      <c r="AI425" s="151">
        <v>394144</v>
      </c>
      <c r="AJ425" s="151">
        <v>1118688</v>
      </c>
      <c r="AM425" s="212">
        <v>378336</v>
      </c>
      <c r="AN425" s="212">
        <v>1091584</v>
      </c>
      <c r="AQ425" s="221">
        <v>363232</v>
      </c>
      <c r="AR425" s="221">
        <v>1075792</v>
      </c>
      <c r="AU425" s="223">
        <v>368832</v>
      </c>
      <c r="AV425" s="223">
        <v>1067792</v>
      </c>
      <c r="AY425">
        <f>A425+1999</f>
        <v>2004</v>
      </c>
      <c r="AZ425" t="str">
        <f>VLOOKUP(B425,$BF$2:$BJ$75,4)</f>
        <v>Interior TFLs</v>
      </c>
      <c r="BA425" t="str">
        <f>VLOOKUP(B425,$BF$2:$BK$75,2)</f>
        <v>InteriorTFLs</v>
      </c>
      <c r="BB425" t="str">
        <f>VLOOKUP(B425,$BF$2:$BK$75,3)</f>
        <v>Interior TFLs</v>
      </c>
      <c r="BC425">
        <f>IF(B425&lt;40,B425,IF(VLOOKUP(B425,$BF$2:$BO$75,10,FALSE)="I",40,41))</f>
        <v>40</v>
      </c>
    </row>
    <row r="426" spans="1:55" ht="15" x14ac:dyDescent="0.25">
      <c r="A426">
        <v>5</v>
      </c>
      <c r="B426">
        <v>40</v>
      </c>
      <c r="C426">
        <v>363792</v>
      </c>
      <c r="D426">
        <v>888192</v>
      </c>
      <c r="G426">
        <v>432736</v>
      </c>
      <c r="H426">
        <v>1053040</v>
      </c>
      <c r="K426">
        <v>413904</v>
      </c>
      <c r="L426">
        <v>1008144</v>
      </c>
      <c r="O426">
        <v>417376</v>
      </c>
      <c r="P426">
        <v>1024800</v>
      </c>
      <c r="S426">
        <v>413744</v>
      </c>
      <c r="T426">
        <v>996352</v>
      </c>
      <c r="W426">
        <v>410800</v>
      </c>
      <c r="X426">
        <v>1009328</v>
      </c>
      <c r="AA426">
        <v>415280</v>
      </c>
      <c r="AB426">
        <v>1002528</v>
      </c>
      <c r="AE426">
        <v>401472</v>
      </c>
      <c r="AF426">
        <v>983328</v>
      </c>
      <c r="AI426" s="151">
        <v>409152</v>
      </c>
      <c r="AJ426" s="151">
        <v>985472</v>
      </c>
      <c r="AM426" s="212">
        <v>409632</v>
      </c>
      <c r="AN426" s="212">
        <v>980576</v>
      </c>
      <c r="AQ426" s="221">
        <v>399728</v>
      </c>
      <c r="AR426" s="221">
        <v>957376</v>
      </c>
      <c r="AU426" s="223">
        <v>400928</v>
      </c>
      <c r="AV426" s="223">
        <v>963408</v>
      </c>
      <c r="AY426">
        <f>A426+1999</f>
        <v>2004</v>
      </c>
      <c r="AZ426" t="str">
        <f>VLOOKUP(B426,$BF$2:$BJ$75,4)</f>
        <v>Interior TFLs</v>
      </c>
      <c r="BA426" t="str">
        <f>VLOOKUP(B426,$BF$2:$BK$75,2)</f>
        <v>InteriorTFLs</v>
      </c>
      <c r="BB426" t="str">
        <f>VLOOKUP(B426,$BF$2:$BK$75,3)</f>
        <v>Interior TFLs</v>
      </c>
      <c r="BC426">
        <f>IF(B426&lt;40,B426,IF(VLOOKUP(B426,$BF$2:$BO$75,10,FALSE)="I",40,41))</f>
        <v>40</v>
      </c>
    </row>
    <row r="427" spans="1:55" ht="15" x14ac:dyDescent="0.25">
      <c r="A427">
        <v>5</v>
      </c>
      <c r="B427">
        <v>40</v>
      </c>
      <c r="C427">
        <v>248800</v>
      </c>
      <c r="D427">
        <v>553296</v>
      </c>
      <c r="G427">
        <v>525408</v>
      </c>
      <c r="H427">
        <v>1003088</v>
      </c>
      <c r="K427">
        <v>502848</v>
      </c>
      <c r="L427">
        <v>990672</v>
      </c>
      <c r="O427">
        <v>498336</v>
      </c>
      <c r="P427">
        <v>976928</v>
      </c>
      <c r="S427">
        <v>489264</v>
      </c>
      <c r="T427">
        <v>975008</v>
      </c>
      <c r="W427">
        <v>512352</v>
      </c>
      <c r="X427">
        <v>990896</v>
      </c>
      <c r="AA427">
        <v>528800</v>
      </c>
      <c r="AB427">
        <v>1015184</v>
      </c>
      <c r="AE427">
        <v>501840</v>
      </c>
      <c r="AF427">
        <v>980560</v>
      </c>
      <c r="AI427" s="151">
        <v>485920</v>
      </c>
      <c r="AJ427" s="151">
        <v>963184</v>
      </c>
      <c r="AM427" s="212">
        <v>480912</v>
      </c>
      <c r="AN427" s="212">
        <v>949056</v>
      </c>
      <c r="AQ427" s="221">
        <v>500000</v>
      </c>
      <c r="AR427" s="221">
        <v>970464</v>
      </c>
      <c r="AU427" s="223">
        <v>477840</v>
      </c>
      <c r="AV427" s="223">
        <v>949488</v>
      </c>
      <c r="AY427">
        <f>A427+1999</f>
        <v>2004</v>
      </c>
      <c r="AZ427" t="str">
        <f>VLOOKUP(B427,$BF$2:$BJ$75,4)</f>
        <v>Interior TFLs</v>
      </c>
      <c r="BA427" t="str">
        <f>VLOOKUP(B427,$BF$2:$BK$75,2)</f>
        <v>InteriorTFLs</v>
      </c>
      <c r="BB427" t="str">
        <f>VLOOKUP(B427,$BF$2:$BK$75,3)</f>
        <v>Interior TFLs</v>
      </c>
      <c r="BC427">
        <f>IF(B427&lt;40,B427,IF(VLOOKUP(B427,$BF$2:$BO$75,10,FALSE)="I",40,41))</f>
        <v>40</v>
      </c>
    </row>
    <row r="428" spans="1:55" ht="15" x14ac:dyDescent="0.25">
      <c r="A428">
        <v>5</v>
      </c>
      <c r="B428">
        <v>40</v>
      </c>
      <c r="C428">
        <v>650096</v>
      </c>
      <c r="D428">
        <v>970272</v>
      </c>
      <c r="G428">
        <v>976736</v>
      </c>
      <c r="H428">
        <v>1339584</v>
      </c>
      <c r="K428">
        <v>985104</v>
      </c>
      <c r="L428">
        <v>1337152</v>
      </c>
      <c r="O428">
        <v>978576</v>
      </c>
      <c r="P428">
        <v>1322880</v>
      </c>
      <c r="S428">
        <v>944912</v>
      </c>
      <c r="T428">
        <v>1282640</v>
      </c>
      <c r="W428">
        <v>942304</v>
      </c>
      <c r="X428">
        <v>1291328</v>
      </c>
      <c r="AA428">
        <v>954288</v>
      </c>
      <c r="AB428">
        <v>1303936</v>
      </c>
      <c r="AE428">
        <v>931088</v>
      </c>
      <c r="AF428">
        <v>1274528</v>
      </c>
      <c r="AI428" s="151">
        <v>932480</v>
      </c>
      <c r="AJ428" s="151">
        <v>1281984</v>
      </c>
      <c r="AM428" s="212">
        <v>923152</v>
      </c>
      <c r="AN428" s="212">
        <v>1269872</v>
      </c>
      <c r="AQ428" s="221">
        <v>920784</v>
      </c>
      <c r="AR428" s="221">
        <v>1273504</v>
      </c>
      <c r="AU428" s="223">
        <v>927008</v>
      </c>
      <c r="AV428" s="223">
        <v>1272016</v>
      </c>
      <c r="AY428">
        <f>A428+1999</f>
        <v>2004</v>
      </c>
      <c r="AZ428" t="str">
        <f>VLOOKUP(B428,$BF$2:$BJ$75,4)</f>
        <v>Interior TFLs</v>
      </c>
      <c r="BA428" t="str">
        <f>VLOOKUP(B428,$BF$2:$BK$75,2)</f>
        <v>InteriorTFLs</v>
      </c>
      <c r="BB428" t="str">
        <f>VLOOKUP(B428,$BF$2:$BK$75,3)</f>
        <v>Interior TFLs</v>
      </c>
      <c r="BC428">
        <f>IF(B428&lt;40,B428,IF(VLOOKUP(B428,$BF$2:$BO$75,10,FALSE)="I",40,41))</f>
        <v>40</v>
      </c>
    </row>
    <row r="429" spans="1:55" ht="15" x14ac:dyDescent="0.25">
      <c r="A429">
        <v>5</v>
      </c>
      <c r="B429">
        <v>40</v>
      </c>
      <c r="C429">
        <v>2985808</v>
      </c>
      <c r="D429">
        <v>5644304</v>
      </c>
      <c r="G429">
        <v>4039488</v>
      </c>
      <c r="H429">
        <v>7548320</v>
      </c>
      <c r="K429">
        <v>4035840</v>
      </c>
      <c r="L429">
        <v>7535104</v>
      </c>
      <c r="O429">
        <v>3908480</v>
      </c>
      <c r="P429">
        <v>7420448</v>
      </c>
      <c r="S429">
        <v>3740848</v>
      </c>
      <c r="T429">
        <v>7182080</v>
      </c>
      <c r="W429">
        <v>3840048</v>
      </c>
      <c r="X429">
        <v>7286656</v>
      </c>
      <c r="AA429">
        <v>3813488</v>
      </c>
      <c r="AB429">
        <v>7277584</v>
      </c>
      <c r="AE429">
        <v>3692208</v>
      </c>
      <c r="AF429">
        <v>7089968</v>
      </c>
      <c r="AI429" s="151">
        <v>3722592</v>
      </c>
      <c r="AJ429" s="151">
        <v>7132944</v>
      </c>
      <c r="AM429" s="212">
        <v>3690144</v>
      </c>
      <c r="AN429" s="212">
        <v>7054464</v>
      </c>
      <c r="AQ429" s="221">
        <v>3691008</v>
      </c>
      <c r="AR429" s="221">
        <v>7042656</v>
      </c>
      <c r="AU429" s="223">
        <v>3673104</v>
      </c>
      <c r="AV429" s="223">
        <v>7086352</v>
      </c>
      <c r="AY429">
        <f>A429+1999</f>
        <v>2004</v>
      </c>
      <c r="AZ429" t="str">
        <f>VLOOKUP(B429,$BF$2:$BJ$75,4)</f>
        <v>Interior TFLs</v>
      </c>
      <c r="BA429" t="str">
        <f>VLOOKUP(B429,$BF$2:$BK$75,2)</f>
        <v>InteriorTFLs</v>
      </c>
      <c r="BB429" t="str">
        <f>VLOOKUP(B429,$BF$2:$BK$75,3)</f>
        <v>Interior TFLs</v>
      </c>
      <c r="BC429">
        <f>IF(B429&lt;40,B429,IF(VLOOKUP(B429,$BF$2:$BO$75,10,FALSE)="I",40,41))</f>
        <v>40</v>
      </c>
    </row>
    <row r="430" spans="1:55" ht="15" x14ac:dyDescent="0.25">
      <c r="A430">
        <v>5</v>
      </c>
      <c r="B430">
        <v>41</v>
      </c>
      <c r="C430">
        <v>0</v>
      </c>
      <c r="D430">
        <v>0</v>
      </c>
      <c r="G430">
        <v>0</v>
      </c>
      <c r="H430">
        <v>0</v>
      </c>
      <c r="K430">
        <v>0</v>
      </c>
      <c r="L430">
        <v>0</v>
      </c>
      <c r="O430">
        <v>0</v>
      </c>
      <c r="P430">
        <v>0</v>
      </c>
      <c r="S430">
        <v>0</v>
      </c>
      <c r="T430">
        <v>0</v>
      </c>
      <c r="W430">
        <v>0</v>
      </c>
      <c r="X430">
        <v>0</v>
      </c>
      <c r="AA430">
        <v>0</v>
      </c>
      <c r="AB430">
        <v>0</v>
      </c>
      <c r="AE430">
        <v>0</v>
      </c>
      <c r="AF430">
        <v>0</v>
      </c>
      <c r="AI430" s="151">
        <v>0</v>
      </c>
      <c r="AJ430" s="151">
        <v>0</v>
      </c>
      <c r="AM430" s="212">
        <v>0</v>
      </c>
      <c r="AN430" s="212">
        <v>0</v>
      </c>
      <c r="AQ430" s="221">
        <v>0</v>
      </c>
      <c r="AR430" s="221">
        <v>0</v>
      </c>
      <c r="AU430" s="223">
        <v>0</v>
      </c>
      <c r="AV430" s="223">
        <v>0</v>
      </c>
      <c r="AY430">
        <f>A430+1999</f>
        <v>2004</v>
      </c>
      <c r="AZ430" t="str">
        <f>VLOOKUP(B430,$BF$2:$BJ$75,4)</f>
        <v>Coast TFLs</v>
      </c>
      <c r="BA430" t="str">
        <f>VLOOKUP(B430,$BF$2:$BK$75,2)</f>
        <v>CoastTFLs</v>
      </c>
      <c r="BB430" t="str">
        <f>VLOOKUP(B430,$BF$2:$BK$75,3)</f>
        <v>Coast TFLs</v>
      </c>
      <c r="BC430">
        <f>IF(B430&lt;40,B430,IF(VLOOKUP(B430,$BF$2:$BO$75,10,FALSE)="I",40,41))</f>
        <v>41</v>
      </c>
    </row>
    <row r="431" spans="1:55" ht="15" x14ac:dyDescent="0.25">
      <c r="A431">
        <v>5</v>
      </c>
      <c r="B431">
        <v>41</v>
      </c>
      <c r="C431">
        <v>0</v>
      </c>
      <c r="D431">
        <v>0</v>
      </c>
      <c r="G431">
        <v>0</v>
      </c>
      <c r="H431">
        <v>0</v>
      </c>
      <c r="K431">
        <v>0</v>
      </c>
      <c r="L431">
        <v>0</v>
      </c>
      <c r="O431">
        <v>0</v>
      </c>
      <c r="P431">
        <v>0</v>
      </c>
      <c r="S431">
        <v>0</v>
      </c>
      <c r="T431">
        <v>0</v>
      </c>
      <c r="W431">
        <v>0</v>
      </c>
      <c r="X431">
        <v>0</v>
      </c>
      <c r="AA431">
        <v>0</v>
      </c>
      <c r="AB431">
        <v>0</v>
      </c>
      <c r="AE431">
        <v>0</v>
      </c>
      <c r="AF431">
        <v>0</v>
      </c>
      <c r="AI431" s="151">
        <v>0</v>
      </c>
      <c r="AJ431" s="151">
        <v>0</v>
      </c>
      <c r="AM431" s="212">
        <v>0</v>
      </c>
      <c r="AN431" s="212">
        <v>0</v>
      </c>
      <c r="AQ431" s="221">
        <v>0</v>
      </c>
      <c r="AR431" s="221">
        <v>0</v>
      </c>
      <c r="AU431" s="223">
        <v>0</v>
      </c>
      <c r="AV431" s="223">
        <v>0</v>
      </c>
      <c r="AY431">
        <f>A431+1999</f>
        <v>2004</v>
      </c>
      <c r="AZ431" t="str">
        <f>VLOOKUP(B431,$BF$2:$BJ$75,4)</f>
        <v>Coast TFLs</v>
      </c>
      <c r="BA431" t="str">
        <f>VLOOKUP(B431,$BF$2:$BK$75,2)</f>
        <v>CoastTFLs</v>
      </c>
      <c r="BB431" t="str">
        <f>VLOOKUP(B431,$BF$2:$BK$75,3)</f>
        <v>Coast TFLs</v>
      </c>
      <c r="BC431">
        <f>IF(B431&lt;40,B431,IF(VLOOKUP(B431,$BF$2:$BO$75,10,FALSE)="I",40,41))</f>
        <v>41</v>
      </c>
    </row>
    <row r="432" spans="1:55" ht="15" x14ac:dyDescent="0.25">
      <c r="A432">
        <v>5</v>
      </c>
      <c r="B432">
        <v>41</v>
      </c>
      <c r="C432">
        <v>0</v>
      </c>
      <c r="D432">
        <v>0</v>
      </c>
      <c r="G432">
        <v>0</v>
      </c>
      <c r="H432">
        <v>0</v>
      </c>
      <c r="K432">
        <v>0</v>
      </c>
      <c r="L432">
        <v>0</v>
      </c>
      <c r="O432">
        <v>0</v>
      </c>
      <c r="P432">
        <v>0</v>
      </c>
      <c r="S432">
        <v>0</v>
      </c>
      <c r="T432">
        <v>0</v>
      </c>
      <c r="W432">
        <v>0</v>
      </c>
      <c r="X432">
        <v>0</v>
      </c>
      <c r="AA432">
        <v>0</v>
      </c>
      <c r="AB432">
        <v>0</v>
      </c>
      <c r="AE432">
        <v>0</v>
      </c>
      <c r="AF432">
        <v>0</v>
      </c>
      <c r="AI432" s="151">
        <v>0</v>
      </c>
      <c r="AJ432" s="151">
        <v>0</v>
      </c>
      <c r="AM432" s="212">
        <v>0</v>
      </c>
      <c r="AN432" s="212">
        <v>0</v>
      </c>
      <c r="AQ432" s="221">
        <v>0</v>
      </c>
      <c r="AR432" s="221">
        <v>0</v>
      </c>
      <c r="AU432" s="223">
        <v>0</v>
      </c>
      <c r="AV432" s="223">
        <v>0</v>
      </c>
      <c r="AY432">
        <f>A432+1999</f>
        <v>2004</v>
      </c>
      <c r="AZ432" t="str">
        <f>VLOOKUP(B432,$BF$2:$BJ$75,4)</f>
        <v>Coast TFLs</v>
      </c>
      <c r="BA432" t="str">
        <f>VLOOKUP(B432,$BF$2:$BK$75,2)</f>
        <v>CoastTFLs</v>
      </c>
      <c r="BB432" t="str">
        <f>VLOOKUP(B432,$BF$2:$BK$75,3)</f>
        <v>Coast TFLs</v>
      </c>
      <c r="BC432">
        <f>IF(B432&lt;40,B432,IF(VLOOKUP(B432,$BF$2:$BO$75,10,FALSE)="I",40,41))</f>
        <v>41</v>
      </c>
    </row>
    <row r="433" spans="1:55" ht="15" x14ac:dyDescent="0.25">
      <c r="A433">
        <v>5</v>
      </c>
      <c r="B433">
        <v>41</v>
      </c>
      <c r="C433">
        <v>0</v>
      </c>
      <c r="D433">
        <v>0</v>
      </c>
      <c r="G433">
        <v>0</v>
      </c>
      <c r="H433">
        <v>0</v>
      </c>
      <c r="K433">
        <v>0</v>
      </c>
      <c r="L433">
        <v>0</v>
      </c>
      <c r="O433">
        <v>0</v>
      </c>
      <c r="P433">
        <v>0</v>
      </c>
      <c r="S433">
        <v>0</v>
      </c>
      <c r="T433">
        <v>0</v>
      </c>
      <c r="W433">
        <v>0</v>
      </c>
      <c r="X433">
        <v>0</v>
      </c>
      <c r="AA433">
        <v>0</v>
      </c>
      <c r="AB433">
        <v>0</v>
      </c>
      <c r="AE433">
        <v>0</v>
      </c>
      <c r="AF433">
        <v>0</v>
      </c>
      <c r="AI433" s="151">
        <v>0</v>
      </c>
      <c r="AJ433" s="151">
        <v>0</v>
      </c>
      <c r="AM433" s="212">
        <v>0</v>
      </c>
      <c r="AN433" s="212">
        <v>0</v>
      </c>
      <c r="AQ433" s="221">
        <v>0</v>
      </c>
      <c r="AR433" s="221">
        <v>0</v>
      </c>
      <c r="AU433" s="223">
        <v>0</v>
      </c>
      <c r="AV433" s="223">
        <v>0</v>
      </c>
      <c r="AY433">
        <f>A433+1999</f>
        <v>2004</v>
      </c>
      <c r="AZ433" t="str">
        <f>VLOOKUP(B433,$BF$2:$BJ$75,4)</f>
        <v>Coast TFLs</v>
      </c>
      <c r="BA433" t="str">
        <f>VLOOKUP(B433,$BF$2:$BK$75,2)</f>
        <v>CoastTFLs</v>
      </c>
      <c r="BB433" t="str">
        <f>VLOOKUP(B433,$BF$2:$BK$75,3)</f>
        <v>Coast TFLs</v>
      </c>
      <c r="BC433">
        <f>IF(B433&lt;40,B433,IF(VLOOKUP(B433,$BF$2:$BO$75,10,FALSE)="I",40,41))</f>
        <v>41</v>
      </c>
    </row>
    <row r="434" spans="1:55" ht="15" x14ac:dyDescent="0.25">
      <c r="A434">
        <v>5</v>
      </c>
      <c r="B434">
        <v>41</v>
      </c>
      <c r="C434">
        <v>0</v>
      </c>
      <c r="D434">
        <v>0</v>
      </c>
      <c r="G434">
        <v>0</v>
      </c>
      <c r="H434">
        <v>0</v>
      </c>
      <c r="K434">
        <v>0</v>
      </c>
      <c r="L434">
        <v>0</v>
      </c>
      <c r="O434">
        <v>0</v>
      </c>
      <c r="P434">
        <v>0</v>
      </c>
      <c r="S434">
        <v>0</v>
      </c>
      <c r="T434">
        <v>0</v>
      </c>
      <c r="W434">
        <v>0</v>
      </c>
      <c r="X434">
        <v>0</v>
      </c>
      <c r="AA434">
        <v>0</v>
      </c>
      <c r="AB434">
        <v>0</v>
      </c>
      <c r="AE434">
        <v>0</v>
      </c>
      <c r="AF434">
        <v>0</v>
      </c>
      <c r="AI434" s="151">
        <v>0</v>
      </c>
      <c r="AJ434" s="151">
        <v>0</v>
      </c>
      <c r="AM434" s="212">
        <v>0</v>
      </c>
      <c r="AN434" s="212">
        <v>0</v>
      </c>
      <c r="AQ434" s="221">
        <v>0</v>
      </c>
      <c r="AR434" s="221">
        <v>0</v>
      </c>
      <c r="AU434" s="223">
        <v>0</v>
      </c>
      <c r="AV434" s="223">
        <v>0</v>
      </c>
      <c r="AY434">
        <f>A434+1999</f>
        <v>2004</v>
      </c>
      <c r="AZ434" t="str">
        <f>VLOOKUP(B434,$BF$2:$BJ$75,4)</f>
        <v>Coast TFLs</v>
      </c>
      <c r="BA434" t="str">
        <f>VLOOKUP(B434,$BF$2:$BK$75,2)</f>
        <v>CoastTFLs</v>
      </c>
      <c r="BB434" t="str">
        <f>VLOOKUP(B434,$BF$2:$BK$75,3)</f>
        <v>Coast TFLs</v>
      </c>
      <c r="BC434">
        <f>IF(B434&lt;40,B434,IF(VLOOKUP(B434,$BF$2:$BO$75,10,FALSE)="I",40,41))</f>
        <v>41</v>
      </c>
    </row>
    <row r="435" spans="1:55" ht="15" x14ac:dyDescent="0.25">
      <c r="A435">
        <v>5</v>
      </c>
      <c r="B435">
        <v>41</v>
      </c>
      <c r="C435">
        <v>0</v>
      </c>
      <c r="D435">
        <v>0</v>
      </c>
      <c r="G435">
        <v>0</v>
      </c>
      <c r="H435">
        <v>0</v>
      </c>
      <c r="K435">
        <v>0</v>
      </c>
      <c r="L435">
        <v>0</v>
      </c>
      <c r="O435">
        <v>0</v>
      </c>
      <c r="P435">
        <v>0</v>
      </c>
      <c r="S435">
        <v>0</v>
      </c>
      <c r="T435">
        <v>0</v>
      </c>
      <c r="W435">
        <v>0</v>
      </c>
      <c r="X435">
        <v>0</v>
      </c>
      <c r="AA435">
        <v>0</v>
      </c>
      <c r="AB435">
        <v>0</v>
      </c>
      <c r="AE435">
        <v>0</v>
      </c>
      <c r="AF435">
        <v>0</v>
      </c>
      <c r="AI435" s="151">
        <v>0</v>
      </c>
      <c r="AJ435" s="151">
        <v>0</v>
      </c>
      <c r="AM435" s="212">
        <v>0</v>
      </c>
      <c r="AN435" s="212">
        <v>0</v>
      </c>
      <c r="AQ435" s="221">
        <v>0</v>
      </c>
      <c r="AR435" s="221">
        <v>0</v>
      </c>
      <c r="AU435" s="223">
        <v>0</v>
      </c>
      <c r="AV435" s="223">
        <v>0</v>
      </c>
      <c r="AY435">
        <f>A435+1999</f>
        <v>2004</v>
      </c>
      <c r="AZ435" t="str">
        <f>VLOOKUP(B435,$BF$2:$BJ$75,4)</f>
        <v>Coast TFLs</v>
      </c>
      <c r="BA435" t="str">
        <f>VLOOKUP(B435,$BF$2:$BK$75,2)</f>
        <v>CoastTFLs</v>
      </c>
      <c r="BB435" t="str">
        <f>VLOOKUP(B435,$BF$2:$BK$75,3)</f>
        <v>Coast TFLs</v>
      </c>
      <c r="BC435">
        <f>IF(B435&lt;40,B435,IF(VLOOKUP(B435,$BF$2:$BO$75,10,FALSE)="I",40,41))</f>
        <v>41</v>
      </c>
    </row>
    <row r="436" spans="1:55" ht="15" x14ac:dyDescent="0.25">
      <c r="A436">
        <v>5</v>
      </c>
      <c r="B436">
        <v>41</v>
      </c>
      <c r="C436">
        <v>0</v>
      </c>
      <c r="D436">
        <v>0</v>
      </c>
      <c r="G436">
        <v>0</v>
      </c>
      <c r="H436">
        <v>0</v>
      </c>
      <c r="K436">
        <v>0</v>
      </c>
      <c r="L436">
        <v>0</v>
      </c>
      <c r="O436">
        <v>0</v>
      </c>
      <c r="P436">
        <v>0</v>
      </c>
      <c r="S436">
        <v>0</v>
      </c>
      <c r="T436">
        <v>0</v>
      </c>
      <c r="W436">
        <v>0</v>
      </c>
      <c r="X436">
        <v>0</v>
      </c>
      <c r="AA436">
        <v>0</v>
      </c>
      <c r="AB436">
        <v>0</v>
      </c>
      <c r="AE436">
        <v>0</v>
      </c>
      <c r="AF436">
        <v>0</v>
      </c>
      <c r="AI436" s="151">
        <v>0</v>
      </c>
      <c r="AJ436" s="151">
        <v>0</v>
      </c>
      <c r="AM436" s="212">
        <v>0</v>
      </c>
      <c r="AN436" s="212">
        <v>0</v>
      </c>
      <c r="AQ436" s="221">
        <v>0</v>
      </c>
      <c r="AR436" s="221">
        <v>0</v>
      </c>
      <c r="AU436" s="223">
        <v>0</v>
      </c>
      <c r="AV436" s="223">
        <v>0</v>
      </c>
      <c r="AY436">
        <f>A436+1999</f>
        <v>2004</v>
      </c>
      <c r="AZ436" t="str">
        <f>VLOOKUP(B436,$BF$2:$BJ$75,4)</f>
        <v>Coast TFLs</v>
      </c>
      <c r="BA436" t="str">
        <f>VLOOKUP(B436,$BF$2:$BK$75,2)</f>
        <v>CoastTFLs</v>
      </c>
      <c r="BB436" t="str">
        <f>VLOOKUP(B436,$BF$2:$BK$75,3)</f>
        <v>Coast TFLs</v>
      </c>
      <c r="BC436">
        <f>IF(B436&lt;40,B436,IF(VLOOKUP(B436,$BF$2:$BO$75,10,FALSE)="I",40,41))</f>
        <v>41</v>
      </c>
    </row>
    <row r="437" spans="1:55" ht="15" x14ac:dyDescent="0.25">
      <c r="A437">
        <v>5</v>
      </c>
      <c r="B437">
        <v>41</v>
      </c>
      <c r="C437">
        <v>0</v>
      </c>
      <c r="D437">
        <v>0</v>
      </c>
      <c r="G437">
        <v>0</v>
      </c>
      <c r="H437">
        <v>0</v>
      </c>
      <c r="K437">
        <v>0</v>
      </c>
      <c r="L437">
        <v>0</v>
      </c>
      <c r="O437">
        <v>0</v>
      </c>
      <c r="P437">
        <v>0</v>
      </c>
      <c r="S437">
        <v>0</v>
      </c>
      <c r="T437">
        <v>0</v>
      </c>
      <c r="W437">
        <v>0</v>
      </c>
      <c r="X437">
        <v>0</v>
      </c>
      <c r="AA437">
        <v>0</v>
      </c>
      <c r="AB437">
        <v>0</v>
      </c>
      <c r="AE437">
        <v>0</v>
      </c>
      <c r="AF437">
        <v>0</v>
      </c>
      <c r="AI437" s="151">
        <v>0</v>
      </c>
      <c r="AJ437" s="151">
        <v>0</v>
      </c>
      <c r="AM437" s="212">
        <v>0</v>
      </c>
      <c r="AN437" s="212">
        <v>0</v>
      </c>
      <c r="AQ437" s="221">
        <v>0</v>
      </c>
      <c r="AR437" s="221">
        <v>0</v>
      </c>
      <c r="AU437" s="223">
        <v>0</v>
      </c>
      <c r="AV437" s="223">
        <v>0</v>
      </c>
      <c r="AY437">
        <f>A437+1999</f>
        <v>2004</v>
      </c>
      <c r="AZ437" t="str">
        <f>VLOOKUP(B437,$BF$2:$BJ$75,4)</f>
        <v>Coast TFLs</v>
      </c>
      <c r="BA437" t="str">
        <f>VLOOKUP(B437,$BF$2:$BK$75,2)</f>
        <v>CoastTFLs</v>
      </c>
      <c r="BB437" t="str">
        <f>VLOOKUP(B437,$BF$2:$BK$75,3)</f>
        <v>Coast TFLs</v>
      </c>
      <c r="BC437">
        <f>IF(B437&lt;40,B437,IF(VLOOKUP(B437,$BF$2:$BO$75,10,FALSE)="I",40,41))</f>
        <v>41</v>
      </c>
    </row>
    <row r="438" spans="1:55" ht="15" x14ac:dyDescent="0.25">
      <c r="A438">
        <v>5</v>
      </c>
      <c r="B438">
        <v>41</v>
      </c>
      <c r="C438">
        <v>0</v>
      </c>
      <c r="D438">
        <v>0</v>
      </c>
      <c r="G438">
        <v>0</v>
      </c>
      <c r="H438">
        <v>0</v>
      </c>
      <c r="K438">
        <v>0</v>
      </c>
      <c r="L438">
        <v>0</v>
      </c>
      <c r="O438">
        <v>0</v>
      </c>
      <c r="P438">
        <v>0</v>
      </c>
      <c r="S438">
        <v>0</v>
      </c>
      <c r="T438">
        <v>0</v>
      </c>
      <c r="W438">
        <v>0</v>
      </c>
      <c r="X438">
        <v>0</v>
      </c>
      <c r="AA438">
        <v>0</v>
      </c>
      <c r="AB438">
        <v>0</v>
      </c>
      <c r="AE438">
        <v>0</v>
      </c>
      <c r="AF438">
        <v>0</v>
      </c>
      <c r="AI438" s="151">
        <v>0</v>
      </c>
      <c r="AJ438" s="151">
        <v>0</v>
      </c>
      <c r="AM438" s="212">
        <v>0</v>
      </c>
      <c r="AN438" s="212">
        <v>0</v>
      </c>
      <c r="AQ438" s="221">
        <v>0</v>
      </c>
      <c r="AR438" s="221">
        <v>0</v>
      </c>
      <c r="AU438" s="223">
        <v>0</v>
      </c>
      <c r="AV438" s="223">
        <v>0</v>
      </c>
      <c r="AY438">
        <f>A438+1999</f>
        <v>2004</v>
      </c>
      <c r="AZ438" t="str">
        <f>VLOOKUP(B438,$BF$2:$BJ$75,4)</f>
        <v>Coast TFLs</v>
      </c>
      <c r="BA438" t="str">
        <f>VLOOKUP(B438,$BF$2:$BK$75,2)</f>
        <v>CoastTFLs</v>
      </c>
      <c r="BB438" t="str">
        <f>VLOOKUP(B438,$BF$2:$BK$75,3)</f>
        <v>Coast TFLs</v>
      </c>
      <c r="BC438">
        <f>IF(B438&lt;40,B438,IF(VLOOKUP(B438,$BF$2:$BO$75,10,FALSE)="I",40,41))</f>
        <v>41</v>
      </c>
    </row>
    <row r="439" spans="1:55" ht="15" x14ac:dyDescent="0.25">
      <c r="A439">
        <v>5</v>
      </c>
      <c r="B439">
        <v>41</v>
      </c>
      <c r="C439">
        <v>0</v>
      </c>
      <c r="D439">
        <v>0</v>
      </c>
      <c r="G439">
        <v>0</v>
      </c>
      <c r="H439">
        <v>0</v>
      </c>
      <c r="K439">
        <v>0</v>
      </c>
      <c r="L439">
        <v>0</v>
      </c>
      <c r="O439">
        <v>0</v>
      </c>
      <c r="P439">
        <v>0</v>
      </c>
      <c r="S439">
        <v>0</v>
      </c>
      <c r="T439">
        <v>0</v>
      </c>
      <c r="W439">
        <v>0</v>
      </c>
      <c r="X439">
        <v>0</v>
      </c>
      <c r="AA439">
        <v>0</v>
      </c>
      <c r="AB439">
        <v>0</v>
      </c>
      <c r="AE439">
        <v>0</v>
      </c>
      <c r="AF439">
        <v>0</v>
      </c>
      <c r="AI439" s="151">
        <v>0</v>
      </c>
      <c r="AJ439" s="151">
        <v>0</v>
      </c>
      <c r="AM439" s="212">
        <v>0</v>
      </c>
      <c r="AN439" s="212">
        <v>0</v>
      </c>
      <c r="AQ439" s="221">
        <v>0</v>
      </c>
      <c r="AR439" s="221">
        <v>0</v>
      </c>
      <c r="AU439" s="223">
        <v>0</v>
      </c>
      <c r="AV439" s="223">
        <v>0</v>
      </c>
      <c r="AY439">
        <f>A439+1999</f>
        <v>2004</v>
      </c>
      <c r="AZ439" t="str">
        <f>VLOOKUP(B439,$BF$2:$BJ$75,4)</f>
        <v>Coast TFLs</v>
      </c>
      <c r="BA439" t="str">
        <f>VLOOKUP(B439,$BF$2:$BK$75,2)</f>
        <v>CoastTFLs</v>
      </c>
      <c r="BB439" t="str">
        <f>VLOOKUP(B439,$BF$2:$BK$75,3)</f>
        <v>Coast TFLs</v>
      </c>
      <c r="BC439">
        <f>IF(B439&lt;40,B439,IF(VLOOKUP(B439,$BF$2:$BO$75,10,FALSE)="I",40,41))</f>
        <v>41</v>
      </c>
    </row>
    <row r="440" spans="1:55" ht="15" x14ac:dyDescent="0.25">
      <c r="A440">
        <v>5</v>
      </c>
      <c r="B440">
        <v>41</v>
      </c>
      <c r="C440">
        <v>0</v>
      </c>
      <c r="D440">
        <v>0</v>
      </c>
      <c r="G440">
        <v>0</v>
      </c>
      <c r="H440">
        <v>0</v>
      </c>
      <c r="K440">
        <v>0</v>
      </c>
      <c r="L440">
        <v>0</v>
      </c>
      <c r="O440">
        <v>0</v>
      </c>
      <c r="P440">
        <v>0</v>
      </c>
      <c r="S440">
        <v>0</v>
      </c>
      <c r="T440">
        <v>0</v>
      </c>
      <c r="W440">
        <v>0</v>
      </c>
      <c r="X440">
        <v>0</v>
      </c>
      <c r="AA440">
        <v>0</v>
      </c>
      <c r="AB440">
        <v>0</v>
      </c>
      <c r="AE440">
        <v>0</v>
      </c>
      <c r="AF440">
        <v>0</v>
      </c>
      <c r="AI440" s="151">
        <v>0</v>
      </c>
      <c r="AJ440" s="151">
        <v>0</v>
      </c>
      <c r="AM440" s="212">
        <v>0</v>
      </c>
      <c r="AN440" s="212">
        <v>0</v>
      </c>
      <c r="AQ440" s="221">
        <v>0</v>
      </c>
      <c r="AR440" s="221">
        <v>0</v>
      </c>
      <c r="AU440" s="223">
        <v>0</v>
      </c>
      <c r="AV440" s="223">
        <v>0</v>
      </c>
      <c r="AY440">
        <f>A440+1999</f>
        <v>2004</v>
      </c>
      <c r="AZ440" t="str">
        <f>VLOOKUP(B440,$BF$2:$BJ$75,4)</f>
        <v>Coast TFLs</v>
      </c>
      <c r="BA440" t="str">
        <f>VLOOKUP(B440,$BF$2:$BK$75,2)</f>
        <v>CoastTFLs</v>
      </c>
      <c r="BB440" t="str">
        <f>VLOOKUP(B440,$BF$2:$BK$75,3)</f>
        <v>Coast TFLs</v>
      </c>
      <c r="BC440">
        <f>IF(B440&lt;40,B440,IF(VLOOKUP(B440,$BF$2:$BO$75,10,FALSE)="I",40,41))</f>
        <v>41</v>
      </c>
    </row>
    <row r="441" spans="1:55" ht="15" x14ac:dyDescent="0.25">
      <c r="A441">
        <v>5</v>
      </c>
      <c r="B441">
        <v>41</v>
      </c>
      <c r="C441">
        <v>0</v>
      </c>
      <c r="D441">
        <v>0</v>
      </c>
      <c r="G441">
        <v>0</v>
      </c>
      <c r="H441">
        <v>0</v>
      </c>
      <c r="K441">
        <v>0</v>
      </c>
      <c r="L441">
        <v>0</v>
      </c>
      <c r="O441">
        <v>0</v>
      </c>
      <c r="P441">
        <v>0</v>
      </c>
      <c r="S441">
        <v>0</v>
      </c>
      <c r="T441">
        <v>0</v>
      </c>
      <c r="W441">
        <v>0</v>
      </c>
      <c r="X441">
        <v>0</v>
      </c>
      <c r="AA441">
        <v>0</v>
      </c>
      <c r="AB441">
        <v>0</v>
      </c>
      <c r="AE441">
        <v>0</v>
      </c>
      <c r="AF441">
        <v>0</v>
      </c>
      <c r="AI441" s="151">
        <v>0</v>
      </c>
      <c r="AJ441" s="151">
        <v>0</v>
      </c>
      <c r="AM441" s="212">
        <v>0</v>
      </c>
      <c r="AN441" s="212">
        <v>0</v>
      </c>
      <c r="AQ441" s="221">
        <v>0</v>
      </c>
      <c r="AR441" s="221">
        <v>0</v>
      </c>
      <c r="AU441" s="223">
        <v>0</v>
      </c>
      <c r="AV441" s="223">
        <v>0</v>
      </c>
      <c r="AY441">
        <f>A441+1999</f>
        <v>2004</v>
      </c>
      <c r="AZ441" t="str">
        <f>VLOOKUP(B441,$BF$2:$BJ$75,4)</f>
        <v>Coast TFLs</v>
      </c>
      <c r="BA441" t="str">
        <f>VLOOKUP(B441,$BF$2:$BK$75,2)</f>
        <v>CoastTFLs</v>
      </c>
      <c r="BB441" t="str">
        <f>VLOOKUP(B441,$BF$2:$BK$75,3)</f>
        <v>Coast TFLs</v>
      </c>
      <c r="BC441">
        <f>IF(B441&lt;40,B441,IF(VLOOKUP(B441,$BF$2:$BO$75,10,FALSE)="I",40,41))</f>
        <v>41</v>
      </c>
    </row>
    <row r="442" spans="1:55" ht="15" x14ac:dyDescent="0.25">
      <c r="A442">
        <v>5</v>
      </c>
      <c r="B442">
        <v>41</v>
      </c>
      <c r="C442">
        <v>0</v>
      </c>
      <c r="D442">
        <v>0</v>
      </c>
      <c r="G442">
        <v>0</v>
      </c>
      <c r="H442">
        <v>0</v>
      </c>
      <c r="K442">
        <v>0</v>
      </c>
      <c r="L442">
        <v>0</v>
      </c>
      <c r="O442">
        <v>0</v>
      </c>
      <c r="P442">
        <v>0</v>
      </c>
      <c r="S442">
        <v>0</v>
      </c>
      <c r="T442">
        <v>0</v>
      </c>
      <c r="W442">
        <v>0</v>
      </c>
      <c r="X442">
        <v>0</v>
      </c>
      <c r="AA442">
        <v>0</v>
      </c>
      <c r="AB442">
        <v>0</v>
      </c>
      <c r="AE442">
        <v>0</v>
      </c>
      <c r="AF442">
        <v>0</v>
      </c>
      <c r="AI442" s="151">
        <v>0</v>
      </c>
      <c r="AJ442" s="151">
        <v>0</v>
      </c>
      <c r="AM442" s="212">
        <v>0</v>
      </c>
      <c r="AN442" s="212">
        <v>0</v>
      </c>
      <c r="AQ442" s="221">
        <v>0</v>
      </c>
      <c r="AR442" s="221">
        <v>0</v>
      </c>
      <c r="AU442" s="223">
        <v>0</v>
      </c>
      <c r="AV442" s="223">
        <v>0</v>
      </c>
      <c r="AY442">
        <f>A442+1999</f>
        <v>2004</v>
      </c>
      <c r="AZ442" t="str">
        <f>VLOOKUP(B442,$BF$2:$BJ$75,4)</f>
        <v>Coast TFLs</v>
      </c>
      <c r="BA442" t="str">
        <f>VLOOKUP(B442,$BF$2:$BK$75,2)</f>
        <v>CoastTFLs</v>
      </c>
      <c r="BB442" t="str">
        <f>VLOOKUP(B442,$BF$2:$BK$75,3)</f>
        <v>Coast TFLs</v>
      </c>
      <c r="BC442">
        <f>IF(B442&lt;40,B442,IF(VLOOKUP(B442,$BF$2:$BO$75,10,FALSE)="I",40,41))</f>
        <v>41</v>
      </c>
    </row>
    <row r="443" spans="1:55" ht="15" x14ac:dyDescent="0.25">
      <c r="A443">
        <v>5</v>
      </c>
      <c r="B443">
        <v>41</v>
      </c>
      <c r="C443">
        <v>0</v>
      </c>
      <c r="D443">
        <v>0</v>
      </c>
      <c r="G443">
        <v>0</v>
      </c>
      <c r="H443">
        <v>0</v>
      </c>
      <c r="K443">
        <v>0</v>
      </c>
      <c r="L443">
        <v>0</v>
      </c>
      <c r="O443">
        <v>0</v>
      </c>
      <c r="P443">
        <v>0</v>
      </c>
      <c r="S443">
        <v>0</v>
      </c>
      <c r="T443">
        <v>0</v>
      </c>
      <c r="W443">
        <v>0</v>
      </c>
      <c r="X443">
        <v>0</v>
      </c>
      <c r="AA443">
        <v>0</v>
      </c>
      <c r="AB443">
        <v>0</v>
      </c>
      <c r="AE443">
        <v>0</v>
      </c>
      <c r="AF443">
        <v>0</v>
      </c>
      <c r="AI443" s="151">
        <v>0</v>
      </c>
      <c r="AJ443" s="151">
        <v>0</v>
      </c>
      <c r="AM443" s="212">
        <v>0</v>
      </c>
      <c r="AN443" s="212">
        <v>0</v>
      </c>
      <c r="AQ443" s="221">
        <v>0</v>
      </c>
      <c r="AR443" s="221">
        <v>0</v>
      </c>
      <c r="AU443" s="223">
        <v>0</v>
      </c>
      <c r="AV443" s="223">
        <v>0</v>
      </c>
      <c r="AY443">
        <f>A443+1999</f>
        <v>2004</v>
      </c>
      <c r="AZ443" t="str">
        <f>VLOOKUP(B443,$BF$2:$BJ$75,4)</f>
        <v>Coast TFLs</v>
      </c>
      <c r="BA443" t="str">
        <f>VLOOKUP(B443,$BF$2:$BK$75,2)</f>
        <v>CoastTFLs</v>
      </c>
      <c r="BB443" t="str">
        <f>VLOOKUP(B443,$BF$2:$BK$75,3)</f>
        <v>Coast TFLs</v>
      </c>
      <c r="BC443">
        <f>IF(B443&lt;40,B443,IF(VLOOKUP(B443,$BF$2:$BO$75,10,FALSE)="I",40,41))</f>
        <v>41</v>
      </c>
    </row>
    <row r="444" spans="1:55" ht="15" x14ac:dyDescent="0.25">
      <c r="A444">
        <v>5</v>
      </c>
      <c r="B444">
        <v>41</v>
      </c>
      <c r="C444">
        <v>0</v>
      </c>
      <c r="D444">
        <v>0</v>
      </c>
      <c r="G444">
        <v>0</v>
      </c>
      <c r="H444">
        <v>0</v>
      </c>
      <c r="K444">
        <v>0</v>
      </c>
      <c r="L444">
        <v>0</v>
      </c>
      <c r="O444">
        <v>0</v>
      </c>
      <c r="P444">
        <v>0</v>
      </c>
      <c r="S444">
        <v>0</v>
      </c>
      <c r="T444">
        <v>0</v>
      </c>
      <c r="W444">
        <v>0</v>
      </c>
      <c r="X444">
        <v>0</v>
      </c>
      <c r="AA444">
        <v>0</v>
      </c>
      <c r="AB444">
        <v>0</v>
      </c>
      <c r="AE444">
        <v>0</v>
      </c>
      <c r="AF444">
        <v>0</v>
      </c>
      <c r="AI444" s="151">
        <v>0</v>
      </c>
      <c r="AJ444" s="151">
        <v>0</v>
      </c>
      <c r="AM444" s="212">
        <v>0</v>
      </c>
      <c r="AN444" s="212">
        <v>0</v>
      </c>
      <c r="AQ444" s="221">
        <v>0</v>
      </c>
      <c r="AR444" s="221">
        <v>0</v>
      </c>
      <c r="AU444" s="223">
        <v>0</v>
      </c>
      <c r="AV444" s="223">
        <v>0</v>
      </c>
      <c r="AY444">
        <f>A444+1999</f>
        <v>2004</v>
      </c>
      <c r="AZ444" t="str">
        <f>VLOOKUP(B444,$BF$2:$BJ$75,4)</f>
        <v>Coast TFLs</v>
      </c>
      <c r="BA444" t="str">
        <f>VLOOKUP(B444,$BF$2:$BK$75,2)</f>
        <v>CoastTFLs</v>
      </c>
      <c r="BB444" t="str">
        <f>VLOOKUP(B444,$BF$2:$BK$75,3)</f>
        <v>Coast TFLs</v>
      </c>
      <c r="BC444">
        <f>IF(B444&lt;40,B444,IF(VLOOKUP(B444,$BF$2:$BO$75,10,FALSE)="I",40,41))</f>
        <v>41</v>
      </c>
    </row>
    <row r="445" spans="1:55" ht="15" x14ac:dyDescent="0.25">
      <c r="A445">
        <v>5</v>
      </c>
      <c r="B445">
        <v>41</v>
      </c>
      <c r="C445">
        <v>0</v>
      </c>
      <c r="D445">
        <v>0</v>
      </c>
      <c r="G445">
        <v>0</v>
      </c>
      <c r="H445">
        <v>0</v>
      </c>
      <c r="K445">
        <v>0</v>
      </c>
      <c r="L445">
        <v>0</v>
      </c>
      <c r="O445">
        <v>0</v>
      </c>
      <c r="P445">
        <v>0</v>
      </c>
      <c r="S445">
        <v>0</v>
      </c>
      <c r="T445">
        <v>0</v>
      </c>
      <c r="W445">
        <v>0</v>
      </c>
      <c r="X445">
        <v>0</v>
      </c>
      <c r="AA445">
        <v>0</v>
      </c>
      <c r="AB445">
        <v>0</v>
      </c>
      <c r="AE445">
        <v>0</v>
      </c>
      <c r="AF445">
        <v>0</v>
      </c>
      <c r="AI445" s="151">
        <v>0</v>
      </c>
      <c r="AJ445" s="151">
        <v>0</v>
      </c>
      <c r="AM445" s="212">
        <v>0</v>
      </c>
      <c r="AN445" s="212">
        <v>0</v>
      </c>
      <c r="AQ445" s="221">
        <v>0</v>
      </c>
      <c r="AR445" s="221">
        <v>0</v>
      </c>
      <c r="AU445" s="223">
        <v>0</v>
      </c>
      <c r="AV445" s="223">
        <v>0</v>
      </c>
      <c r="AY445">
        <f>A445+1999</f>
        <v>2004</v>
      </c>
      <c r="AZ445" t="str">
        <f>VLOOKUP(B445,$BF$2:$BJ$75,4)</f>
        <v>Coast TFLs</v>
      </c>
      <c r="BA445" t="str">
        <f>VLOOKUP(B445,$BF$2:$BK$75,2)</f>
        <v>CoastTFLs</v>
      </c>
      <c r="BB445" t="str">
        <f>VLOOKUP(B445,$BF$2:$BK$75,3)</f>
        <v>Coast TFLs</v>
      </c>
      <c r="BC445">
        <f>IF(B445&lt;40,B445,IF(VLOOKUP(B445,$BF$2:$BO$75,10,FALSE)="I",40,41))</f>
        <v>41</v>
      </c>
    </row>
    <row r="446" spans="1:55" ht="15" x14ac:dyDescent="0.25">
      <c r="A446">
        <v>6</v>
      </c>
      <c r="B446">
        <v>1</v>
      </c>
      <c r="E446">
        <v>4784032</v>
      </c>
      <c r="F446">
        <v>9495296</v>
      </c>
      <c r="G446">
        <v>8486464</v>
      </c>
      <c r="H446">
        <v>14086592</v>
      </c>
      <c r="K446">
        <v>8612000</v>
      </c>
      <c r="L446">
        <v>14182912</v>
      </c>
      <c r="O446">
        <v>8615424</v>
      </c>
      <c r="P446">
        <v>14205840</v>
      </c>
      <c r="S446">
        <v>8669472</v>
      </c>
      <c r="T446">
        <v>14234848</v>
      </c>
      <c r="W446">
        <v>8638048</v>
      </c>
      <c r="X446">
        <v>14253440</v>
      </c>
      <c r="AA446">
        <v>8651488</v>
      </c>
      <c r="AB446">
        <v>14236368</v>
      </c>
      <c r="AE446">
        <v>8681072</v>
      </c>
      <c r="AF446">
        <v>14267840</v>
      </c>
      <c r="AI446" s="151">
        <v>8709200</v>
      </c>
      <c r="AJ446" s="151">
        <v>14276832</v>
      </c>
      <c r="AM446" s="212">
        <v>8656848</v>
      </c>
      <c r="AN446" s="212">
        <v>14253280</v>
      </c>
      <c r="AQ446" s="221">
        <v>8739312</v>
      </c>
      <c r="AR446" s="221">
        <v>14344304</v>
      </c>
      <c r="AU446" s="223">
        <v>8729680</v>
      </c>
      <c r="AV446" s="223">
        <v>14314864</v>
      </c>
      <c r="AY446">
        <f>A446+1999</f>
        <v>2005</v>
      </c>
      <c r="AZ446" t="str">
        <f>VLOOKUP(B446,$BF$2:$BJ$75,4)</f>
        <v>Pine Units</v>
      </c>
      <c r="BA446" t="str">
        <f>VLOOKUP(B446,$BF$2:$BK$75,2)</f>
        <v>100MileHouse</v>
      </c>
      <c r="BB446" t="str">
        <f>VLOOKUP(B446,$BF$2:$BK$75,3)</f>
        <v>100 Mile House TSA</v>
      </c>
      <c r="BC446">
        <f>IF(B446&lt;40,B446,IF(VLOOKUP(B446,$BF$2:$BO$75,10,FALSE)="I",40,41))</f>
        <v>1</v>
      </c>
    </row>
    <row r="447" spans="1:55" ht="15" x14ac:dyDescent="0.25">
      <c r="A447">
        <v>6</v>
      </c>
      <c r="B447">
        <v>2</v>
      </c>
      <c r="E447">
        <v>436752</v>
      </c>
      <c r="F447">
        <v>945312</v>
      </c>
      <c r="G447">
        <v>455904</v>
      </c>
      <c r="H447">
        <v>1228704</v>
      </c>
      <c r="K447">
        <v>505216</v>
      </c>
      <c r="L447">
        <v>1255360</v>
      </c>
      <c r="O447">
        <v>511104</v>
      </c>
      <c r="P447">
        <v>1260784</v>
      </c>
      <c r="S447">
        <v>491664</v>
      </c>
      <c r="T447">
        <v>1233616</v>
      </c>
      <c r="W447">
        <v>485664</v>
      </c>
      <c r="X447">
        <v>1228432</v>
      </c>
      <c r="AA447">
        <v>493872</v>
      </c>
      <c r="AB447">
        <v>1277008</v>
      </c>
      <c r="AE447">
        <v>502960</v>
      </c>
      <c r="AF447">
        <v>1242720</v>
      </c>
      <c r="AI447" s="151">
        <v>486112</v>
      </c>
      <c r="AJ447" s="151">
        <v>1242464</v>
      </c>
      <c r="AM447" s="212">
        <v>495824</v>
      </c>
      <c r="AN447" s="212">
        <v>1258320</v>
      </c>
      <c r="AQ447" s="221">
        <v>499328</v>
      </c>
      <c r="AR447" s="221">
        <v>1245920</v>
      </c>
      <c r="AU447" s="223">
        <v>488288</v>
      </c>
      <c r="AV447" s="223">
        <v>1231200</v>
      </c>
      <c r="AY447">
        <f>A447+1999</f>
        <v>2005</v>
      </c>
      <c r="AZ447" t="str">
        <f>VLOOKUP(B447,$BF$2:$BJ$75,4)</f>
        <v>Pine Units</v>
      </c>
      <c r="BA447" t="str">
        <f>VLOOKUP(B447,$BF$2:$BK$75,2)</f>
        <v>Arrow</v>
      </c>
      <c r="BB447" t="str">
        <f>VLOOKUP(B447,$BF$2:$BK$75,3)</f>
        <v>Arrow TSA</v>
      </c>
      <c r="BC447">
        <f>IF(B447&lt;40,B447,IF(VLOOKUP(B447,$BF$2:$BO$75,10,FALSE)="I",40,41))</f>
        <v>2</v>
      </c>
    </row>
    <row r="448" spans="1:55" ht="15" x14ac:dyDescent="0.25">
      <c r="A448">
        <v>6</v>
      </c>
      <c r="B448">
        <v>3</v>
      </c>
      <c r="E448">
        <v>0</v>
      </c>
      <c r="F448">
        <v>0</v>
      </c>
      <c r="G448">
        <v>0</v>
      </c>
      <c r="H448">
        <v>0</v>
      </c>
      <c r="K448">
        <v>0</v>
      </c>
      <c r="L448">
        <v>0</v>
      </c>
      <c r="O448">
        <v>0</v>
      </c>
      <c r="P448">
        <v>0</v>
      </c>
      <c r="S448">
        <v>0</v>
      </c>
      <c r="T448">
        <v>0</v>
      </c>
      <c r="W448">
        <v>0</v>
      </c>
      <c r="X448">
        <v>0</v>
      </c>
      <c r="AA448">
        <v>0</v>
      </c>
      <c r="AB448">
        <v>0</v>
      </c>
      <c r="AE448">
        <v>0</v>
      </c>
      <c r="AF448">
        <v>0</v>
      </c>
      <c r="AI448" s="151">
        <v>0</v>
      </c>
      <c r="AJ448" s="151">
        <v>0</v>
      </c>
      <c r="AM448" s="212">
        <v>0</v>
      </c>
      <c r="AN448" s="212">
        <v>0</v>
      </c>
      <c r="AQ448" s="221">
        <v>0</v>
      </c>
      <c r="AR448" s="221">
        <v>0</v>
      </c>
      <c r="AU448" s="223">
        <v>0</v>
      </c>
      <c r="AV448" s="223">
        <v>0</v>
      </c>
      <c r="AY448">
        <f>A448+1999</f>
        <v>2005</v>
      </c>
      <c r="AZ448" t="str">
        <f>VLOOKUP(B448,$BF$2:$BJ$75,4)</f>
        <v>Non-pine Units</v>
      </c>
      <c r="BA448" t="str">
        <f>VLOOKUP(B448,$BF$2:$BK$75,2)</f>
        <v>Arrowsmith</v>
      </c>
      <c r="BB448" t="str">
        <f>VLOOKUP(B448,$BF$2:$BK$75,3)</f>
        <v>Arrowsmith TSA</v>
      </c>
      <c r="BC448">
        <f>IF(B448&lt;40,B448,IF(VLOOKUP(B448,$BF$2:$BO$75,10,FALSE)="I",40,41))</f>
        <v>3</v>
      </c>
    </row>
    <row r="449" spans="1:55" ht="15" x14ac:dyDescent="0.25">
      <c r="A449">
        <v>6</v>
      </c>
      <c r="B449">
        <v>4</v>
      </c>
      <c r="E449">
        <v>136128</v>
      </c>
      <c r="F449">
        <v>201264</v>
      </c>
      <c r="G449">
        <v>114176</v>
      </c>
      <c r="H449">
        <v>218304</v>
      </c>
      <c r="K449">
        <v>115648</v>
      </c>
      <c r="L449">
        <v>214288</v>
      </c>
      <c r="O449">
        <v>116976</v>
      </c>
      <c r="P449">
        <v>225872</v>
      </c>
      <c r="S449">
        <v>121120</v>
      </c>
      <c r="T449">
        <v>219648</v>
      </c>
      <c r="W449">
        <v>114224</v>
      </c>
      <c r="X449">
        <v>210976</v>
      </c>
      <c r="AA449">
        <v>114512</v>
      </c>
      <c r="AB449">
        <v>218288</v>
      </c>
      <c r="AE449">
        <v>111904</v>
      </c>
      <c r="AF449">
        <v>211136</v>
      </c>
      <c r="AI449" s="151">
        <v>114576</v>
      </c>
      <c r="AJ449" s="151">
        <v>216864</v>
      </c>
      <c r="AM449" s="212">
        <v>110528</v>
      </c>
      <c r="AN449" s="212">
        <v>213264</v>
      </c>
      <c r="AQ449" s="221">
        <v>118032</v>
      </c>
      <c r="AR449" s="221">
        <v>224000</v>
      </c>
      <c r="AU449" s="223">
        <v>120864</v>
      </c>
      <c r="AV449" s="223">
        <v>224960</v>
      </c>
      <c r="AY449">
        <f>A449+1999</f>
        <v>2005</v>
      </c>
      <c r="AZ449" t="str">
        <f>VLOOKUP(B449,$BF$2:$BJ$75,4)</f>
        <v>Pine Units</v>
      </c>
      <c r="BA449" t="str">
        <f>VLOOKUP(B449,$BF$2:$BK$75,2)</f>
        <v>Boundary</v>
      </c>
      <c r="BB449" t="str">
        <f>VLOOKUP(B449,$BF$2:$BK$75,3)</f>
        <v>Boundary TSA</v>
      </c>
      <c r="BC449">
        <f>IF(B449&lt;40,B449,IF(VLOOKUP(B449,$BF$2:$BO$75,10,FALSE)="I",40,41))</f>
        <v>4</v>
      </c>
    </row>
    <row r="450" spans="1:55" ht="15" x14ac:dyDescent="0.25">
      <c r="A450">
        <v>6</v>
      </c>
      <c r="B450">
        <v>5</v>
      </c>
      <c r="E450">
        <v>162400</v>
      </c>
      <c r="F450">
        <v>347056</v>
      </c>
      <c r="G450">
        <v>100912</v>
      </c>
      <c r="H450">
        <v>394944</v>
      </c>
      <c r="K450">
        <v>106096</v>
      </c>
      <c r="L450">
        <v>397952</v>
      </c>
      <c r="O450">
        <v>108144</v>
      </c>
      <c r="P450">
        <v>394192</v>
      </c>
      <c r="S450">
        <v>102608</v>
      </c>
      <c r="T450">
        <v>395232</v>
      </c>
      <c r="W450">
        <v>101168</v>
      </c>
      <c r="X450">
        <v>389776</v>
      </c>
      <c r="AA450">
        <v>103520</v>
      </c>
      <c r="AB450">
        <v>393040</v>
      </c>
      <c r="AE450">
        <v>100464</v>
      </c>
      <c r="AF450">
        <v>387856</v>
      </c>
      <c r="AI450" s="151">
        <v>102496</v>
      </c>
      <c r="AJ450" s="151">
        <v>391984</v>
      </c>
      <c r="AM450" s="212">
        <v>101152</v>
      </c>
      <c r="AN450" s="212">
        <v>393040</v>
      </c>
      <c r="AQ450" s="221">
        <v>100192</v>
      </c>
      <c r="AR450" s="221">
        <v>394576</v>
      </c>
      <c r="AU450" s="223">
        <v>99440</v>
      </c>
      <c r="AV450" s="223">
        <v>393136</v>
      </c>
      <c r="AY450">
        <f>A450+1999</f>
        <v>2005</v>
      </c>
      <c r="AZ450" t="str">
        <f>VLOOKUP(B450,$BF$2:$BJ$75,4)</f>
        <v>Pine Units</v>
      </c>
      <c r="BA450" t="str">
        <f>VLOOKUP(B450,$BF$2:$BK$75,2)</f>
        <v>Bulkley</v>
      </c>
      <c r="BB450" t="str">
        <f>VLOOKUP(B450,$BF$2:$BK$75,3)</f>
        <v>Bulkley TSA</v>
      </c>
      <c r="BC450">
        <f>IF(B450&lt;40,B450,IF(VLOOKUP(B450,$BF$2:$BO$75,10,FALSE)="I",40,41))</f>
        <v>5</v>
      </c>
    </row>
    <row r="451" spans="1:55" ht="15" x14ac:dyDescent="0.25">
      <c r="A451">
        <v>6</v>
      </c>
      <c r="B451">
        <v>6</v>
      </c>
      <c r="E451">
        <v>16</v>
      </c>
      <c r="F451">
        <v>16</v>
      </c>
      <c r="G451">
        <v>0</v>
      </c>
      <c r="H451">
        <v>352</v>
      </c>
      <c r="K451">
        <v>0</v>
      </c>
      <c r="L451">
        <v>352</v>
      </c>
      <c r="O451">
        <v>0</v>
      </c>
      <c r="P451">
        <v>352</v>
      </c>
      <c r="S451">
        <v>0</v>
      </c>
      <c r="T451">
        <v>352</v>
      </c>
      <c r="W451">
        <v>0</v>
      </c>
      <c r="X451">
        <v>352</v>
      </c>
      <c r="AA451">
        <v>0</v>
      </c>
      <c r="AB451">
        <v>352</v>
      </c>
      <c r="AE451">
        <v>0</v>
      </c>
      <c r="AF451">
        <v>352</v>
      </c>
      <c r="AI451" s="151">
        <v>0</v>
      </c>
      <c r="AJ451" s="151">
        <v>352</v>
      </c>
      <c r="AM451" s="212">
        <v>0</v>
      </c>
      <c r="AN451" s="212">
        <v>352</v>
      </c>
      <c r="AQ451" s="221">
        <v>0</v>
      </c>
      <c r="AR451" s="221">
        <v>352</v>
      </c>
      <c r="AU451" s="223">
        <v>0</v>
      </c>
      <c r="AV451" s="223">
        <v>352</v>
      </c>
      <c r="AY451">
        <f>A451+1999</f>
        <v>2005</v>
      </c>
      <c r="AZ451" t="str">
        <f>VLOOKUP(B451,$BF$2:$BJ$75,4)</f>
        <v>Non-pine Units</v>
      </c>
      <c r="BA451" t="str">
        <f>VLOOKUP(B451,$BF$2:$BK$75,2)</f>
        <v>Cassiar</v>
      </c>
      <c r="BB451" t="str">
        <f>VLOOKUP(B451,$BF$2:$BK$75,3)</f>
        <v>Cassiar TSA</v>
      </c>
      <c r="BC451">
        <f>IF(B451&lt;40,B451,IF(VLOOKUP(B451,$BF$2:$BO$75,10,FALSE)="I",40,41))</f>
        <v>6</v>
      </c>
    </row>
    <row r="452" spans="1:55" ht="15" x14ac:dyDescent="0.25">
      <c r="A452">
        <v>6</v>
      </c>
      <c r="B452">
        <v>7</v>
      </c>
      <c r="E452">
        <v>352</v>
      </c>
      <c r="F452">
        <v>352</v>
      </c>
      <c r="G452">
        <v>0</v>
      </c>
      <c r="H452">
        <v>0</v>
      </c>
      <c r="K452">
        <v>0</v>
      </c>
      <c r="L452">
        <v>0</v>
      </c>
      <c r="O452">
        <v>0</v>
      </c>
      <c r="P452">
        <v>0</v>
      </c>
      <c r="S452">
        <v>0</v>
      </c>
      <c r="T452">
        <v>0</v>
      </c>
      <c r="W452">
        <v>0</v>
      </c>
      <c r="X452">
        <v>0</v>
      </c>
      <c r="AA452">
        <v>0</v>
      </c>
      <c r="AB452">
        <v>0</v>
      </c>
      <c r="AE452">
        <v>0</v>
      </c>
      <c r="AF452">
        <v>0</v>
      </c>
      <c r="AI452" s="151">
        <v>0</v>
      </c>
      <c r="AJ452" s="151">
        <v>0</v>
      </c>
      <c r="AM452" s="212">
        <v>0</v>
      </c>
      <c r="AN452" s="212">
        <v>0</v>
      </c>
      <c r="AQ452" s="221">
        <v>0</v>
      </c>
      <c r="AR452" s="221">
        <v>0</v>
      </c>
      <c r="AU452" s="223">
        <v>0</v>
      </c>
      <c r="AV452" s="223">
        <v>0</v>
      </c>
      <c r="AY452">
        <f>A452+1999</f>
        <v>2005</v>
      </c>
      <c r="AZ452" t="str">
        <f>VLOOKUP(B452,$BF$2:$BJ$75,4)</f>
        <v>Non-pine Units</v>
      </c>
      <c r="BA452" t="str">
        <f>VLOOKUP(B452,$BF$2:$BK$75,2)</f>
        <v>Cranberry</v>
      </c>
      <c r="BB452" t="str">
        <f>VLOOKUP(B452,$BF$2:$BK$75,3)</f>
        <v>Cranberry TSA</v>
      </c>
      <c r="BC452">
        <f>IF(B452&lt;40,B452,IF(VLOOKUP(B452,$BF$2:$BO$75,10,FALSE)="I",40,41))</f>
        <v>7</v>
      </c>
    </row>
    <row r="453" spans="1:55" ht="15" x14ac:dyDescent="0.25">
      <c r="A453">
        <v>6</v>
      </c>
      <c r="B453">
        <v>8</v>
      </c>
      <c r="E453">
        <v>615856</v>
      </c>
      <c r="F453">
        <v>1070848</v>
      </c>
      <c r="G453">
        <v>547872</v>
      </c>
      <c r="H453">
        <v>1422416</v>
      </c>
      <c r="K453">
        <v>544784</v>
      </c>
      <c r="L453">
        <v>1424928</v>
      </c>
      <c r="O453">
        <v>591200</v>
      </c>
      <c r="P453">
        <v>1449456</v>
      </c>
      <c r="S453">
        <v>593136</v>
      </c>
      <c r="T453">
        <v>1458864</v>
      </c>
      <c r="W453">
        <v>545840</v>
      </c>
      <c r="X453">
        <v>1423040</v>
      </c>
      <c r="AA453">
        <v>549584</v>
      </c>
      <c r="AB453">
        <v>1428752</v>
      </c>
      <c r="AE453">
        <v>560880</v>
      </c>
      <c r="AF453">
        <v>1433856</v>
      </c>
      <c r="AI453" s="151">
        <v>569328</v>
      </c>
      <c r="AJ453" s="151">
        <v>1418528</v>
      </c>
      <c r="AM453" s="212">
        <v>583680</v>
      </c>
      <c r="AN453" s="212">
        <v>1465248</v>
      </c>
      <c r="AQ453" s="221">
        <v>560592</v>
      </c>
      <c r="AR453" s="221">
        <v>1402768</v>
      </c>
      <c r="AU453" s="223">
        <v>567744</v>
      </c>
      <c r="AV453" s="223">
        <v>1450416</v>
      </c>
      <c r="AY453">
        <f>A453+1999</f>
        <v>2005</v>
      </c>
      <c r="AZ453" t="str">
        <f>VLOOKUP(B453,$BF$2:$BJ$75,4)</f>
        <v>Pine Units</v>
      </c>
      <c r="BA453" t="str">
        <f>VLOOKUP(B453,$BF$2:$BK$75,2)</f>
        <v>Cranbrook</v>
      </c>
      <c r="BB453" t="str">
        <f>VLOOKUP(B453,$BF$2:$BK$75,3)</f>
        <v>Cranbrook TSA</v>
      </c>
      <c r="BC453">
        <f>IF(B453&lt;40,B453,IF(VLOOKUP(B453,$BF$2:$BO$75,10,FALSE)="I",40,41))</f>
        <v>8</v>
      </c>
    </row>
    <row r="454" spans="1:55" ht="15" x14ac:dyDescent="0.25">
      <c r="A454">
        <v>6</v>
      </c>
      <c r="B454">
        <v>9</v>
      </c>
      <c r="E454">
        <v>49616</v>
      </c>
      <c r="F454">
        <v>65312</v>
      </c>
      <c r="G454">
        <v>22576</v>
      </c>
      <c r="H454">
        <v>52656</v>
      </c>
      <c r="K454">
        <v>28560</v>
      </c>
      <c r="L454">
        <v>61232</v>
      </c>
      <c r="O454">
        <v>29200</v>
      </c>
      <c r="P454">
        <v>56672</v>
      </c>
      <c r="S454">
        <v>30112</v>
      </c>
      <c r="T454">
        <v>59328</v>
      </c>
      <c r="W454">
        <v>29488</v>
      </c>
      <c r="X454">
        <v>57696</v>
      </c>
      <c r="AA454">
        <v>29744</v>
      </c>
      <c r="AB454">
        <v>57328</v>
      </c>
      <c r="AE454">
        <v>32128</v>
      </c>
      <c r="AF454">
        <v>60240</v>
      </c>
      <c r="AI454" s="151">
        <v>30240</v>
      </c>
      <c r="AJ454" s="151">
        <v>59616</v>
      </c>
      <c r="AM454" s="212">
        <v>30880</v>
      </c>
      <c r="AN454" s="212">
        <v>57536</v>
      </c>
      <c r="AQ454" s="221">
        <v>32272</v>
      </c>
      <c r="AR454" s="221">
        <v>61824</v>
      </c>
      <c r="AU454" s="223">
        <v>30512</v>
      </c>
      <c r="AV454" s="223">
        <v>59200</v>
      </c>
      <c r="AY454">
        <f>A454+1999</f>
        <v>2005</v>
      </c>
      <c r="AZ454" t="str">
        <f>VLOOKUP(B454,$BF$2:$BJ$75,4)</f>
        <v>Pine Units</v>
      </c>
      <c r="BA454" t="str">
        <f>VLOOKUP(B454,$BF$2:$BK$75,2)</f>
        <v>DawsonCreek</v>
      </c>
      <c r="BB454" t="str">
        <f>VLOOKUP(B454,$BF$2:$BK$75,3)</f>
        <v>Dawson Creek TSA</v>
      </c>
      <c r="BC454">
        <f>IF(B454&lt;40,B454,IF(VLOOKUP(B454,$BF$2:$BO$75,10,FALSE)="I",40,41))</f>
        <v>9</v>
      </c>
    </row>
    <row r="455" spans="1:55" ht="15" x14ac:dyDescent="0.25">
      <c r="A455">
        <v>6</v>
      </c>
      <c r="B455">
        <v>10</v>
      </c>
      <c r="E455">
        <v>0</v>
      </c>
      <c r="F455">
        <v>0</v>
      </c>
      <c r="G455">
        <v>0</v>
      </c>
      <c r="H455">
        <v>0</v>
      </c>
      <c r="K455">
        <v>0</v>
      </c>
      <c r="L455">
        <v>0</v>
      </c>
      <c r="O455">
        <v>0</v>
      </c>
      <c r="P455">
        <v>0</v>
      </c>
      <c r="S455">
        <v>0</v>
      </c>
      <c r="T455">
        <v>0</v>
      </c>
      <c r="W455">
        <v>0</v>
      </c>
      <c r="X455">
        <v>0</v>
      </c>
      <c r="AA455">
        <v>0</v>
      </c>
      <c r="AB455">
        <v>0</v>
      </c>
      <c r="AE455">
        <v>0</v>
      </c>
      <c r="AF455">
        <v>0</v>
      </c>
      <c r="AI455" s="151">
        <v>0</v>
      </c>
      <c r="AJ455" s="151">
        <v>0</v>
      </c>
      <c r="AM455" s="212">
        <v>0</v>
      </c>
      <c r="AN455" s="212">
        <v>0</v>
      </c>
      <c r="AQ455" s="221">
        <v>0</v>
      </c>
      <c r="AR455" s="221">
        <v>0</v>
      </c>
      <c r="AU455" s="223">
        <v>0</v>
      </c>
      <c r="AV455" s="223">
        <v>0</v>
      </c>
      <c r="AY455">
        <f>A455+1999</f>
        <v>2005</v>
      </c>
      <c r="AZ455" t="str">
        <f>VLOOKUP(B455,$BF$2:$BJ$75,4)</f>
        <v>Non-pine Units</v>
      </c>
      <c r="BA455" t="str">
        <f>VLOOKUP(B455,$BF$2:$BK$75,2)</f>
        <v>FortNelson</v>
      </c>
      <c r="BB455" t="str">
        <f>VLOOKUP(B455,$BF$2:$BK$75,3)</f>
        <v>Fort Nelson TSA</v>
      </c>
      <c r="BC455">
        <f>IF(B455&lt;40,B455,IF(VLOOKUP(B455,$BF$2:$BO$75,10,FALSE)="I",40,41))</f>
        <v>10</v>
      </c>
    </row>
    <row r="456" spans="1:55" ht="15" x14ac:dyDescent="0.25">
      <c r="A456">
        <v>6</v>
      </c>
      <c r="B456">
        <v>11</v>
      </c>
      <c r="E456">
        <v>2352</v>
      </c>
      <c r="F456">
        <v>7824</v>
      </c>
      <c r="G456">
        <v>1424</v>
      </c>
      <c r="H456">
        <v>13456</v>
      </c>
      <c r="K456">
        <v>816</v>
      </c>
      <c r="L456">
        <v>13808</v>
      </c>
      <c r="O456">
        <v>800</v>
      </c>
      <c r="P456">
        <v>15536</v>
      </c>
      <c r="S456">
        <v>2128</v>
      </c>
      <c r="T456">
        <v>15376</v>
      </c>
      <c r="W456">
        <v>400</v>
      </c>
      <c r="X456">
        <v>12704</v>
      </c>
      <c r="AA456">
        <v>1840</v>
      </c>
      <c r="AB456">
        <v>14800</v>
      </c>
      <c r="AE456">
        <v>2320</v>
      </c>
      <c r="AF456">
        <v>15856</v>
      </c>
      <c r="AI456" s="151">
        <v>2160</v>
      </c>
      <c r="AJ456" s="151">
        <v>14816</v>
      </c>
      <c r="AM456" s="212">
        <v>2384</v>
      </c>
      <c r="AN456" s="212">
        <v>15488</v>
      </c>
      <c r="AQ456" s="221">
        <v>576</v>
      </c>
      <c r="AR456" s="221">
        <v>11632</v>
      </c>
      <c r="AU456" s="223">
        <v>2208</v>
      </c>
      <c r="AV456" s="223">
        <v>16912</v>
      </c>
      <c r="AY456">
        <f>A456+1999</f>
        <v>2005</v>
      </c>
      <c r="AZ456" t="str">
        <f>VLOOKUP(B456,$BF$2:$BJ$75,4)</f>
        <v>Non-pine Units</v>
      </c>
      <c r="BA456" t="str">
        <f>VLOOKUP(B456,$BF$2:$BK$75,2)</f>
        <v>Fraser</v>
      </c>
      <c r="BB456" t="str">
        <f>VLOOKUP(B456,$BF$2:$BK$75,3)</f>
        <v>Fraser TSA</v>
      </c>
      <c r="BC456">
        <f>IF(B456&lt;40,B456,IF(VLOOKUP(B456,$BF$2:$BO$75,10,FALSE)="I",40,41))</f>
        <v>11</v>
      </c>
    </row>
    <row r="457" spans="1:55" ht="15" x14ac:dyDescent="0.25">
      <c r="A457">
        <v>6</v>
      </c>
      <c r="B457">
        <v>12</v>
      </c>
      <c r="E457">
        <v>6277216</v>
      </c>
      <c r="F457">
        <v>15463472</v>
      </c>
      <c r="G457">
        <v>10978208</v>
      </c>
      <c r="H457">
        <v>21950512</v>
      </c>
      <c r="K457">
        <v>10717520</v>
      </c>
      <c r="L457">
        <v>21356256</v>
      </c>
      <c r="O457">
        <v>10742352</v>
      </c>
      <c r="P457">
        <v>21424192</v>
      </c>
      <c r="S457">
        <v>10732624</v>
      </c>
      <c r="T457">
        <v>21418688</v>
      </c>
      <c r="W457">
        <v>10699184</v>
      </c>
      <c r="X457">
        <v>21358608</v>
      </c>
      <c r="AA457">
        <v>10727584</v>
      </c>
      <c r="AB457">
        <v>21382240</v>
      </c>
      <c r="AE457">
        <v>10772224</v>
      </c>
      <c r="AF457">
        <v>21362624</v>
      </c>
      <c r="AI457" s="151">
        <v>10635120</v>
      </c>
      <c r="AJ457" s="151">
        <v>21192800</v>
      </c>
      <c r="AM457" s="212">
        <v>10718320</v>
      </c>
      <c r="AN457" s="212">
        <v>21297712</v>
      </c>
      <c r="AQ457" s="221">
        <v>10656096</v>
      </c>
      <c r="AR457" s="221">
        <v>21248176</v>
      </c>
      <c r="AU457" s="223">
        <v>10683888</v>
      </c>
      <c r="AV457" s="223">
        <v>21298624</v>
      </c>
      <c r="AY457">
        <f>A457+1999</f>
        <v>2005</v>
      </c>
      <c r="AZ457" t="str">
        <f>VLOOKUP(B457,$BF$2:$BJ$75,4)</f>
        <v>Pine Units</v>
      </c>
      <c r="BA457" t="str">
        <f>VLOOKUP(B457,$BF$2:$BK$75,2)</f>
        <v>FtStJames</v>
      </c>
      <c r="BB457" t="str">
        <f>VLOOKUP(B457,$BF$2:$BK$75,3)</f>
        <v>Ft. St. James Forest District</v>
      </c>
      <c r="BC457">
        <f>IF(B457&lt;40,B457,IF(VLOOKUP(B457,$BF$2:$BO$75,10,FALSE)="I",40,41))</f>
        <v>12</v>
      </c>
    </row>
    <row r="458" spans="1:55" ht="15" x14ac:dyDescent="0.25">
      <c r="A458">
        <v>6</v>
      </c>
      <c r="B458">
        <v>13</v>
      </c>
      <c r="E458">
        <v>9248</v>
      </c>
      <c r="F458">
        <v>14272</v>
      </c>
      <c r="G458">
        <v>112</v>
      </c>
      <c r="H458">
        <v>14464</v>
      </c>
      <c r="K458">
        <v>112</v>
      </c>
      <c r="L458">
        <v>11680</v>
      </c>
      <c r="O458">
        <v>112</v>
      </c>
      <c r="P458">
        <v>13200</v>
      </c>
      <c r="S458">
        <v>112</v>
      </c>
      <c r="T458">
        <v>15328</v>
      </c>
      <c r="W458">
        <v>112</v>
      </c>
      <c r="X458">
        <v>14816</v>
      </c>
      <c r="AA458">
        <v>112</v>
      </c>
      <c r="AB458">
        <v>12304</v>
      </c>
      <c r="AE458">
        <v>112</v>
      </c>
      <c r="AF458">
        <v>14752</v>
      </c>
      <c r="AI458" s="151">
        <v>112</v>
      </c>
      <c r="AJ458" s="151">
        <v>12176</v>
      </c>
      <c r="AM458" s="212">
        <v>112</v>
      </c>
      <c r="AN458" s="212">
        <v>12048</v>
      </c>
      <c r="AQ458" s="221">
        <v>112</v>
      </c>
      <c r="AR458" s="221">
        <v>12224</v>
      </c>
      <c r="AU458" s="223">
        <v>112</v>
      </c>
      <c r="AV458" s="223">
        <v>12720</v>
      </c>
      <c r="AY458">
        <f>A458+1999</f>
        <v>2005</v>
      </c>
      <c r="AZ458" t="str">
        <f>VLOOKUP(B458,$BF$2:$BJ$75,4)</f>
        <v>Non-pine Units</v>
      </c>
      <c r="BA458" t="str">
        <f>VLOOKUP(B458,$BF$2:$BK$75,2)</f>
        <v>FtStJohn</v>
      </c>
      <c r="BB458" t="str">
        <f>VLOOKUP(B458,$BF$2:$BK$75,3)</f>
        <v>Ft. St. John TSA</v>
      </c>
      <c r="BC458">
        <f>IF(B458&lt;40,B458,IF(VLOOKUP(B458,$BF$2:$BO$75,10,FALSE)="I",40,41))</f>
        <v>13</v>
      </c>
    </row>
    <row r="459" spans="1:55" ht="15" x14ac:dyDescent="0.25">
      <c r="A459">
        <v>6</v>
      </c>
      <c r="B459">
        <v>14</v>
      </c>
      <c r="E459">
        <v>140800</v>
      </c>
      <c r="F459">
        <v>387776</v>
      </c>
      <c r="G459">
        <v>156000</v>
      </c>
      <c r="H459">
        <v>479216</v>
      </c>
      <c r="K459">
        <v>157344</v>
      </c>
      <c r="L459">
        <v>487072</v>
      </c>
      <c r="O459">
        <v>159232</v>
      </c>
      <c r="P459">
        <v>501296</v>
      </c>
      <c r="S459">
        <v>152960</v>
      </c>
      <c r="T459">
        <v>477200</v>
      </c>
      <c r="W459">
        <v>154016</v>
      </c>
      <c r="X459">
        <v>487072</v>
      </c>
      <c r="AA459">
        <v>156688</v>
      </c>
      <c r="AB459">
        <v>495216</v>
      </c>
      <c r="AE459">
        <v>145744</v>
      </c>
      <c r="AF459">
        <v>472768</v>
      </c>
      <c r="AI459" s="151">
        <v>151872</v>
      </c>
      <c r="AJ459" s="151">
        <v>482640</v>
      </c>
      <c r="AM459" s="212">
        <v>150768</v>
      </c>
      <c r="AN459" s="212">
        <v>474864</v>
      </c>
      <c r="AQ459" s="221">
        <v>149088</v>
      </c>
      <c r="AR459" s="221">
        <v>488528</v>
      </c>
      <c r="AU459" s="223">
        <v>148768</v>
      </c>
      <c r="AV459" s="223">
        <v>478000</v>
      </c>
      <c r="AY459">
        <f>A459+1999</f>
        <v>2005</v>
      </c>
      <c r="AZ459" t="str">
        <f>VLOOKUP(B459,$BF$2:$BJ$75,4)</f>
        <v>Pine Units</v>
      </c>
      <c r="BA459" t="str">
        <f>VLOOKUP(B459,$BF$2:$BK$75,2)</f>
        <v>Golden</v>
      </c>
      <c r="BB459" t="str">
        <f>VLOOKUP(B459,$BF$2:$BK$75,3)</f>
        <v>Golden TSA</v>
      </c>
      <c r="BC459">
        <f>IF(B459&lt;40,B459,IF(VLOOKUP(B459,$BF$2:$BO$75,10,FALSE)="I",40,41))</f>
        <v>14</v>
      </c>
    </row>
    <row r="460" spans="1:55" ht="15" x14ac:dyDescent="0.25">
      <c r="A460">
        <v>6</v>
      </c>
      <c r="B460">
        <v>15</v>
      </c>
      <c r="E460">
        <v>266064</v>
      </c>
      <c r="F460">
        <v>472816</v>
      </c>
      <c r="G460">
        <v>215552</v>
      </c>
      <c r="H460">
        <v>591872</v>
      </c>
      <c r="K460">
        <v>218704</v>
      </c>
      <c r="L460">
        <v>574800</v>
      </c>
      <c r="O460">
        <v>212160</v>
      </c>
      <c r="P460">
        <v>567536</v>
      </c>
      <c r="S460">
        <v>221504</v>
      </c>
      <c r="T460">
        <v>579008</v>
      </c>
      <c r="W460">
        <v>217472</v>
      </c>
      <c r="X460">
        <v>586576</v>
      </c>
      <c r="AA460">
        <v>212752</v>
      </c>
      <c r="AB460">
        <v>589936</v>
      </c>
      <c r="AE460">
        <v>216240</v>
      </c>
      <c r="AF460">
        <v>589936</v>
      </c>
      <c r="AI460" s="151">
        <v>231824</v>
      </c>
      <c r="AJ460" s="151">
        <v>599248</v>
      </c>
      <c r="AM460" s="212">
        <v>204880</v>
      </c>
      <c r="AN460" s="212">
        <v>562320</v>
      </c>
      <c r="AQ460" s="221">
        <v>211920</v>
      </c>
      <c r="AR460" s="221">
        <v>575200</v>
      </c>
      <c r="AU460" s="223">
        <v>216192</v>
      </c>
      <c r="AV460" s="223">
        <v>585584</v>
      </c>
      <c r="AY460">
        <f>A460+1999</f>
        <v>2005</v>
      </c>
      <c r="AZ460" t="str">
        <f>VLOOKUP(B460,$BF$2:$BJ$75,4)</f>
        <v>Pine Units</v>
      </c>
      <c r="BA460" t="str">
        <f>VLOOKUP(B460,$BF$2:$BK$75,2)</f>
        <v>Invermere</v>
      </c>
      <c r="BB460" t="str">
        <f>VLOOKUP(B460,$BF$2:$BK$75,3)</f>
        <v>Invermere TSA</v>
      </c>
      <c r="BC460">
        <f>IF(B460&lt;40,B460,IF(VLOOKUP(B460,$BF$2:$BO$75,10,FALSE)="I",40,41))</f>
        <v>15</v>
      </c>
    </row>
    <row r="461" spans="1:55" ht="15" x14ac:dyDescent="0.25">
      <c r="A461">
        <v>6</v>
      </c>
      <c r="B461">
        <v>16</v>
      </c>
      <c r="E461">
        <v>0</v>
      </c>
      <c r="F461">
        <v>0</v>
      </c>
      <c r="G461">
        <v>0</v>
      </c>
      <c r="H461">
        <v>512</v>
      </c>
      <c r="K461">
        <v>0</v>
      </c>
      <c r="L461">
        <v>1568</v>
      </c>
      <c r="O461">
        <v>0</v>
      </c>
      <c r="P461">
        <v>592</v>
      </c>
      <c r="S461">
        <v>0</v>
      </c>
      <c r="T461">
        <v>384</v>
      </c>
      <c r="W461">
        <v>0</v>
      </c>
      <c r="X461">
        <v>1376</v>
      </c>
      <c r="AA461">
        <v>0</v>
      </c>
      <c r="AB461">
        <v>1952</v>
      </c>
      <c r="AE461">
        <v>0</v>
      </c>
      <c r="AF461">
        <v>1712</v>
      </c>
      <c r="AI461" s="151">
        <v>0</v>
      </c>
      <c r="AJ461" s="151">
        <v>624</v>
      </c>
      <c r="AM461" s="212">
        <v>0</v>
      </c>
      <c r="AN461" s="212">
        <v>2000</v>
      </c>
      <c r="AQ461" s="221">
        <v>0</v>
      </c>
      <c r="AR461" s="221">
        <v>432</v>
      </c>
      <c r="AU461" s="223">
        <v>0</v>
      </c>
      <c r="AV461" s="223">
        <v>1376</v>
      </c>
      <c r="AY461">
        <f>A461+1999</f>
        <v>2005</v>
      </c>
      <c r="AZ461" t="str">
        <f>VLOOKUP(B461,$BF$2:$BJ$75,4)</f>
        <v>Non-pine Units</v>
      </c>
      <c r="BA461" t="str">
        <f>VLOOKUP(B461,$BF$2:$BK$75,2)</f>
        <v>Kalum</v>
      </c>
      <c r="BB461" t="str">
        <f>VLOOKUP(B461,$BF$2:$BK$75,3)</f>
        <v>Kalum TSA</v>
      </c>
      <c r="BC461">
        <f>IF(B461&lt;40,B461,IF(VLOOKUP(B461,$BF$2:$BO$75,10,FALSE)="I",40,41))</f>
        <v>16</v>
      </c>
    </row>
    <row r="462" spans="1:55" ht="15" x14ac:dyDescent="0.25">
      <c r="A462">
        <v>6</v>
      </c>
      <c r="B462">
        <v>17</v>
      </c>
      <c r="E462">
        <v>3094736</v>
      </c>
      <c r="F462">
        <v>6742224</v>
      </c>
      <c r="G462">
        <v>5773264</v>
      </c>
      <c r="H462">
        <v>10264720</v>
      </c>
      <c r="K462">
        <v>5926496</v>
      </c>
      <c r="L462">
        <v>10408640</v>
      </c>
      <c r="O462">
        <v>6049248</v>
      </c>
      <c r="P462">
        <v>10634880</v>
      </c>
      <c r="S462">
        <v>6125824</v>
      </c>
      <c r="T462">
        <v>10673152</v>
      </c>
      <c r="W462">
        <v>6101568</v>
      </c>
      <c r="X462">
        <v>10705584</v>
      </c>
      <c r="AA462">
        <v>6072848</v>
      </c>
      <c r="AB462">
        <v>10630928</v>
      </c>
      <c r="AE462">
        <v>6207504</v>
      </c>
      <c r="AF462">
        <v>10821392</v>
      </c>
      <c r="AI462" s="151">
        <v>6248064</v>
      </c>
      <c r="AJ462" s="151">
        <v>10887504</v>
      </c>
      <c r="AM462" s="212">
        <v>6183648</v>
      </c>
      <c r="AN462" s="212">
        <v>10801072</v>
      </c>
      <c r="AQ462" s="221">
        <v>6176592</v>
      </c>
      <c r="AR462" s="221">
        <v>10873840</v>
      </c>
      <c r="AU462" s="223">
        <v>6171376</v>
      </c>
      <c r="AV462" s="223">
        <v>10793664</v>
      </c>
      <c r="AY462">
        <f>A462+1999</f>
        <v>2005</v>
      </c>
      <c r="AZ462" t="str">
        <f>VLOOKUP(B462,$BF$2:$BJ$75,4)</f>
        <v>Pine Units</v>
      </c>
      <c r="BA462" t="str">
        <f>VLOOKUP(B462,$BF$2:$BK$75,2)</f>
        <v>Kamloops</v>
      </c>
      <c r="BB462" t="str">
        <f>VLOOKUP(B462,$BF$2:$BK$75,3)</f>
        <v>Kamloops TSA</v>
      </c>
      <c r="BC462">
        <f>IF(B462&lt;40,B462,IF(VLOOKUP(B462,$BF$2:$BO$75,10,FALSE)="I",40,41))</f>
        <v>17</v>
      </c>
    </row>
    <row r="463" spans="1:55" ht="15" x14ac:dyDescent="0.25">
      <c r="A463">
        <v>6</v>
      </c>
      <c r="B463">
        <v>18</v>
      </c>
      <c r="E463">
        <v>0</v>
      </c>
      <c r="F463">
        <v>0</v>
      </c>
      <c r="G463">
        <v>0</v>
      </c>
      <c r="H463">
        <v>0</v>
      </c>
      <c r="K463">
        <v>0</v>
      </c>
      <c r="L463">
        <v>0</v>
      </c>
      <c r="O463">
        <v>0</v>
      </c>
      <c r="P463">
        <v>0</v>
      </c>
      <c r="S463">
        <v>0</v>
      </c>
      <c r="T463">
        <v>0</v>
      </c>
      <c r="W463">
        <v>0</v>
      </c>
      <c r="X463">
        <v>0</v>
      </c>
      <c r="AA463">
        <v>0</v>
      </c>
      <c r="AB463">
        <v>0</v>
      </c>
      <c r="AE463">
        <v>0</v>
      </c>
      <c r="AF463">
        <v>0</v>
      </c>
      <c r="AI463" s="151">
        <v>0</v>
      </c>
      <c r="AJ463" s="151">
        <v>0</v>
      </c>
      <c r="AM463" s="212">
        <v>0</v>
      </c>
      <c r="AN463" s="212">
        <v>0</v>
      </c>
      <c r="AQ463" s="221">
        <v>0</v>
      </c>
      <c r="AR463" s="221">
        <v>0</v>
      </c>
      <c r="AU463" s="223">
        <v>0</v>
      </c>
      <c r="AV463" s="223">
        <v>0</v>
      </c>
      <c r="AY463">
        <f>A463+1999</f>
        <v>2005</v>
      </c>
      <c r="AZ463" t="str">
        <f>VLOOKUP(B463,$BF$2:$BJ$75,4)</f>
        <v>Non-pine Units</v>
      </c>
      <c r="BA463" t="str">
        <f>VLOOKUP(B463,$BF$2:$BK$75,2)</f>
        <v>Kingcome</v>
      </c>
      <c r="BB463" t="str">
        <f>VLOOKUP(B463,$BF$2:$BK$75,3)</f>
        <v>Kingcome TSA</v>
      </c>
      <c r="BC463">
        <f>IF(B463&lt;40,B463,IF(VLOOKUP(B463,$BF$2:$BO$75,10,FALSE)="I",40,41))</f>
        <v>18</v>
      </c>
    </row>
    <row r="464" spans="1:55" ht="15" x14ac:dyDescent="0.25">
      <c r="A464">
        <v>6</v>
      </c>
      <c r="B464">
        <v>19</v>
      </c>
      <c r="E464">
        <v>3376</v>
      </c>
      <c r="F464">
        <v>8192</v>
      </c>
      <c r="G464">
        <v>176</v>
      </c>
      <c r="H464">
        <v>5680</v>
      </c>
      <c r="K464">
        <v>240</v>
      </c>
      <c r="L464">
        <v>3088</v>
      </c>
      <c r="O464">
        <v>192</v>
      </c>
      <c r="P464">
        <v>4960</v>
      </c>
      <c r="S464">
        <v>192</v>
      </c>
      <c r="T464">
        <v>7008</v>
      </c>
      <c r="W464">
        <v>240</v>
      </c>
      <c r="X464">
        <v>3968</v>
      </c>
      <c r="AA464">
        <v>192</v>
      </c>
      <c r="AB464">
        <v>6608</v>
      </c>
      <c r="AE464">
        <v>160</v>
      </c>
      <c r="AF464">
        <v>3504</v>
      </c>
      <c r="AI464" s="151">
        <v>240</v>
      </c>
      <c r="AJ464" s="151">
        <v>4704</v>
      </c>
      <c r="AM464" s="212">
        <v>240</v>
      </c>
      <c r="AN464" s="212">
        <v>5712</v>
      </c>
      <c r="AQ464" s="221">
        <v>160</v>
      </c>
      <c r="AR464" s="221">
        <v>4240</v>
      </c>
      <c r="AU464" s="223">
        <v>160</v>
      </c>
      <c r="AV464" s="223">
        <v>6192</v>
      </c>
      <c r="AY464">
        <f>A464+1999</f>
        <v>2005</v>
      </c>
      <c r="AZ464" t="str">
        <f>VLOOKUP(B464,$BF$2:$BJ$75,4)</f>
        <v>Non-pine Units</v>
      </c>
      <c r="BA464" t="str">
        <f>VLOOKUP(B464,$BF$2:$BK$75,2)</f>
        <v>Kispiox</v>
      </c>
      <c r="BB464" t="str">
        <f>VLOOKUP(B464,$BF$2:$BK$75,3)</f>
        <v>Kispiox TSA</v>
      </c>
      <c r="BC464">
        <f>IF(B464&lt;40,B464,IF(VLOOKUP(B464,$BF$2:$BO$75,10,FALSE)="I",40,41))</f>
        <v>19</v>
      </c>
    </row>
    <row r="465" spans="1:55" ht="15" x14ac:dyDescent="0.25">
      <c r="A465">
        <v>6</v>
      </c>
      <c r="B465">
        <v>20</v>
      </c>
      <c r="E465">
        <v>260752</v>
      </c>
      <c r="F465">
        <v>481536</v>
      </c>
      <c r="G465">
        <v>287600</v>
      </c>
      <c r="H465">
        <v>638992</v>
      </c>
      <c r="K465">
        <v>301232</v>
      </c>
      <c r="L465">
        <v>647248</v>
      </c>
      <c r="O465">
        <v>293984</v>
      </c>
      <c r="P465">
        <v>650528</v>
      </c>
      <c r="S465">
        <v>295952</v>
      </c>
      <c r="T465">
        <v>648208</v>
      </c>
      <c r="W465">
        <v>297280</v>
      </c>
      <c r="X465">
        <v>652032</v>
      </c>
      <c r="AA465">
        <v>312128</v>
      </c>
      <c r="AB465">
        <v>650784</v>
      </c>
      <c r="AE465">
        <v>301120</v>
      </c>
      <c r="AF465">
        <v>653008</v>
      </c>
      <c r="AI465" s="151">
        <v>297232</v>
      </c>
      <c r="AJ465" s="151">
        <v>641296</v>
      </c>
      <c r="AM465" s="212">
        <v>304976</v>
      </c>
      <c r="AN465" s="212">
        <v>647600</v>
      </c>
      <c r="AQ465" s="221">
        <v>302384</v>
      </c>
      <c r="AR465" s="221">
        <v>637568</v>
      </c>
      <c r="AU465" s="223">
        <v>293216</v>
      </c>
      <c r="AV465" s="223">
        <v>643568</v>
      </c>
      <c r="AY465">
        <f>A465+1999</f>
        <v>2005</v>
      </c>
      <c r="AZ465" t="str">
        <f>VLOOKUP(B465,$BF$2:$BJ$75,4)</f>
        <v>Pine Units</v>
      </c>
      <c r="BA465" t="str">
        <f>VLOOKUP(B465,$BF$2:$BK$75,2)</f>
        <v>KootenayLake</v>
      </c>
      <c r="BB465" t="str">
        <f>VLOOKUP(B465,$BF$2:$BK$75,3)</f>
        <v>Kootenay Lake TSA</v>
      </c>
      <c r="BC465">
        <f>IF(B465&lt;40,B465,IF(VLOOKUP(B465,$BF$2:$BO$75,10,FALSE)="I",40,41))</f>
        <v>20</v>
      </c>
    </row>
    <row r="466" spans="1:55" ht="15" x14ac:dyDescent="0.25">
      <c r="A466">
        <v>6</v>
      </c>
      <c r="B466">
        <v>21</v>
      </c>
      <c r="E466">
        <v>5096800</v>
      </c>
      <c r="F466">
        <v>24622144</v>
      </c>
      <c r="G466">
        <v>14989808</v>
      </c>
      <c r="H466">
        <v>34991856</v>
      </c>
      <c r="K466">
        <v>15067712</v>
      </c>
      <c r="L466">
        <v>34512464</v>
      </c>
      <c r="O466">
        <v>15031680</v>
      </c>
      <c r="P466">
        <v>34677264</v>
      </c>
      <c r="S466">
        <v>15021760</v>
      </c>
      <c r="T466">
        <v>34522016</v>
      </c>
      <c r="W466">
        <v>15010480</v>
      </c>
      <c r="X466">
        <v>34391248</v>
      </c>
      <c r="AA466">
        <v>14963504</v>
      </c>
      <c r="AB466">
        <v>34421152</v>
      </c>
      <c r="AE466">
        <v>14991504</v>
      </c>
      <c r="AF466">
        <v>34266384</v>
      </c>
      <c r="AI466" s="151">
        <v>14877120</v>
      </c>
      <c r="AJ466" s="151">
        <v>34168528</v>
      </c>
      <c r="AM466" s="212">
        <v>14951680</v>
      </c>
      <c r="AN466" s="212">
        <v>34134528</v>
      </c>
      <c r="AQ466" s="221">
        <v>14907696</v>
      </c>
      <c r="AR466" s="221">
        <v>34069184</v>
      </c>
      <c r="AU466" s="223">
        <v>14976240</v>
      </c>
      <c r="AV466" s="223">
        <v>34154432</v>
      </c>
      <c r="AY466">
        <f>A466+1999</f>
        <v>2005</v>
      </c>
      <c r="AZ466" t="str">
        <f>VLOOKUP(B466,$BF$2:$BJ$75,4)</f>
        <v>Pine Units</v>
      </c>
      <c r="BA466" t="str">
        <f>VLOOKUP(B466,$BF$2:$BK$75,2)</f>
        <v>Lakes</v>
      </c>
      <c r="BB466" t="str">
        <f>VLOOKUP(B466,$BF$2:$BK$75,3)</f>
        <v>Lakes TSA</v>
      </c>
      <c r="BC466">
        <f>IF(B466&lt;40,B466,IF(VLOOKUP(B466,$BF$2:$BO$75,10,FALSE)="I",40,41))</f>
        <v>21</v>
      </c>
    </row>
    <row r="467" spans="1:55" ht="15" x14ac:dyDescent="0.25">
      <c r="A467">
        <v>6</v>
      </c>
      <c r="B467">
        <v>22</v>
      </c>
      <c r="E467">
        <v>143008</v>
      </c>
      <c r="F467">
        <v>267376</v>
      </c>
      <c r="G467">
        <v>402464</v>
      </c>
      <c r="H467">
        <v>652880</v>
      </c>
      <c r="K467">
        <v>408208</v>
      </c>
      <c r="L467">
        <v>669504</v>
      </c>
      <c r="O467">
        <v>403584</v>
      </c>
      <c r="P467">
        <v>656272</v>
      </c>
      <c r="S467">
        <v>381344</v>
      </c>
      <c r="T467">
        <v>651376</v>
      </c>
      <c r="W467">
        <v>420224</v>
      </c>
      <c r="X467">
        <v>697184</v>
      </c>
      <c r="AA467">
        <v>392768</v>
      </c>
      <c r="AB467">
        <v>651856</v>
      </c>
      <c r="AE467">
        <v>398480</v>
      </c>
      <c r="AF467">
        <v>662784</v>
      </c>
      <c r="AI467" s="151">
        <v>407968</v>
      </c>
      <c r="AJ467" s="151">
        <v>675440</v>
      </c>
      <c r="AM467" s="212">
        <v>403216</v>
      </c>
      <c r="AN467" s="212">
        <v>660144</v>
      </c>
      <c r="AQ467" s="221">
        <v>417312</v>
      </c>
      <c r="AR467" s="221">
        <v>680048</v>
      </c>
      <c r="AU467" s="223">
        <v>407088</v>
      </c>
      <c r="AV467" s="223">
        <v>666512</v>
      </c>
      <c r="AY467">
        <f>A467+1999</f>
        <v>2005</v>
      </c>
      <c r="AZ467" t="str">
        <f>VLOOKUP(B467,$BF$2:$BJ$75,4)</f>
        <v>Pine Units</v>
      </c>
      <c r="BA467" t="str">
        <f>VLOOKUP(B467,$BF$2:$BK$75,2)</f>
        <v>Lillooet</v>
      </c>
      <c r="BB467" t="str">
        <f>VLOOKUP(B467,$BF$2:$BK$75,3)</f>
        <v>Lillooet TSA</v>
      </c>
      <c r="BC467">
        <f>IF(B467&lt;40,B467,IF(VLOOKUP(B467,$BF$2:$BO$75,10,FALSE)="I",40,41))</f>
        <v>22</v>
      </c>
    </row>
    <row r="468" spans="1:55" ht="15" x14ac:dyDescent="0.25">
      <c r="A468">
        <v>6</v>
      </c>
      <c r="B468">
        <v>23</v>
      </c>
      <c r="E468">
        <v>380256</v>
      </c>
      <c r="F468">
        <v>668928</v>
      </c>
      <c r="G468">
        <v>661760</v>
      </c>
      <c r="H468">
        <v>1342304</v>
      </c>
      <c r="K468">
        <v>682608</v>
      </c>
      <c r="L468">
        <v>1373184</v>
      </c>
      <c r="O468">
        <v>632992</v>
      </c>
      <c r="P468">
        <v>1321472</v>
      </c>
      <c r="S468">
        <v>651936</v>
      </c>
      <c r="T468">
        <v>1347296</v>
      </c>
      <c r="W468">
        <v>631552</v>
      </c>
      <c r="X468">
        <v>1323120</v>
      </c>
      <c r="AA468">
        <v>605008</v>
      </c>
      <c r="AB468">
        <v>1283440</v>
      </c>
      <c r="AE468">
        <v>611792</v>
      </c>
      <c r="AF468">
        <v>1290672</v>
      </c>
      <c r="AI468" s="151">
        <v>624416</v>
      </c>
      <c r="AJ468" s="151">
        <v>1303952</v>
      </c>
      <c r="AM468" s="212">
        <v>629568</v>
      </c>
      <c r="AN468" s="212">
        <v>1305312</v>
      </c>
      <c r="AQ468" s="221">
        <v>617472</v>
      </c>
      <c r="AR468" s="221">
        <v>1284032</v>
      </c>
      <c r="AU468" s="223">
        <v>609968</v>
      </c>
      <c r="AV468" s="223">
        <v>1282512</v>
      </c>
      <c r="AY468">
        <f>A468+1999</f>
        <v>2005</v>
      </c>
      <c r="AZ468" t="str">
        <f>VLOOKUP(B468,$BF$2:$BJ$75,4)</f>
        <v>Pine Units</v>
      </c>
      <c r="BA468" t="str">
        <f>VLOOKUP(B468,$BF$2:$BK$75,2)</f>
        <v>Mackenzie</v>
      </c>
      <c r="BB468" t="str">
        <f>VLOOKUP(B468,$BF$2:$BK$75,3)</f>
        <v>Mackenzie TSA</v>
      </c>
      <c r="BC468">
        <f>IF(B468&lt;40,B468,IF(VLOOKUP(B468,$BF$2:$BO$75,10,FALSE)="I",40,41))</f>
        <v>23</v>
      </c>
    </row>
    <row r="469" spans="1:55" ht="15" x14ac:dyDescent="0.25">
      <c r="A469">
        <v>6</v>
      </c>
      <c r="B469">
        <v>24</v>
      </c>
      <c r="E469">
        <v>1864640</v>
      </c>
      <c r="F469">
        <v>3622752</v>
      </c>
      <c r="G469">
        <v>1250800</v>
      </c>
      <c r="H469">
        <v>3350800</v>
      </c>
      <c r="K469">
        <v>1252704</v>
      </c>
      <c r="L469">
        <v>3361440</v>
      </c>
      <c r="O469">
        <v>1261584</v>
      </c>
      <c r="P469">
        <v>3357968</v>
      </c>
      <c r="S469">
        <v>1266912</v>
      </c>
      <c r="T469">
        <v>3368848</v>
      </c>
      <c r="W469">
        <v>1249824</v>
      </c>
      <c r="X469">
        <v>3366080</v>
      </c>
      <c r="AA469">
        <v>1250736</v>
      </c>
      <c r="AB469">
        <v>3326400</v>
      </c>
      <c r="AE469">
        <v>1300192</v>
      </c>
      <c r="AF469">
        <v>3380928</v>
      </c>
      <c r="AI469" s="151">
        <v>1243232</v>
      </c>
      <c r="AJ469" s="151">
        <v>3309440</v>
      </c>
      <c r="AM469" s="212">
        <v>1255312</v>
      </c>
      <c r="AN469" s="212">
        <v>3316976</v>
      </c>
      <c r="AQ469" s="221">
        <v>1275008</v>
      </c>
      <c r="AR469" s="221">
        <v>3331664</v>
      </c>
      <c r="AU469" s="223">
        <v>1248256</v>
      </c>
      <c r="AV469" s="223">
        <v>3322944</v>
      </c>
      <c r="AY469">
        <f>A469+1999</f>
        <v>2005</v>
      </c>
      <c r="AZ469" t="str">
        <f>VLOOKUP(B469,$BF$2:$BJ$75,4)</f>
        <v>Pine Units</v>
      </c>
      <c r="BA469" t="str">
        <f>VLOOKUP(B469,$BF$2:$BK$75,2)</f>
        <v>Merritt</v>
      </c>
      <c r="BB469" t="str">
        <f>VLOOKUP(B469,$BF$2:$BK$75,3)</f>
        <v>Merritt TSA</v>
      </c>
      <c r="BC469">
        <f>IF(B469&lt;40,B469,IF(VLOOKUP(B469,$BF$2:$BO$75,10,FALSE)="I",40,41))</f>
        <v>24</v>
      </c>
    </row>
    <row r="470" spans="1:55" ht="15" x14ac:dyDescent="0.25">
      <c r="A470">
        <v>6</v>
      </c>
      <c r="B470">
        <v>25</v>
      </c>
      <c r="E470">
        <v>0</v>
      </c>
      <c r="F470">
        <v>0</v>
      </c>
      <c r="G470">
        <v>3040</v>
      </c>
      <c r="H470">
        <v>18576</v>
      </c>
      <c r="K470">
        <v>1888</v>
      </c>
      <c r="L470">
        <v>22048</v>
      </c>
      <c r="O470">
        <v>3520</v>
      </c>
      <c r="P470">
        <v>18992</v>
      </c>
      <c r="S470">
        <v>3168</v>
      </c>
      <c r="T470">
        <v>25712</v>
      </c>
      <c r="W470">
        <v>2864</v>
      </c>
      <c r="X470">
        <v>18512</v>
      </c>
      <c r="AA470">
        <v>3040</v>
      </c>
      <c r="AB470">
        <v>19984</v>
      </c>
      <c r="AE470">
        <v>2672</v>
      </c>
      <c r="AF470">
        <v>27056</v>
      </c>
      <c r="AI470" s="151">
        <v>3184</v>
      </c>
      <c r="AJ470" s="151">
        <v>24544</v>
      </c>
      <c r="AM470" s="212">
        <v>2304</v>
      </c>
      <c r="AN470" s="212">
        <v>24000</v>
      </c>
      <c r="AQ470" s="221">
        <v>3232</v>
      </c>
      <c r="AR470" s="221">
        <v>25840</v>
      </c>
      <c r="AU470" s="223">
        <v>3088</v>
      </c>
      <c r="AV470" s="223">
        <v>22544</v>
      </c>
      <c r="AY470">
        <f>A470+1999</f>
        <v>2005</v>
      </c>
      <c r="AZ470" t="str">
        <f>VLOOKUP(B470,$BF$2:$BJ$75,4)</f>
        <v>Non-pine Units</v>
      </c>
      <c r="BA470" t="str">
        <f>VLOOKUP(B470,$BF$2:$BK$75,2)</f>
        <v>MidCoast</v>
      </c>
      <c r="BB470" t="str">
        <f>VLOOKUP(B470,$BF$2:$BK$75,3)</f>
        <v>Mid Coast TSA</v>
      </c>
      <c r="BC470">
        <f>IF(B470&lt;40,B470,IF(VLOOKUP(B470,$BF$2:$BO$75,10,FALSE)="I",40,41))</f>
        <v>25</v>
      </c>
    </row>
    <row r="471" spans="1:55" ht="15" x14ac:dyDescent="0.25">
      <c r="A471">
        <v>6</v>
      </c>
      <c r="B471">
        <v>26</v>
      </c>
      <c r="E471">
        <v>1596128</v>
      </c>
      <c r="F471">
        <v>3769232</v>
      </c>
      <c r="G471">
        <v>3762304</v>
      </c>
      <c r="H471">
        <v>6705616</v>
      </c>
      <c r="K471">
        <v>3754736</v>
      </c>
      <c r="L471">
        <v>6624848</v>
      </c>
      <c r="O471">
        <v>3716832</v>
      </c>
      <c r="P471">
        <v>6606704</v>
      </c>
      <c r="S471">
        <v>3734304</v>
      </c>
      <c r="T471">
        <v>6571344</v>
      </c>
      <c r="W471">
        <v>3746512</v>
      </c>
      <c r="X471">
        <v>6574256</v>
      </c>
      <c r="AA471">
        <v>3717712</v>
      </c>
      <c r="AB471">
        <v>6559264</v>
      </c>
      <c r="AE471">
        <v>3746400</v>
      </c>
      <c r="AF471">
        <v>6595024</v>
      </c>
      <c r="AI471" s="151">
        <v>3732064</v>
      </c>
      <c r="AJ471" s="151">
        <v>6557136</v>
      </c>
      <c r="AM471" s="212">
        <v>3742656</v>
      </c>
      <c r="AN471" s="212">
        <v>6604672</v>
      </c>
      <c r="AQ471" s="221">
        <v>3714576</v>
      </c>
      <c r="AR471" s="221">
        <v>6566208</v>
      </c>
      <c r="AU471" s="223">
        <v>3758144</v>
      </c>
      <c r="AV471" s="223">
        <v>6584560</v>
      </c>
      <c r="AY471">
        <f>A471+1999</f>
        <v>2005</v>
      </c>
      <c r="AZ471" t="str">
        <f>VLOOKUP(B471,$BF$2:$BJ$75,4)</f>
        <v>Pine Units</v>
      </c>
      <c r="BA471" t="str">
        <f>VLOOKUP(B471,$BF$2:$BK$75,2)</f>
        <v>Morice</v>
      </c>
      <c r="BB471" t="str">
        <f>VLOOKUP(B471,$BF$2:$BK$75,3)</f>
        <v>Morice TSA</v>
      </c>
      <c r="BC471">
        <f>IF(B471&lt;40,B471,IF(VLOOKUP(B471,$BF$2:$BO$75,10,FALSE)="I",40,41))</f>
        <v>26</v>
      </c>
    </row>
    <row r="472" spans="1:55" ht="15" x14ac:dyDescent="0.25">
      <c r="A472">
        <v>6</v>
      </c>
      <c r="B472">
        <v>27</v>
      </c>
      <c r="E472">
        <v>336</v>
      </c>
      <c r="F472">
        <v>1776</v>
      </c>
      <c r="G472">
        <v>2336</v>
      </c>
      <c r="H472">
        <v>4672</v>
      </c>
      <c r="K472">
        <v>2336</v>
      </c>
      <c r="L472">
        <v>5056</v>
      </c>
      <c r="O472">
        <v>1616</v>
      </c>
      <c r="P472">
        <v>3952</v>
      </c>
      <c r="S472">
        <v>1952</v>
      </c>
      <c r="T472">
        <v>4672</v>
      </c>
      <c r="W472">
        <v>1232</v>
      </c>
      <c r="X472">
        <v>3696</v>
      </c>
      <c r="AA472">
        <v>896</v>
      </c>
      <c r="AB472">
        <v>3232</v>
      </c>
      <c r="AE472">
        <v>1232</v>
      </c>
      <c r="AF472">
        <v>3952</v>
      </c>
      <c r="AI472" s="151">
        <v>2336</v>
      </c>
      <c r="AJ472" s="151">
        <v>4928</v>
      </c>
      <c r="AM472" s="212">
        <v>2336</v>
      </c>
      <c r="AN472" s="212">
        <v>5136</v>
      </c>
      <c r="AQ472" s="221">
        <v>2336</v>
      </c>
      <c r="AR472" s="221">
        <v>4800</v>
      </c>
      <c r="AU472" s="223">
        <v>1232</v>
      </c>
      <c r="AV472" s="223">
        <v>3824</v>
      </c>
      <c r="AY472">
        <f>A472+1999</f>
        <v>2005</v>
      </c>
      <c r="AZ472" t="str">
        <f>VLOOKUP(B472,$BF$2:$BJ$75,4)</f>
        <v>Non-pine Units</v>
      </c>
      <c r="BA472" t="str">
        <f>VLOOKUP(B472,$BF$2:$BK$75,2)</f>
        <v>Nass</v>
      </c>
      <c r="BB472" t="str">
        <f>VLOOKUP(B472,$BF$2:$BK$75,3)</f>
        <v>Nass TSA</v>
      </c>
      <c r="BC472">
        <f>IF(B472&lt;40,B472,IF(VLOOKUP(B472,$BF$2:$BO$75,10,FALSE)="I",40,41))</f>
        <v>27</v>
      </c>
    </row>
    <row r="473" spans="1:55" ht="15" x14ac:dyDescent="0.25">
      <c r="A473">
        <v>6</v>
      </c>
      <c r="B473">
        <v>28</v>
      </c>
      <c r="E473">
        <v>0</v>
      </c>
      <c r="F473">
        <v>0</v>
      </c>
      <c r="G473">
        <v>0</v>
      </c>
      <c r="H473">
        <v>0</v>
      </c>
      <c r="K473">
        <v>0</v>
      </c>
      <c r="L473">
        <v>0</v>
      </c>
      <c r="O473">
        <v>0</v>
      </c>
      <c r="P473">
        <v>0</v>
      </c>
      <c r="S473">
        <v>0</v>
      </c>
      <c r="T473">
        <v>0</v>
      </c>
      <c r="W473">
        <v>0</v>
      </c>
      <c r="X473">
        <v>0</v>
      </c>
      <c r="AA473">
        <v>0</v>
      </c>
      <c r="AB473">
        <v>0</v>
      </c>
      <c r="AE473">
        <v>0</v>
      </c>
      <c r="AF473">
        <v>0</v>
      </c>
      <c r="AI473" s="151">
        <v>0</v>
      </c>
      <c r="AJ473" s="151">
        <v>0</v>
      </c>
      <c r="AM473" s="212">
        <v>0</v>
      </c>
      <c r="AN473" s="212">
        <v>0</v>
      </c>
      <c r="AQ473" s="221">
        <v>0</v>
      </c>
      <c r="AR473" s="221">
        <v>0</v>
      </c>
      <c r="AU473" s="223">
        <v>0</v>
      </c>
      <c r="AV473" s="223">
        <v>0</v>
      </c>
      <c r="AY473">
        <f>A473+1999</f>
        <v>2005</v>
      </c>
      <c r="AZ473" t="str">
        <f>VLOOKUP(B473,$BF$2:$BJ$75,4)</f>
        <v>Non-pine Units</v>
      </c>
      <c r="BA473" t="str">
        <f>VLOOKUP(B473,$BF$2:$BK$75,2)</f>
        <v>NorthCoast</v>
      </c>
      <c r="BB473" t="str">
        <f>VLOOKUP(B473,$BF$2:$BK$75,3)</f>
        <v>North Coast TSA</v>
      </c>
      <c r="BC473">
        <f>IF(B473&lt;40,B473,IF(VLOOKUP(B473,$BF$2:$BO$75,10,FALSE)="I",40,41))</f>
        <v>28</v>
      </c>
    </row>
    <row r="474" spans="1:55" ht="15" x14ac:dyDescent="0.25">
      <c r="A474">
        <v>6</v>
      </c>
      <c r="B474">
        <v>29</v>
      </c>
      <c r="E474">
        <v>1183696</v>
      </c>
      <c r="F474">
        <v>2269744</v>
      </c>
      <c r="G474">
        <v>973824</v>
      </c>
      <c r="H474">
        <v>2340208</v>
      </c>
      <c r="K474">
        <v>1047568</v>
      </c>
      <c r="L474">
        <v>2412096</v>
      </c>
      <c r="O474">
        <v>1042128</v>
      </c>
      <c r="P474">
        <v>2467280</v>
      </c>
      <c r="S474">
        <v>1035600</v>
      </c>
      <c r="T474">
        <v>2391376</v>
      </c>
      <c r="W474">
        <v>1044800</v>
      </c>
      <c r="X474">
        <v>2414064</v>
      </c>
      <c r="AA474">
        <v>1060704</v>
      </c>
      <c r="AB474">
        <v>2416800</v>
      </c>
      <c r="AE474">
        <v>1014192</v>
      </c>
      <c r="AF474">
        <v>2323760</v>
      </c>
      <c r="AI474" s="151">
        <v>1011648</v>
      </c>
      <c r="AJ474" s="151">
        <v>2342496</v>
      </c>
      <c r="AM474" s="212">
        <v>1008144</v>
      </c>
      <c r="AN474" s="212">
        <v>2341056</v>
      </c>
      <c r="AQ474" s="221">
        <v>1012528</v>
      </c>
      <c r="AR474" s="221">
        <v>2350416</v>
      </c>
      <c r="AU474" s="223">
        <v>1009360</v>
      </c>
      <c r="AV474" s="223">
        <v>2353648</v>
      </c>
      <c r="AY474">
        <f>A474+1999</f>
        <v>2005</v>
      </c>
      <c r="AZ474" t="str">
        <f>VLOOKUP(B474,$BF$2:$BJ$75,4)</f>
        <v>Pine Units</v>
      </c>
      <c r="BA474" t="str">
        <f>VLOOKUP(B474,$BF$2:$BK$75,2)</f>
        <v>Okanagan</v>
      </c>
      <c r="BB474" t="str">
        <f>VLOOKUP(B474,$BF$2:$BK$75,3)</f>
        <v>Okanagan TSA</v>
      </c>
      <c r="BC474">
        <f>IF(B474&lt;40,B474,IF(VLOOKUP(B474,$BF$2:$BO$75,10,FALSE)="I",40,41))</f>
        <v>29</v>
      </c>
    </row>
    <row r="475" spans="1:55" ht="15" x14ac:dyDescent="0.25">
      <c r="A475">
        <v>6</v>
      </c>
      <c r="B475">
        <v>30</v>
      </c>
      <c r="E475">
        <v>7306752</v>
      </c>
      <c r="F475">
        <v>24136752</v>
      </c>
      <c r="G475">
        <v>12300000</v>
      </c>
      <c r="H475">
        <v>30168848</v>
      </c>
      <c r="K475">
        <v>12525024</v>
      </c>
      <c r="L475">
        <v>29833872</v>
      </c>
      <c r="O475">
        <v>12546672</v>
      </c>
      <c r="P475">
        <v>29951552</v>
      </c>
      <c r="S475">
        <v>12683008</v>
      </c>
      <c r="T475">
        <v>29844464</v>
      </c>
      <c r="W475">
        <v>12713616</v>
      </c>
      <c r="X475">
        <v>30016416</v>
      </c>
      <c r="AA475">
        <v>12767424</v>
      </c>
      <c r="AB475">
        <v>29980144</v>
      </c>
      <c r="AE475">
        <v>12693856</v>
      </c>
      <c r="AF475">
        <v>29945488</v>
      </c>
      <c r="AI475" s="151">
        <v>12771312</v>
      </c>
      <c r="AJ475" s="151">
        <v>30053904</v>
      </c>
      <c r="AM475" s="212">
        <v>12811904</v>
      </c>
      <c r="AN475" s="212">
        <v>30202480</v>
      </c>
      <c r="AQ475" s="221">
        <v>12815120</v>
      </c>
      <c r="AR475" s="221">
        <v>30197888</v>
      </c>
      <c r="AU475" s="223">
        <v>12806592</v>
      </c>
      <c r="AV475" s="223">
        <v>30277904</v>
      </c>
      <c r="AY475">
        <f>A475+1999</f>
        <v>2005</v>
      </c>
      <c r="AZ475" t="str">
        <f>VLOOKUP(B475,$BF$2:$BJ$75,4)</f>
        <v>Pine Units</v>
      </c>
      <c r="BA475" t="str">
        <f>VLOOKUP(B475,$BF$2:$BK$75,2)</f>
        <v>PrinceGeorge</v>
      </c>
      <c r="BB475" t="str">
        <f>VLOOKUP(B475,$BF$2:$BK$75,3)</f>
        <v>Prince George Forest District</v>
      </c>
      <c r="BC475">
        <f>IF(B475&lt;40,B475,IF(VLOOKUP(B475,$BF$2:$BO$75,10,FALSE)="I",40,41))</f>
        <v>30</v>
      </c>
    </row>
    <row r="476" spans="1:55" ht="15" x14ac:dyDescent="0.25">
      <c r="A476">
        <v>6</v>
      </c>
      <c r="B476">
        <v>31</v>
      </c>
      <c r="E476">
        <v>0</v>
      </c>
      <c r="F476">
        <v>0</v>
      </c>
      <c r="G476">
        <v>0</v>
      </c>
      <c r="H476">
        <v>0</v>
      </c>
      <c r="K476">
        <v>0</v>
      </c>
      <c r="L476">
        <v>0</v>
      </c>
      <c r="O476">
        <v>0</v>
      </c>
      <c r="P476">
        <v>0</v>
      </c>
      <c r="S476">
        <v>0</v>
      </c>
      <c r="T476">
        <v>0</v>
      </c>
      <c r="W476">
        <v>0</v>
      </c>
      <c r="X476">
        <v>0</v>
      </c>
      <c r="AA476">
        <v>0</v>
      </c>
      <c r="AB476">
        <v>0</v>
      </c>
      <c r="AE476">
        <v>0</v>
      </c>
      <c r="AF476">
        <v>0</v>
      </c>
      <c r="AI476" s="151">
        <v>0</v>
      </c>
      <c r="AJ476" s="151">
        <v>0</v>
      </c>
      <c r="AM476" s="212">
        <v>0</v>
      </c>
      <c r="AN476" s="212">
        <v>0</v>
      </c>
      <c r="AQ476" s="221">
        <v>0</v>
      </c>
      <c r="AR476" s="221">
        <v>0</v>
      </c>
      <c r="AU476" s="223">
        <v>0</v>
      </c>
      <c r="AV476" s="223">
        <v>0</v>
      </c>
      <c r="AY476">
        <f>A476+1999</f>
        <v>2005</v>
      </c>
      <c r="AZ476" t="str">
        <f>VLOOKUP(B476,$BF$2:$BJ$75,4)</f>
        <v>Non-pine Units</v>
      </c>
      <c r="BA476" t="str">
        <f>VLOOKUP(B476,$BF$2:$BK$75,2)</f>
        <v>QueenCharlotte</v>
      </c>
      <c r="BB476" t="str">
        <f>VLOOKUP(B476,$BF$2:$BK$75,3)</f>
        <v>Queen Charlotte TSA</v>
      </c>
      <c r="BC476">
        <f>IF(B476&lt;40,B476,IF(VLOOKUP(B476,$BF$2:$BO$75,10,FALSE)="I",40,41))</f>
        <v>31</v>
      </c>
    </row>
    <row r="477" spans="1:55" ht="15" x14ac:dyDescent="0.25">
      <c r="A477">
        <v>6</v>
      </c>
      <c r="B477">
        <v>32</v>
      </c>
      <c r="E477">
        <v>16702256</v>
      </c>
      <c r="F477">
        <v>63823808</v>
      </c>
      <c r="G477">
        <v>23341312</v>
      </c>
      <c r="H477">
        <v>71995696</v>
      </c>
      <c r="K477">
        <v>23677520</v>
      </c>
      <c r="L477">
        <v>71605488</v>
      </c>
      <c r="O477">
        <v>23781840</v>
      </c>
      <c r="P477">
        <v>71791856</v>
      </c>
      <c r="S477">
        <v>23729344</v>
      </c>
      <c r="T477">
        <v>71773456</v>
      </c>
      <c r="W477">
        <v>23743216</v>
      </c>
      <c r="X477">
        <v>71676176</v>
      </c>
      <c r="AA477">
        <v>23746832</v>
      </c>
      <c r="AB477">
        <v>71772112</v>
      </c>
      <c r="AE477">
        <v>23784800</v>
      </c>
      <c r="AF477">
        <v>71797056</v>
      </c>
      <c r="AI477" s="151">
        <v>23769760</v>
      </c>
      <c r="AJ477" s="151">
        <v>71747520</v>
      </c>
      <c r="AM477" s="212">
        <v>23841664</v>
      </c>
      <c r="AN477" s="212">
        <v>71919440</v>
      </c>
      <c r="AQ477" s="221">
        <v>23825216</v>
      </c>
      <c r="AR477" s="221">
        <v>72032480</v>
      </c>
      <c r="AU477" s="223">
        <v>23869856</v>
      </c>
      <c r="AV477" s="223">
        <v>71842576</v>
      </c>
      <c r="AY477">
        <f>A477+1999</f>
        <v>2005</v>
      </c>
      <c r="AZ477" t="str">
        <f>VLOOKUP(B477,$BF$2:$BJ$75,4)</f>
        <v>Pine Units</v>
      </c>
      <c r="BA477" t="str">
        <f>VLOOKUP(B477,$BF$2:$BK$75,2)</f>
        <v>Quesnel</v>
      </c>
      <c r="BB477" t="str">
        <f>VLOOKUP(B477,$BF$2:$BK$75,3)</f>
        <v>Quesnel TSA</v>
      </c>
      <c r="BC477">
        <f>IF(B477&lt;40,B477,IF(VLOOKUP(B477,$BF$2:$BO$75,10,FALSE)="I",40,41))</f>
        <v>32</v>
      </c>
    </row>
    <row r="478" spans="1:55" ht="15" x14ac:dyDescent="0.25">
      <c r="A478">
        <v>6</v>
      </c>
      <c r="B478">
        <v>33</v>
      </c>
      <c r="E478">
        <v>32</v>
      </c>
      <c r="F478">
        <v>176</v>
      </c>
      <c r="G478">
        <v>848</v>
      </c>
      <c r="H478">
        <v>1296</v>
      </c>
      <c r="K478">
        <v>784</v>
      </c>
      <c r="L478">
        <v>1232</v>
      </c>
      <c r="O478">
        <v>592</v>
      </c>
      <c r="P478">
        <v>1248</v>
      </c>
      <c r="S478">
        <v>624</v>
      </c>
      <c r="T478">
        <v>1280</v>
      </c>
      <c r="W478">
        <v>624</v>
      </c>
      <c r="X478">
        <v>1072</v>
      </c>
      <c r="AA478">
        <v>608</v>
      </c>
      <c r="AB478">
        <v>1056</v>
      </c>
      <c r="AE478">
        <v>656</v>
      </c>
      <c r="AF478">
        <v>1312</v>
      </c>
      <c r="AI478" s="151">
        <v>848</v>
      </c>
      <c r="AJ478" s="151">
        <v>1296</v>
      </c>
      <c r="AM478" s="212">
        <v>608</v>
      </c>
      <c r="AN478" s="212">
        <v>1072</v>
      </c>
      <c r="AQ478" s="221">
        <v>608</v>
      </c>
      <c r="AR478" s="221">
        <v>1056</v>
      </c>
      <c r="AU478" s="223">
        <v>656</v>
      </c>
      <c r="AV478" s="223">
        <v>1584</v>
      </c>
      <c r="AY478">
        <f>A478+1999</f>
        <v>2005</v>
      </c>
      <c r="AZ478" t="str">
        <f>VLOOKUP(B478,$BF$2:$BJ$75,4)</f>
        <v>Non-pine Units</v>
      </c>
      <c r="BA478" t="str">
        <f>VLOOKUP(B478,$BF$2:$BK$75,2)</f>
        <v>Revelstoke</v>
      </c>
      <c r="BB478" t="str">
        <f>VLOOKUP(B478,$BF$2:$BK$75,3)</f>
        <v>Revelstoke TSA</v>
      </c>
      <c r="BC478">
        <f>IF(B478&lt;40,B478,IF(VLOOKUP(B478,$BF$2:$BO$75,10,FALSE)="I",40,41))</f>
        <v>33</v>
      </c>
    </row>
    <row r="479" spans="1:55" ht="15" x14ac:dyDescent="0.25">
      <c r="A479">
        <v>6</v>
      </c>
      <c r="B479">
        <v>34</v>
      </c>
      <c r="E479">
        <v>138752</v>
      </c>
      <c r="F479">
        <v>356752</v>
      </c>
      <c r="G479">
        <v>139872</v>
      </c>
      <c r="H479">
        <v>429072</v>
      </c>
      <c r="K479">
        <v>141344</v>
      </c>
      <c r="L479">
        <v>433552</v>
      </c>
      <c r="O479">
        <v>141056</v>
      </c>
      <c r="P479">
        <v>435840</v>
      </c>
      <c r="S479">
        <v>143568</v>
      </c>
      <c r="T479">
        <v>422752</v>
      </c>
      <c r="W479">
        <v>147008</v>
      </c>
      <c r="X479">
        <v>436928</v>
      </c>
      <c r="AA479">
        <v>146144</v>
      </c>
      <c r="AB479">
        <v>423616</v>
      </c>
      <c r="AE479">
        <v>139296</v>
      </c>
      <c r="AF479">
        <v>417552</v>
      </c>
      <c r="AI479" s="151">
        <v>131200</v>
      </c>
      <c r="AJ479" s="151">
        <v>423664</v>
      </c>
      <c r="AM479" s="212">
        <v>134448</v>
      </c>
      <c r="AN479" s="212">
        <v>430896</v>
      </c>
      <c r="AQ479" s="221">
        <v>142016</v>
      </c>
      <c r="AR479" s="221">
        <v>414976</v>
      </c>
      <c r="AU479" s="223">
        <v>143968</v>
      </c>
      <c r="AV479" s="223">
        <v>428080</v>
      </c>
      <c r="AY479">
        <f>A479+1999</f>
        <v>2005</v>
      </c>
      <c r="AZ479" t="str">
        <f>VLOOKUP(B479,$BF$2:$BJ$75,4)</f>
        <v>Pine Units</v>
      </c>
      <c r="BA479" t="str">
        <f>VLOOKUP(B479,$BF$2:$BK$75,2)</f>
        <v>RobsonValley</v>
      </c>
      <c r="BB479" t="str">
        <f>VLOOKUP(B479,$BF$2:$BK$75,3)</f>
        <v>Robson Valley TSA</v>
      </c>
      <c r="BC479">
        <f>IF(B479&lt;40,B479,IF(VLOOKUP(B479,$BF$2:$BO$75,10,FALSE)="I",40,41))</f>
        <v>34</v>
      </c>
    </row>
    <row r="480" spans="1:55" ht="15" x14ac:dyDescent="0.25">
      <c r="A480">
        <v>6</v>
      </c>
      <c r="B480">
        <v>35</v>
      </c>
      <c r="E480">
        <v>3872</v>
      </c>
      <c r="F480">
        <v>10784</v>
      </c>
      <c r="G480">
        <v>1984</v>
      </c>
      <c r="H480">
        <v>138960</v>
      </c>
      <c r="K480">
        <v>8128</v>
      </c>
      <c r="L480">
        <v>148592</v>
      </c>
      <c r="O480">
        <v>8752</v>
      </c>
      <c r="P480">
        <v>145648</v>
      </c>
      <c r="S480">
        <v>6640</v>
      </c>
      <c r="T480">
        <v>145136</v>
      </c>
      <c r="W480">
        <v>9712</v>
      </c>
      <c r="X480">
        <v>152048</v>
      </c>
      <c r="AA480">
        <v>7520</v>
      </c>
      <c r="AB480">
        <v>145088</v>
      </c>
      <c r="AE480">
        <v>6512</v>
      </c>
      <c r="AF480">
        <v>144096</v>
      </c>
      <c r="AI480" s="151">
        <v>7360</v>
      </c>
      <c r="AJ480" s="151">
        <v>137552</v>
      </c>
      <c r="AM480" s="212">
        <v>8352</v>
      </c>
      <c r="AN480" s="212">
        <v>146400</v>
      </c>
      <c r="AQ480" s="221">
        <v>6208</v>
      </c>
      <c r="AR480" s="221">
        <v>128496</v>
      </c>
      <c r="AU480" s="223">
        <v>8048</v>
      </c>
      <c r="AV480" s="223">
        <v>150464</v>
      </c>
      <c r="AY480">
        <f>A480+1999</f>
        <v>2005</v>
      </c>
      <c r="AZ480" t="str">
        <f>VLOOKUP(B480,$BF$2:$BJ$75,4)</f>
        <v>Non-pine Units</v>
      </c>
      <c r="BA480" t="str">
        <f>VLOOKUP(B480,$BF$2:$BK$75,2)</f>
        <v>Soo</v>
      </c>
      <c r="BB480" t="str">
        <f>VLOOKUP(B480,$BF$2:$BK$75,3)</f>
        <v>Soo TSA</v>
      </c>
      <c r="BC480">
        <f>IF(B480&lt;40,B480,IF(VLOOKUP(B480,$BF$2:$BO$75,10,FALSE)="I",40,41))</f>
        <v>35</v>
      </c>
    </row>
    <row r="481" spans="1:55" ht="15" x14ac:dyDescent="0.25">
      <c r="A481">
        <v>6</v>
      </c>
      <c r="B481">
        <v>36</v>
      </c>
      <c r="E481">
        <v>0</v>
      </c>
      <c r="F481">
        <v>0</v>
      </c>
      <c r="G481">
        <v>0</v>
      </c>
      <c r="H481">
        <v>0</v>
      </c>
      <c r="K481">
        <v>0</v>
      </c>
      <c r="L481">
        <v>0</v>
      </c>
      <c r="O481">
        <v>0</v>
      </c>
      <c r="P481">
        <v>0</v>
      </c>
      <c r="S481">
        <v>0</v>
      </c>
      <c r="T481">
        <v>0</v>
      </c>
      <c r="W481">
        <v>0</v>
      </c>
      <c r="X481">
        <v>0</v>
      </c>
      <c r="AA481">
        <v>0</v>
      </c>
      <c r="AB481">
        <v>0</v>
      </c>
      <c r="AE481">
        <v>0</v>
      </c>
      <c r="AF481">
        <v>0</v>
      </c>
      <c r="AI481" s="151">
        <v>0</v>
      </c>
      <c r="AJ481" s="151">
        <v>0</v>
      </c>
      <c r="AM481" s="212">
        <v>0</v>
      </c>
      <c r="AN481" s="212">
        <v>0</v>
      </c>
      <c r="AQ481" s="221">
        <v>0</v>
      </c>
      <c r="AR481" s="221">
        <v>0</v>
      </c>
      <c r="AU481" s="223">
        <v>0</v>
      </c>
      <c r="AV481" s="223">
        <v>0</v>
      </c>
      <c r="AY481">
        <f>A481+1999</f>
        <v>2005</v>
      </c>
      <c r="AZ481" t="str">
        <f>VLOOKUP(B481,$BF$2:$BJ$75,4)</f>
        <v>Non-pine Units</v>
      </c>
      <c r="BA481" t="str">
        <f>VLOOKUP(B481,$BF$2:$BK$75,2)</f>
        <v>Strathcona</v>
      </c>
      <c r="BB481" t="str">
        <f>VLOOKUP(B481,$BF$2:$BK$75,3)</f>
        <v>Strathcona TSA</v>
      </c>
      <c r="BC481">
        <f>IF(B481&lt;40,B481,IF(VLOOKUP(B481,$BF$2:$BO$75,10,FALSE)="I",40,41))</f>
        <v>36</v>
      </c>
    </row>
    <row r="482" spans="1:55" ht="15" x14ac:dyDescent="0.25">
      <c r="A482">
        <v>6</v>
      </c>
      <c r="B482">
        <v>37</v>
      </c>
      <c r="E482">
        <v>0</v>
      </c>
      <c r="F482">
        <v>0</v>
      </c>
      <c r="G482">
        <v>0</v>
      </c>
      <c r="H482">
        <v>0</v>
      </c>
      <c r="K482">
        <v>0</v>
      </c>
      <c r="L482">
        <v>0</v>
      </c>
      <c r="O482">
        <v>0</v>
      </c>
      <c r="P482">
        <v>0</v>
      </c>
      <c r="S482">
        <v>0</v>
      </c>
      <c r="T482">
        <v>0</v>
      </c>
      <c r="W482">
        <v>0</v>
      </c>
      <c r="X482">
        <v>0</v>
      </c>
      <c r="AA482">
        <v>0</v>
      </c>
      <c r="AB482">
        <v>0</v>
      </c>
      <c r="AE482">
        <v>0</v>
      </c>
      <c r="AF482">
        <v>0</v>
      </c>
      <c r="AI482" s="151">
        <v>0</v>
      </c>
      <c r="AJ482" s="151">
        <v>0</v>
      </c>
      <c r="AM482" s="212">
        <v>0</v>
      </c>
      <c r="AN482" s="212">
        <v>0</v>
      </c>
      <c r="AQ482" s="221">
        <v>0</v>
      </c>
      <c r="AR482" s="221">
        <v>0</v>
      </c>
      <c r="AU482" s="223">
        <v>0</v>
      </c>
      <c r="AV482" s="223">
        <v>0</v>
      </c>
      <c r="AY482">
        <f>A482+1999</f>
        <v>2005</v>
      </c>
      <c r="AZ482" t="str">
        <f>VLOOKUP(B482,$BF$2:$BJ$75,4)</f>
        <v>Non-pine Units</v>
      </c>
      <c r="BA482" t="str">
        <f>VLOOKUP(B482,$BF$2:$BK$75,2)</f>
        <v>SunshineCoast</v>
      </c>
      <c r="BB482" t="str">
        <f>VLOOKUP(B482,$BF$2:$BK$75,3)</f>
        <v>Sunshine Coast TSA</v>
      </c>
      <c r="BC482">
        <f>IF(B482&lt;40,B482,IF(VLOOKUP(B482,$BF$2:$BO$75,10,FALSE)="I",40,41))</f>
        <v>37</v>
      </c>
    </row>
    <row r="483" spans="1:55" ht="15" x14ac:dyDescent="0.25">
      <c r="A483">
        <v>6</v>
      </c>
      <c r="B483">
        <v>38</v>
      </c>
      <c r="E483">
        <v>12346912</v>
      </c>
      <c r="F483">
        <v>45029312</v>
      </c>
      <c r="G483">
        <v>24520496</v>
      </c>
      <c r="H483">
        <v>60050992</v>
      </c>
      <c r="K483">
        <v>24457600</v>
      </c>
      <c r="L483">
        <v>59118272</v>
      </c>
      <c r="O483">
        <v>24961392</v>
      </c>
      <c r="P483">
        <v>59645184</v>
      </c>
      <c r="S483">
        <v>24502880</v>
      </c>
      <c r="T483">
        <v>59058592</v>
      </c>
      <c r="W483">
        <v>24764544</v>
      </c>
      <c r="X483">
        <v>59346112</v>
      </c>
      <c r="AA483">
        <v>24641360</v>
      </c>
      <c r="AB483">
        <v>59221952</v>
      </c>
      <c r="AE483">
        <v>24568624</v>
      </c>
      <c r="AF483">
        <v>58984304</v>
      </c>
      <c r="AI483" s="151">
        <v>24603232</v>
      </c>
      <c r="AJ483" s="151">
        <v>59113216</v>
      </c>
      <c r="AM483" s="212">
        <v>24611936</v>
      </c>
      <c r="AN483" s="212">
        <v>59084400</v>
      </c>
      <c r="AQ483" s="221">
        <v>24567792</v>
      </c>
      <c r="AR483" s="221">
        <v>59054224</v>
      </c>
      <c r="AU483" s="223">
        <v>24520464</v>
      </c>
      <c r="AV483" s="223">
        <v>58955408</v>
      </c>
      <c r="AY483">
        <f>A483+1999</f>
        <v>2005</v>
      </c>
      <c r="AZ483" t="str">
        <f>VLOOKUP(B483,$BF$2:$BJ$75,4)</f>
        <v>Pine Units</v>
      </c>
      <c r="BA483" t="str">
        <f>VLOOKUP(B483,$BF$2:$BK$75,2)</f>
        <v>Vanderhoof</v>
      </c>
      <c r="BB483" t="str">
        <f>VLOOKUP(B483,$BF$2:$BK$75,3)</f>
        <v>Vanderhoof Forest District</v>
      </c>
      <c r="BC483">
        <f>IF(B483&lt;40,B483,IF(VLOOKUP(B483,$BF$2:$BO$75,10,FALSE)="I",40,41))</f>
        <v>38</v>
      </c>
    </row>
    <row r="484" spans="1:55" ht="15" x14ac:dyDescent="0.25">
      <c r="A484">
        <v>6</v>
      </c>
      <c r="B484">
        <v>39</v>
      </c>
      <c r="E484">
        <v>14251232</v>
      </c>
      <c r="F484">
        <v>34827456</v>
      </c>
      <c r="G484">
        <v>19102784</v>
      </c>
      <c r="H484">
        <v>41220720</v>
      </c>
      <c r="K484">
        <v>19219888</v>
      </c>
      <c r="L484">
        <v>40852464</v>
      </c>
      <c r="O484">
        <v>19369280</v>
      </c>
      <c r="P484">
        <v>41495680</v>
      </c>
      <c r="S484">
        <v>19324112</v>
      </c>
      <c r="T484">
        <v>41438832</v>
      </c>
      <c r="W484">
        <v>19348736</v>
      </c>
      <c r="X484">
        <v>41479952</v>
      </c>
      <c r="AA484">
        <v>19399008</v>
      </c>
      <c r="AB484">
        <v>41513872</v>
      </c>
      <c r="AE484">
        <v>19328880</v>
      </c>
      <c r="AF484">
        <v>41420336</v>
      </c>
      <c r="AI484" s="151">
        <v>19343664</v>
      </c>
      <c r="AJ484" s="151">
        <v>41457744</v>
      </c>
      <c r="AM484" s="212">
        <v>19259376</v>
      </c>
      <c r="AN484" s="212">
        <v>41271392</v>
      </c>
      <c r="AQ484" s="221">
        <v>19258320</v>
      </c>
      <c r="AR484" s="221">
        <v>41289632</v>
      </c>
      <c r="AU484" s="223">
        <v>19327312</v>
      </c>
      <c r="AV484" s="223">
        <v>41332848</v>
      </c>
      <c r="AY484">
        <f>A484+1999</f>
        <v>2005</v>
      </c>
      <c r="AZ484" t="str">
        <f>VLOOKUP(B484,$BF$2:$BJ$75,4)</f>
        <v>Pine Units</v>
      </c>
      <c r="BA484" t="str">
        <f>VLOOKUP(B484,$BF$2:$BK$75,2)</f>
        <v>WilliamsLake</v>
      </c>
      <c r="BB484" t="str">
        <f>VLOOKUP(B484,$BF$2:$BK$75,3)</f>
        <v>Williams Lake TSA</v>
      </c>
      <c r="BC484">
        <f>IF(B484&lt;40,B484,IF(VLOOKUP(B484,$BF$2:$BO$75,10,FALSE)="I",40,41))</f>
        <v>39</v>
      </c>
    </row>
    <row r="485" spans="1:55" ht="15" x14ac:dyDescent="0.25">
      <c r="A485">
        <v>6</v>
      </c>
      <c r="B485">
        <v>40</v>
      </c>
      <c r="E485">
        <v>160</v>
      </c>
      <c r="F485">
        <v>4800</v>
      </c>
      <c r="G485">
        <v>0</v>
      </c>
      <c r="H485">
        <v>1280</v>
      </c>
      <c r="K485">
        <v>0</v>
      </c>
      <c r="L485">
        <v>1280</v>
      </c>
      <c r="O485">
        <v>0</v>
      </c>
      <c r="P485">
        <v>1280</v>
      </c>
      <c r="S485">
        <v>0</v>
      </c>
      <c r="T485">
        <v>1280</v>
      </c>
      <c r="W485">
        <v>0</v>
      </c>
      <c r="X485">
        <v>1280</v>
      </c>
      <c r="AA485">
        <v>0</v>
      </c>
      <c r="AB485">
        <v>1280</v>
      </c>
      <c r="AE485">
        <v>0</v>
      </c>
      <c r="AF485">
        <v>1280</v>
      </c>
      <c r="AI485" s="151">
        <v>0</v>
      </c>
      <c r="AJ485" s="151">
        <v>1280</v>
      </c>
      <c r="AM485" s="212">
        <v>0</v>
      </c>
      <c r="AN485" s="212">
        <v>1056</v>
      </c>
      <c r="AQ485" s="221">
        <v>0</v>
      </c>
      <c r="AR485" s="221">
        <v>1056</v>
      </c>
      <c r="AU485" s="223">
        <v>0</v>
      </c>
      <c r="AV485" s="223">
        <v>1056</v>
      </c>
      <c r="AY485">
        <f>A485+1999</f>
        <v>2005</v>
      </c>
      <c r="AZ485" t="str">
        <f>VLOOKUP(B485,$BF$2:$BJ$75,4)</f>
        <v>Interior TFLs</v>
      </c>
      <c r="BA485" t="str">
        <f>VLOOKUP(B485,$BF$2:$BK$75,2)</f>
        <v>InteriorTFLs</v>
      </c>
      <c r="BB485" t="str">
        <f>VLOOKUP(B485,$BF$2:$BK$75,3)</f>
        <v>Interior TFLs</v>
      </c>
      <c r="BC485">
        <f>IF(B485&lt;40,B485,IF(VLOOKUP(B485,$BF$2:$BO$75,10,FALSE)="I",40,41))</f>
        <v>40</v>
      </c>
    </row>
    <row r="486" spans="1:55" ht="15" x14ac:dyDescent="0.25">
      <c r="A486">
        <v>6</v>
      </c>
      <c r="B486">
        <v>40</v>
      </c>
      <c r="E486">
        <v>0</v>
      </c>
      <c r="F486">
        <v>0</v>
      </c>
      <c r="G486">
        <v>0</v>
      </c>
      <c r="H486">
        <v>0</v>
      </c>
      <c r="K486">
        <v>0</v>
      </c>
      <c r="L486">
        <v>0</v>
      </c>
      <c r="O486">
        <v>0</v>
      </c>
      <c r="P486">
        <v>0</v>
      </c>
      <c r="S486">
        <v>0</v>
      </c>
      <c r="T486">
        <v>0</v>
      </c>
      <c r="W486">
        <v>0</v>
      </c>
      <c r="X486">
        <v>0</v>
      </c>
      <c r="AA486">
        <v>0</v>
      </c>
      <c r="AB486">
        <v>0</v>
      </c>
      <c r="AE486">
        <v>0</v>
      </c>
      <c r="AF486">
        <v>0</v>
      </c>
      <c r="AI486" s="151">
        <v>0</v>
      </c>
      <c r="AJ486" s="151">
        <v>0</v>
      </c>
      <c r="AM486" s="212">
        <v>0</v>
      </c>
      <c r="AN486" s="212">
        <v>0</v>
      </c>
      <c r="AQ486" s="221">
        <v>0</v>
      </c>
      <c r="AR486" s="221">
        <v>0</v>
      </c>
      <c r="AU486" s="223">
        <v>0</v>
      </c>
      <c r="AV486" s="223">
        <v>0</v>
      </c>
      <c r="AY486">
        <f>A486+1999</f>
        <v>2005</v>
      </c>
      <c r="AZ486" t="str">
        <f>VLOOKUP(B486,$BF$2:$BJ$75,4)</f>
        <v>Interior TFLs</v>
      </c>
      <c r="BA486" t="str">
        <f>VLOOKUP(B486,$BF$2:$BK$75,2)</f>
        <v>InteriorTFLs</v>
      </c>
      <c r="BB486" t="str">
        <f>VLOOKUP(B486,$BF$2:$BK$75,3)</f>
        <v>Interior TFLs</v>
      </c>
      <c r="BC486">
        <f>IF(B486&lt;40,B486,IF(VLOOKUP(B486,$BF$2:$BO$75,10,FALSE)="I",40,41))</f>
        <v>40</v>
      </c>
    </row>
    <row r="487" spans="1:55" ht="15" x14ac:dyDescent="0.25">
      <c r="A487">
        <v>6</v>
      </c>
      <c r="B487">
        <v>40</v>
      </c>
      <c r="E487">
        <v>0</v>
      </c>
      <c r="F487">
        <v>0</v>
      </c>
      <c r="G487">
        <v>0</v>
      </c>
      <c r="H487">
        <v>0</v>
      </c>
      <c r="K487">
        <v>0</v>
      </c>
      <c r="L487">
        <v>0</v>
      </c>
      <c r="O487">
        <v>0</v>
      </c>
      <c r="P487">
        <v>0</v>
      </c>
      <c r="S487">
        <v>0</v>
      </c>
      <c r="T487">
        <v>0</v>
      </c>
      <c r="W487">
        <v>0</v>
      </c>
      <c r="X487">
        <v>0</v>
      </c>
      <c r="AA487">
        <v>0</v>
      </c>
      <c r="AB487">
        <v>0</v>
      </c>
      <c r="AE487">
        <v>0</v>
      </c>
      <c r="AF487">
        <v>0</v>
      </c>
      <c r="AI487" s="151">
        <v>0</v>
      </c>
      <c r="AJ487" s="151">
        <v>0</v>
      </c>
      <c r="AM487" s="212">
        <v>0</v>
      </c>
      <c r="AN487" s="212">
        <v>0</v>
      </c>
      <c r="AQ487" s="221">
        <v>0</v>
      </c>
      <c r="AR487" s="221">
        <v>0</v>
      </c>
      <c r="AU487" s="223">
        <v>0</v>
      </c>
      <c r="AV487" s="223">
        <v>0</v>
      </c>
      <c r="AY487">
        <f>A487+1999</f>
        <v>2005</v>
      </c>
      <c r="AZ487" t="str">
        <f>VLOOKUP(B487,$BF$2:$BJ$75,4)</f>
        <v>Interior TFLs</v>
      </c>
      <c r="BA487" t="str">
        <f>VLOOKUP(B487,$BF$2:$BK$75,2)</f>
        <v>InteriorTFLs</v>
      </c>
      <c r="BB487" t="str">
        <f>VLOOKUP(B487,$BF$2:$BK$75,3)</f>
        <v>Interior TFLs</v>
      </c>
      <c r="BC487">
        <f>IF(B487&lt;40,B487,IF(VLOOKUP(B487,$BF$2:$BO$75,10,FALSE)="I",40,41))</f>
        <v>40</v>
      </c>
    </row>
    <row r="488" spans="1:55" ht="15" x14ac:dyDescent="0.25">
      <c r="A488">
        <v>6</v>
      </c>
      <c r="B488">
        <v>40</v>
      </c>
      <c r="E488">
        <v>0</v>
      </c>
      <c r="F488">
        <v>0</v>
      </c>
      <c r="G488">
        <v>0</v>
      </c>
      <c r="H488">
        <v>0</v>
      </c>
      <c r="K488">
        <v>0</v>
      </c>
      <c r="L488">
        <v>0</v>
      </c>
      <c r="O488">
        <v>0</v>
      </c>
      <c r="P488">
        <v>0</v>
      </c>
      <c r="S488">
        <v>0</v>
      </c>
      <c r="T488">
        <v>0</v>
      </c>
      <c r="W488">
        <v>0</v>
      </c>
      <c r="X488">
        <v>0</v>
      </c>
      <c r="AA488">
        <v>0</v>
      </c>
      <c r="AB488">
        <v>0</v>
      </c>
      <c r="AE488">
        <v>0</v>
      </c>
      <c r="AF488">
        <v>0</v>
      </c>
      <c r="AI488" s="151">
        <v>0</v>
      </c>
      <c r="AJ488" s="151">
        <v>0</v>
      </c>
      <c r="AM488" s="212">
        <v>0</v>
      </c>
      <c r="AN488" s="212">
        <v>0</v>
      </c>
      <c r="AQ488" s="221">
        <v>0</v>
      </c>
      <c r="AR488" s="221">
        <v>0</v>
      </c>
      <c r="AU488" s="223">
        <v>0</v>
      </c>
      <c r="AV488" s="223">
        <v>0</v>
      </c>
      <c r="AY488">
        <f>A488+1999</f>
        <v>2005</v>
      </c>
      <c r="AZ488" t="str">
        <f>VLOOKUP(B488,$BF$2:$BJ$75,4)</f>
        <v>Interior TFLs</v>
      </c>
      <c r="BA488" t="str">
        <f>VLOOKUP(B488,$BF$2:$BK$75,2)</f>
        <v>InteriorTFLs</v>
      </c>
      <c r="BB488" t="str">
        <f>VLOOKUP(B488,$BF$2:$BK$75,3)</f>
        <v>Interior TFLs</v>
      </c>
      <c r="BC488">
        <f>IF(B488&lt;40,B488,IF(VLOOKUP(B488,$BF$2:$BO$75,10,FALSE)="I",40,41))</f>
        <v>40</v>
      </c>
    </row>
    <row r="489" spans="1:55" ht="15" x14ac:dyDescent="0.25">
      <c r="A489">
        <v>6</v>
      </c>
      <c r="B489">
        <v>40</v>
      </c>
      <c r="E489">
        <v>5328</v>
      </c>
      <c r="F489">
        <v>6016</v>
      </c>
      <c r="G489">
        <v>1200</v>
      </c>
      <c r="H489">
        <v>3488</v>
      </c>
      <c r="K489">
        <v>3296</v>
      </c>
      <c r="L489">
        <v>5744</v>
      </c>
      <c r="O489">
        <v>1424</v>
      </c>
      <c r="P489">
        <v>4208</v>
      </c>
      <c r="S489">
        <v>1152</v>
      </c>
      <c r="T489">
        <v>5888</v>
      </c>
      <c r="W489">
        <v>1184</v>
      </c>
      <c r="X489">
        <v>3968</v>
      </c>
      <c r="AA489">
        <v>1168</v>
      </c>
      <c r="AB489">
        <v>3952</v>
      </c>
      <c r="AE489">
        <v>1120</v>
      </c>
      <c r="AF489">
        <v>3904</v>
      </c>
      <c r="AI489" s="151">
        <v>1760</v>
      </c>
      <c r="AJ489" s="151">
        <v>4544</v>
      </c>
      <c r="AM489" s="212">
        <v>1760</v>
      </c>
      <c r="AN489" s="212">
        <v>4528</v>
      </c>
      <c r="AQ489" s="221">
        <v>1104</v>
      </c>
      <c r="AR489" s="221">
        <v>3872</v>
      </c>
      <c r="AU489" s="223">
        <v>1104</v>
      </c>
      <c r="AV489" s="223">
        <v>3872</v>
      </c>
      <c r="AY489">
        <f>A489+1999</f>
        <v>2005</v>
      </c>
      <c r="AZ489" t="str">
        <f>VLOOKUP(B489,$BF$2:$BJ$75,4)</f>
        <v>Interior TFLs</v>
      </c>
      <c r="BA489" t="str">
        <f>VLOOKUP(B489,$BF$2:$BK$75,2)</f>
        <v>InteriorTFLs</v>
      </c>
      <c r="BB489" t="str">
        <f>VLOOKUP(B489,$BF$2:$BK$75,3)</f>
        <v>Interior TFLs</v>
      </c>
      <c r="BC489">
        <f>IF(B489&lt;40,B489,IF(VLOOKUP(B489,$BF$2:$BO$75,10,FALSE)="I",40,41))</f>
        <v>40</v>
      </c>
    </row>
    <row r="490" spans="1:55" ht="15" x14ac:dyDescent="0.25">
      <c r="A490">
        <v>6</v>
      </c>
      <c r="B490">
        <v>40</v>
      </c>
      <c r="E490">
        <v>304</v>
      </c>
      <c r="F490">
        <v>304</v>
      </c>
      <c r="G490">
        <v>3648</v>
      </c>
      <c r="H490">
        <v>3648</v>
      </c>
      <c r="K490">
        <v>1344</v>
      </c>
      <c r="L490">
        <v>1344</v>
      </c>
      <c r="O490">
        <v>3360</v>
      </c>
      <c r="P490">
        <v>3360</v>
      </c>
      <c r="S490">
        <v>3424</v>
      </c>
      <c r="T490">
        <v>3424</v>
      </c>
      <c r="W490">
        <v>2528</v>
      </c>
      <c r="X490">
        <v>2528</v>
      </c>
      <c r="AA490">
        <v>3360</v>
      </c>
      <c r="AB490">
        <v>3360</v>
      </c>
      <c r="AE490">
        <v>3360</v>
      </c>
      <c r="AF490">
        <v>3360</v>
      </c>
      <c r="AI490" s="151">
        <v>1424</v>
      </c>
      <c r="AJ490" s="151">
        <v>1424</v>
      </c>
      <c r="AM490" s="212">
        <v>528</v>
      </c>
      <c r="AN490" s="212">
        <v>528</v>
      </c>
      <c r="AQ490" s="221">
        <v>3360</v>
      </c>
      <c r="AR490" s="221">
        <v>3360</v>
      </c>
      <c r="AU490" s="223">
        <v>3360</v>
      </c>
      <c r="AV490" s="223">
        <v>3360</v>
      </c>
      <c r="AY490">
        <f>A490+1999</f>
        <v>2005</v>
      </c>
      <c r="AZ490" t="str">
        <f>VLOOKUP(B490,$BF$2:$BJ$75,4)</f>
        <v>Interior TFLs</v>
      </c>
      <c r="BA490" t="str">
        <f>VLOOKUP(B490,$BF$2:$BK$75,2)</f>
        <v>InteriorTFLs</v>
      </c>
      <c r="BB490" t="str">
        <f>VLOOKUP(B490,$BF$2:$BK$75,3)</f>
        <v>Interior TFLs</v>
      </c>
      <c r="BC490">
        <f>IF(B490&lt;40,B490,IF(VLOOKUP(B490,$BF$2:$BO$75,10,FALSE)="I",40,41))</f>
        <v>40</v>
      </c>
    </row>
    <row r="491" spans="1:55" ht="15" x14ac:dyDescent="0.25">
      <c r="A491">
        <v>6</v>
      </c>
      <c r="B491">
        <v>40</v>
      </c>
      <c r="E491">
        <v>19344</v>
      </c>
      <c r="F491">
        <v>22480</v>
      </c>
      <c r="G491">
        <v>11728</v>
      </c>
      <c r="H491">
        <v>22048</v>
      </c>
      <c r="K491">
        <v>13680</v>
      </c>
      <c r="L491">
        <v>21536</v>
      </c>
      <c r="O491">
        <v>9504</v>
      </c>
      <c r="P491">
        <v>19056</v>
      </c>
      <c r="S491">
        <v>11424</v>
      </c>
      <c r="T491">
        <v>20640</v>
      </c>
      <c r="W491">
        <v>8960</v>
      </c>
      <c r="X491">
        <v>18368</v>
      </c>
      <c r="AA491">
        <v>13312</v>
      </c>
      <c r="AB491">
        <v>21296</v>
      </c>
      <c r="AE491">
        <v>12528</v>
      </c>
      <c r="AF491">
        <v>20656</v>
      </c>
      <c r="AI491" s="151">
        <v>12192</v>
      </c>
      <c r="AJ491" s="151">
        <v>24400</v>
      </c>
      <c r="AM491" s="212">
        <v>16256</v>
      </c>
      <c r="AN491" s="212">
        <v>25056</v>
      </c>
      <c r="AQ491" s="221">
        <v>13216</v>
      </c>
      <c r="AR491" s="221">
        <v>23344</v>
      </c>
      <c r="AU491" s="223">
        <v>12160</v>
      </c>
      <c r="AV491" s="223">
        <v>23440</v>
      </c>
      <c r="AY491">
        <f>A491+1999</f>
        <v>2005</v>
      </c>
      <c r="AZ491" t="str">
        <f>VLOOKUP(B491,$BF$2:$BJ$75,4)</f>
        <v>Interior TFLs</v>
      </c>
      <c r="BA491" t="str">
        <f>VLOOKUP(B491,$BF$2:$BK$75,2)</f>
        <v>InteriorTFLs</v>
      </c>
      <c r="BB491" t="str">
        <f>VLOOKUP(B491,$BF$2:$BK$75,3)</f>
        <v>Interior TFLs</v>
      </c>
      <c r="BC491">
        <f>IF(B491&lt;40,B491,IF(VLOOKUP(B491,$BF$2:$BO$75,10,FALSE)="I",40,41))</f>
        <v>40</v>
      </c>
    </row>
    <row r="492" spans="1:55" ht="15" x14ac:dyDescent="0.25">
      <c r="A492">
        <v>6</v>
      </c>
      <c r="B492">
        <v>40</v>
      </c>
      <c r="E492">
        <v>83776</v>
      </c>
      <c r="F492">
        <v>147600</v>
      </c>
      <c r="G492">
        <v>38768</v>
      </c>
      <c r="H492">
        <v>141712</v>
      </c>
      <c r="K492">
        <v>39008</v>
      </c>
      <c r="L492">
        <v>147296</v>
      </c>
      <c r="O492">
        <v>40000</v>
      </c>
      <c r="P492">
        <v>146704</v>
      </c>
      <c r="S492">
        <v>37024</v>
      </c>
      <c r="T492">
        <v>151008</v>
      </c>
      <c r="W492">
        <v>37696</v>
      </c>
      <c r="X492">
        <v>148560</v>
      </c>
      <c r="AA492">
        <v>34176</v>
      </c>
      <c r="AB492">
        <v>140784</v>
      </c>
      <c r="AE492">
        <v>37824</v>
      </c>
      <c r="AF492">
        <v>141728</v>
      </c>
      <c r="AI492" s="151">
        <v>37600</v>
      </c>
      <c r="AJ492" s="151">
        <v>141440</v>
      </c>
      <c r="AM492" s="212">
        <v>40592</v>
      </c>
      <c r="AN492" s="212">
        <v>141472</v>
      </c>
      <c r="AQ492" s="221">
        <v>36192</v>
      </c>
      <c r="AR492" s="221">
        <v>139024</v>
      </c>
      <c r="AU492" s="223">
        <v>37248</v>
      </c>
      <c r="AV492" s="223">
        <v>145600</v>
      </c>
      <c r="AY492">
        <f>A492+1999</f>
        <v>2005</v>
      </c>
      <c r="AZ492" t="str">
        <f>VLOOKUP(B492,$BF$2:$BJ$75,4)</f>
        <v>Interior TFLs</v>
      </c>
      <c r="BA492" t="str">
        <f>VLOOKUP(B492,$BF$2:$BK$75,2)</f>
        <v>InteriorTFLs</v>
      </c>
      <c r="BB492" t="str">
        <f>VLOOKUP(B492,$BF$2:$BK$75,3)</f>
        <v>Interior TFLs</v>
      </c>
      <c r="BC492">
        <f>IF(B492&lt;40,B492,IF(VLOOKUP(B492,$BF$2:$BO$75,10,FALSE)="I",40,41))</f>
        <v>40</v>
      </c>
    </row>
    <row r="493" spans="1:55" ht="15" x14ac:dyDescent="0.25">
      <c r="A493">
        <v>6</v>
      </c>
      <c r="B493">
        <v>40</v>
      </c>
      <c r="E493">
        <v>110144</v>
      </c>
      <c r="F493">
        <v>149744</v>
      </c>
      <c r="G493">
        <v>87552</v>
      </c>
      <c r="H493">
        <v>158768</v>
      </c>
      <c r="K493">
        <v>88464</v>
      </c>
      <c r="L493">
        <v>157312</v>
      </c>
      <c r="O493">
        <v>91136</v>
      </c>
      <c r="P493">
        <v>164768</v>
      </c>
      <c r="S493">
        <v>88128</v>
      </c>
      <c r="T493">
        <v>160416</v>
      </c>
      <c r="W493">
        <v>86896</v>
      </c>
      <c r="X493">
        <v>159296</v>
      </c>
      <c r="AA493">
        <v>90480</v>
      </c>
      <c r="AB493">
        <v>164192</v>
      </c>
      <c r="AE493">
        <v>86784</v>
      </c>
      <c r="AF493">
        <v>156912</v>
      </c>
      <c r="AI493" s="151">
        <v>86704</v>
      </c>
      <c r="AJ493" s="151">
        <v>155952</v>
      </c>
      <c r="AM493" s="212">
        <v>87296</v>
      </c>
      <c r="AN493" s="212">
        <v>157216</v>
      </c>
      <c r="AQ493" s="221">
        <v>87600</v>
      </c>
      <c r="AR493" s="221">
        <v>159696</v>
      </c>
      <c r="AU493" s="223">
        <v>85504</v>
      </c>
      <c r="AV493" s="223">
        <v>156000</v>
      </c>
      <c r="AY493">
        <f>A493+1999</f>
        <v>2005</v>
      </c>
      <c r="AZ493" t="str">
        <f>VLOOKUP(B493,$BF$2:$BJ$75,4)</f>
        <v>Interior TFLs</v>
      </c>
      <c r="BA493" t="str">
        <f>VLOOKUP(B493,$BF$2:$BK$75,2)</f>
        <v>InteriorTFLs</v>
      </c>
      <c r="BB493" t="str">
        <f>VLOOKUP(B493,$BF$2:$BK$75,3)</f>
        <v>Interior TFLs</v>
      </c>
      <c r="BC493">
        <f>IF(B493&lt;40,B493,IF(VLOOKUP(B493,$BF$2:$BO$75,10,FALSE)="I",40,41))</f>
        <v>40</v>
      </c>
    </row>
    <row r="494" spans="1:55" ht="15" x14ac:dyDescent="0.25">
      <c r="A494">
        <v>6</v>
      </c>
      <c r="B494">
        <v>40</v>
      </c>
      <c r="E494">
        <v>62368</v>
      </c>
      <c r="F494">
        <v>187072</v>
      </c>
      <c r="G494">
        <v>112768</v>
      </c>
      <c r="H494">
        <v>323904</v>
      </c>
      <c r="K494">
        <v>110288</v>
      </c>
      <c r="L494">
        <v>322224</v>
      </c>
      <c r="O494">
        <v>122224</v>
      </c>
      <c r="P494">
        <v>340000</v>
      </c>
      <c r="S494">
        <v>116448</v>
      </c>
      <c r="T494">
        <v>326128</v>
      </c>
      <c r="W494">
        <v>118592</v>
      </c>
      <c r="X494">
        <v>323632</v>
      </c>
      <c r="AA494">
        <v>108528</v>
      </c>
      <c r="AB494">
        <v>326128</v>
      </c>
      <c r="AE494">
        <v>114128</v>
      </c>
      <c r="AF494">
        <v>324752</v>
      </c>
      <c r="AI494" s="151">
        <v>114752</v>
      </c>
      <c r="AJ494" s="151">
        <v>319344</v>
      </c>
      <c r="AM494" s="212">
        <v>111392</v>
      </c>
      <c r="AN494" s="212">
        <v>311440</v>
      </c>
      <c r="AQ494" s="221">
        <v>115488</v>
      </c>
      <c r="AR494" s="221">
        <v>310944</v>
      </c>
      <c r="AU494" s="223">
        <v>105424</v>
      </c>
      <c r="AV494" s="223">
        <v>293056</v>
      </c>
      <c r="AY494">
        <f>A494+1999</f>
        <v>2005</v>
      </c>
      <c r="AZ494" t="str">
        <f>VLOOKUP(B494,$BF$2:$BJ$75,4)</f>
        <v>Interior TFLs</v>
      </c>
      <c r="BA494" t="str">
        <f>VLOOKUP(B494,$BF$2:$BK$75,2)</f>
        <v>InteriorTFLs</v>
      </c>
      <c r="BB494" t="str">
        <f>VLOOKUP(B494,$BF$2:$BK$75,3)</f>
        <v>Interior TFLs</v>
      </c>
      <c r="BC494">
        <f>IF(B494&lt;40,B494,IF(VLOOKUP(B494,$BF$2:$BO$75,10,FALSE)="I",40,41))</f>
        <v>40</v>
      </c>
    </row>
    <row r="495" spans="1:55" ht="15" x14ac:dyDescent="0.25">
      <c r="A495">
        <v>6</v>
      </c>
      <c r="B495">
        <v>40</v>
      </c>
      <c r="E495">
        <v>225760</v>
      </c>
      <c r="F495">
        <v>1189040</v>
      </c>
      <c r="G495">
        <v>248592</v>
      </c>
      <c r="H495">
        <v>1468224</v>
      </c>
      <c r="K495">
        <v>252064</v>
      </c>
      <c r="L495">
        <v>1449472</v>
      </c>
      <c r="O495">
        <v>232432</v>
      </c>
      <c r="P495">
        <v>1458800</v>
      </c>
      <c r="S495">
        <v>234800</v>
      </c>
      <c r="T495">
        <v>1404816</v>
      </c>
      <c r="W495">
        <v>236160</v>
      </c>
      <c r="X495">
        <v>1441088</v>
      </c>
      <c r="AA495">
        <v>236496</v>
      </c>
      <c r="AB495">
        <v>1449824</v>
      </c>
      <c r="AE495">
        <v>216640</v>
      </c>
      <c r="AF495">
        <v>1340272</v>
      </c>
      <c r="AI495" s="151">
        <v>216512</v>
      </c>
      <c r="AJ495" s="151">
        <v>1335200</v>
      </c>
      <c r="AM495" s="212">
        <v>193232</v>
      </c>
      <c r="AN495" s="212">
        <v>1284816</v>
      </c>
      <c r="AQ495" s="221">
        <v>187776</v>
      </c>
      <c r="AR495" s="221">
        <v>1263568</v>
      </c>
      <c r="AU495" s="223">
        <v>193056</v>
      </c>
      <c r="AV495" s="223">
        <v>1260848</v>
      </c>
      <c r="AY495">
        <f>A495+1999</f>
        <v>2005</v>
      </c>
      <c r="AZ495" t="str">
        <f>VLOOKUP(B495,$BF$2:$BJ$75,4)</f>
        <v>Interior TFLs</v>
      </c>
      <c r="BA495" t="str">
        <f>VLOOKUP(B495,$BF$2:$BK$75,2)</f>
        <v>InteriorTFLs</v>
      </c>
      <c r="BB495" t="str">
        <f>VLOOKUP(B495,$BF$2:$BK$75,3)</f>
        <v>Interior TFLs</v>
      </c>
      <c r="BC495">
        <f>IF(B495&lt;40,B495,IF(VLOOKUP(B495,$BF$2:$BO$75,10,FALSE)="I",40,41))</f>
        <v>40</v>
      </c>
    </row>
    <row r="496" spans="1:55" ht="15" x14ac:dyDescent="0.25">
      <c r="A496">
        <v>6</v>
      </c>
      <c r="B496">
        <v>40</v>
      </c>
      <c r="E496">
        <v>110464</v>
      </c>
      <c r="F496">
        <v>276432</v>
      </c>
      <c r="G496">
        <v>235568</v>
      </c>
      <c r="H496">
        <v>518864</v>
      </c>
      <c r="K496">
        <v>240416</v>
      </c>
      <c r="L496">
        <v>535040</v>
      </c>
      <c r="O496">
        <v>245184</v>
      </c>
      <c r="P496">
        <v>530576</v>
      </c>
      <c r="S496">
        <v>252064</v>
      </c>
      <c r="T496">
        <v>544256</v>
      </c>
      <c r="W496">
        <v>232320</v>
      </c>
      <c r="X496">
        <v>529344</v>
      </c>
      <c r="AA496">
        <v>237600</v>
      </c>
      <c r="AB496">
        <v>523408</v>
      </c>
      <c r="AE496">
        <v>214000</v>
      </c>
      <c r="AF496">
        <v>505696</v>
      </c>
      <c r="AI496" s="151">
        <v>220272</v>
      </c>
      <c r="AJ496" s="151">
        <v>509744</v>
      </c>
      <c r="AM496" s="212">
        <v>206384</v>
      </c>
      <c r="AN496" s="212">
        <v>504320</v>
      </c>
      <c r="AQ496" s="221">
        <v>203808</v>
      </c>
      <c r="AR496" s="221">
        <v>499488</v>
      </c>
      <c r="AU496" s="223">
        <v>215168</v>
      </c>
      <c r="AV496" s="223">
        <v>499424</v>
      </c>
      <c r="AY496">
        <f>A496+1999</f>
        <v>2005</v>
      </c>
      <c r="AZ496" t="str">
        <f>VLOOKUP(B496,$BF$2:$BJ$75,4)</f>
        <v>Interior TFLs</v>
      </c>
      <c r="BA496" t="str">
        <f>VLOOKUP(B496,$BF$2:$BK$75,2)</f>
        <v>InteriorTFLs</v>
      </c>
      <c r="BB496" t="str">
        <f>VLOOKUP(B496,$BF$2:$BK$75,3)</f>
        <v>Interior TFLs</v>
      </c>
      <c r="BC496">
        <f>IF(B496&lt;40,B496,IF(VLOOKUP(B496,$BF$2:$BO$75,10,FALSE)="I",40,41))</f>
        <v>40</v>
      </c>
    </row>
    <row r="497" spans="1:55" ht="15" x14ac:dyDescent="0.25">
      <c r="A497">
        <v>6</v>
      </c>
      <c r="B497">
        <v>40</v>
      </c>
      <c r="E497">
        <v>187568</v>
      </c>
      <c r="F497">
        <v>404240</v>
      </c>
      <c r="G497">
        <v>480640</v>
      </c>
      <c r="H497">
        <v>815568</v>
      </c>
      <c r="K497">
        <v>464496</v>
      </c>
      <c r="L497">
        <v>783040</v>
      </c>
      <c r="O497">
        <v>474720</v>
      </c>
      <c r="P497">
        <v>794016</v>
      </c>
      <c r="S497">
        <v>443360</v>
      </c>
      <c r="T497">
        <v>754912</v>
      </c>
      <c r="W497">
        <v>455200</v>
      </c>
      <c r="X497">
        <v>775360</v>
      </c>
      <c r="AA497">
        <v>465920</v>
      </c>
      <c r="AB497">
        <v>780224</v>
      </c>
      <c r="AE497">
        <v>426400</v>
      </c>
      <c r="AF497">
        <v>736704</v>
      </c>
      <c r="AI497" s="151">
        <v>425328</v>
      </c>
      <c r="AJ497" s="151">
        <v>732960</v>
      </c>
      <c r="AM497" s="212">
        <v>442464</v>
      </c>
      <c r="AN497" s="212">
        <v>740832</v>
      </c>
      <c r="AQ497" s="221">
        <v>430880</v>
      </c>
      <c r="AR497" s="221">
        <v>710928</v>
      </c>
      <c r="AU497" s="223">
        <v>428096</v>
      </c>
      <c r="AV497" s="223">
        <v>716704</v>
      </c>
      <c r="AY497">
        <f>A497+1999</f>
        <v>2005</v>
      </c>
      <c r="AZ497" t="str">
        <f>VLOOKUP(B497,$BF$2:$BJ$75,4)</f>
        <v>Interior TFLs</v>
      </c>
      <c r="BA497" t="str">
        <f>VLOOKUP(B497,$BF$2:$BK$75,2)</f>
        <v>InteriorTFLs</v>
      </c>
      <c r="BB497" t="str">
        <f>VLOOKUP(B497,$BF$2:$BK$75,3)</f>
        <v>Interior TFLs</v>
      </c>
      <c r="BC497">
        <f>IF(B497&lt;40,B497,IF(VLOOKUP(B497,$BF$2:$BO$75,10,FALSE)="I",40,41))</f>
        <v>40</v>
      </c>
    </row>
    <row r="498" spans="1:55" ht="15" x14ac:dyDescent="0.25">
      <c r="A498">
        <v>6</v>
      </c>
      <c r="B498">
        <v>40</v>
      </c>
      <c r="E498">
        <v>152720</v>
      </c>
      <c r="F498">
        <v>227200</v>
      </c>
      <c r="G498">
        <v>484784</v>
      </c>
      <c r="H498">
        <v>560224</v>
      </c>
      <c r="K498">
        <v>483488</v>
      </c>
      <c r="L498">
        <v>542512</v>
      </c>
      <c r="O498">
        <v>453760</v>
      </c>
      <c r="P498">
        <v>526672</v>
      </c>
      <c r="S498">
        <v>455136</v>
      </c>
      <c r="T498">
        <v>532880</v>
      </c>
      <c r="W498">
        <v>446592</v>
      </c>
      <c r="X498">
        <v>518192</v>
      </c>
      <c r="AA498">
        <v>449008</v>
      </c>
      <c r="AB498">
        <v>519568</v>
      </c>
      <c r="AE498">
        <v>455696</v>
      </c>
      <c r="AF498">
        <v>522048</v>
      </c>
      <c r="AI498" s="151">
        <v>451712</v>
      </c>
      <c r="AJ498" s="151">
        <v>521104</v>
      </c>
      <c r="AM498" s="212">
        <v>467616</v>
      </c>
      <c r="AN498" s="212">
        <v>533984</v>
      </c>
      <c r="AQ498" s="221">
        <v>441104</v>
      </c>
      <c r="AR498" s="221">
        <v>517552</v>
      </c>
      <c r="AU498" s="223">
        <v>456560</v>
      </c>
      <c r="AV498" s="223">
        <v>526496</v>
      </c>
      <c r="AY498">
        <f>A498+1999</f>
        <v>2005</v>
      </c>
      <c r="AZ498" t="str">
        <f>VLOOKUP(B498,$BF$2:$BJ$75,4)</f>
        <v>Interior TFLs</v>
      </c>
      <c r="BA498" t="str">
        <f>VLOOKUP(B498,$BF$2:$BK$75,2)</f>
        <v>InteriorTFLs</v>
      </c>
      <c r="BB498" t="str">
        <f>VLOOKUP(B498,$BF$2:$BK$75,3)</f>
        <v>Interior TFLs</v>
      </c>
      <c r="BC498">
        <f>IF(B498&lt;40,B498,IF(VLOOKUP(B498,$BF$2:$BO$75,10,FALSE)="I",40,41))</f>
        <v>40</v>
      </c>
    </row>
    <row r="499" spans="1:55" ht="15" x14ac:dyDescent="0.25">
      <c r="A499">
        <v>6</v>
      </c>
      <c r="B499">
        <v>40</v>
      </c>
      <c r="E499">
        <v>526864</v>
      </c>
      <c r="F499">
        <v>1218448</v>
      </c>
      <c r="G499">
        <v>510848</v>
      </c>
      <c r="H499">
        <v>1424320</v>
      </c>
      <c r="K499">
        <v>548880</v>
      </c>
      <c r="L499">
        <v>1423104</v>
      </c>
      <c r="O499">
        <v>537840</v>
      </c>
      <c r="P499">
        <v>1421072</v>
      </c>
      <c r="S499">
        <v>516304</v>
      </c>
      <c r="T499">
        <v>1274880</v>
      </c>
      <c r="W499">
        <v>530864</v>
      </c>
      <c r="X499">
        <v>1352624</v>
      </c>
      <c r="AA499">
        <v>524976</v>
      </c>
      <c r="AB499">
        <v>1350048</v>
      </c>
      <c r="AE499">
        <v>502512</v>
      </c>
      <c r="AF499">
        <v>1252480</v>
      </c>
      <c r="AI499" s="151">
        <v>499696</v>
      </c>
      <c r="AJ499" s="151">
        <v>1251712</v>
      </c>
      <c r="AM499" s="212">
        <v>502704</v>
      </c>
      <c r="AN499" s="212">
        <v>1226960</v>
      </c>
      <c r="AQ499" s="221">
        <v>497440</v>
      </c>
      <c r="AR499" s="221">
        <v>1244032</v>
      </c>
      <c r="AU499" s="223">
        <v>497360</v>
      </c>
      <c r="AV499" s="223">
        <v>1236448</v>
      </c>
      <c r="AY499">
        <f>A499+1999</f>
        <v>2005</v>
      </c>
      <c r="AZ499" t="str">
        <f>VLOOKUP(B499,$BF$2:$BJ$75,4)</f>
        <v>Interior TFLs</v>
      </c>
      <c r="BA499" t="str">
        <f>VLOOKUP(B499,$BF$2:$BK$75,2)</f>
        <v>InteriorTFLs</v>
      </c>
      <c r="BB499" t="str">
        <f>VLOOKUP(B499,$BF$2:$BK$75,3)</f>
        <v>Interior TFLs</v>
      </c>
      <c r="BC499">
        <f>IF(B499&lt;40,B499,IF(VLOOKUP(B499,$BF$2:$BO$75,10,FALSE)="I",40,41))</f>
        <v>40</v>
      </c>
    </row>
    <row r="500" spans="1:55" ht="15" x14ac:dyDescent="0.25">
      <c r="A500">
        <v>6</v>
      </c>
      <c r="B500">
        <v>40</v>
      </c>
      <c r="E500">
        <v>396592</v>
      </c>
      <c r="F500">
        <v>951264</v>
      </c>
      <c r="G500">
        <v>649312</v>
      </c>
      <c r="H500">
        <v>1652400</v>
      </c>
      <c r="K500">
        <v>677696</v>
      </c>
      <c r="L500">
        <v>1668368</v>
      </c>
      <c r="O500">
        <v>649968</v>
      </c>
      <c r="P500">
        <v>1626896</v>
      </c>
      <c r="S500">
        <v>659872</v>
      </c>
      <c r="T500">
        <v>1634880</v>
      </c>
      <c r="W500">
        <v>694096</v>
      </c>
      <c r="X500">
        <v>1684992</v>
      </c>
      <c r="AA500">
        <v>663872</v>
      </c>
      <c r="AB500">
        <v>1679056</v>
      </c>
      <c r="AE500">
        <v>655824</v>
      </c>
      <c r="AF500">
        <v>1636384</v>
      </c>
      <c r="AI500" s="151">
        <v>648656</v>
      </c>
      <c r="AJ500" s="151">
        <v>1611840</v>
      </c>
      <c r="AM500" s="212">
        <v>638176</v>
      </c>
      <c r="AN500" s="212">
        <v>1587232</v>
      </c>
      <c r="AQ500" s="221">
        <v>642336</v>
      </c>
      <c r="AR500" s="221">
        <v>1612800</v>
      </c>
      <c r="AU500" s="223">
        <v>658208</v>
      </c>
      <c r="AV500" s="223">
        <v>1607696</v>
      </c>
      <c r="AY500">
        <f>A500+1999</f>
        <v>2005</v>
      </c>
      <c r="AZ500" t="str">
        <f>VLOOKUP(B500,$BF$2:$BJ$75,4)</f>
        <v>Interior TFLs</v>
      </c>
      <c r="BA500" t="str">
        <f>VLOOKUP(B500,$BF$2:$BK$75,2)</f>
        <v>InteriorTFLs</v>
      </c>
      <c r="BB500" t="str">
        <f>VLOOKUP(B500,$BF$2:$BK$75,3)</f>
        <v>Interior TFLs</v>
      </c>
      <c r="BC500">
        <f>IF(B500&lt;40,B500,IF(VLOOKUP(B500,$BF$2:$BO$75,10,FALSE)="I",40,41))</f>
        <v>40</v>
      </c>
    </row>
    <row r="501" spans="1:55" ht="15" x14ac:dyDescent="0.25">
      <c r="A501">
        <v>6</v>
      </c>
      <c r="B501">
        <v>40</v>
      </c>
      <c r="E501">
        <v>399120</v>
      </c>
      <c r="F501">
        <v>1287312</v>
      </c>
      <c r="G501">
        <v>669664</v>
      </c>
      <c r="H501">
        <v>1722704</v>
      </c>
      <c r="K501">
        <v>698128</v>
      </c>
      <c r="L501">
        <v>1706272</v>
      </c>
      <c r="O501">
        <v>672368</v>
      </c>
      <c r="P501">
        <v>1697168</v>
      </c>
      <c r="S501">
        <v>682256</v>
      </c>
      <c r="T501">
        <v>1678608</v>
      </c>
      <c r="W501">
        <v>704624</v>
      </c>
      <c r="X501">
        <v>1713952</v>
      </c>
      <c r="AA501">
        <v>697792</v>
      </c>
      <c r="AB501">
        <v>1700320</v>
      </c>
      <c r="AE501">
        <v>672176</v>
      </c>
      <c r="AF501">
        <v>1655504</v>
      </c>
      <c r="AI501" s="151">
        <v>659104</v>
      </c>
      <c r="AJ501" s="151">
        <v>1644576</v>
      </c>
      <c r="AM501" s="212">
        <v>660320</v>
      </c>
      <c r="AN501" s="212">
        <v>1640896</v>
      </c>
      <c r="AQ501" s="221">
        <v>661296</v>
      </c>
      <c r="AR501" s="221">
        <v>1618672</v>
      </c>
      <c r="AU501" s="223">
        <v>667264</v>
      </c>
      <c r="AV501" s="223">
        <v>1630672</v>
      </c>
      <c r="AY501">
        <f>A501+1999</f>
        <v>2005</v>
      </c>
      <c r="AZ501" t="str">
        <f>VLOOKUP(B501,$BF$2:$BJ$75,4)</f>
        <v>Interior TFLs</v>
      </c>
      <c r="BA501" t="str">
        <f>VLOOKUP(B501,$BF$2:$BK$75,2)</f>
        <v>InteriorTFLs</v>
      </c>
      <c r="BB501" t="str">
        <f>VLOOKUP(B501,$BF$2:$BK$75,3)</f>
        <v>Interior TFLs</v>
      </c>
      <c r="BC501">
        <f>IF(B501&lt;40,B501,IF(VLOOKUP(B501,$BF$2:$BO$75,10,FALSE)="I",40,41))</f>
        <v>40</v>
      </c>
    </row>
    <row r="502" spans="1:55" ht="15" x14ac:dyDescent="0.25">
      <c r="A502">
        <v>6</v>
      </c>
      <c r="B502">
        <v>40</v>
      </c>
      <c r="E502">
        <v>579008</v>
      </c>
      <c r="F502">
        <v>1549280</v>
      </c>
      <c r="G502">
        <v>1665920</v>
      </c>
      <c r="H502">
        <v>3005504</v>
      </c>
      <c r="K502">
        <v>1658688</v>
      </c>
      <c r="L502">
        <v>2995840</v>
      </c>
      <c r="O502">
        <v>1618256</v>
      </c>
      <c r="P502">
        <v>2941136</v>
      </c>
      <c r="S502">
        <v>1372192</v>
      </c>
      <c r="T502">
        <v>2654832</v>
      </c>
      <c r="W502">
        <v>1460176</v>
      </c>
      <c r="X502">
        <v>2751504</v>
      </c>
      <c r="AA502">
        <v>1460016</v>
      </c>
      <c r="AB502">
        <v>2763952</v>
      </c>
      <c r="AE502">
        <v>1421344</v>
      </c>
      <c r="AF502">
        <v>2695872</v>
      </c>
      <c r="AI502" s="151">
        <v>1391488</v>
      </c>
      <c r="AJ502" s="151">
        <v>2673472</v>
      </c>
      <c r="AM502" s="212">
        <v>1343648</v>
      </c>
      <c r="AN502" s="212">
        <v>2613520</v>
      </c>
      <c r="AQ502" s="221">
        <v>1348080</v>
      </c>
      <c r="AR502" s="221">
        <v>2621584</v>
      </c>
      <c r="AU502" s="223">
        <v>1360736</v>
      </c>
      <c r="AV502" s="223">
        <v>2632752</v>
      </c>
      <c r="AY502">
        <f>A502+1999</f>
        <v>2005</v>
      </c>
      <c r="AZ502" t="str">
        <f>VLOOKUP(B502,$BF$2:$BJ$75,4)</f>
        <v>Interior TFLs</v>
      </c>
      <c r="BA502" t="str">
        <f>VLOOKUP(B502,$BF$2:$BK$75,2)</f>
        <v>InteriorTFLs</v>
      </c>
      <c r="BB502" t="str">
        <f>VLOOKUP(B502,$BF$2:$BK$75,3)</f>
        <v>Interior TFLs</v>
      </c>
      <c r="BC502">
        <f>IF(B502&lt;40,B502,IF(VLOOKUP(B502,$BF$2:$BO$75,10,FALSE)="I",40,41))</f>
        <v>40</v>
      </c>
    </row>
    <row r="503" spans="1:55" ht="15" x14ac:dyDescent="0.25">
      <c r="A503">
        <v>6</v>
      </c>
      <c r="B503">
        <v>40</v>
      </c>
      <c r="E503">
        <v>2497408</v>
      </c>
      <c r="F503">
        <v>8141088</v>
      </c>
      <c r="G503">
        <v>5269824</v>
      </c>
      <c r="H503">
        <v>12818144</v>
      </c>
      <c r="K503">
        <v>5223264</v>
      </c>
      <c r="L503">
        <v>12758368</v>
      </c>
      <c r="O503">
        <v>5130512</v>
      </c>
      <c r="P503">
        <v>12550960</v>
      </c>
      <c r="S503">
        <v>4834288</v>
      </c>
      <c r="T503">
        <v>12016368</v>
      </c>
      <c r="W503">
        <v>4940912</v>
      </c>
      <c r="X503">
        <v>12227568</v>
      </c>
      <c r="AA503">
        <v>4877424</v>
      </c>
      <c r="AB503">
        <v>12155008</v>
      </c>
      <c r="AE503">
        <v>4767280</v>
      </c>
      <c r="AF503">
        <v>11857248</v>
      </c>
      <c r="AI503" s="151">
        <v>4734608</v>
      </c>
      <c r="AJ503" s="151">
        <v>11867552</v>
      </c>
      <c r="AM503" s="212">
        <v>4707808</v>
      </c>
      <c r="AN503" s="212">
        <v>11762272</v>
      </c>
      <c r="AQ503" s="221">
        <v>4725648</v>
      </c>
      <c r="AR503" s="221">
        <v>11768304</v>
      </c>
      <c r="AU503" s="223">
        <v>4732752</v>
      </c>
      <c r="AV503" s="223">
        <v>11819104</v>
      </c>
      <c r="AY503">
        <f>A503+1999</f>
        <v>2005</v>
      </c>
      <c r="AZ503" t="str">
        <f>VLOOKUP(B503,$BF$2:$BJ$75,4)</f>
        <v>Interior TFLs</v>
      </c>
      <c r="BA503" t="str">
        <f>VLOOKUP(B503,$BF$2:$BK$75,2)</f>
        <v>InteriorTFLs</v>
      </c>
      <c r="BB503" t="str">
        <f>VLOOKUP(B503,$BF$2:$BK$75,3)</f>
        <v>Interior TFLs</v>
      </c>
      <c r="BC503">
        <f>IF(B503&lt;40,B503,IF(VLOOKUP(B503,$BF$2:$BO$75,10,FALSE)="I",40,41))</f>
        <v>40</v>
      </c>
    </row>
    <row r="504" spans="1:55" ht="15" x14ac:dyDescent="0.25">
      <c r="A504">
        <v>6</v>
      </c>
      <c r="B504">
        <v>41</v>
      </c>
      <c r="E504">
        <v>0</v>
      </c>
      <c r="F504">
        <v>0</v>
      </c>
      <c r="G504">
        <v>0</v>
      </c>
      <c r="H504">
        <v>0</v>
      </c>
      <c r="K504">
        <v>0</v>
      </c>
      <c r="L504">
        <v>0</v>
      </c>
      <c r="O504">
        <v>0</v>
      </c>
      <c r="P504">
        <v>0</v>
      </c>
      <c r="S504">
        <v>0</v>
      </c>
      <c r="T504">
        <v>0</v>
      </c>
      <c r="W504">
        <v>0</v>
      </c>
      <c r="X504">
        <v>0</v>
      </c>
      <c r="AA504">
        <v>0</v>
      </c>
      <c r="AB504">
        <v>0</v>
      </c>
      <c r="AE504">
        <v>0</v>
      </c>
      <c r="AF504">
        <v>0</v>
      </c>
      <c r="AI504" s="151">
        <v>0</v>
      </c>
      <c r="AJ504" s="151">
        <v>0</v>
      </c>
      <c r="AM504" s="212">
        <v>0</v>
      </c>
      <c r="AN504" s="212">
        <v>0</v>
      </c>
      <c r="AQ504" s="221">
        <v>0</v>
      </c>
      <c r="AR504" s="221">
        <v>0</v>
      </c>
      <c r="AU504" s="223">
        <v>0</v>
      </c>
      <c r="AV504" s="223">
        <v>0</v>
      </c>
      <c r="AY504">
        <f>A504+1999</f>
        <v>2005</v>
      </c>
      <c r="AZ504" t="str">
        <f>VLOOKUP(B504,$BF$2:$BJ$75,4)</f>
        <v>Coast TFLs</v>
      </c>
      <c r="BA504" t="str">
        <f>VLOOKUP(B504,$BF$2:$BK$75,2)</f>
        <v>CoastTFLs</v>
      </c>
      <c r="BB504" t="str">
        <f>VLOOKUP(B504,$BF$2:$BK$75,3)</f>
        <v>Coast TFLs</v>
      </c>
      <c r="BC504">
        <f>IF(B504&lt;40,B504,IF(VLOOKUP(B504,$BF$2:$BO$75,10,FALSE)="I",40,41))</f>
        <v>41</v>
      </c>
    </row>
    <row r="505" spans="1:55" ht="15" x14ac:dyDescent="0.25">
      <c r="A505">
        <v>6</v>
      </c>
      <c r="B505">
        <v>41</v>
      </c>
      <c r="E505">
        <v>0</v>
      </c>
      <c r="F505">
        <v>0</v>
      </c>
      <c r="G505">
        <v>0</v>
      </c>
      <c r="H505">
        <v>0</v>
      </c>
      <c r="K505">
        <v>0</v>
      </c>
      <c r="L505">
        <v>0</v>
      </c>
      <c r="O505">
        <v>0</v>
      </c>
      <c r="P505">
        <v>0</v>
      </c>
      <c r="S505">
        <v>0</v>
      </c>
      <c r="T505">
        <v>0</v>
      </c>
      <c r="W505">
        <v>0</v>
      </c>
      <c r="X505">
        <v>0</v>
      </c>
      <c r="AA505">
        <v>0</v>
      </c>
      <c r="AB505">
        <v>0</v>
      </c>
      <c r="AE505">
        <v>0</v>
      </c>
      <c r="AF505">
        <v>0</v>
      </c>
      <c r="AI505" s="151">
        <v>0</v>
      </c>
      <c r="AJ505" s="151">
        <v>0</v>
      </c>
      <c r="AM505" s="212">
        <v>0</v>
      </c>
      <c r="AN505" s="212">
        <v>0</v>
      </c>
      <c r="AQ505" s="221">
        <v>0</v>
      </c>
      <c r="AR505" s="221">
        <v>0</v>
      </c>
      <c r="AU505" s="223">
        <v>0</v>
      </c>
      <c r="AV505" s="223">
        <v>0</v>
      </c>
      <c r="AY505">
        <f>A505+1999</f>
        <v>2005</v>
      </c>
      <c r="AZ505" t="str">
        <f>VLOOKUP(B505,$BF$2:$BJ$75,4)</f>
        <v>Coast TFLs</v>
      </c>
      <c r="BA505" t="str">
        <f>VLOOKUP(B505,$BF$2:$BK$75,2)</f>
        <v>CoastTFLs</v>
      </c>
      <c r="BB505" t="str">
        <f>VLOOKUP(B505,$BF$2:$BK$75,3)</f>
        <v>Coast TFLs</v>
      </c>
      <c r="BC505">
        <f>IF(B505&lt;40,B505,IF(VLOOKUP(B505,$BF$2:$BO$75,10,FALSE)="I",40,41))</f>
        <v>41</v>
      </c>
    </row>
    <row r="506" spans="1:55" ht="15" x14ac:dyDescent="0.25">
      <c r="A506">
        <v>6</v>
      </c>
      <c r="B506">
        <v>41</v>
      </c>
      <c r="E506">
        <v>0</v>
      </c>
      <c r="F506">
        <v>0</v>
      </c>
      <c r="G506">
        <v>0</v>
      </c>
      <c r="H506">
        <v>0</v>
      </c>
      <c r="K506">
        <v>0</v>
      </c>
      <c r="L506">
        <v>0</v>
      </c>
      <c r="O506">
        <v>0</v>
      </c>
      <c r="P506">
        <v>0</v>
      </c>
      <c r="S506">
        <v>0</v>
      </c>
      <c r="T506">
        <v>0</v>
      </c>
      <c r="W506">
        <v>0</v>
      </c>
      <c r="X506">
        <v>0</v>
      </c>
      <c r="AA506">
        <v>0</v>
      </c>
      <c r="AB506">
        <v>0</v>
      </c>
      <c r="AE506">
        <v>0</v>
      </c>
      <c r="AF506">
        <v>0</v>
      </c>
      <c r="AI506" s="151">
        <v>0</v>
      </c>
      <c r="AJ506" s="151">
        <v>0</v>
      </c>
      <c r="AM506" s="212">
        <v>0</v>
      </c>
      <c r="AN506" s="212">
        <v>0</v>
      </c>
      <c r="AQ506" s="221">
        <v>0</v>
      </c>
      <c r="AR506" s="221">
        <v>0</v>
      </c>
      <c r="AU506" s="223">
        <v>0</v>
      </c>
      <c r="AV506" s="223">
        <v>0</v>
      </c>
      <c r="AY506">
        <f>A506+1999</f>
        <v>2005</v>
      </c>
      <c r="AZ506" t="str">
        <f>VLOOKUP(B506,$BF$2:$BJ$75,4)</f>
        <v>Coast TFLs</v>
      </c>
      <c r="BA506" t="str">
        <f>VLOOKUP(B506,$BF$2:$BK$75,2)</f>
        <v>CoastTFLs</v>
      </c>
      <c r="BB506" t="str">
        <f>VLOOKUP(B506,$BF$2:$BK$75,3)</f>
        <v>Coast TFLs</v>
      </c>
      <c r="BC506">
        <f>IF(B506&lt;40,B506,IF(VLOOKUP(B506,$BF$2:$BO$75,10,FALSE)="I",40,41))</f>
        <v>41</v>
      </c>
    </row>
    <row r="507" spans="1:55" ht="15" x14ac:dyDescent="0.25">
      <c r="A507">
        <v>6</v>
      </c>
      <c r="B507">
        <v>41</v>
      </c>
      <c r="E507">
        <v>0</v>
      </c>
      <c r="F507">
        <v>0</v>
      </c>
      <c r="G507">
        <v>0</v>
      </c>
      <c r="H507">
        <v>0</v>
      </c>
      <c r="K507">
        <v>0</v>
      </c>
      <c r="L507">
        <v>0</v>
      </c>
      <c r="O507">
        <v>0</v>
      </c>
      <c r="P507">
        <v>0</v>
      </c>
      <c r="S507">
        <v>0</v>
      </c>
      <c r="T507">
        <v>0</v>
      </c>
      <c r="W507">
        <v>0</v>
      </c>
      <c r="X507">
        <v>0</v>
      </c>
      <c r="AA507">
        <v>0</v>
      </c>
      <c r="AB507">
        <v>0</v>
      </c>
      <c r="AE507">
        <v>0</v>
      </c>
      <c r="AF507">
        <v>0</v>
      </c>
      <c r="AI507" s="151">
        <v>0</v>
      </c>
      <c r="AJ507" s="151">
        <v>0</v>
      </c>
      <c r="AM507" s="212">
        <v>0</v>
      </c>
      <c r="AN507" s="212">
        <v>0</v>
      </c>
      <c r="AQ507" s="221">
        <v>0</v>
      </c>
      <c r="AR507" s="221">
        <v>0</v>
      </c>
      <c r="AU507" s="223">
        <v>0</v>
      </c>
      <c r="AV507" s="223">
        <v>0</v>
      </c>
      <c r="AY507">
        <f>A507+1999</f>
        <v>2005</v>
      </c>
      <c r="AZ507" t="str">
        <f>VLOOKUP(B507,$BF$2:$BJ$75,4)</f>
        <v>Coast TFLs</v>
      </c>
      <c r="BA507" t="str">
        <f>VLOOKUP(B507,$BF$2:$BK$75,2)</f>
        <v>CoastTFLs</v>
      </c>
      <c r="BB507" t="str">
        <f>VLOOKUP(B507,$BF$2:$BK$75,3)</f>
        <v>Coast TFLs</v>
      </c>
      <c r="BC507">
        <f>IF(B507&lt;40,B507,IF(VLOOKUP(B507,$BF$2:$BO$75,10,FALSE)="I",40,41))</f>
        <v>41</v>
      </c>
    </row>
    <row r="508" spans="1:55" ht="15" x14ac:dyDescent="0.25">
      <c r="A508">
        <v>6</v>
      </c>
      <c r="B508">
        <v>41</v>
      </c>
      <c r="E508">
        <v>0</v>
      </c>
      <c r="F508">
        <v>0</v>
      </c>
      <c r="G508">
        <v>0</v>
      </c>
      <c r="H508">
        <v>0</v>
      </c>
      <c r="K508">
        <v>0</v>
      </c>
      <c r="L508">
        <v>0</v>
      </c>
      <c r="O508">
        <v>0</v>
      </c>
      <c r="P508">
        <v>0</v>
      </c>
      <c r="S508">
        <v>0</v>
      </c>
      <c r="T508">
        <v>0</v>
      </c>
      <c r="W508">
        <v>0</v>
      </c>
      <c r="X508">
        <v>0</v>
      </c>
      <c r="AA508">
        <v>0</v>
      </c>
      <c r="AB508">
        <v>0</v>
      </c>
      <c r="AE508">
        <v>0</v>
      </c>
      <c r="AF508">
        <v>0</v>
      </c>
      <c r="AI508" s="151">
        <v>0</v>
      </c>
      <c r="AJ508" s="151">
        <v>0</v>
      </c>
      <c r="AM508" s="212">
        <v>0</v>
      </c>
      <c r="AN508" s="212">
        <v>0</v>
      </c>
      <c r="AQ508" s="221">
        <v>0</v>
      </c>
      <c r="AR508" s="221">
        <v>0</v>
      </c>
      <c r="AU508" s="223">
        <v>0</v>
      </c>
      <c r="AV508" s="223">
        <v>0</v>
      </c>
      <c r="AY508">
        <f>A508+1999</f>
        <v>2005</v>
      </c>
      <c r="AZ508" t="str">
        <f>VLOOKUP(B508,$BF$2:$BJ$75,4)</f>
        <v>Coast TFLs</v>
      </c>
      <c r="BA508" t="str">
        <f>VLOOKUP(B508,$BF$2:$BK$75,2)</f>
        <v>CoastTFLs</v>
      </c>
      <c r="BB508" t="str">
        <f>VLOOKUP(B508,$BF$2:$BK$75,3)</f>
        <v>Coast TFLs</v>
      </c>
      <c r="BC508">
        <f>IF(B508&lt;40,B508,IF(VLOOKUP(B508,$BF$2:$BO$75,10,FALSE)="I",40,41))</f>
        <v>41</v>
      </c>
    </row>
    <row r="509" spans="1:55" ht="15" x14ac:dyDescent="0.25">
      <c r="A509">
        <v>6</v>
      </c>
      <c r="B509">
        <v>41</v>
      </c>
      <c r="E509">
        <v>0</v>
      </c>
      <c r="F509">
        <v>0</v>
      </c>
      <c r="G509">
        <v>0</v>
      </c>
      <c r="H509">
        <v>0</v>
      </c>
      <c r="K509">
        <v>0</v>
      </c>
      <c r="L509">
        <v>0</v>
      </c>
      <c r="O509">
        <v>0</v>
      </c>
      <c r="P509">
        <v>0</v>
      </c>
      <c r="S509">
        <v>0</v>
      </c>
      <c r="T509">
        <v>0</v>
      </c>
      <c r="W509">
        <v>0</v>
      </c>
      <c r="X509">
        <v>0</v>
      </c>
      <c r="AA509">
        <v>0</v>
      </c>
      <c r="AB509">
        <v>0</v>
      </c>
      <c r="AE509">
        <v>0</v>
      </c>
      <c r="AF509">
        <v>0</v>
      </c>
      <c r="AI509" s="151">
        <v>0</v>
      </c>
      <c r="AJ509" s="151">
        <v>0</v>
      </c>
      <c r="AM509" s="212">
        <v>0</v>
      </c>
      <c r="AN509" s="212">
        <v>0</v>
      </c>
      <c r="AQ509" s="221">
        <v>0</v>
      </c>
      <c r="AR509" s="221">
        <v>0</v>
      </c>
      <c r="AU509" s="223">
        <v>0</v>
      </c>
      <c r="AV509" s="223">
        <v>0</v>
      </c>
      <c r="AY509">
        <f>A509+1999</f>
        <v>2005</v>
      </c>
      <c r="AZ509" t="str">
        <f>VLOOKUP(B509,$BF$2:$BJ$75,4)</f>
        <v>Coast TFLs</v>
      </c>
      <c r="BA509" t="str">
        <f>VLOOKUP(B509,$BF$2:$BK$75,2)</f>
        <v>CoastTFLs</v>
      </c>
      <c r="BB509" t="str">
        <f>VLOOKUP(B509,$BF$2:$BK$75,3)</f>
        <v>Coast TFLs</v>
      </c>
      <c r="BC509">
        <f>IF(B509&lt;40,B509,IF(VLOOKUP(B509,$BF$2:$BO$75,10,FALSE)="I",40,41))</f>
        <v>41</v>
      </c>
    </row>
    <row r="510" spans="1:55" ht="15" x14ac:dyDescent="0.25">
      <c r="A510">
        <v>6</v>
      </c>
      <c r="B510">
        <v>41</v>
      </c>
      <c r="E510">
        <v>0</v>
      </c>
      <c r="F510">
        <v>0</v>
      </c>
      <c r="G510">
        <v>0</v>
      </c>
      <c r="H510">
        <v>0</v>
      </c>
      <c r="K510">
        <v>0</v>
      </c>
      <c r="L510">
        <v>0</v>
      </c>
      <c r="O510">
        <v>0</v>
      </c>
      <c r="P510">
        <v>0</v>
      </c>
      <c r="S510">
        <v>0</v>
      </c>
      <c r="T510">
        <v>0</v>
      </c>
      <c r="W510">
        <v>0</v>
      </c>
      <c r="X510">
        <v>0</v>
      </c>
      <c r="AA510">
        <v>0</v>
      </c>
      <c r="AB510">
        <v>0</v>
      </c>
      <c r="AE510">
        <v>0</v>
      </c>
      <c r="AF510">
        <v>0</v>
      </c>
      <c r="AI510" s="151">
        <v>0</v>
      </c>
      <c r="AJ510" s="151">
        <v>0</v>
      </c>
      <c r="AM510" s="212">
        <v>0</v>
      </c>
      <c r="AN510" s="212">
        <v>0</v>
      </c>
      <c r="AQ510" s="221">
        <v>0</v>
      </c>
      <c r="AR510" s="221">
        <v>0</v>
      </c>
      <c r="AU510" s="223">
        <v>0</v>
      </c>
      <c r="AV510" s="223">
        <v>0</v>
      </c>
      <c r="AY510">
        <f>A510+1999</f>
        <v>2005</v>
      </c>
      <c r="AZ510" t="str">
        <f>VLOOKUP(B510,$BF$2:$BJ$75,4)</f>
        <v>Coast TFLs</v>
      </c>
      <c r="BA510" t="str">
        <f>VLOOKUP(B510,$BF$2:$BK$75,2)</f>
        <v>CoastTFLs</v>
      </c>
      <c r="BB510" t="str">
        <f>VLOOKUP(B510,$BF$2:$BK$75,3)</f>
        <v>Coast TFLs</v>
      </c>
      <c r="BC510">
        <f>IF(B510&lt;40,B510,IF(VLOOKUP(B510,$BF$2:$BO$75,10,FALSE)="I",40,41))</f>
        <v>41</v>
      </c>
    </row>
    <row r="511" spans="1:55" ht="15" x14ac:dyDescent="0.25">
      <c r="A511">
        <v>6</v>
      </c>
      <c r="B511">
        <v>41</v>
      </c>
      <c r="E511">
        <v>0</v>
      </c>
      <c r="F511">
        <v>0</v>
      </c>
      <c r="G511">
        <v>0</v>
      </c>
      <c r="H511">
        <v>0</v>
      </c>
      <c r="K511">
        <v>0</v>
      </c>
      <c r="L511">
        <v>0</v>
      </c>
      <c r="O511">
        <v>0</v>
      </c>
      <c r="P511">
        <v>0</v>
      </c>
      <c r="S511">
        <v>0</v>
      </c>
      <c r="T511">
        <v>0</v>
      </c>
      <c r="W511">
        <v>0</v>
      </c>
      <c r="X511">
        <v>0</v>
      </c>
      <c r="AA511">
        <v>0</v>
      </c>
      <c r="AB511">
        <v>0</v>
      </c>
      <c r="AE511">
        <v>0</v>
      </c>
      <c r="AF511">
        <v>0</v>
      </c>
      <c r="AI511" s="151">
        <v>0</v>
      </c>
      <c r="AJ511" s="151">
        <v>0</v>
      </c>
      <c r="AM511" s="212">
        <v>0</v>
      </c>
      <c r="AN511" s="212">
        <v>0</v>
      </c>
      <c r="AQ511" s="221">
        <v>0</v>
      </c>
      <c r="AR511" s="221">
        <v>0</v>
      </c>
      <c r="AU511" s="223">
        <v>0</v>
      </c>
      <c r="AV511" s="223">
        <v>0</v>
      </c>
      <c r="AY511">
        <f>A511+1999</f>
        <v>2005</v>
      </c>
      <c r="AZ511" t="str">
        <f>VLOOKUP(B511,$BF$2:$BJ$75,4)</f>
        <v>Coast TFLs</v>
      </c>
      <c r="BA511" t="str">
        <f>VLOOKUP(B511,$BF$2:$BK$75,2)</f>
        <v>CoastTFLs</v>
      </c>
      <c r="BB511" t="str">
        <f>VLOOKUP(B511,$BF$2:$BK$75,3)</f>
        <v>Coast TFLs</v>
      </c>
      <c r="BC511">
        <f>IF(B511&lt;40,B511,IF(VLOOKUP(B511,$BF$2:$BO$75,10,FALSE)="I",40,41))</f>
        <v>41</v>
      </c>
    </row>
    <row r="512" spans="1:55" ht="15" x14ac:dyDescent="0.25">
      <c r="A512">
        <v>6</v>
      </c>
      <c r="B512">
        <v>41</v>
      </c>
      <c r="E512">
        <v>0</v>
      </c>
      <c r="F512">
        <v>0</v>
      </c>
      <c r="G512">
        <v>0</v>
      </c>
      <c r="H512">
        <v>0</v>
      </c>
      <c r="K512">
        <v>0</v>
      </c>
      <c r="L512">
        <v>0</v>
      </c>
      <c r="O512">
        <v>0</v>
      </c>
      <c r="P512">
        <v>0</v>
      </c>
      <c r="S512">
        <v>0</v>
      </c>
      <c r="T512">
        <v>0</v>
      </c>
      <c r="W512">
        <v>0</v>
      </c>
      <c r="X512">
        <v>0</v>
      </c>
      <c r="AA512">
        <v>0</v>
      </c>
      <c r="AB512">
        <v>0</v>
      </c>
      <c r="AE512">
        <v>0</v>
      </c>
      <c r="AF512">
        <v>0</v>
      </c>
      <c r="AI512" s="151">
        <v>0</v>
      </c>
      <c r="AJ512" s="151">
        <v>0</v>
      </c>
      <c r="AM512" s="212">
        <v>0</v>
      </c>
      <c r="AN512" s="212">
        <v>0</v>
      </c>
      <c r="AQ512" s="221">
        <v>0</v>
      </c>
      <c r="AR512" s="221">
        <v>0</v>
      </c>
      <c r="AU512" s="223">
        <v>0</v>
      </c>
      <c r="AV512" s="223">
        <v>0</v>
      </c>
      <c r="AY512">
        <f>A512+1999</f>
        <v>2005</v>
      </c>
      <c r="AZ512" t="str">
        <f>VLOOKUP(B512,$BF$2:$BJ$75,4)</f>
        <v>Coast TFLs</v>
      </c>
      <c r="BA512" t="str">
        <f>VLOOKUP(B512,$BF$2:$BK$75,2)</f>
        <v>CoastTFLs</v>
      </c>
      <c r="BB512" t="str">
        <f>VLOOKUP(B512,$BF$2:$BK$75,3)</f>
        <v>Coast TFLs</v>
      </c>
      <c r="BC512">
        <f>IF(B512&lt;40,B512,IF(VLOOKUP(B512,$BF$2:$BO$75,10,FALSE)="I",40,41))</f>
        <v>41</v>
      </c>
    </row>
    <row r="513" spans="1:55" ht="15" x14ac:dyDescent="0.25">
      <c r="A513">
        <v>6</v>
      </c>
      <c r="B513">
        <v>41</v>
      </c>
      <c r="E513">
        <v>0</v>
      </c>
      <c r="F513">
        <v>0</v>
      </c>
      <c r="G513">
        <v>0</v>
      </c>
      <c r="H513">
        <v>0</v>
      </c>
      <c r="K513">
        <v>0</v>
      </c>
      <c r="L513">
        <v>0</v>
      </c>
      <c r="O513">
        <v>0</v>
      </c>
      <c r="P513">
        <v>0</v>
      </c>
      <c r="S513">
        <v>0</v>
      </c>
      <c r="T513">
        <v>0</v>
      </c>
      <c r="W513">
        <v>0</v>
      </c>
      <c r="X513">
        <v>0</v>
      </c>
      <c r="AA513">
        <v>0</v>
      </c>
      <c r="AB513">
        <v>0</v>
      </c>
      <c r="AE513">
        <v>0</v>
      </c>
      <c r="AF513">
        <v>0</v>
      </c>
      <c r="AI513" s="151">
        <v>0</v>
      </c>
      <c r="AJ513" s="151">
        <v>0</v>
      </c>
      <c r="AM513" s="212">
        <v>0</v>
      </c>
      <c r="AN513" s="212">
        <v>0</v>
      </c>
      <c r="AQ513" s="221">
        <v>0</v>
      </c>
      <c r="AR513" s="221">
        <v>0</v>
      </c>
      <c r="AU513" s="223">
        <v>0</v>
      </c>
      <c r="AV513" s="223">
        <v>0</v>
      </c>
      <c r="AY513">
        <f>A513+1999</f>
        <v>2005</v>
      </c>
      <c r="AZ513" t="str">
        <f>VLOOKUP(B513,$BF$2:$BJ$75,4)</f>
        <v>Coast TFLs</v>
      </c>
      <c r="BA513" t="str">
        <f>VLOOKUP(B513,$BF$2:$BK$75,2)</f>
        <v>CoastTFLs</v>
      </c>
      <c r="BB513" t="str">
        <f>VLOOKUP(B513,$BF$2:$BK$75,3)</f>
        <v>Coast TFLs</v>
      </c>
      <c r="BC513">
        <f>IF(B513&lt;40,B513,IF(VLOOKUP(B513,$BF$2:$BO$75,10,FALSE)="I",40,41))</f>
        <v>41</v>
      </c>
    </row>
    <row r="514" spans="1:55" ht="15" x14ac:dyDescent="0.25">
      <c r="A514">
        <v>6</v>
      </c>
      <c r="B514">
        <v>41</v>
      </c>
      <c r="E514">
        <v>0</v>
      </c>
      <c r="F514">
        <v>0</v>
      </c>
      <c r="G514">
        <v>0</v>
      </c>
      <c r="H514">
        <v>0</v>
      </c>
      <c r="K514">
        <v>0</v>
      </c>
      <c r="L514">
        <v>0</v>
      </c>
      <c r="O514">
        <v>0</v>
      </c>
      <c r="P514">
        <v>0</v>
      </c>
      <c r="S514">
        <v>0</v>
      </c>
      <c r="T514">
        <v>0</v>
      </c>
      <c r="W514">
        <v>0</v>
      </c>
      <c r="X514">
        <v>0</v>
      </c>
      <c r="AA514">
        <v>0</v>
      </c>
      <c r="AB514">
        <v>0</v>
      </c>
      <c r="AE514">
        <v>0</v>
      </c>
      <c r="AF514">
        <v>0</v>
      </c>
      <c r="AI514" s="151">
        <v>0</v>
      </c>
      <c r="AJ514" s="151">
        <v>0</v>
      </c>
      <c r="AM514" s="212">
        <v>0</v>
      </c>
      <c r="AN514" s="212">
        <v>0</v>
      </c>
      <c r="AQ514" s="221">
        <v>0</v>
      </c>
      <c r="AR514" s="221">
        <v>0</v>
      </c>
      <c r="AU514" s="223">
        <v>0</v>
      </c>
      <c r="AV514" s="223">
        <v>0</v>
      </c>
      <c r="AY514">
        <f>A514+1999</f>
        <v>2005</v>
      </c>
      <c r="AZ514" t="str">
        <f>VLOOKUP(B514,$BF$2:$BJ$75,4)</f>
        <v>Coast TFLs</v>
      </c>
      <c r="BA514" t="str">
        <f>VLOOKUP(B514,$BF$2:$BK$75,2)</f>
        <v>CoastTFLs</v>
      </c>
      <c r="BB514" t="str">
        <f>VLOOKUP(B514,$BF$2:$BK$75,3)</f>
        <v>Coast TFLs</v>
      </c>
      <c r="BC514">
        <f>IF(B514&lt;40,B514,IF(VLOOKUP(B514,$BF$2:$BO$75,10,FALSE)="I",40,41))</f>
        <v>41</v>
      </c>
    </row>
    <row r="515" spans="1:55" ht="15" x14ac:dyDescent="0.25">
      <c r="A515">
        <v>6</v>
      </c>
      <c r="B515">
        <v>41</v>
      </c>
      <c r="E515">
        <v>0</v>
      </c>
      <c r="F515">
        <v>0</v>
      </c>
      <c r="G515">
        <v>0</v>
      </c>
      <c r="H515">
        <v>0</v>
      </c>
      <c r="K515">
        <v>0</v>
      </c>
      <c r="L515">
        <v>0</v>
      </c>
      <c r="O515">
        <v>0</v>
      </c>
      <c r="P515">
        <v>0</v>
      </c>
      <c r="S515">
        <v>0</v>
      </c>
      <c r="T515">
        <v>0</v>
      </c>
      <c r="W515">
        <v>0</v>
      </c>
      <c r="X515">
        <v>0</v>
      </c>
      <c r="AA515">
        <v>0</v>
      </c>
      <c r="AB515">
        <v>0</v>
      </c>
      <c r="AE515">
        <v>0</v>
      </c>
      <c r="AF515">
        <v>0</v>
      </c>
      <c r="AI515" s="151">
        <v>0</v>
      </c>
      <c r="AJ515" s="151">
        <v>0</v>
      </c>
      <c r="AM515" s="212">
        <v>0</v>
      </c>
      <c r="AN515" s="212">
        <v>0</v>
      </c>
      <c r="AQ515" s="221">
        <v>0</v>
      </c>
      <c r="AR515" s="221">
        <v>0</v>
      </c>
      <c r="AU515" s="223">
        <v>0</v>
      </c>
      <c r="AV515" s="223">
        <v>0</v>
      </c>
      <c r="AY515">
        <f>A515+1999</f>
        <v>2005</v>
      </c>
      <c r="AZ515" t="str">
        <f>VLOOKUP(B515,$BF$2:$BJ$75,4)</f>
        <v>Coast TFLs</v>
      </c>
      <c r="BA515" t="str">
        <f>VLOOKUP(B515,$BF$2:$BK$75,2)</f>
        <v>CoastTFLs</v>
      </c>
      <c r="BB515" t="str">
        <f>VLOOKUP(B515,$BF$2:$BK$75,3)</f>
        <v>Coast TFLs</v>
      </c>
      <c r="BC515">
        <f>IF(B515&lt;40,B515,IF(VLOOKUP(B515,$BF$2:$BO$75,10,FALSE)="I",40,41))</f>
        <v>41</v>
      </c>
    </row>
    <row r="516" spans="1:55" ht="15" x14ac:dyDescent="0.25">
      <c r="A516">
        <v>6</v>
      </c>
      <c r="B516">
        <v>41</v>
      </c>
      <c r="E516">
        <v>0</v>
      </c>
      <c r="F516">
        <v>0</v>
      </c>
      <c r="G516">
        <v>0</v>
      </c>
      <c r="H516">
        <v>0</v>
      </c>
      <c r="K516">
        <v>0</v>
      </c>
      <c r="L516">
        <v>0</v>
      </c>
      <c r="O516">
        <v>0</v>
      </c>
      <c r="P516">
        <v>0</v>
      </c>
      <c r="S516">
        <v>0</v>
      </c>
      <c r="T516">
        <v>0</v>
      </c>
      <c r="W516">
        <v>0</v>
      </c>
      <c r="X516">
        <v>0</v>
      </c>
      <c r="AA516">
        <v>0</v>
      </c>
      <c r="AB516">
        <v>0</v>
      </c>
      <c r="AE516">
        <v>0</v>
      </c>
      <c r="AF516">
        <v>0</v>
      </c>
      <c r="AI516" s="151">
        <v>0</v>
      </c>
      <c r="AJ516" s="151">
        <v>0</v>
      </c>
      <c r="AM516" s="212">
        <v>0</v>
      </c>
      <c r="AN516" s="212">
        <v>0</v>
      </c>
      <c r="AQ516" s="221">
        <v>0</v>
      </c>
      <c r="AR516" s="221">
        <v>0</v>
      </c>
      <c r="AU516" s="223">
        <v>0</v>
      </c>
      <c r="AV516" s="223">
        <v>0</v>
      </c>
      <c r="AY516">
        <f>A516+1999</f>
        <v>2005</v>
      </c>
      <c r="AZ516" t="str">
        <f>VLOOKUP(B516,$BF$2:$BJ$75,4)</f>
        <v>Coast TFLs</v>
      </c>
      <c r="BA516" t="str">
        <f>VLOOKUP(B516,$BF$2:$BK$75,2)</f>
        <v>CoastTFLs</v>
      </c>
      <c r="BB516" t="str">
        <f>VLOOKUP(B516,$BF$2:$BK$75,3)</f>
        <v>Coast TFLs</v>
      </c>
      <c r="BC516">
        <f>IF(B516&lt;40,B516,IF(VLOOKUP(B516,$BF$2:$BO$75,10,FALSE)="I",40,41))</f>
        <v>41</v>
      </c>
    </row>
    <row r="517" spans="1:55" ht="15" x14ac:dyDescent="0.25">
      <c r="A517">
        <v>6</v>
      </c>
      <c r="B517">
        <v>41</v>
      </c>
      <c r="E517">
        <v>0</v>
      </c>
      <c r="F517">
        <v>0</v>
      </c>
      <c r="G517">
        <v>0</v>
      </c>
      <c r="H517">
        <v>0</v>
      </c>
      <c r="K517">
        <v>0</v>
      </c>
      <c r="L517">
        <v>0</v>
      </c>
      <c r="O517">
        <v>0</v>
      </c>
      <c r="P517">
        <v>0</v>
      </c>
      <c r="S517">
        <v>0</v>
      </c>
      <c r="T517">
        <v>0</v>
      </c>
      <c r="W517">
        <v>0</v>
      </c>
      <c r="X517">
        <v>0</v>
      </c>
      <c r="AA517">
        <v>0</v>
      </c>
      <c r="AB517">
        <v>0</v>
      </c>
      <c r="AE517">
        <v>0</v>
      </c>
      <c r="AF517">
        <v>0</v>
      </c>
      <c r="AI517" s="151">
        <v>0</v>
      </c>
      <c r="AJ517" s="151">
        <v>0</v>
      </c>
      <c r="AM517" s="212">
        <v>0</v>
      </c>
      <c r="AN517" s="212">
        <v>0</v>
      </c>
      <c r="AQ517" s="221">
        <v>0</v>
      </c>
      <c r="AR517" s="221">
        <v>0</v>
      </c>
      <c r="AU517" s="223">
        <v>0</v>
      </c>
      <c r="AV517" s="223">
        <v>0</v>
      </c>
      <c r="AY517">
        <f>A517+1999</f>
        <v>2005</v>
      </c>
      <c r="AZ517" t="str">
        <f>VLOOKUP(B517,$BF$2:$BJ$75,4)</f>
        <v>Coast TFLs</v>
      </c>
      <c r="BA517" t="str">
        <f>VLOOKUP(B517,$BF$2:$BK$75,2)</f>
        <v>CoastTFLs</v>
      </c>
      <c r="BB517" t="str">
        <f>VLOOKUP(B517,$BF$2:$BK$75,3)</f>
        <v>Coast TFLs</v>
      </c>
      <c r="BC517">
        <f>IF(B517&lt;40,B517,IF(VLOOKUP(B517,$BF$2:$BO$75,10,FALSE)="I",40,41))</f>
        <v>41</v>
      </c>
    </row>
    <row r="518" spans="1:55" ht="15" x14ac:dyDescent="0.25">
      <c r="A518">
        <v>6</v>
      </c>
      <c r="B518">
        <v>41</v>
      </c>
      <c r="E518">
        <v>0</v>
      </c>
      <c r="F518">
        <v>0</v>
      </c>
      <c r="G518">
        <v>0</v>
      </c>
      <c r="H518">
        <v>0</v>
      </c>
      <c r="K518">
        <v>0</v>
      </c>
      <c r="L518">
        <v>0</v>
      </c>
      <c r="O518">
        <v>0</v>
      </c>
      <c r="P518">
        <v>0</v>
      </c>
      <c r="S518">
        <v>0</v>
      </c>
      <c r="T518">
        <v>0</v>
      </c>
      <c r="W518">
        <v>0</v>
      </c>
      <c r="X518">
        <v>0</v>
      </c>
      <c r="AA518">
        <v>0</v>
      </c>
      <c r="AB518">
        <v>0</v>
      </c>
      <c r="AE518">
        <v>0</v>
      </c>
      <c r="AF518">
        <v>0</v>
      </c>
      <c r="AI518" s="151">
        <v>0</v>
      </c>
      <c r="AJ518" s="151">
        <v>0</v>
      </c>
      <c r="AM518" s="212">
        <v>0</v>
      </c>
      <c r="AN518" s="212">
        <v>0</v>
      </c>
      <c r="AQ518" s="221">
        <v>0</v>
      </c>
      <c r="AR518" s="221">
        <v>0</v>
      </c>
      <c r="AU518" s="223">
        <v>0</v>
      </c>
      <c r="AV518" s="223">
        <v>0</v>
      </c>
      <c r="AY518">
        <f>A518+1999</f>
        <v>2005</v>
      </c>
      <c r="AZ518" t="str">
        <f>VLOOKUP(B518,$BF$2:$BJ$75,4)</f>
        <v>Coast TFLs</v>
      </c>
      <c r="BA518" t="str">
        <f>VLOOKUP(B518,$BF$2:$BK$75,2)</f>
        <v>CoastTFLs</v>
      </c>
      <c r="BB518" t="str">
        <f>VLOOKUP(B518,$BF$2:$BK$75,3)</f>
        <v>Coast TFLs</v>
      </c>
      <c r="BC518">
        <f>IF(B518&lt;40,B518,IF(VLOOKUP(B518,$BF$2:$BO$75,10,FALSE)="I",40,41))</f>
        <v>41</v>
      </c>
    </row>
    <row r="519" spans="1:55" ht="15" x14ac:dyDescent="0.25">
      <c r="A519">
        <v>6</v>
      </c>
      <c r="B519">
        <v>41</v>
      </c>
      <c r="E519">
        <v>0</v>
      </c>
      <c r="F519">
        <v>0</v>
      </c>
      <c r="G519">
        <v>0</v>
      </c>
      <c r="H519">
        <v>0</v>
      </c>
      <c r="K519">
        <v>0</v>
      </c>
      <c r="L519">
        <v>0</v>
      </c>
      <c r="O519">
        <v>0</v>
      </c>
      <c r="P519">
        <v>0</v>
      </c>
      <c r="S519">
        <v>0</v>
      </c>
      <c r="T519">
        <v>0</v>
      </c>
      <c r="W519">
        <v>0</v>
      </c>
      <c r="X519">
        <v>0</v>
      </c>
      <c r="AA519">
        <v>0</v>
      </c>
      <c r="AB519">
        <v>0</v>
      </c>
      <c r="AE519">
        <v>0</v>
      </c>
      <c r="AF519">
        <v>0</v>
      </c>
      <c r="AI519" s="151">
        <v>0</v>
      </c>
      <c r="AJ519" s="151">
        <v>0</v>
      </c>
      <c r="AM519" s="212">
        <v>0</v>
      </c>
      <c r="AN519" s="212">
        <v>0</v>
      </c>
      <c r="AQ519" s="221">
        <v>0</v>
      </c>
      <c r="AR519" s="221">
        <v>0</v>
      </c>
      <c r="AU519" s="223">
        <v>0</v>
      </c>
      <c r="AV519" s="223">
        <v>0</v>
      </c>
      <c r="AY519">
        <f>A519+1999</f>
        <v>2005</v>
      </c>
      <c r="AZ519" t="str">
        <f>VLOOKUP(B519,$BF$2:$BJ$75,4)</f>
        <v>Coast TFLs</v>
      </c>
      <c r="BA519" t="str">
        <f>VLOOKUP(B519,$BF$2:$BK$75,2)</f>
        <v>CoastTFLs</v>
      </c>
      <c r="BB519" t="str">
        <f>VLOOKUP(B519,$BF$2:$BK$75,3)</f>
        <v>Coast TFLs</v>
      </c>
      <c r="BC519">
        <f>IF(B519&lt;40,B519,IF(VLOOKUP(B519,$BF$2:$BO$75,10,FALSE)="I",40,41))</f>
        <v>41</v>
      </c>
    </row>
    <row r="520" spans="1:55" ht="15" x14ac:dyDescent="0.25">
      <c r="A520">
        <v>7</v>
      </c>
      <c r="B520">
        <v>1</v>
      </c>
      <c r="E520">
        <v>6573792</v>
      </c>
      <c r="F520">
        <v>16069088</v>
      </c>
      <c r="I520">
        <v>12183248</v>
      </c>
      <c r="J520">
        <v>26269840</v>
      </c>
      <c r="K520">
        <v>17538400</v>
      </c>
      <c r="L520">
        <v>31721312</v>
      </c>
      <c r="O520">
        <v>17960608</v>
      </c>
      <c r="P520">
        <v>32166448</v>
      </c>
      <c r="S520">
        <v>17840560</v>
      </c>
      <c r="T520">
        <v>32075408</v>
      </c>
      <c r="W520">
        <v>17946336</v>
      </c>
      <c r="X520">
        <v>32199776</v>
      </c>
      <c r="AA520">
        <v>17961856</v>
      </c>
      <c r="AB520">
        <v>32198224</v>
      </c>
      <c r="AE520">
        <v>17794768</v>
      </c>
      <c r="AF520">
        <v>32062608</v>
      </c>
      <c r="AI520" s="151">
        <v>17853008</v>
      </c>
      <c r="AJ520" s="151">
        <v>32129840</v>
      </c>
      <c r="AM520" s="212">
        <v>17713952</v>
      </c>
      <c r="AN520" s="212">
        <v>31967232</v>
      </c>
      <c r="AQ520" s="221">
        <v>17759840</v>
      </c>
      <c r="AR520" s="221">
        <v>32104144</v>
      </c>
      <c r="AU520" s="223">
        <v>17805760</v>
      </c>
      <c r="AV520" s="223">
        <v>32120624</v>
      </c>
      <c r="AY520">
        <f>A520+1999</f>
        <v>2006</v>
      </c>
      <c r="AZ520" t="str">
        <f>VLOOKUP(B520,$BF$2:$BJ$75,4)</f>
        <v>Pine Units</v>
      </c>
      <c r="BA520" t="str">
        <f>VLOOKUP(B520,$BF$2:$BK$75,2)</f>
        <v>100MileHouse</v>
      </c>
      <c r="BB520" t="str">
        <f>VLOOKUP(B520,$BF$2:$BK$75,3)</f>
        <v>100 Mile House TSA</v>
      </c>
      <c r="BC520">
        <f>IF(B520&lt;40,B520,IF(VLOOKUP(B520,$BF$2:$BO$75,10,FALSE)="I",40,41))</f>
        <v>1</v>
      </c>
    </row>
    <row r="521" spans="1:55" ht="15" x14ac:dyDescent="0.25">
      <c r="A521">
        <v>7</v>
      </c>
      <c r="B521">
        <v>2</v>
      </c>
      <c r="E521">
        <v>623904</v>
      </c>
      <c r="F521">
        <v>1569216</v>
      </c>
      <c r="I521">
        <v>968576</v>
      </c>
      <c r="J521">
        <v>2197280</v>
      </c>
      <c r="K521">
        <v>552816</v>
      </c>
      <c r="L521">
        <v>1808176</v>
      </c>
      <c r="O521">
        <v>565440</v>
      </c>
      <c r="P521">
        <v>1826224</v>
      </c>
      <c r="S521">
        <v>541504</v>
      </c>
      <c r="T521">
        <v>1775120</v>
      </c>
      <c r="W521">
        <v>550528</v>
      </c>
      <c r="X521">
        <v>1778960</v>
      </c>
      <c r="AA521">
        <v>552416</v>
      </c>
      <c r="AB521">
        <v>1829424</v>
      </c>
      <c r="AE521">
        <v>554176</v>
      </c>
      <c r="AF521">
        <v>1796896</v>
      </c>
      <c r="AI521" s="151">
        <v>543248</v>
      </c>
      <c r="AJ521" s="151">
        <v>1785712</v>
      </c>
      <c r="AM521" s="212">
        <v>543904</v>
      </c>
      <c r="AN521" s="212">
        <v>1802224</v>
      </c>
      <c r="AQ521" s="221">
        <v>519168</v>
      </c>
      <c r="AR521" s="221">
        <v>1765088</v>
      </c>
      <c r="AU521" s="223">
        <v>542016</v>
      </c>
      <c r="AV521" s="223">
        <v>1773216</v>
      </c>
      <c r="AY521">
        <f>A521+1999</f>
        <v>2006</v>
      </c>
      <c r="AZ521" t="str">
        <f>VLOOKUP(B521,$BF$2:$BJ$75,4)</f>
        <v>Pine Units</v>
      </c>
      <c r="BA521" t="str">
        <f>VLOOKUP(B521,$BF$2:$BK$75,2)</f>
        <v>Arrow</v>
      </c>
      <c r="BB521" t="str">
        <f>VLOOKUP(B521,$BF$2:$BK$75,3)</f>
        <v>Arrow TSA</v>
      </c>
      <c r="BC521">
        <f>IF(B521&lt;40,B521,IF(VLOOKUP(B521,$BF$2:$BO$75,10,FALSE)="I",40,41))</f>
        <v>2</v>
      </c>
    </row>
    <row r="522" spans="1:55" ht="15" x14ac:dyDescent="0.25">
      <c r="A522">
        <v>7</v>
      </c>
      <c r="B522">
        <v>3</v>
      </c>
      <c r="E522">
        <v>0</v>
      </c>
      <c r="F522">
        <v>0</v>
      </c>
      <c r="I522">
        <v>0</v>
      </c>
      <c r="J522">
        <v>0</v>
      </c>
      <c r="K522">
        <v>0</v>
      </c>
      <c r="L522">
        <v>0</v>
      </c>
      <c r="O522">
        <v>0</v>
      </c>
      <c r="P522">
        <v>0</v>
      </c>
      <c r="S522">
        <v>0</v>
      </c>
      <c r="T522">
        <v>0</v>
      </c>
      <c r="W522">
        <v>0</v>
      </c>
      <c r="X522">
        <v>0</v>
      </c>
      <c r="AA522">
        <v>0</v>
      </c>
      <c r="AB522">
        <v>0</v>
      </c>
      <c r="AE522">
        <v>0</v>
      </c>
      <c r="AF522">
        <v>0</v>
      </c>
      <c r="AI522" s="151">
        <v>0</v>
      </c>
      <c r="AJ522" s="151">
        <v>0</v>
      </c>
      <c r="AM522" s="212">
        <v>0</v>
      </c>
      <c r="AN522" s="212">
        <v>0</v>
      </c>
      <c r="AQ522" s="221">
        <v>0</v>
      </c>
      <c r="AR522" s="221">
        <v>0</v>
      </c>
      <c r="AU522" s="223">
        <v>0</v>
      </c>
      <c r="AV522" s="223">
        <v>0</v>
      </c>
      <c r="AY522">
        <f>A522+1999</f>
        <v>2006</v>
      </c>
      <c r="AZ522" t="str">
        <f>VLOOKUP(B522,$BF$2:$BJ$75,4)</f>
        <v>Non-pine Units</v>
      </c>
      <c r="BA522" t="str">
        <f>VLOOKUP(B522,$BF$2:$BK$75,2)</f>
        <v>Arrowsmith</v>
      </c>
      <c r="BB522" t="str">
        <f>VLOOKUP(B522,$BF$2:$BK$75,3)</f>
        <v>Arrowsmith TSA</v>
      </c>
      <c r="BC522">
        <f>IF(B522&lt;40,B522,IF(VLOOKUP(B522,$BF$2:$BO$75,10,FALSE)="I",40,41))</f>
        <v>3</v>
      </c>
    </row>
    <row r="523" spans="1:55" ht="15" x14ac:dyDescent="0.25">
      <c r="A523">
        <v>7</v>
      </c>
      <c r="B523">
        <v>4</v>
      </c>
      <c r="E523">
        <v>337888</v>
      </c>
      <c r="F523">
        <v>539152</v>
      </c>
      <c r="I523">
        <v>336400</v>
      </c>
      <c r="J523">
        <v>554704</v>
      </c>
      <c r="K523">
        <v>164864</v>
      </c>
      <c r="L523">
        <v>379152</v>
      </c>
      <c r="O523">
        <v>177024</v>
      </c>
      <c r="P523">
        <v>402896</v>
      </c>
      <c r="S523">
        <v>179984</v>
      </c>
      <c r="T523">
        <v>399632</v>
      </c>
      <c r="W523">
        <v>170720</v>
      </c>
      <c r="X523">
        <v>381696</v>
      </c>
      <c r="AA523">
        <v>173920</v>
      </c>
      <c r="AB523">
        <v>392208</v>
      </c>
      <c r="AE523">
        <v>183072</v>
      </c>
      <c r="AF523">
        <v>394208</v>
      </c>
      <c r="AI523" s="151">
        <v>189504</v>
      </c>
      <c r="AJ523" s="151">
        <v>406368</v>
      </c>
      <c r="AM523" s="212">
        <v>164640</v>
      </c>
      <c r="AN523" s="212">
        <v>377904</v>
      </c>
      <c r="AQ523" s="221">
        <v>182256</v>
      </c>
      <c r="AR523" s="221">
        <v>406256</v>
      </c>
      <c r="AU523" s="223">
        <v>170336</v>
      </c>
      <c r="AV523" s="223">
        <v>395296</v>
      </c>
      <c r="AY523">
        <f>A523+1999</f>
        <v>2006</v>
      </c>
      <c r="AZ523" t="str">
        <f>VLOOKUP(B523,$BF$2:$BJ$75,4)</f>
        <v>Pine Units</v>
      </c>
      <c r="BA523" t="str">
        <f>VLOOKUP(B523,$BF$2:$BK$75,2)</f>
        <v>Boundary</v>
      </c>
      <c r="BB523" t="str">
        <f>VLOOKUP(B523,$BF$2:$BK$75,3)</f>
        <v>Boundary TSA</v>
      </c>
      <c r="BC523">
        <f>IF(B523&lt;40,B523,IF(VLOOKUP(B523,$BF$2:$BO$75,10,FALSE)="I",40,41))</f>
        <v>4</v>
      </c>
    </row>
    <row r="524" spans="1:55" ht="15" x14ac:dyDescent="0.25">
      <c r="A524">
        <v>7</v>
      </c>
      <c r="B524">
        <v>5</v>
      </c>
      <c r="E524">
        <v>448800</v>
      </c>
      <c r="F524">
        <v>795856</v>
      </c>
      <c r="I524">
        <v>339456</v>
      </c>
      <c r="J524">
        <v>734400</v>
      </c>
      <c r="K524">
        <v>44688</v>
      </c>
      <c r="L524">
        <v>442640</v>
      </c>
      <c r="O524">
        <v>62352</v>
      </c>
      <c r="P524">
        <v>456544</v>
      </c>
      <c r="S524">
        <v>64576</v>
      </c>
      <c r="T524">
        <v>459808</v>
      </c>
      <c r="W524">
        <v>57728</v>
      </c>
      <c r="X524">
        <v>447504</v>
      </c>
      <c r="AA524">
        <v>64480</v>
      </c>
      <c r="AB524">
        <v>457520</v>
      </c>
      <c r="AE524">
        <v>64128</v>
      </c>
      <c r="AF524">
        <v>451984</v>
      </c>
      <c r="AI524" s="151">
        <v>61312</v>
      </c>
      <c r="AJ524" s="151">
        <v>453296</v>
      </c>
      <c r="AM524" s="212">
        <v>65232</v>
      </c>
      <c r="AN524" s="212">
        <v>458272</v>
      </c>
      <c r="AQ524" s="221">
        <v>61584</v>
      </c>
      <c r="AR524" s="221">
        <v>456160</v>
      </c>
      <c r="AU524" s="223">
        <v>65152</v>
      </c>
      <c r="AV524" s="223">
        <v>458288</v>
      </c>
      <c r="AY524">
        <f>A524+1999</f>
        <v>2006</v>
      </c>
      <c r="AZ524" t="str">
        <f>VLOOKUP(B524,$BF$2:$BJ$75,4)</f>
        <v>Pine Units</v>
      </c>
      <c r="BA524" t="str">
        <f>VLOOKUP(B524,$BF$2:$BK$75,2)</f>
        <v>Bulkley</v>
      </c>
      <c r="BB524" t="str">
        <f>VLOOKUP(B524,$BF$2:$BK$75,3)</f>
        <v>Bulkley TSA</v>
      </c>
      <c r="BC524">
        <f>IF(B524&lt;40,B524,IF(VLOOKUP(B524,$BF$2:$BO$75,10,FALSE)="I",40,41))</f>
        <v>5</v>
      </c>
    </row>
    <row r="525" spans="1:55" ht="15" x14ac:dyDescent="0.25">
      <c r="A525">
        <v>7</v>
      </c>
      <c r="B525">
        <v>6</v>
      </c>
      <c r="E525">
        <v>2048</v>
      </c>
      <c r="F525">
        <v>2064</v>
      </c>
      <c r="I525">
        <v>0</v>
      </c>
      <c r="J525">
        <v>352</v>
      </c>
      <c r="K525">
        <v>0</v>
      </c>
      <c r="L525">
        <v>352</v>
      </c>
      <c r="O525">
        <v>0</v>
      </c>
      <c r="P525">
        <v>352</v>
      </c>
      <c r="S525">
        <v>0</v>
      </c>
      <c r="T525">
        <v>352</v>
      </c>
      <c r="W525">
        <v>0</v>
      </c>
      <c r="X525">
        <v>352</v>
      </c>
      <c r="AA525">
        <v>0</v>
      </c>
      <c r="AB525">
        <v>352</v>
      </c>
      <c r="AE525">
        <v>0</v>
      </c>
      <c r="AF525">
        <v>352</v>
      </c>
      <c r="AI525" s="151">
        <v>0</v>
      </c>
      <c r="AJ525" s="151">
        <v>352</v>
      </c>
      <c r="AM525" s="212">
        <v>0</v>
      </c>
      <c r="AN525" s="212">
        <v>352</v>
      </c>
      <c r="AQ525" s="221">
        <v>0</v>
      </c>
      <c r="AR525" s="221">
        <v>352</v>
      </c>
      <c r="AU525" s="223">
        <v>0</v>
      </c>
      <c r="AV525" s="223">
        <v>352</v>
      </c>
      <c r="AY525">
        <f>A525+1999</f>
        <v>2006</v>
      </c>
      <c r="AZ525" t="str">
        <f>VLOOKUP(B525,$BF$2:$BJ$75,4)</f>
        <v>Non-pine Units</v>
      </c>
      <c r="BA525" t="str">
        <f>VLOOKUP(B525,$BF$2:$BK$75,2)</f>
        <v>Cassiar</v>
      </c>
      <c r="BB525" t="str">
        <f>VLOOKUP(B525,$BF$2:$BK$75,3)</f>
        <v>Cassiar TSA</v>
      </c>
      <c r="BC525">
        <f>IF(B525&lt;40,B525,IF(VLOOKUP(B525,$BF$2:$BO$75,10,FALSE)="I",40,41))</f>
        <v>6</v>
      </c>
    </row>
    <row r="526" spans="1:55" ht="15" x14ac:dyDescent="0.25">
      <c r="A526">
        <v>7</v>
      </c>
      <c r="B526">
        <v>7</v>
      </c>
      <c r="E526">
        <v>912</v>
      </c>
      <c r="F526">
        <v>1264</v>
      </c>
      <c r="I526">
        <v>48</v>
      </c>
      <c r="J526">
        <v>48</v>
      </c>
      <c r="K526">
        <v>0</v>
      </c>
      <c r="L526">
        <v>0</v>
      </c>
      <c r="O526">
        <v>0</v>
      </c>
      <c r="P526">
        <v>0</v>
      </c>
      <c r="S526">
        <v>0</v>
      </c>
      <c r="T526">
        <v>0</v>
      </c>
      <c r="W526">
        <v>0</v>
      </c>
      <c r="X526">
        <v>0</v>
      </c>
      <c r="AA526">
        <v>0</v>
      </c>
      <c r="AB526">
        <v>0</v>
      </c>
      <c r="AE526">
        <v>0</v>
      </c>
      <c r="AF526">
        <v>0</v>
      </c>
      <c r="AI526" s="151">
        <v>0</v>
      </c>
      <c r="AJ526" s="151">
        <v>0</v>
      </c>
      <c r="AM526" s="212">
        <v>0</v>
      </c>
      <c r="AN526" s="212">
        <v>0</v>
      </c>
      <c r="AQ526" s="221">
        <v>0</v>
      </c>
      <c r="AR526" s="221">
        <v>0</v>
      </c>
      <c r="AU526" s="223">
        <v>0</v>
      </c>
      <c r="AV526" s="223">
        <v>0</v>
      </c>
      <c r="AY526">
        <f>A526+1999</f>
        <v>2006</v>
      </c>
      <c r="AZ526" t="str">
        <f>VLOOKUP(B526,$BF$2:$BJ$75,4)</f>
        <v>Non-pine Units</v>
      </c>
      <c r="BA526" t="str">
        <f>VLOOKUP(B526,$BF$2:$BK$75,2)</f>
        <v>Cranberry</v>
      </c>
      <c r="BB526" t="str">
        <f>VLOOKUP(B526,$BF$2:$BK$75,3)</f>
        <v>Cranberry TSA</v>
      </c>
      <c r="BC526">
        <f>IF(B526&lt;40,B526,IF(VLOOKUP(B526,$BF$2:$BO$75,10,FALSE)="I",40,41))</f>
        <v>7</v>
      </c>
    </row>
    <row r="527" spans="1:55" ht="15" x14ac:dyDescent="0.25">
      <c r="A527">
        <v>7</v>
      </c>
      <c r="B527">
        <v>8</v>
      </c>
      <c r="E527">
        <v>1235168</v>
      </c>
      <c r="F527">
        <v>2306016</v>
      </c>
      <c r="I527">
        <v>995648</v>
      </c>
      <c r="J527">
        <v>2418064</v>
      </c>
      <c r="K527">
        <v>493248</v>
      </c>
      <c r="L527">
        <v>1918176</v>
      </c>
      <c r="O527">
        <v>513856</v>
      </c>
      <c r="P527">
        <v>1963312</v>
      </c>
      <c r="S527">
        <v>505024</v>
      </c>
      <c r="T527">
        <v>1963888</v>
      </c>
      <c r="W527">
        <v>517504</v>
      </c>
      <c r="X527">
        <v>1940544</v>
      </c>
      <c r="AA527">
        <v>484768</v>
      </c>
      <c r="AB527">
        <v>1913520</v>
      </c>
      <c r="AE527">
        <v>505104</v>
      </c>
      <c r="AF527">
        <v>1938960</v>
      </c>
      <c r="AI527" s="151">
        <v>509552</v>
      </c>
      <c r="AJ527" s="151">
        <v>1928080</v>
      </c>
      <c r="AM527" s="212">
        <v>497552</v>
      </c>
      <c r="AN527" s="212">
        <v>1962800</v>
      </c>
      <c r="AQ527" s="221">
        <v>518288</v>
      </c>
      <c r="AR527" s="221">
        <v>1921056</v>
      </c>
      <c r="AU527" s="223">
        <v>501552</v>
      </c>
      <c r="AV527" s="223">
        <v>1951968</v>
      </c>
      <c r="AY527">
        <f>A527+1999</f>
        <v>2006</v>
      </c>
      <c r="AZ527" t="str">
        <f>VLOOKUP(B527,$BF$2:$BJ$75,4)</f>
        <v>Pine Units</v>
      </c>
      <c r="BA527" t="str">
        <f>VLOOKUP(B527,$BF$2:$BK$75,2)</f>
        <v>Cranbrook</v>
      </c>
      <c r="BB527" t="str">
        <f>VLOOKUP(B527,$BF$2:$BK$75,3)</f>
        <v>Cranbrook TSA</v>
      </c>
      <c r="BC527">
        <f>IF(B527&lt;40,B527,IF(VLOOKUP(B527,$BF$2:$BO$75,10,FALSE)="I",40,41))</f>
        <v>8</v>
      </c>
    </row>
    <row r="528" spans="1:55" ht="15" x14ac:dyDescent="0.25">
      <c r="A528">
        <v>7</v>
      </c>
      <c r="B528">
        <v>9</v>
      </c>
      <c r="E528">
        <v>142896</v>
      </c>
      <c r="F528">
        <v>208208</v>
      </c>
      <c r="I528">
        <v>95152</v>
      </c>
      <c r="J528">
        <v>147808</v>
      </c>
      <c r="K528">
        <v>111296</v>
      </c>
      <c r="L528">
        <v>172528</v>
      </c>
      <c r="O528">
        <v>110384</v>
      </c>
      <c r="P528">
        <v>167056</v>
      </c>
      <c r="S528">
        <v>117872</v>
      </c>
      <c r="T528">
        <v>177200</v>
      </c>
      <c r="W528">
        <v>116128</v>
      </c>
      <c r="X528">
        <v>173824</v>
      </c>
      <c r="AA528">
        <v>113664</v>
      </c>
      <c r="AB528">
        <v>170992</v>
      </c>
      <c r="AE528">
        <v>114416</v>
      </c>
      <c r="AF528">
        <v>174656</v>
      </c>
      <c r="AI528" s="151">
        <v>120016</v>
      </c>
      <c r="AJ528" s="151">
        <v>179632</v>
      </c>
      <c r="AM528" s="212">
        <v>121696</v>
      </c>
      <c r="AN528" s="212">
        <v>179232</v>
      </c>
      <c r="AQ528" s="221">
        <v>120336</v>
      </c>
      <c r="AR528" s="221">
        <v>182160</v>
      </c>
      <c r="AU528" s="223">
        <v>114160</v>
      </c>
      <c r="AV528" s="223">
        <v>173360</v>
      </c>
      <c r="AY528">
        <f>A528+1999</f>
        <v>2006</v>
      </c>
      <c r="AZ528" t="str">
        <f>VLOOKUP(B528,$BF$2:$BJ$75,4)</f>
        <v>Pine Units</v>
      </c>
      <c r="BA528" t="str">
        <f>VLOOKUP(B528,$BF$2:$BK$75,2)</f>
        <v>DawsonCreek</v>
      </c>
      <c r="BB528" t="str">
        <f>VLOOKUP(B528,$BF$2:$BK$75,3)</f>
        <v>Dawson Creek TSA</v>
      </c>
      <c r="BC528">
        <f>IF(B528&lt;40,B528,IF(VLOOKUP(B528,$BF$2:$BO$75,10,FALSE)="I",40,41))</f>
        <v>9</v>
      </c>
    </row>
    <row r="529" spans="1:55" ht="15" x14ac:dyDescent="0.25">
      <c r="A529">
        <v>7</v>
      </c>
      <c r="B529">
        <v>10</v>
      </c>
      <c r="E529">
        <v>0</v>
      </c>
      <c r="F529">
        <v>0</v>
      </c>
      <c r="I529">
        <v>0</v>
      </c>
      <c r="J529">
        <v>0</v>
      </c>
      <c r="K529">
        <v>0</v>
      </c>
      <c r="L529">
        <v>0</v>
      </c>
      <c r="O529">
        <v>0</v>
      </c>
      <c r="P529">
        <v>0</v>
      </c>
      <c r="S529">
        <v>0</v>
      </c>
      <c r="T529">
        <v>0</v>
      </c>
      <c r="W529">
        <v>0</v>
      </c>
      <c r="X529">
        <v>0</v>
      </c>
      <c r="AA529">
        <v>0</v>
      </c>
      <c r="AB529">
        <v>0</v>
      </c>
      <c r="AE529">
        <v>0</v>
      </c>
      <c r="AF529">
        <v>0</v>
      </c>
      <c r="AI529" s="151">
        <v>0</v>
      </c>
      <c r="AJ529" s="151">
        <v>0</v>
      </c>
      <c r="AM529" s="212">
        <v>0</v>
      </c>
      <c r="AN529" s="212">
        <v>0</v>
      </c>
      <c r="AQ529" s="221">
        <v>0</v>
      </c>
      <c r="AR529" s="221">
        <v>0</v>
      </c>
      <c r="AU529" s="223">
        <v>0</v>
      </c>
      <c r="AV529" s="223">
        <v>0</v>
      </c>
      <c r="AY529">
        <f>A529+1999</f>
        <v>2006</v>
      </c>
      <c r="AZ529" t="str">
        <f>VLOOKUP(B529,$BF$2:$BJ$75,4)</f>
        <v>Non-pine Units</v>
      </c>
      <c r="BA529" t="str">
        <f>VLOOKUP(B529,$BF$2:$BK$75,2)</f>
        <v>FortNelson</v>
      </c>
      <c r="BB529" t="str">
        <f>VLOOKUP(B529,$BF$2:$BK$75,3)</f>
        <v>Fort Nelson TSA</v>
      </c>
      <c r="BC529">
        <f>IF(B529&lt;40,B529,IF(VLOOKUP(B529,$BF$2:$BO$75,10,FALSE)="I",40,41))</f>
        <v>10</v>
      </c>
    </row>
    <row r="530" spans="1:55" ht="15" x14ac:dyDescent="0.25">
      <c r="A530">
        <v>7</v>
      </c>
      <c r="B530">
        <v>11</v>
      </c>
      <c r="E530">
        <v>4752</v>
      </c>
      <c r="F530">
        <v>12576</v>
      </c>
      <c r="I530">
        <v>6576</v>
      </c>
      <c r="J530">
        <v>20032</v>
      </c>
      <c r="K530">
        <v>22144</v>
      </c>
      <c r="L530">
        <v>35952</v>
      </c>
      <c r="O530">
        <v>26528</v>
      </c>
      <c r="P530">
        <v>42064</v>
      </c>
      <c r="S530">
        <v>20928</v>
      </c>
      <c r="T530">
        <v>36304</v>
      </c>
      <c r="W530">
        <v>25312</v>
      </c>
      <c r="X530">
        <v>38016</v>
      </c>
      <c r="AA530">
        <v>20368</v>
      </c>
      <c r="AB530">
        <v>35168</v>
      </c>
      <c r="AE530">
        <v>21408</v>
      </c>
      <c r="AF530">
        <v>37264</v>
      </c>
      <c r="AI530" s="151">
        <v>25856</v>
      </c>
      <c r="AJ530" s="151">
        <v>40672</v>
      </c>
      <c r="AM530" s="212">
        <v>26880</v>
      </c>
      <c r="AN530" s="212">
        <v>42368</v>
      </c>
      <c r="AQ530" s="221">
        <v>23632</v>
      </c>
      <c r="AR530" s="221">
        <v>35264</v>
      </c>
      <c r="AU530" s="223">
        <v>24736</v>
      </c>
      <c r="AV530" s="223">
        <v>41648</v>
      </c>
      <c r="AY530">
        <f>A530+1999</f>
        <v>2006</v>
      </c>
      <c r="AZ530" t="str">
        <f>VLOOKUP(B530,$BF$2:$BJ$75,4)</f>
        <v>Non-pine Units</v>
      </c>
      <c r="BA530" t="str">
        <f>VLOOKUP(B530,$BF$2:$BK$75,2)</f>
        <v>Fraser</v>
      </c>
      <c r="BB530" t="str">
        <f>VLOOKUP(B530,$BF$2:$BK$75,3)</f>
        <v>Fraser TSA</v>
      </c>
      <c r="BC530">
        <f>IF(B530&lt;40,B530,IF(VLOOKUP(B530,$BF$2:$BO$75,10,FALSE)="I",40,41))</f>
        <v>11</v>
      </c>
    </row>
    <row r="531" spans="1:55" ht="15" x14ac:dyDescent="0.25">
      <c r="A531">
        <v>7</v>
      </c>
      <c r="B531">
        <v>12</v>
      </c>
      <c r="E531">
        <v>9108448</v>
      </c>
      <c r="F531">
        <v>24571920</v>
      </c>
      <c r="I531">
        <v>16157664</v>
      </c>
      <c r="J531">
        <v>38108176</v>
      </c>
      <c r="K531">
        <v>7157648</v>
      </c>
      <c r="L531">
        <v>28513904</v>
      </c>
      <c r="O531">
        <v>8892544</v>
      </c>
      <c r="P531">
        <v>30316736</v>
      </c>
      <c r="S531">
        <v>8882816</v>
      </c>
      <c r="T531">
        <v>30301504</v>
      </c>
      <c r="W531">
        <v>8872944</v>
      </c>
      <c r="X531">
        <v>30231552</v>
      </c>
      <c r="AA531">
        <v>8873904</v>
      </c>
      <c r="AB531">
        <v>30256144</v>
      </c>
      <c r="AE531">
        <v>8860384</v>
      </c>
      <c r="AF531">
        <v>30223008</v>
      </c>
      <c r="AI531" s="151">
        <v>8823840</v>
      </c>
      <c r="AJ531" s="151">
        <v>30016640</v>
      </c>
      <c r="AM531" s="212">
        <v>8842928</v>
      </c>
      <c r="AN531" s="212">
        <v>30140640</v>
      </c>
      <c r="AQ531" s="221">
        <v>8841568</v>
      </c>
      <c r="AR531" s="221">
        <v>30089744</v>
      </c>
      <c r="AU531" s="223">
        <v>8864432</v>
      </c>
      <c r="AV531" s="223">
        <v>30163056</v>
      </c>
      <c r="AY531">
        <f>A531+1999</f>
        <v>2006</v>
      </c>
      <c r="AZ531" t="str">
        <f>VLOOKUP(B531,$BF$2:$BJ$75,4)</f>
        <v>Pine Units</v>
      </c>
      <c r="BA531" t="str">
        <f>VLOOKUP(B531,$BF$2:$BK$75,2)</f>
        <v>FtStJames</v>
      </c>
      <c r="BB531" t="str">
        <f>VLOOKUP(B531,$BF$2:$BK$75,3)</f>
        <v>Ft. St. James Forest District</v>
      </c>
      <c r="BC531">
        <f>IF(B531&lt;40,B531,IF(VLOOKUP(B531,$BF$2:$BO$75,10,FALSE)="I",40,41))</f>
        <v>12</v>
      </c>
    </row>
    <row r="532" spans="1:55" ht="15" x14ac:dyDescent="0.25">
      <c r="A532">
        <v>7</v>
      </c>
      <c r="B532">
        <v>13</v>
      </c>
      <c r="E532">
        <v>23104</v>
      </c>
      <c r="F532">
        <v>37376</v>
      </c>
      <c r="I532">
        <v>3520</v>
      </c>
      <c r="J532">
        <v>17984</v>
      </c>
      <c r="K532">
        <v>0</v>
      </c>
      <c r="L532">
        <v>11680</v>
      </c>
      <c r="O532">
        <v>0</v>
      </c>
      <c r="P532">
        <v>13200</v>
      </c>
      <c r="S532">
        <v>0</v>
      </c>
      <c r="T532">
        <v>15328</v>
      </c>
      <c r="W532">
        <v>0</v>
      </c>
      <c r="X532">
        <v>14816</v>
      </c>
      <c r="AA532">
        <v>0</v>
      </c>
      <c r="AB532">
        <v>12304</v>
      </c>
      <c r="AE532">
        <v>0</v>
      </c>
      <c r="AF532">
        <v>14752</v>
      </c>
      <c r="AI532" s="151">
        <v>0</v>
      </c>
      <c r="AJ532" s="151">
        <v>12176</v>
      </c>
      <c r="AM532" s="212">
        <v>0</v>
      </c>
      <c r="AN532" s="212">
        <v>12048</v>
      </c>
      <c r="AQ532" s="221">
        <v>0</v>
      </c>
      <c r="AR532" s="221">
        <v>12224</v>
      </c>
      <c r="AU532" s="223">
        <v>0</v>
      </c>
      <c r="AV532" s="223">
        <v>12720</v>
      </c>
      <c r="AY532">
        <f>A532+1999</f>
        <v>2006</v>
      </c>
      <c r="AZ532" t="str">
        <f>VLOOKUP(B532,$BF$2:$BJ$75,4)</f>
        <v>Non-pine Units</v>
      </c>
      <c r="BA532" t="str">
        <f>VLOOKUP(B532,$BF$2:$BK$75,2)</f>
        <v>FtStJohn</v>
      </c>
      <c r="BB532" t="str">
        <f>VLOOKUP(B532,$BF$2:$BK$75,3)</f>
        <v>Ft. St. John TSA</v>
      </c>
      <c r="BC532">
        <f>IF(B532&lt;40,B532,IF(VLOOKUP(B532,$BF$2:$BO$75,10,FALSE)="I",40,41))</f>
        <v>13</v>
      </c>
    </row>
    <row r="533" spans="1:55" ht="15" x14ac:dyDescent="0.25">
      <c r="A533">
        <v>7</v>
      </c>
      <c r="B533">
        <v>14</v>
      </c>
      <c r="E533">
        <v>267296</v>
      </c>
      <c r="F533">
        <v>655072</v>
      </c>
      <c r="I533">
        <v>381312</v>
      </c>
      <c r="J533">
        <v>860528</v>
      </c>
      <c r="K533">
        <v>258592</v>
      </c>
      <c r="L533">
        <v>745664</v>
      </c>
      <c r="O533">
        <v>251920</v>
      </c>
      <c r="P533">
        <v>753216</v>
      </c>
      <c r="S533">
        <v>255120</v>
      </c>
      <c r="T533">
        <v>732320</v>
      </c>
      <c r="W533">
        <v>267008</v>
      </c>
      <c r="X533">
        <v>754080</v>
      </c>
      <c r="AA533">
        <v>256208</v>
      </c>
      <c r="AB533">
        <v>751424</v>
      </c>
      <c r="AE533">
        <v>239664</v>
      </c>
      <c r="AF533">
        <v>712432</v>
      </c>
      <c r="AI533" s="151">
        <v>265520</v>
      </c>
      <c r="AJ533" s="151">
        <v>748160</v>
      </c>
      <c r="AM533" s="212">
        <v>245056</v>
      </c>
      <c r="AN533" s="212">
        <v>719920</v>
      </c>
      <c r="AQ533" s="221">
        <v>236160</v>
      </c>
      <c r="AR533" s="221">
        <v>724688</v>
      </c>
      <c r="AU533" s="223">
        <v>249360</v>
      </c>
      <c r="AV533" s="223">
        <v>727360</v>
      </c>
      <c r="AY533">
        <f>A533+1999</f>
        <v>2006</v>
      </c>
      <c r="AZ533" t="str">
        <f>VLOOKUP(B533,$BF$2:$BJ$75,4)</f>
        <v>Pine Units</v>
      </c>
      <c r="BA533" t="str">
        <f>VLOOKUP(B533,$BF$2:$BK$75,2)</f>
        <v>Golden</v>
      </c>
      <c r="BB533" t="str">
        <f>VLOOKUP(B533,$BF$2:$BK$75,3)</f>
        <v>Golden TSA</v>
      </c>
      <c r="BC533">
        <f>IF(B533&lt;40,B533,IF(VLOOKUP(B533,$BF$2:$BO$75,10,FALSE)="I",40,41))</f>
        <v>14</v>
      </c>
    </row>
    <row r="534" spans="1:55" ht="15" x14ac:dyDescent="0.25">
      <c r="A534">
        <v>7</v>
      </c>
      <c r="B534">
        <v>15</v>
      </c>
      <c r="E534">
        <v>520784</v>
      </c>
      <c r="F534">
        <v>993600</v>
      </c>
      <c r="I534">
        <v>429824</v>
      </c>
      <c r="J534">
        <v>1021696</v>
      </c>
      <c r="K534">
        <v>269200</v>
      </c>
      <c r="L534">
        <v>844000</v>
      </c>
      <c r="O534">
        <v>276256</v>
      </c>
      <c r="P534">
        <v>843792</v>
      </c>
      <c r="S534">
        <v>300256</v>
      </c>
      <c r="T534">
        <v>879264</v>
      </c>
      <c r="W534">
        <v>283712</v>
      </c>
      <c r="X534">
        <v>870288</v>
      </c>
      <c r="AA534">
        <v>278336</v>
      </c>
      <c r="AB534">
        <v>868272</v>
      </c>
      <c r="AE534">
        <v>266944</v>
      </c>
      <c r="AF534">
        <v>856880</v>
      </c>
      <c r="AI534" s="151">
        <v>277056</v>
      </c>
      <c r="AJ534" s="151">
        <v>876304</v>
      </c>
      <c r="AM534" s="212">
        <v>267280</v>
      </c>
      <c r="AN534" s="212">
        <v>829600</v>
      </c>
      <c r="AQ534" s="221">
        <v>290128</v>
      </c>
      <c r="AR534" s="221">
        <v>865328</v>
      </c>
      <c r="AU534" s="223">
        <v>300336</v>
      </c>
      <c r="AV534" s="223">
        <v>885920</v>
      </c>
      <c r="AY534">
        <f>A534+1999</f>
        <v>2006</v>
      </c>
      <c r="AZ534" t="str">
        <f>VLOOKUP(B534,$BF$2:$BJ$75,4)</f>
        <v>Pine Units</v>
      </c>
      <c r="BA534" t="str">
        <f>VLOOKUP(B534,$BF$2:$BK$75,2)</f>
        <v>Invermere</v>
      </c>
      <c r="BB534" t="str">
        <f>VLOOKUP(B534,$BF$2:$BK$75,3)</f>
        <v>Invermere TSA</v>
      </c>
      <c r="BC534">
        <f>IF(B534&lt;40,B534,IF(VLOOKUP(B534,$BF$2:$BO$75,10,FALSE)="I",40,41))</f>
        <v>15</v>
      </c>
    </row>
    <row r="535" spans="1:55" ht="15" x14ac:dyDescent="0.25">
      <c r="A535">
        <v>7</v>
      </c>
      <c r="B535">
        <v>16</v>
      </c>
      <c r="E535">
        <v>64</v>
      </c>
      <c r="F535">
        <v>64</v>
      </c>
      <c r="I535">
        <v>1136</v>
      </c>
      <c r="J535">
        <v>1648</v>
      </c>
      <c r="K535">
        <v>0</v>
      </c>
      <c r="L535">
        <v>1568</v>
      </c>
      <c r="O535">
        <v>0</v>
      </c>
      <c r="P535">
        <v>592</v>
      </c>
      <c r="S535">
        <v>0</v>
      </c>
      <c r="T535">
        <v>384</v>
      </c>
      <c r="W535">
        <v>0</v>
      </c>
      <c r="X535">
        <v>1376</v>
      </c>
      <c r="AA535">
        <v>0</v>
      </c>
      <c r="AB535">
        <v>1952</v>
      </c>
      <c r="AE535">
        <v>0</v>
      </c>
      <c r="AF535">
        <v>1712</v>
      </c>
      <c r="AI535" s="151">
        <v>0</v>
      </c>
      <c r="AJ535" s="151">
        <v>624</v>
      </c>
      <c r="AM535" s="212">
        <v>0</v>
      </c>
      <c r="AN535" s="212">
        <v>2000</v>
      </c>
      <c r="AQ535" s="221">
        <v>0</v>
      </c>
      <c r="AR535" s="221">
        <v>432</v>
      </c>
      <c r="AU535" s="223">
        <v>0</v>
      </c>
      <c r="AV535" s="223">
        <v>1376</v>
      </c>
      <c r="AY535">
        <f>A535+1999</f>
        <v>2006</v>
      </c>
      <c r="AZ535" t="str">
        <f>VLOOKUP(B535,$BF$2:$BJ$75,4)</f>
        <v>Non-pine Units</v>
      </c>
      <c r="BA535" t="str">
        <f>VLOOKUP(B535,$BF$2:$BK$75,2)</f>
        <v>Kalum</v>
      </c>
      <c r="BB535" t="str">
        <f>VLOOKUP(B535,$BF$2:$BK$75,3)</f>
        <v>Kalum TSA</v>
      </c>
      <c r="BC535">
        <f>IF(B535&lt;40,B535,IF(VLOOKUP(B535,$BF$2:$BO$75,10,FALSE)="I",40,41))</f>
        <v>16</v>
      </c>
    </row>
    <row r="536" spans="1:55" ht="15" x14ac:dyDescent="0.25">
      <c r="A536">
        <v>7</v>
      </c>
      <c r="B536">
        <v>17</v>
      </c>
      <c r="E536">
        <v>4375872</v>
      </c>
      <c r="F536">
        <v>11118096</v>
      </c>
      <c r="I536">
        <v>7414880</v>
      </c>
      <c r="J536">
        <v>17679600</v>
      </c>
      <c r="K536">
        <v>8645760</v>
      </c>
      <c r="L536">
        <v>19054400</v>
      </c>
      <c r="O536">
        <v>9071168</v>
      </c>
      <c r="P536">
        <v>19706048</v>
      </c>
      <c r="S536">
        <v>9059008</v>
      </c>
      <c r="T536">
        <v>19732160</v>
      </c>
      <c r="W536">
        <v>8850896</v>
      </c>
      <c r="X536">
        <v>19556480</v>
      </c>
      <c r="AA536">
        <v>8821472</v>
      </c>
      <c r="AB536">
        <v>19452400</v>
      </c>
      <c r="AE536">
        <v>8805024</v>
      </c>
      <c r="AF536">
        <v>19626416</v>
      </c>
      <c r="AI536" s="151">
        <v>8747040</v>
      </c>
      <c r="AJ536" s="151">
        <v>19634544</v>
      </c>
      <c r="AM536" s="212">
        <v>8816896</v>
      </c>
      <c r="AN536" s="212">
        <v>19617968</v>
      </c>
      <c r="AQ536" s="221">
        <v>8820816</v>
      </c>
      <c r="AR536" s="221">
        <v>19694656</v>
      </c>
      <c r="AU536" s="223">
        <v>8803632</v>
      </c>
      <c r="AV536" s="223">
        <v>19597296</v>
      </c>
      <c r="AY536">
        <f>A536+1999</f>
        <v>2006</v>
      </c>
      <c r="AZ536" t="str">
        <f>VLOOKUP(B536,$BF$2:$BJ$75,4)</f>
        <v>Pine Units</v>
      </c>
      <c r="BA536" t="str">
        <f>VLOOKUP(B536,$BF$2:$BK$75,2)</f>
        <v>Kamloops</v>
      </c>
      <c r="BB536" t="str">
        <f>VLOOKUP(B536,$BF$2:$BK$75,3)</f>
        <v>Kamloops TSA</v>
      </c>
      <c r="BC536">
        <f>IF(B536&lt;40,B536,IF(VLOOKUP(B536,$BF$2:$BO$75,10,FALSE)="I",40,41))</f>
        <v>17</v>
      </c>
    </row>
    <row r="537" spans="1:55" ht="15" x14ac:dyDescent="0.25">
      <c r="A537">
        <v>7</v>
      </c>
      <c r="B537">
        <v>18</v>
      </c>
      <c r="E537">
        <v>0</v>
      </c>
      <c r="F537">
        <v>0</v>
      </c>
      <c r="I537">
        <v>0</v>
      </c>
      <c r="J537">
        <v>0</v>
      </c>
      <c r="K537">
        <v>0</v>
      </c>
      <c r="L537">
        <v>0</v>
      </c>
      <c r="O537">
        <v>0</v>
      </c>
      <c r="P537">
        <v>0</v>
      </c>
      <c r="S537">
        <v>0</v>
      </c>
      <c r="T537">
        <v>0</v>
      </c>
      <c r="W537">
        <v>0</v>
      </c>
      <c r="X537">
        <v>0</v>
      </c>
      <c r="AA537">
        <v>0</v>
      </c>
      <c r="AB537">
        <v>0</v>
      </c>
      <c r="AE537">
        <v>0</v>
      </c>
      <c r="AF537">
        <v>0</v>
      </c>
      <c r="AI537" s="151">
        <v>0</v>
      </c>
      <c r="AJ537" s="151">
        <v>0</v>
      </c>
      <c r="AM537" s="212">
        <v>0</v>
      </c>
      <c r="AN537" s="212">
        <v>0</v>
      </c>
      <c r="AQ537" s="221">
        <v>0</v>
      </c>
      <c r="AR537" s="221">
        <v>0</v>
      </c>
      <c r="AU537" s="223">
        <v>0</v>
      </c>
      <c r="AV537" s="223">
        <v>0</v>
      </c>
      <c r="AY537">
        <f>A537+1999</f>
        <v>2006</v>
      </c>
      <c r="AZ537" t="str">
        <f>VLOOKUP(B537,$BF$2:$BJ$75,4)</f>
        <v>Non-pine Units</v>
      </c>
      <c r="BA537" t="str">
        <f>VLOOKUP(B537,$BF$2:$BK$75,2)</f>
        <v>Kingcome</v>
      </c>
      <c r="BB537" t="str">
        <f>VLOOKUP(B537,$BF$2:$BK$75,3)</f>
        <v>Kingcome TSA</v>
      </c>
      <c r="BC537">
        <f>IF(B537&lt;40,B537,IF(VLOOKUP(B537,$BF$2:$BO$75,10,FALSE)="I",40,41))</f>
        <v>18</v>
      </c>
    </row>
    <row r="538" spans="1:55" ht="15" x14ac:dyDescent="0.25">
      <c r="A538">
        <v>7</v>
      </c>
      <c r="B538">
        <v>19</v>
      </c>
      <c r="E538">
        <v>10464</v>
      </c>
      <c r="F538">
        <v>18656</v>
      </c>
      <c r="I538">
        <v>10224</v>
      </c>
      <c r="J538">
        <v>15904</v>
      </c>
      <c r="K538">
        <v>144</v>
      </c>
      <c r="L538">
        <v>3232</v>
      </c>
      <c r="O538">
        <v>144</v>
      </c>
      <c r="P538">
        <v>5104</v>
      </c>
      <c r="S538">
        <v>144</v>
      </c>
      <c r="T538">
        <v>7152</v>
      </c>
      <c r="W538">
        <v>144</v>
      </c>
      <c r="X538">
        <v>4112</v>
      </c>
      <c r="AA538">
        <v>144</v>
      </c>
      <c r="AB538">
        <v>6752</v>
      </c>
      <c r="AE538">
        <v>144</v>
      </c>
      <c r="AF538">
        <v>3648</v>
      </c>
      <c r="AI538" s="151">
        <v>144</v>
      </c>
      <c r="AJ538" s="151">
        <v>4848</v>
      </c>
      <c r="AM538" s="212">
        <v>144</v>
      </c>
      <c r="AN538" s="212">
        <v>5856</v>
      </c>
      <c r="AQ538" s="221">
        <v>144</v>
      </c>
      <c r="AR538" s="221">
        <v>4384</v>
      </c>
      <c r="AU538" s="223">
        <v>144</v>
      </c>
      <c r="AV538" s="223">
        <v>6336</v>
      </c>
      <c r="AY538">
        <f>A538+1999</f>
        <v>2006</v>
      </c>
      <c r="AZ538" t="str">
        <f>VLOOKUP(B538,$BF$2:$BJ$75,4)</f>
        <v>Non-pine Units</v>
      </c>
      <c r="BA538" t="str">
        <f>VLOOKUP(B538,$BF$2:$BK$75,2)</f>
        <v>Kispiox</v>
      </c>
      <c r="BB538" t="str">
        <f>VLOOKUP(B538,$BF$2:$BK$75,3)</f>
        <v>Kispiox TSA</v>
      </c>
      <c r="BC538">
        <f>IF(B538&lt;40,B538,IF(VLOOKUP(B538,$BF$2:$BO$75,10,FALSE)="I",40,41))</f>
        <v>19</v>
      </c>
    </row>
    <row r="539" spans="1:55" ht="15" x14ac:dyDescent="0.25">
      <c r="A539">
        <v>7</v>
      </c>
      <c r="B539">
        <v>20</v>
      </c>
      <c r="E539">
        <v>529520</v>
      </c>
      <c r="F539">
        <v>1011056</v>
      </c>
      <c r="I539">
        <v>625184</v>
      </c>
      <c r="J539">
        <v>1264176</v>
      </c>
      <c r="K539">
        <v>437280</v>
      </c>
      <c r="L539">
        <v>1084528</v>
      </c>
      <c r="O539">
        <v>441056</v>
      </c>
      <c r="P539">
        <v>1091584</v>
      </c>
      <c r="S539">
        <v>437664</v>
      </c>
      <c r="T539">
        <v>1085872</v>
      </c>
      <c r="W539">
        <v>448784</v>
      </c>
      <c r="X539">
        <v>1100816</v>
      </c>
      <c r="AA539">
        <v>435776</v>
      </c>
      <c r="AB539">
        <v>1086560</v>
      </c>
      <c r="AE539">
        <v>462992</v>
      </c>
      <c r="AF539">
        <v>1116000</v>
      </c>
      <c r="AI539" s="151">
        <v>423472</v>
      </c>
      <c r="AJ539" s="151">
        <v>1064768</v>
      </c>
      <c r="AM539" s="212">
        <v>428976</v>
      </c>
      <c r="AN539" s="212">
        <v>1076576</v>
      </c>
      <c r="AQ539" s="221">
        <v>430304</v>
      </c>
      <c r="AR539" s="221">
        <v>1067872</v>
      </c>
      <c r="AU539" s="223">
        <v>419872</v>
      </c>
      <c r="AV539" s="223">
        <v>1063440</v>
      </c>
      <c r="AY539">
        <f>A539+1999</f>
        <v>2006</v>
      </c>
      <c r="AZ539" t="str">
        <f>VLOOKUP(B539,$BF$2:$BJ$75,4)</f>
        <v>Pine Units</v>
      </c>
      <c r="BA539" t="str">
        <f>VLOOKUP(B539,$BF$2:$BK$75,2)</f>
        <v>KootenayLake</v>
      </c>
      <c r="BB539" t="str">
        <f>VLOOKUP(B539,$BF$2:$BK$75,3)</f>
        <v>Kootenay Lake TSA</v>
      </c>
      <c r="BC539">
        <f>IF(B539&lt;40,B539,IF(VLOOKUP(B539,$BF$2:$BO$75,10,FALSE)="I",40,41))</f>
        <v>20</v>
      </c>
    </row>
    <row r="540" spans="1:55" ht="15" x14ac:dyDescent="0.25">
      <c r="A540">
        <v>7</v>
      </c>
      <c r="B540">
        <v>21</v>
      </c>
      <c r="E540">
        <v>5768336</v>
      </c>
      <c r="F540">
        <v>30390480</v>
      </c>
      <c r="I540">
        <v>10197328</v>
      </c>
      <c r="J540">
        <v>45189184</v>
      </c>
      <c r="K540">
        <v>9500832</v>
      </c>
      <c r="L540">
        <v>44013296</v>
      </c>
      <c r="O540">
        <v>9922784</v>
      </c>
      <c r="P540">
        <v>44600048</v>
      </c>
      <c r="S540">
        <v>9777104</v>
      </c>
      <c r="T540">
        <v>44299120</v>
      </c>
      <c r="W540">
        <v>9823680</v>
      </c>
      <c r="X540">
        <v>44214928</v>
      </c>
      <c r="AA540">
        <v>9821856</v>
      </c>
      <c r="AB540">
        <v>44243008</v>
      </c>
      <c r="AE540">
        <v>9756064</v>
      </c>
      <c r="AF540">
        <v>44022448</v>
      </c>
      <c r="AI540" s="151">
        <v>9762032</v>
      </c>
      <c r="AJ540" s="151">
        <v>43930560</v>
      </c>
      <c r="AM540" s="212">
        <v>9752160</v>
      </c>
      <c r="AN540" s="212">
        <v>43886688</v>
      </c>
      <c r="AQ540" s="221">
        <v>9694320</v>
      </c>
      <c r="AR540" s="221">
        <v>43763504</v>
      </c>
      <c r="AU540" s="223">
        <v>9711408</v>
      </c>
      <c r="AV540" s="223">
        <v>43865840</v>
      </c>
      <c r="AY540">
        <f>A540+1999</f>
        <v>2006</v>
      </c>
      <c r="AZ540" t="str">
        <f>VLOOKUP(B540,$BF$2:$BJ$75,4)</f>
        <v>Pine Units</v>
      </c>
      <c r="BA540" t="str">
        <f>VLOOKUP(B540,$BF$2:$BK$75,2)</f>
        <v>Lakes</v>
      </c>
      <c r="BB540" t="str">
        <f>VLOOKUP(B540,$BF$2:$BK$75,3)</f>
        <v>Lakes TSA</v>
      </c>
      <c r="BC540">
        <f>IF(B540&lt;40,B540,IF(VLOOKUP(B540,$BF$2:$BO$75,10,FALSE)="I",40,41))</f>
        <v>21</v>
      </c>
    </row>
    <row r="541" spans="1:55" ht="15" x14ac:dyDescent="0.25">
      <c r="A541">
        <v>7</v>
      </c>
      <c r="B541">
        <v>22</v>
      </c>
      <c r="E541">
        <v>392000</v>
      </c>
      <c r="F541">
        <v>659376</v>
      </c>
      <c r="I541">
        <v>878800</v>
      </c>
      <c r="J541">
        <v>1531680</v>
      </c>
      <c r="K541">
        <v>855104</v>
      </c>
      <c r="L541">
        <v>1524608</v>
      </c>
      <c r="O541">
        <v>903648</v>
      </c>
      <c r="P541">
        <v>1559920</v>
      </c>
      <c r="S541">
        <v>904256</v>
      </c>
      <c r="T541">
        <v>1555632</v>
      </c>
      <c r="W541">
        <v>873552</v>
      </c>
      <c r="X541">
        <v>1570736</v>
      </c>
      <c r="AA541">
        <v>880000</v>
      </c>
      <c r="AB541">
        <v>1531856</v>
      </c>
      <c r="AE541">
        <v>874640</v>
      </c>
      <c r="AF541">
        <v>1537424</v>
      </c>
      <c r="AI541" s="151">
        <v>854176</v>
      </c>
      <c r="AJ541" s="151">
        <v>1529616</v>
      </c>
      <c r="AM541" s="212">
        <v>860192</v>
      </c>
      <c r="AN541" s="212">
        <v>1520336</v>
      </c>
      <c r="AQ541" s="221">
        <v>868752</v>
      </c>
      <c r="AR541" s="221">
        <v>1548800</v>
      </c>
      <c r="AU541" s="223">
        <v>852496</v>
      </c>
      <c r="AV541" s="223">
        <v>1519008</v>
      </c>
      <c r="AY541">
        <f>A541+1999</f>
        <v>2006</v>
      </c>
      <c r="AZ541" t="str">
        <f>VLOOKUP(B541,$BF$2:$BJ$75,4)</f>
        <v>Pine Units</v>
      </c>
      <c r="BA541" t="str">
        <f>VLOOKUP(B541,$BF$2:$BK$75,2)</f>
        <v>Lillooet</v>
      </c>
      <c r="BB541" t="str">
        <f>VLOOKUP(B541,$BF$2:$BK$75,3)</f>
        <v>Lillooet TSA</v>
      </c>
      <c r="BC541">
        <f>IF(B541&lt;40,B541,IF(VLOOKUP(B541,$BF$2:$BO$75,10,FALSE)="I",40,41))</f>
        <v>22</v>
      </c>
    </row>
    <row r="542" spans="1:55" ht="15" x14ac:dyDescent="0.25">
      <c r="A542">
        <v>7</v>
      </c>
      <c r="B542">
        <v>23</v>
      </c>
      <c r="E542">
        <v>1353568</v>
      </c>
      <c r="F542">
        <v>2022496</v>
      </c>
      <c r="I542">
        <v>1970560</v>
      </c>
      <c r="J542">
        <v>3312864</v>
      </c>
      <c r="K542">
        <v>2086304</v>
      </c>
      <c r="L542">
        <v>3459488</v>
      </c>
      <c r="O542">
        <v>2083376</v>
      </c>
      <c r="P542">
        <v>3404848</v>
      </c>
      <c r="S542">
        <v>2150720</v>
      </c>
      <c r="T542">
        <v>3498016</v>
      </c>
      <c r="W542">
        <v>2061184</v>
      </c>
      <c r="X542">
        <v>3384304</v>
      </c>
      <c r="AA542">
        <v>2083920</v>
      </c>
      <c r="AB542">
        <v>3367360</v>
      </c>
      <c r="AE542">
        <v>2089200</v>
      </c>
      <c r="AF542">
        <v>3379872</v>
      </c>
      <c r="AI542" s="151">
        <v>2080512</v>
      </c>
      <c r="AJ542" s="151">
        <v>3384464</v>
      </c>
      <c r="AM542" s="212">
        <v>2116160</v>
      </c>
      <c r="AN542" s="212">
        <v>3421472</v>
      </c>
      <c r="AQ542" s="221">
        <v>2149504</v>
      </c>
      <c r="AR542" s="221">
        <v>3433536</v>
      </c>
      <c r="AU542" s="223">
        <v>2117040</v>
      </c>
      <c r="AV542" s="223">
        <v>3399552</v>
      </c>
      <c r="AY542">
        <f>A542+1999</f>
        <v>2006</v>
      </c>
      <c r="AZ542" t="str">
        <f>VLOOKUP(B542,$BF$2:$BJ$75,4)</f>
        <v>Pine Units</v>
      </c>
      <c r="BA542" t="str">
        <f>VLOOKUP(B542,$BF$2:$BK$75,2)</f>
        <v>Mackenzie</v>
      </c>
      <c r="BB542" t="str">
        <f>VLOOKUP(B542,$BF$2:$BK$75,3)</f>
        <v>Mackenzie TSA</v>
      </c>
      <c r="BC542">
        <f>IF(B542&lt;40,B542,IF(VLOOKUP(B542,$BF$2:$BO$75,10,FALSE)="I",40,41))</f>
        <v>23</v>
      </c>
    </row>
    <row r="543" spans="1:55" ht="15" x14ac:dyDescent="0.25">
      <c r="A543">
        <v>7</v>
      </c>
      <c r="B543">
        <v>24</v>
      </c>
      <c r="E543">
        <v>3826496</v>
      </c>
      <c r="F543">
        <v>7449248</v>
      </c>
      <c r="I543">
        <v>3379792</v>
      </c>
      <c r="J543">
        <v>6730592</v>
      </c>
      <c r="K543">
        <v>2335936</v>
      </c>
      <c r="L543">
        <v>5697376</v>
      </c>
      <c r="O543">
        <v>2496512</v>
      </c>
      <c r="P543">
        <v>5854480</v>
      </c>
      <c r="S543">
        <v>2485984</v>
      </c>
      <c r="T543">
        <v>5854832</v>
      </c>
      <c r="W543">
        <v>2427584</v>
      </c>
      <c r="X543">
        <v>5793664</v>
      </c>
      <c r="AA543">
        <v>2424960</v>
      </c>
      <c r="AB543">
        <v>5751360</v>
      </c>
      <c r="AE543">
        <v>2415328</v>
      </c>
      <c r="AF543">
        <v>5796256</v>
      </c>
      <c r="AI543" s="151">
        <v>2415344</v>
      </c>
      <c r="AJ543" s="151">
        <v>5724784</v>
      </c>
      <c r="AM543" s="212">
        <v>2441296</v>
      </c>
      <c r="AN543" s="212">
        <v>5758272</v>
      </c>
      <c r="AQ543" s="221">
        <v>2402368</v>
      </c>
      <c r="AR543" s="221">
        <v>5734032</v>
      </c>
      <c r="AU543" s="223">
        <v>2440464</v>
      </c>
      <c r="AV543" s="223">
        <v>5763408</v>
      </c>
      <c r="AY543">
        <f>A543+1999</f>
        <v>2006</v>
      </c>
      <c r="AZ543" t="str">
        <f>VLOOKUP(B543,$BF$2:$BJ$75,4)</f>
        <v>Pine Units</v>
      </c>
      <c r="BA543" t="str">
        <f>VLOOKUP(B543,$BF$2:$BK$75,2)</f>
        <v>Merritt</v>
      </c>
      <c r="BB543" t="str">
        <f>VLOOKUP(B543,$BF$2:$BK$75,3)</f>
        <v>Merritt TSA</v>
      </c>
      <c r="BC543">
        <f>IF(B543&lt;40,B543,IF(VLOOKUP(B543,$BF$2:$BO$75,10,FALSE)="I",40,41))</f>
        <v>24</v>
      </c>
    </row>
    <row r="544" spans="1:55" ht="15" x14ac:dyDescent="0.25">
      <c r="A544">
        <v>7</v>
      </c>
      <c r="B544">
        <v>25</v>
      </c>
      <c r="E544">
        <v>0</v>
      </c>
      <c r="F544">
        <v>0</v>
      </c>
      <c r="I544">
        <v>2544</v>
      </c>
      <c r="J544">
        <v>21120</v>
      </c>
      <c r="K544">
        <v>1632</v>
      </c>
      <c r="L544">
        <v>23680</v>
      </c>
      <c r="O544">
        <v>1296</v>
      </c>
      <c r="P544">
        <v>20288</v>
      </c>
      <c r="S544">
        <v>960</v>
      </c>
      <c r="T544">
        <v>26672</v>
      </c>
      <c r="W544">
        <v>2176</v>
      </c>
      <c r="X544">
        <v>20688</v>
      </c>
      <c r="AA544">
        <v>1344</v>
      </c>
      <c r="AB544">
        <v>21328</v>
      </c>
      <c r="AE544">
        <v>1568</v>
      </c>
      <c r="AF544">
        <v>28624</v>
      </c>
      <c r="AI544" s="151">
        <v>2016</v>
      </c>
      <c r="AJ544" s="151">
        <v>26560</v>
      </c>
      <c r="AM544" s="212">
        <v>1104</v>
      </c>
      <c r="AN544" s="212">
        <v>25104</v>
      </c>
      <c r="AQ544" s="221">
        <v>1280</v>
      </c>
      <c r="AR544" s="221">
        <v>27120</v>
      </c>
      <c r="AU544" s="223">
        <v>1120</v>
      </c>
      <c r="AV544" s="223">
        <v>23664</v>
      </c>
      <c r="AY544">
        <f>A544+1999</f>
        <v>2006</v>
      </c>
      <c r="AZ544" t="str">
        <f>VLOOKUP(B544,$BF$2:$BJ$75,4)</f>
        <v>Non-pine Units</v>
      </c>
      <c r="BA544" t="str">
        <f>VLOOKUP(B544,$BF$2:$BK$75,2)</f>
        <v>MidCoast</v>
      </c>
      <c r="BB544" t="str">
        <f>VLOOKUP(B544,$BF$2:$BK$75,3)</f>
        <v>Mid Coast TSA</v>
      </c>
      <c r="BC544">
        <f>IF(B544&lt;40,B544,IF(VLOOKUP(B544,$BF$2:$BO$75,10,FALSE)="I",40,41))</f>
        <v>25</v>
      </c>
    </row>
    <row r="545" spans="1:55" ht="15" x14ac:dyDescent="0.25">
      <c r="A545">
        <v>7</v>
      </c>
      <c r="B545">
        <v>26</v>
      </c>
      <c r="E545">
        <v>3372576</v>
      </c>
      <c r="F545">
        <v>7141808</v>
      </c>
      <c r="I545">
        <v>7395776</v>
      </c>
      <c r="J545">
        <v>14101392</v>
      </c>
      <c r="K545">
        <v>6081984</v>
      </c>
      <c r="L545">
        <v>12706832</v>
      </c>
      <c r="O545">
        <v>6411344</v>
      </c>
      <c r="P545">
        <v>13018048</v>
      </c>
      <c r="S545">
        <v>6313472</v>
      </c>
      <c r="T545">
        <v>12884816</v>
      </c>
      <c r="W545">
        <v>6319408</v>
      </c>
      <c r="X545">
        <v>12893664</v>
      </c>
      <c r="AA545">
        <v>6336720</v>
      </c>
      <c r="AB545">
        <v>12895984</v>
      </c>
      <c r="AE545">
        <v>6285632</v>
      </c>
      <c r="AF545">
        <v>12880656</v>
      </c>
      <c r="AI545" s="151">
        <v>6280560</v>
      </c>
      <c r="AJ545" s="151">
        <v>12837696</v>
      </c>
      <c r="AM545" s="212">
        <v>6258816</v>
      </c>
      <c r="AN545" s="212">
        <v>12863488</v>
      </c>
      <c r="AQ545" s="221">
        <v>6280576</v>
      </c>
      <c r="AR545" s="221">
        <v>12846784</v>
      </c>
      <c r="AU545" s="223">
        <v>6263872</v>
      </c>
      <c r="AV545" s="223">
        <v>12848432</v>
      </c>
      <c r="AY545">
        <f>A545+1999</f>
        <v>2006</v>
      </c>
      <c r="AZ545" t="str">
        <f>VLOOKUP(B545,$BF$2:$BJ$75,4)</f>
        <v>Pine Units</v>
      </c>
      <c r="BA545" t="str">
        <f>VLOOKUP(B545,$BF$2:$BK$75,2)</f>
        <v>Morice</v>
      </c>
      <c r="BB545" t="str">
        <f>VLOOKUP(B545,$BF$2:$BK$75,3)</f>
        <v>Morice TSA</v>
      </c>
      <c r="BC545">
        <f>IF(B545&lt;40,B545,IF(VLOOKUP(B545,$BF$2:$BO$75,10,FALSE)="I",40,41))</f>
        <v>26</v>
      </c>
    </row>
    <row r="546" spans="1:55" ht="15" x14ac:dyDescent="0.25">
      <c r="A546">
        <v>7</v>
      </c>
      <c r="B546">
        <v>27</v>
      </c>
      <c r="E546">
        <v>2640</v>
      </c>
      <c r="F546">
        <v>4416</v>
      </c>
      <c r="I546">
        <v>512</v>
      </c>
      <c r="J546">
        <v>5184</v>
      </c>
      <c r="K546">
        <v>0</v>
      </c>
      <c r="L546">
        <v>5056</v>
      </c>
      <c r="O546">
        <v>0</v>
      </c>
      <c r="P546">
        <v>3952</v>
      </c>
      <c r="S546">
        <v>0</v>
      </c>
      <c r="T546">
        <v>4672</v>
      </c>
      <c r="W546">
        <v>0</v>
      </c>
      <c r="X546">
        <v>3696</v>
      </c>
      <c r="AA546">
        <v>0</v>
      </c>
      <c r="AB546">
        <v>3232</v>
      </c>
      <c r="AE546">
        <v>0</v>
      </c>
      <c r="AF546">
        <v>3952</v>
      </c>
      <c r="AI546" s="151">
        <v>0</v>
      </c>
      <c r="AJ546" s="151">
        <v>4928</v>
      </c>
      <c r="AM546" s="212">
        <v>0</v>
      </c>
      <c r="AN546" s="212">
        <v>5136</v>
      </c>
      <c r="AQ546" s="221">
        <v>0</v>
      </c>
      <c r="AR546" s="221">
        <v>4800</v>
      </c>
      <c r="AU546" s="223">
        <v>0</v>
      </c>
      <c r="AV546" s="223">
        <v>3824</v>
      </c>
      <c r="AY546">
        <f>A546+1999</f>
        <v>2006</v>
      </c>
      <c r="AZ546" t="str">
        <f>VLOOKUP(B546,$BF$2:$BJ$75,4)</f>
        <v>Non-pine Units</v>
      </c>
      <c r="BA546" t="str">
        <f>VLOOKUP(B546,$BF$2:$BK$75,2)</f>
        <v>Nass</v>
      </c>
      <c r="BB546" t="str">
        <f>VLOOKUP(B546,$BF$2:$BK$75,3)</f>
        <v>Nass TSA</v>
      </c>
      <c r="BC546">
        <f>IF(B546&lt;40,B546,IF(VLOOKUP(B546,$BF$2:$BO$75,10,FALSE)="I",40,41))</f>
        <v>27</v>
      </c>
    </row>
    <row r="547" spans="1:55" ht="15" x14ac:dyDescent="0.25">
      <c r="A547">
        <v>7</v>
      </c>
      <c r="B547">
        <v>28</v>
      </c>
      <c r="E547">
        <v>0</v>
      </c>
      <c r="F547">
        <v>0</v>
      </c>
      <c r="I547">
        <v>0</v>
      </c>
      <c r="J547">
        <v>0</v>
      </c>
      <c r="K547">
        <v>0</v>
      </c>
      <c r="L547">
        <v>0</v>
      </c>
      <c r="O547">
        <v>0</v>
      </c>
      <c r="P547">
        <v>0</v>
      </c>
      <c r="S547">
        <v>0</v>
      </c>
      <c r="T547">
        <v>0</v>
      </c>
      <c r="W547">
        <v>0</v>
      </c>
      <c r="X547">
        <v>0</v>
      </c>
      <c r="AA547">
        <v>0</v>
      </c>
      <c r="AB547">
        <v>0</v>
      </c>
      <c r="AE547">
        <v>0</v>
      </c>
      <c r="AF547">
        <v>0</v>
      </c>
      <c r="AI547" s="151">
        <v>0</v>
      </c>
      <c r="AJ547" s="151">
        <v>0</v>
      </c>
      <c r="AM547" s="212">
        <v>0</v>
      </c>
      <c r="AN547" s="212">
        <v>0</v>
      </c>
      <c r="AQ547" s="221">
        <v>0</v>
      </c>
      <c r="AR547" s="221">
        <v>0</v>
      </c>
      <c r="AU547" s="223">
        <v>0</v>
      </c>
      <c r="AV547" s="223">
        <v>0</v>
      </c>
      <c r="AY547">
        <f>A547+1999</f>
        <v>2006</v>
      </c>
      <c r="AZ547" t="str">
        <f>VLOOKUP(B547,$BF$2:$BJ$75,4)</f>
        <v>Non-pine Units</v>
      </c>
      <c r="BA547" t="str">
        <f>VLOOKUP(B547,$BF$2:$BK$75,2)</f>
        <v>NorthCoast</v>
      </c>
      <c r="BB547" t="str">
        <f>VLOOKUP(B547,$BF$2:$BK$75,3)</f>
        <v>North Coast TSA</v>
      </c>
      <c r="BC547">
        <f>IF(B547&lt;40,B547,IF(VLOOKUP(B547,$BF$2:$BO$75,10,FALSE)="I",40,41))</f>
        <v>28</v>
      </c>
    </row>
    <row r="548" spans="1:55" ht="15" x14ac:dyDescent="0.25">
      <c r="A548">
        <v>7</v>
      </c>
      <c r="B548">
        <v>29</v>
      </c>
      <c r="E548">
        <v>2189168</v>
      </c>
      <c r="F548">
        <v>4458912</v>
      </c>
      <c r="I548">
        <v>2007296</v>
      </c>
      <c r="J548">
        <v>4347504</v>
      </c>
      <c r="K548">
        <v>1313488</v>
      </c>
      <c r="L548">
        <v>3725584</v>
      </c>
      <c r="O548">
        <v>1392176</v>
      </c>
      <c r="P548">
        <v>3859456</v>
      </c>
      <c r="S548">
        <v>1344880</v>
      </c>
      <c r="T548">
        <v>3736256</v>
      </c>
      <c r="W548">
        <v>1342512</v>
      </c>
      <c r="X548">
        <v>3756576</v>
      </c>
      <c r="AA548">
        <v>1332960</v>
      </c>
      <c r="AB548">
        <v>3749760</v>
      </c>
      <c r="AE548">
        <v>1298816</v>
      </c>
      <c r="AF548">
        <v>3622576</v>
      </c>
      <c r="AI548" s="151">
        <v>1293968</v>
      </c>
      <c r="AJ548" s="151">
        <v>3636464</v>
      </c>
      <c r="AM548" s="212">
        <v>1300704</v>
      </c>
      <c r="AN548" s="212">
        <v>3641760</v>
      </c>
      <c r="AQ548" s="221">
        <v>1314224</v>
      </c>
      <c r="AR548" s="221">
        <v>3664640</v>
      </c>
      <c r="AU548" s="223">
        <v>1322400</v>
      </c>
      <c r="AV548" s="223">
        <v>3676048</v>
      </c>
      <c r="AY548">
        <f>A548+1999</f>
        <v>2006</v>
      </c>
      <c r="AZ548" t="str">
        <f>VLOOKUP(B548,$BF$2:$BJ$75,4)</f>
        <v>Pine Units</v>
      </c>
      <c r="BA548" t="str">
        <f>VLOOKUP(B548,$BF$2:$BK$75,2)</f>
        <v>Okanagan</v>
      </c>
      <c r="BB548" t="str">
        <f>VLOOKUP(B548,$BF$2:$BK$75,3)</f>
        <v>Okanagan TSA</v>
      </c>
      <c r="BC548">
        <f>IF(B548&lt;40,B548,IF(VLOOKUP(B548,$BF$2:$BO$75,10,FALSE)="I",40,41))</f>
        <v>29</v>
      </c>
    </row>
    <row r="549" spans="1:55" ht="15" x14ac:dyDescent="0.25">
      <c r="A549">
        <v>7</v>
      </c>
      <c r="B549">
        <v>30</v>
      </c>
      <c r="E549">
        <v>7660016</v>
      </c>
      <c r="F549">
        <v>31796768</v>
      </c>
      <c r="I549">
        <v>10232368</v>
      </c>
      <c r="J549">
        <v>40401216</v>
      </c>
      <c r="K549">
        <v>7664192</v>
      </c>
      <c r="L549">
        <v>37498064</v>
      </c>
      <c r="O549">
        <v>8314160</v>
      </c>
      <c r="P549">
        <v>38265712</v>
      </c>
      <c r="S549">
        <v>8203152</v>
      </c>
      <c r="T549">
        <v>38047616</v>
      </c>
      <c r="W549">
        <v>8241552</v>
      </c>
      <c r="X549">
        <v>38257968</v>
      </c>
      <c r="AA549">
        <v>8266960</v>
      </c>
      <c r="AB549">
        <v>38247104</v>
      </c>
      <c r="AE549">
        <v>8163264</v>
      </c>
      <c r="AF549">
        <v>38108752</v>
      </c>
      <c r="AI549" s="151">
        <v>8193600</v>
      </c>
      <c r="AJ549" s="151">
        <v>38247504</v>
      </c>
      <c r="AM549" s="212">
        <v>8211440</v>
      </c>
      <c r="AN549" s="212">
        <v>38413920</v>
      </c>
      <c r="AQ549" s="221">
        <v>8176960</v>
      </c>
      <c r="AR549" s="221">
        <v>38374848</v>
      </c>
      <c r="AU549" s="223">
        <v>8162416</v>
      </c>
      <c r="AV549" s="223">
        <v>38440320</v>
      </c>
      <c r="AY549">
        <f>A549+1999</f>
        <v>2006</v>
      </c>
      <c r="AZ549" t="str">
        <f>VLOOKUP(B549,$BF$2:$BJ$75,4)</f>
        <v>Pine Units</v>
      </c>
      <c r="BA549" t="str">
        <f>VLOOKUP(B549,$BF$2:$BK$75,2)</f>
        <v>PrinceGeorge</v>
      </c>
      <c r="BB549" t="str">
        <f>VLOOKUP(B549,$BF$2:$BK$75,3)</f>
        <v>Prince George Forest District</v>
      </c>
      <c r="BC549">
        <f>IF(B549&lt;40,B549,IF(VLOOKUP(B549,$BF$2:$BO$75,10,FALSE)="I",40,41))</f>
        <v>30</v>
      </c>
    </row>
    <row r="550" spans="1:55" ht="15" x14ac:dyDescent="0.25">
      <c r="A550">
        <v>7</v>
      </c>
      <c r="B550">
        <v>31</v>
      </c>
      <c r="E550">
        <v>0</v>
      </c>
      <c r="F550">
        <v>0</v>
      </c>
      <c r="I550">
        <v>0</v>
      </c>
      <c r="J550">
        <v>0</v>
      </c>
      <c r="K550">
        <v>0</v>
      </c>
      <c r="L550">
        <v>0</v>
      </c>
      <c r="O550">
        <v>0</v>
      </c>
      <c r="P550">
        <v>0</v>
      </c>
      <c r="S550">
        <v>0</v>
      </c>
      <c r="T550">
        <v>0</v>
      </c>
      <c r="W550">
        <v>0</v>
      </c>
      <c r="X550">
        <v>0</v>
      </c>
      <c r="AA550">
        <v>0</v>
      </c>
      <c r="AB550">
        <v>0</v>
      </c>
      <c r="AE550">
        <v>0</v>
      </c>
      <c r="AF550">
        <v>0</v>
      </c>
      <c r="AI550" s="151">
        <v>0</v>
      </c>
      <c r="AJ550" s="151">
        <v>0</v>
      </c>
      <c r="AM550" s="212">
        <v>0</v>
      </c>
      <c r="AN550" s="212">
        <v>0</v>
      </c>
      <c r="AQ550" s="221">
        <v>0</v>
      </c>
      <c r="AR550" s="221">
        <v>0</v>
      </c>
      <c r="AU550" s="223">
        <v>0</v>
      </c>
      <c r="AV550" s="223">
        <v>0</v>
      </c>
      <c r="AY550">
        <f>A550+1999</f>
        <v>2006</v>
      </c>
      <c r="AZ550" t="str">
        <f>VLOOKUP(B550,$BF$2:$BJ$75,4)</f>
        <v>Non-pine Units</v>
      </c>
      <c r="BA550" t="str">
        <f>VLOOKUP(B550,$BF$2:$BK$75,2)</f>
        <v>QueenCharlotte</v>
      </c>
      <c r="BB550" t="str">
        <f>VLOOKUP(B550,$BF$2:$BK$75,3)</f>
        <v>Queen Charlotte TSA</v>
      </c>
      <c r="BC550">
        <f>IF(B550&lt;40,B550,IF(VLOOKUP(B550,$BF$2:$BO$75,10,FALSE)="I",40,41))</f>
        <v>31</v>
      </c>
    </row>
    <row r="551" spans="1:55" ht="15" x14ac:dyDescent="0.25">
      <c r="A551">
        <v>7</v>
      </c>
      <c r="B551">
        <v>32</v>
      </c>
      <c r="E551">
        <v>12601104</v>
      </c>
      <c r="F551">
        <v>76424912</v>
      </c>
      <c r="I551">
        <v>12437536</v>
      </c>
      <c r="J551">
        <v>84433232</v>
      </c>
      <c r="K551">
        <v>11286736</v>
      </c>
      <c r="L551">
        <v>82892224</v>
      </c>
      <c r="O551">
        <v>11745808</v>
      </c>
      <c r="P551">
        <v>83537664</v>
      </c>
      <c r="S551">
        <v>11821776</v>
      </c>
      <c r="T551">
        <v>83595232</v>
      </c>
      <c r="W551">
        <v>11858592</v>
      </c>
      <c r="X551">
        <v>83534768</v>
      </c>
      <c r="AA551">
        <v>11827776</v>
      </c>
      <c r="AB551">
        <v>83599888</v>
      </c>
      <c r="AE551">
        <v>11795584</v>
      </c>
      <c r="AF551">
        <v>83592640</v>
      </c>
      <c r="AI551" s="151">
        <v>11830704</v>
      </c>
      <c r="AJ551" s="151">
        <v>83578224</v>
      </c>
      <c r="AM551" s="212">
        <v>11849376</v>
      </c>
      <c r="AN551" s="212">
        <v>83768816</v>
      </c>
      <c r="AQ551" s="221">
        <v>11826896</v>
      </c>
      <c r="AR551" s="221">
        <v>83859376</v>
      </c>
      <c r="AU551" s="223">
        <v>11874240</v>
      </c>
      <c r="AV551" s="223">
        <v>83716816</v>
      </c>
      <c r="AY551">
        <f>A551+1999</f>
        <v>2006</v>
      </c>
      <c r="AZ551" t="str">
        <f>VLOOKUP(B551,$BF$2:$BJ$75,4)</f>
        <v>Pine Units</v>
      </c>
      <c r="BA551" t="str">
        <f>VLOOKUP(B551,$BF$2:$BK$75,2)</f>
        <v>Quesnel</v>
      </c>
      <c r="BB551" t="str">
        <f>VLOOKUP(B551,$BF$2:$BK$75,3)</f>
        <v>Quesnel TSA</v>
      </c>
      <c r="BC551">
        <f>IF(B551&lt;40,B551,IF(VLOOKUP(B551,$BF$2:$BO$75,10,FALSE)="I",40,41))</f>
        <v>32</v>
      </c>
    </row>
    <row r="552" spans="1:55" ht="15" x14ac:dyDescent="0.25">
      <c r="A552">
        <v>7</v>
      </c>
      <c r="B552">
        <v>33</v>
      </c>
      <c r="E552">
        <v>656</v>
      </c>
      <c r="F552">
        <v>832</v>
      </c>
      <c r="I552">
        <v>1536</v>
      </c>
      <c r="J552">
        <v>2832</v>
      </c>
      <c r="K552">
        <v>1712</v>
      </c>
      <c r="L552">
        <v>2944</v>
      </c>
      <c r="O552">
        <v>1728</v>
      </c>
      <c r="P552">
        <v>2976</v>
      </c>
      <c r="S552">
        <v>1472</v>
      </c>
      <c r="T552">
        <v>2752</v>
      </c>
      <c r="W552">
        <v>1488</v>
      </c>
      <c r="X552">
        <v>2560</v>
      </c>
      <c r="AA552">
        <v>1664</v>
      </c>
      <c r="AB552">
        <v>2720</v>
      </c>
      <c r="AE552">
        <v>1392</v>
      </c>
      <c r="AF552">
        <v>2704</v>
      </c>
      <c r="AI552" s="151">
        <v>1344</v>
      </c>
      <c r="AJ552" s="151">
        <v>2640</v>
      </c>
      <c r="AM552" s="212">
        <v>1936</v>
      </c>
      <c r="AN552" s="212">
        <v>3008</v>
      </c>
      <c r="AQ552" s="221">
        <v>1696</v>
      </c>
      <c r="AR552" s="221">
        <v>2752</v>
      </c>
      <c r="AU552" s="223">
        <v>1920</v>
      </c>
      <c r="AV552" s="223">
        <v>3504</v>
      </c>
      <c r="AY552">
        <f>A552+1999</f>
        <v>2006</v>
      </c>
      <c r="AZ552" t="str">
        <f>VLOOKUP(B552,$BF$2:$BJ$75,4)</f>
        <v>Non-pine Units</v>
      </c>
      <c r="BA552" t="str">
        <f>VLOOKUP(B552,$BF$2:$BK$75,2)</f>
        <v>Revelstoke</v>
      </c>
      <c r="BB552" t="str">
        <f>VLOOKUP(B552,$BF$2:$BK$75,3)</f>
        <v>Revelstoke TSA</v>
      </c>
      <c r="BC552">
        <f>IF(B552&lt;40,B552,IF(VLOOKUP(B552,$BF$2:$BO$75,10,FALSE)="I",40,41))</f>
        <v>33</v>
      </c>
    </row>
    <row r="553" spans="1:55" ht="15" x14ac:dyDescent="0.25">
      <c r="A553">
        <v>7</v>
      </c>
      <c r="B553">
        <v>34</v>
      </c>
      <c r="E553">
        <v>298944</v>
      </c>
      <c r="F553">
        <v>655696</v>
      </c>
      <c r="I553">
        <v>257808</v>
      </c>
      <c r="J553">
        <v>686880</v>
      </c>
      <c r="K553">
        <v>182592</v>
      </c>
      <c r="L553">
        <v>616144</v>
      </c>
      <c r="O553">
        <v>209072</v>
      </c>
      <c r="P553">
        <v>644912</v>
      </c>
      <c r="S553">
        <v>195264</v>
      </c>
      <c r="T553">
        <v>618016</v>
      </c>
      <c r="W553">
        <v>197184</v>
      </c>
      <c r="X553">
        <v>634112</v>
      </c>
      <c r="AA553">
        <v>200288</v>
      </c>
      <c r="AB553">
        <v>623904</v>
      </c>
      <c r="AE553">
        <v>197488</v>
      </c>
      <c r="AF553">
        <v>615040</v>
      </c>
      <c r="AI553" s="151">
        <v>192480</v>
      </c>
      <c r="AJ553" s="151">
        <v>616144</v>
      </c>
      <c r="AM553" s="212">
        <v>198048</v>
      </c>
      <c r="AN553" s="212">
        <v>628944</v>
      </c>
      <c r="AQ553" s="221">
        <v>197216</v>
      </c>
      <c r="AR553" s="221">
        <v>612192</v>
      </c>
      <c r="AU553" s="223">
        <v>200720</v>
      </c>
      <c r="AV553" s="223">
        <v>628800</v>
      </c>
      <c r="AY553">
        <f>A553+1999</f>
        <v>2006</v>
      </c>
      <c r="AZ553" t="str">
        <f>VLOOKUP(B553,$BF$2:$BJ$75,4)</f>
        <v>Pine Units</v>
      </c>
      <c r="BA553" t="str">
        <f>VLOOKUP(B553,$BF$2:$BK$75,2)</f>
        <v>RobsonValley</v>
      </c>
      <c r="BB553" t="str">
        <f>VLOOKUP(B553,$BF$2:$BK$75,3)</f>
        <v>Robson Valley TSA</v>
      </c>
      <c r="BC553">
        <f>IF(B553&lt;40,B553,IF(VLOOKUP(B553,$BF$2:$BO$75,10,FALSE)="I",40,41))</f>
        <v>34</v>
      </c>
    </row>
    <row r="554" spans="1:55" ht="15" x14ac:dyDescent="0.25">
      <c r="A554">
        <v>7</v>
      </c>
      <c r="B554">
        <v>35</v>
      </c>
      <c r="E554">
        <v>4448</v>
      </c>
      <c r="F554">
        <v>15232</v>
      </c>
      <c r="I554">
        <v>8304</v>
      </c>
      <c r="J554">
        <v>147264</v>
      </c>
      <c r="K554">
        <v>49808</v>
      </c>
      <c r="L554">
        <v>198400</v>
      </c>
      <c r="O554">
        <v>59456</v>
      </c>
      <c r="P554">
        <v>205104</v>
      </c>
      <c r="S554">
        <v>64544</v>
      </c>
      <c r="T554">
        <v>209680</v>
      </c>
      <c r="W554">
        <v>59264</v>
      </c>
      <c r="X554">
        <v>211312</v>
      </c>
      <c r="AA554">
        <v>53824</v>
      </c>
      <c r="AB554">
        <v>198912</v>
      </c>
      <c r="AE554">
        <v>55600</v>
      </c>
      <c r="AF554">
        <v>199696</v>
      </c>
      <c r="AI554" s="151">
        <v>52784</v>
      </c>
      <c r="AJ554" s="151">
        <v>190336</v>
      </c>
      <c r="AM554" s="212">
        <v>56304</v>
      </c>
      <c r="AN554" s="212">
        <v>202704</v>
      </c>
      <c r="AQ554" s="221">
        <v>66288</v>
      </c>
      <c r="AR554" s="221">
        <v>194784</v>
      </c>
      <c r="AU554" s="223">
        <v>56288</v>
      </c>
      <c r="AV554" s="223">
        <v>206752</v>
      </c>
      <c r="AY554">
        <f>A554+1999</f>
        <v>2006</v>
      </c>
      <c r="AZ554" t="str">
        <f>VLOOKUP(B554,$BF$2:$BJ$75,4)</f>
        <v>Non-pine Units</v>
      </c>
      <c r="BA554" t="str">
        <f>VLOOKUP(B554,$BF$2:$BK$75,2)</f>
        <v>Soo</v>
      </c>
      <c r="BB554" t="str">
        <f>VLOOKUP(B554,$BF$2:$BK$75,3)</f>
        <v>Soo TSA</v>
      </c>
      <c r="BC554">
        <f>IF(B554&lt;40,B554,IF(VLOOKUP(B554,$BF$2:$BO$75,10,FALSE)="I",40,41))</f>
        <v>35</v>
      </c>
    </row>
    <row r="555" spans="1:55" ht="15" x14ac:dyDescent="0.25">
      <c r="A555">
        <v>7</v>
      </c>
      <c r="B555">
        <v>36</v>
      </c>
      <c r="E555">
        <v>0</v>
      </c>
      <c r="F555">
        <v>0</v>
      </c>
      <c r="I555">
        <v>0</v>
      </c>
      <c r="J555">
        <v>0</v>
      </c>
      <c r="K555">
        <v>0</v>
      </c>
      <c r="L555">
        <v>0</v>
      </c>
      <c r="O555">
        <v>0</v>
      </c>
      <c r="P555">
        <v>0</v>
      </c>
      <c r="S555">
        <v>0</v>
      </c>
      <c r="T555">
        <v>0</v>
      </c>
      <c r="W555">
        <v>0</v>
      </c>
      <c r="X555">
        <v>0</v>
      </c>
      <c r="AA555">
        <v>0</v>
      </c>
      <c r="AB555">
        <v>0</v>
      </c>
      <c r="AE555">
        <v>0</v>
      </c>
      <c r="AF555">
        <v>0</v>
      </c>
      <c r="AI555" s="151">
        <v>0</v>
      </c>
      <c r="AJ555" s="151">
        <v>0</v>
      </c>
      <c r="AM555" s="212">
        <v>0</v>
      </c>
      <c r="AN555" s="212">
        <v>0</v>
      </c>
      <c r="AQ555" s="221">
        <v>0</v>
      </c>
      <c r="AR555" s="221">
        <v>0</v>
      </c>
      <c r="AU555" s="223">
        <v>0</v>
      </c>
      <c r="AV555" s="223">
        <v>0</v>
      </c>
      <c r="AY555">
        <f>A555+1999</f>
        <v>2006</v>
      </c>
      <c r="AZ555" t="str">
        <f>VLOOKUP(B555,$BF$2:$BJ$75,4)</f>
        <v>Non-pine Units</v>
      </c>
      <c r="BA555" t="str">
        <f>VLOOKUP(B555,$BF$2:$BK$75,2)</f>
        <v>Strathcona</v>
      </c>
      <c r="BB555" t="str">
        <f>VLOOKUP(B555,$BF$2:$BK$75,3)</f>
        <v>Strathcona TSA</v>
      </c>
      <c r="BC555">
        <f>IF(B555&lt;40,B555,IF(VLOOKUP(B555,$BF$2:$BO$75,10,FALSE)="I",40,41))</f>
        <v>36</v>
      </c>
    </row>
    <row r="556" spans="1:55" ht="15" x14ac:dyDescent="0.25">
      <c r="A556">
        <v>7</v>
      </c>
      <c r="B556">
        <v>37</v>
      </c>
      <c r="E556">
        <v>0</v>
      </c>
      <c r="F556">
        <v>0</v>
      </c>
      <c r="I556">
        <v>0</v>
      </c>
      <c r="J556">
        <v>0</v>
      </c>
      <c r="K556">
        <v>0</v>
      </c>
      <c r="L556">
        <v>0</v>
      </c>
      <c r="O556">
        <v>0</v>
      </c>
      <c r="P556">
        <v>0</v>
      </c>
      <c r="S556">
        <v>0</v>
      </c>
      <c r="T556">
        <v>0</v>
      </c>
      <c r="W556">
        <v>0</v>
      </c>
      <c r="X556">
        <v>0</v>
      </c>
      <c r="AA556">
        <v>0</v>
      </c>
      <c r="AB556">
        <v>0</v>
      </c>
      <c r="AE556">
        <v>0</v>
      </c>
      <c r="AF556">
        <v>0</v>
      </c>
      <c r="AI556" s="151">
        <v>0</v>
      </c>
      <c r="AJ556" s="151">
        <v>0</v>
      </c>
      <c r="AM556" s="212">
        <v>0</v>
      </c>
      <c r="AN556" s="212">
        <v>0</v>
      </c>
      <c r="AQ556" s="221">
        <v>0</v>
      </c>
      <c r="AR556" s="221">
        <v>0</v>
      </c>
      <c r="AU556" s="223">
        <v>0</v>
      </c>
      <c r="AV556" s="223">
        <v>0</v>
      </c>
      <c r="AY556">
        <f>A556+1999</f>
        <v>2006</v>
      </c>
      <c r="AZ556" t="str">
        <f>VLOOKUP(B556,$BF$2:$BJ$75,4)</f>
        <v>Non-pine Units</v>
      </c>
      <c r="BA556" t="str">
        <f>VLOOKUP(B556,$BF$2:$BK$75,2)</f>
        <v>SunshineCoast</v>
      </c>
      <c r="BB556" t="str">
        <f>VLOOKUP(B556,$BF$2:$BK$75,3)</f>
        <v>Sunshine Coast TSA</v>
      </c>
      <c r="BC556">
        <f>IF(B556&lt;40,B556,IF(VLOOKUP(B556,$BF$2:$BO$75,10,FALSE)="I",40,41))</f>
        <v>37</v>
      </c>
    </row>
    <row r="557" spans="1:55" ht="15" x14ac:dyDescent="0.25">
      <c r="A557">
        <v>7</v>
      </c>
      <c r="B557">
        <v>38</v>
      </c>
      <c r="E557">
        <v>10765840</v>
      </c>
      <c r="F557">
        <v>55795152</v>
      </c>
      <c r="I557">
        <v>9457632</v>
      </c>
      <c r="J557">
        <v>69508624</v>
      </c>
      <c r="K557">
        <v>6608544</v>
      </c>
      <c r="L557">
        <v>65726816</v>
      </c>
      <c r="O557">
        <v>7169440</v>
      </c>
      <c r="P557">
        <v>66814624</v>
      </c>
      <c r="S557">
        <v>7085776</v>
      </c>
      <c r="T557">
        <v>66144368</v>
      </c>
      <c r="W557">
        <v>7114336</v>
      </c>
      <c r="X557">
        <v>66460448</v>
      </c>
      <c r="AA557">
        <v>7127648</v>
      </c>
      <c r="AB557">
        <v>66349600</v>
      </c>
      <c r="AE557">
        <v>7100416</v>
      </c>
      <c r="AF557">
        <v>66084720</v>
      </c>
      <c r="AI557" s="151">
        <v>7064192</v>
      </c>
      <c r="AJ557" s="151">
        <v>66177408</v>
      </c>
      <c r="AM557" s="212">
        <v>7002384</v>
      </c>
      <c r="AN557" s="212">
        <v>66086784</v>
      </c>
      <c r="AQ557" s="221">
        <v>7027824</v>
      </c>
      <c r="AR557" s="221">
        <v>66082048</v>
      </c>
      <c r="AU557" s="223">
        <v>7013920</v>
      </c>
      <c r="AV557" s="223">
        <v>65969328</v>
      </c>
      <c r="AY557">
        <f>A557+1999</f>
        <v>2006</v>
      </c>
      <c r="AZ557" t="str">
        <f>VLOOKUP(B557,$BF$2:$BJ$75,4)</f>
        <v>Pine Units</v>
      </c>
      <c r="BA557" t="str">
        <f>VLOOKUP(B557,$BF$2:$BK$75,2)</f>
        <v>Vanderhoof</v>
      </c>
      <c r="BB557" t="str">
        <f>VLOOKUP(B557,$BF$2:$BK$75,3)</f>
        <v>Vanderhoof Forest District</v>
      </c>
      <c r="BC557">
        <f>IF(B557&lt;40,B557,IF(VLOOKUP(B557,$BF$2:$BO$75,10,FALSE)="I",40,41))</f>
        <v>38</v>
      </c>
    </row>
    <row r="558" spans="1:55" ht="15" x14ac:dyDescent="0.25">
      <c r="A558">
        <v>7</v>
      </c>
      <c r="B558">
        <v>39</v>
      </c>
      <c r="E558">
        <v>15926864</v>
      </c>
      <c r="F558">
        <v>50754320</v>
      </c>
      <c r="I558">
        <v>18646144</v>
      </c>
      <c r="J558">
        <v>59866864</v>
      </c>
      <c r="K558">
        <v>19549776</v>
      </c>
      <c r="L558">
        <v>60402240</v>
      </c>
      <c r="O558">
        <v>20781024</v>
      </c>
      <c r="P558">
        <v>62276704</v>
      </c>
      <c r="S558">
        <v>20509856</v>
      </c>
      <c r="T558">
        <v>61948688</v>
      </c>
      <c r="W558">
        <v>20549216</v>
      </c>
      <c r="X558">
        <v>62029168</v>
      </c>
      <c r="AA558">
        <v>20577488</v>
      </c>
      <c r="AB558">
        <v>62091360</v>
      </c>
      <c r="AE558">
        <v>20420416</v>
      </c>
      <c r="AF558">
        <v>61840752</v>
      </c>
      <c r="AI558" s="151">
        <v>20397264</v>
      </c>
      <c r="AJ558" s="151">
        <v>61855008</v>
      </c>
      <c r="AM558" s="212">
        <v>20313888</v>
      </c>
      <c r="AN558" s="212">
        <v>61585280</v>
      </c>
      <c r="AQ558" s="221">
        <v>20389632</v>
      </c>
      <c r="AR558" s="221">
        <v>61679264</v>
      </c>
      <c r="AU558" s="223">
        <v>20326784</v>
      </c>
      <c r="AV558" s="223">
        <v>61659632</v>
      </c>
      <c r="AY558">
        <f>A558+1999</f>
        <v>2006</v>
      </c>
      <c r="AZ558" t="str">
        <f>VLOOKUP(B558,$BF$2:$BJ$75,4)</f>
        <v>Pine Units</v>
      </c>
      <c r="BA558" t="str">
        <f>VLOOKUP(B558,$BF$2:$BK$75,2)</f>
        <v>WilliamsLake</v>
      </c>
      <c r="BB558" t="str">
        <f>VLOOKUP(B558,$BF$2:$BK$75,3)</f>
        <v>Williams Lake TSA</v>
      </c>
      <c r="BC558">
        <f>IF(B558&lt;40,B558,IF(VLOOKUP(B558,$BF$2:$BO$75,10,FALSE)="I",40,41))</f>
        <v>39</v>
      </c>
    </row>
    <row r="559" spans="1:55" ht="15" x14ac:dyDescent="0.25">
      <c r="A559">
        <v>7</v>
      </c>
      <c r="B559">
        <v>40</v>
      </c>
      <c r="E559">
        <v>2688</v>
      </c>
      <c r="F559">
        <v>7488</v>
      </c>
      <c r="I559">
        <v>240</v>
      </c>
      <c r="J559">
        <v>1520</v>
      </c>
      <c r="K559">
        <v>0</v>
      </c>
      <c r="L559">
        <v>1280</v>
      </c>
      <c r="O559">
        <v>0</v>
      </c>
      <c r="P559">
        <v>1280</v>
      </c>
      <c r="S559">
        <v>0</v>
      </c>
      <c r="T559">
        <v>1280</v>
      </c>
      <c r="W559">
        <v>0</v>
      </c>
      <c r="X559">
        <v>1280</v>
      </c>
      <c r="AA559">
        <v>0</v>
      </c>
      <c r="AB559">
        <v>1280</v>
      </c>
      <c r="AE559">
        <v>0</v>
      </c>
      <c r="AF559">
        <v>1280</v>
      </c>
      <c r="AI559" s="151">
        <v>0</v>
      </c>
      <c r="AJ559" s="151">
        <v>1280</v>
      </c>
      <c r="AM559" s="212">
        <v>0</v>
      </c>
      <c r="AN559" s="212">
        <v>1056</v>
      </c>
      <c r="AQ559" s="221">
        <v>0</v>
      </c>
      <c r="AR559" s="221">
        <v>1056</v>
      </c>
      <c r="AU559" s="223">
        <v>0</v>
      </c>
      <c r="AV559" s="223">
        <v>1056</v>
      </c>
      <c r="AY559">
        <f>A559+1999</f>
        <v>2006</v>
      </c>
      <c r="AZ559" t="str">
        <f>VLOOKUP(B559,$BF$2:$BJ$75,4)</f>
        <v>Interior TFLs</v>
      </c>
      <c r="BA559" t="str">
        <f>VLOOKUP(B559,$BF$2:$BK$75,2)</f>
        <v>InteriorTFLs</v>
      </c>
      <c r="BB559" t="str">
        <f>VLOOKUP(B559,$BF$2:$BK$75,3)</f>
        <v>Interior TFLs</v>
      </c>
      <c r="BC559">
        <f>IF(B559&lt;40,B559,IF(VLOOKUP(B559,$BF$2:$BO$75,10,FALSE)="I",40,41))</f>
        <v>40</v>
      </c>
    </row>
    <row r="560" spans="1:55" ht="15" x14ac:dyDescent="0.25">
      <c r="A560">
        <v>7</v>
      </c>
      <c r="B560">
        <v>40</v>
      </c>
      <c r="E560">
        <v>0</v>
      </c>
      <c r="F560">
        <v>0</v>
      </c>
      <c r="I560">
        <v>400</v>
      </c>
      <c r="J560">
        <v>400</v>
      </c>
      <c r="K560">
        <v>0</v>
      </c>
      <c r="L560">
        <v>0</v>
      </c>
      <c r="O560">
        <v>0</v>
      </c>
      <c r="P560">
        <v>0</v>
      </c>
      <c r="S560">
        <v>0</v>
      </c>
      <c r="T560">
        <v>0</v>
      </c>
      <c r="W560">
        <v>0</v>
      </c>
      <c r="X560">
        <v>0</v>
      </c>
      <c r="AA560">
        <v>0</v>
      </c>
      <c r="AB560">
        <v>0</v>
      </c>
      <c r="AE560">
        <v>0</v>
      </c>
      <c r="AF560">
        <v>0</v>
      </c>
      <c r="AI560" s="151">
        <v>0</v>
      </c>
      <c r="AJ560" s="151">
        <v>0</v>
      </c>
      <c r="AM560" s="212">
        <v>0</v>
      </c>
      <c r="AN560" s="212">
        <v>0</v>
      </c>
      <c r="AQ560" s="221">
        <v>0</v>
      </c>
      <c r="AR560" s="221">
        <v>0</v>
      </c>
      <c r="AU560" s="223">
        <v>0</v>
      </c>
      <c r="AV560" s="223">
        <v>0</v>
      </c>
      <c r="AY560">
        <f>A560+1999</f>
        <v>2006</v>
      </c>
      <c r="AZ560" t="str">
        <f>VLOOKUP(B560,$BF$2:$BJ$75,4)</f>
        <v>Interior TFLs</v>
      </c>
      <c r="BA560" t="str">
        <f>VLOOKUP(B560,$BF$2:$BK$75,2)</f>
        <v>InteriorTFLs</v>
      </c>
      <c r="BB560" t="str">
        <f>VLOOKUP(B560,$BF$2:$BK$75,3)</f>
        <v>Interior TFLs</v>
      </c>
      <c r="BC560">
        <f>IF(B560&lt;40,B560,IF(VLOOKUP(B560,$BF$2:$BO$75,10,FALSE)="I",40,41))</f>
        <v>40</v>
      </c>
    </row>
    <row r="561" spans="1:55" ht="15" x14ac:dyDescent="0.25">
      <c r="A561">
        <v>7</v>
      </c>
      <c r="B561">
        <v>40</v>
      </c>
      <c r="E561">
        <v>0</v>
      </c>
      <c r="F561">
        <v>0</v>
      </c>
      <c r="I561">
        <v>0</v>
      </c>
      <c r="J561">
        <v>0</v>
      </c>
      <c r="K561">
        <v>0</v>
      </c>
      <c r="L561">
        <v>0</v>
      </c>
      <c r="O561">
        <v>0</v>
      </c>
      <c r="P561">
        <v>0</v>
      </c>
      <c r="S561">
        <v>0</v>
      </c>
      <c r="T561">
        <v>0</v>
      </c>
      <c r="W561">
        <v>0</v>
      </c>
      <c r="X561">
        <v>0</v>
      </c>
      <c r="AA561">
        <v>0</v>
      </c>
      <c r="AB561">
        <v>0</v>
      </c>
      <c r="AE561">
        <v>0</v>
      </c>
      <c r="AF561">
        <v>0</v>
      </c>
      <c r="AI561" s="151">
        <v>0</v>
      </c>
      <c r="AJ561" s="151">
        <v>0</v>
      </c>
      <c r="AM561" s="212">
        <v>0</v>
      </c>
      <c r="AN561" s="212">
        <v>0</v>
      </c>
      <c r="AQ561" s="221">
        <v>0</v>
      </c>
      <c r="AR561" s="221">
        <v>0</v>
      </c>
      <c r="AU561" s="223">
        <v>0</v>
      </c>
      <c r="AV561" s="223">
        <v>0</v>
      </c>
      <c r="AY561">
        <f>A561+1999</f>
        <v>2006</v>
      </c>
      <c r="AZ561" t="str">
        <f>VLOOKUP(B561,$BF$2:$BJ$75,4)</f>
        <v>Interior TFLs</v>
      </c>
      <c r="BA561" t="str">
        <f>VLOOKUP(B561,$BF$2:$BK$75,2)</f>
        <v>InteriorTFLs</v>
      </c>
      <c r="BB561" t="str">
        <f>VLOOKUP(B561,$BF$2:$BK$75,3)</f>
        <v>Interior TFLs</v>
      </c>
      <c r="BC561">
        <f>IF(B561&lt;40,B561,IF(VLOOKUP(B561,$BF$2:$BO$75,10,FALSE)="I",40,41))</f>
        <v>40</v>
      </c>
    </row>
    <row r="562" spans="1:55" ht="15" x14ac:dyDescent="0.25">
      <c r="A562">
        <v>7</v>
      </c>
      <c r="B562">
        <v>40</v>
      </c>
      <c r="E562">
        <v>0</v>
      </c>
      <c r="F562">
        <v>0</v>
      </c>
      <c r="I562">
        <v>48</v>
      </c>
      <c r="J562">
        <v>48</v>
      </c>
      <c r="K562">
        <v>0</v>
      </c>
      <c r="L562">
        <v>0</v>
      </c>
      <c r="O562">
        <v>0</v>
      </c>
      <c r="P562">
        <v>0</v>
      </c>
      <c r="S562">
        <v>0</v>
      </c>
      <c r="T562">
        <v>0</v>
      </c>
      <c r="W562">
        <v>0</v>
      </c>
      <c r="X562">
        <v>0</v>
      </c>
      <c r="AA562">
        <v>0</v>
      </c>
      <c r="AB562">
        <v>0</v>
      </c>
      <c r="AE562">
        <v>0</v>
      </c>
      <c r="AF562">
        <v>0</v>
      </c>
      <c r="AI562" s="151">
        <v>0</v>
      </c>
      <c r="AJ562" s="151">
        <v>0</v>
      </c>
      <c r="AM562" s="212">
        <v>0</v>
      </c>
      <c r="AN562" s="212">
        <v>0</v>
      </c>
      <c r="AQ562" s="221">
        <v>0</v>
      </c>
      <c r="AR562" s="221">
        <v>0</v>
      </c>
      <c r="AU562" s="223">
        <v>0</v>
      </c>
      <c r="AV562" s="223">
        <v>0</v>
      </c>
      <c r="AY562">
        <f>A562+1999</f>
        <v>2006</v>
      </c>
      <c r="AZ562" t="str">
        <f>VLOOKUP(B562,$BF$2:$BJ$75,4)</f>
        <v>Interior TFLs</v>
      </c>
      <c r="BA562" t="str">
        <f>VLOOKUP(B562,$BF$2:$BK$75,2)</f>
        <v>InteriorTFLs</v>
      </c>
      <c r="BB562" t="str">
        <f>VLOOKUP(B562,$BF$2:$BK$75,3)</f>
        <v>Interior TFLs</v>
      </c>
      <c r="BC562">
        <f>IF(B562&lt;40,B562,IF(VLOOKUP(B562,$BF$2:$BO$75,10,FALSE)="I",40,41))</f>
        <v>40</v>
      </c>
    </row>
    <row r="563" spans="1:55" ht="15" x14ac:dyDescent="0.25">
      <c r="A563">
        <v>7</v>
      </c>
      <c r="B563">
        <v>40</v>
      </c>
      <c r="E563">
        <v>25760</v>
      </c>
      <c r="F563">
        <v>31776</v>
      </c>
      <c r="I563">
        <v>2208</v>
      </c>
      <c r="J563">
        <v>5696</v>
      </c>
      <c r="K563">
        <v>2592</v>
      </c>
      <c r="L563">
        <v>8336</v>
      </c>
      <c r="O563">
        <v>3216</v>
      </c>
      <c r="P563">
        <v>7424</v>
      </c>
      <c r="S563">
        <v>1792</v>
      </c>
      <c r="T563">
        <v>7680</v>
      </c>
      <c r="W563">
        <v>1792</v>
      </c>
      <c r="X563">
        <v>5760</v>
      </c>
      <c r="AA563">
        <v>4672</v>
      </c>
      <c r="AB563">
        <v>8624</v>
      </c>
      <c r="AE563">
        <v>3200</v>
      </c>
      <c r="AF563">
        <v>7104</v>
      </c>
      <c r="AI563" s="151">
        <v>4304</v>
      </c>
      <c r="AJ563" s="151">
        <v>8848</v>
      </c>
      <c r="AM563" s="212">
        <v>3344</v>
      </c>
      <c r="AN563" s="212">
        <v>7872</v>
      </c>
      <c r="AQ563" s="221">
        <v>4672</v>
      </c>
      <c r="AR563" s="221">
        <v>8544</v>
      </c>
      <c r="AU563" s="223">
        <v>3424</v>
      </c>
      <c r="AV563" s="223">
        <v>7296</v>
      </c>
      <c r="AY563">
        <f>A563+1999</f>
        <v>2006</v>
      </c>
      <c r="AZ563" t="str">
        <f>VLOOKUP(B563,$BF$2:$BJ$75,4)</f>
        <v>Interior TFLs</v>
      </c>
      <c r="BA563" t="str">
        <f>VLOOKUP(B563,$BF$2:$BK$75,2)</f>
        <v>InteriorTFLs</v>
      </c>
      <c r="BB563" t="str">
        <f>VLOOKUP(B563,$BF$2:$BK$75,3)</f>
        <v>Interior TFLs</v>
      </c>
      <c r="BC563">
        <f>IF(B563&lt;40,B563,IF(VLOOKUP(B563,$BF$2:$BO$75,10,FALSE)="I",40,41))</f>
        <v>40</v>
      </c>
    </row>
    <row r="564" spans="1:55" ht="15" x14ac:dyDescent="0.25">
      <c r="A564">
        <v>7</v>
      </c>
      <c r="B564">
        <v>40</v>
      </c>
      <c r="E564">
        <v>864</v>
      </c>
      <c r="F564">
        <v>1168</v>
      </c>
      <c r="I564">
        <v>4224</v>
      </c>
      <c r="J564">
        <v>7872</v>
      </c>
      <c r="K564">
        <v>6096</v>
      </c>
      <c r="L564">
        <v>7440</v>
      </c>
      <c r="O564">
        <v>4320</v>
      </c>
      <c r="P564">
        <v>7680</v>
      </c>
      <c r="S564">
        <v>4288</v>
      </c>
      <c r="T564">
        <v>7712</v>
      </c>
      <c r="W564">
        <v>5984</v>
      </c>
      <c r="X564">
        <v>8512</v>
      </c>
      <c r="AA564">
        <v>4624</v>
      </c>
      <c r="AB564">
        <v>7984</v>
      </c>
      <c r="AE564">
        <v>4064</v>
      </c>
      <c r="AF564">
        <v>7424</v>
      </c>
      <c r="AI564" s="151">
        <v>5904</v>
      </c>
      <c r="AJ564" s="151">
        <v>7328</v>
      </c>
      <c r="AM564" s="212">
        <v>7472</v>
      </c>
      <c r="AN564" s="212">
        <v>8000</v>
      </c>
      <c r="AQ564" s="221">
        <v>4240</v>
      </c>
      <c r="AR564" s="221">
        <v>7600</v>
      </c>
      <c r="AU564" s="223">
        <v>6832</v>
      </c>
      <c r="AV564" s="223">
        <v>10192</v>
      </c>
      <c r="AY564">
        <f>A564+1999</f>
        <v>2006</v>
      </c>
      <c r="AZ564" t="str">
        <f>VLOOKUP(B564,$BF$2:$BJ$75,4)</f>
        <v>Interior TFLs</v>
      </c>
      <c r="BA564" t="str">
        <f>VLOOKUP(B564,$BF$2:$BK$75,2)</f>
        <v>InteriorTFLs</v>
      </c>
      <c r="BB564" t="str">
        <f>VLOOKUP(B564,$BF$2:$BK$75,3)</f>
        <v>Interior TFLs</v>
      </c>
      <c r="BC564">
        <f>IF(B564&lt;40,B564,IF(VLOOKUP(B564,$BF$2:$BO$75,10,FALSE)="I",40,41))</f>
        <v>40</v>
      </c>
    </row>
    <row r="565" spans="1:55" ht="15" x14ac:dyDescent="0.25">
      <c r="A565">
        <v>7</v>
      </c>
      <c r="B565">
        <v>40</v>
      </c>
      <c r="E565">
        <v>50400</v>
      </c>
      <c r="F565">
        <v>72880</v>
      </c>
      <c r="I565">
        <v>51408</v>
      </c>
      <c r="J565">
        <v>73456</v>
      </c>
      <c r="K565">
        <v>17968</v>
      </c>
      <c r="L565">
        <v>39504</v>
      </c>
      <c r="O565">
        <v>19360</v>
      </c>
      <c r="P565">
        <v>38416</v>
      </c>
      <c r="S565">
        <v>20656</v>
      </c>
      <c r="T565">
        <v>41296</v>
      </c>
      <c r="W565">
        <v>18576</v>
      </c>
      <c r="X565">
        <v>36944</v>
      </c>
      <c r="AA565">
        <v>18912</v>
      </c>
      <c r="AB565">
        <v>40208</v>
      </c>
      <c r="AE565">
        <v>17280</v>
      </c>
      <c r="AF565">
        <v>37936</v>
      </c>
      <c r="AI565" s="151">
        <v>18112</v>
      </c>
      <c r="AJ565" s="151">
        <v>42512</v>
      </c>
      <c r="AM565" s="212">
        <v>16848</v>
      </c>
      <c r="AN565" s="212">
        <v>41904</v>
      </c>
      <c r="AQ565" s="221">
        <v>21312</v>
      </c>
      <c r="AR565" s="221">
        <v>44656</v>
      </c>
      <c r="AU565" s="223">
        <v>17248</v>
      </c>
      <c r="AV565" s="223">
        <v>40688</v>
      </c>
      <c r="AY565">
        <f>A565+1999</f>
        <v>2006</v>
      </c>
      <c r="AZ565" t="str">
        <f>VLOOKUP(B565,$BF$2:$BJ$75,4)</f>
        <v>Interior TFLs</v>
      </c>
      <c r="BA565" t="str">
        <f>VLOOKUP(B565,$BF$2:$BK$75,2)</f>
        <v>InteriorTFLs</v>
      </c>
      <c r="BB565" t="str">
        <f>VLOOKUP(B565,$BF$2:$BK$75,3)</f>
        <v>Interior TFLs</v>
      </c>
      <c r="BC565">
        <f>IF(B565&lt;40,B565,IF(VLOOKUP(B565,$BF$2:$BO$75,10,FALSE)="I",40,41))</f>
        <v>40</v>
      </c>
    </row>
    <row r="566" spans="1:55" ht="15" x14ac:dyDescent="0.25">
      <c r="A566">
        <v>7</v>
      </c>
      <c r="B566">
        <v>40</v>
      </c>
      <c r="E566">
        <v>175648</v>
      </c>
      <c r="F566">
        <v>1364688</v>
      </c>
      <c r="I566">
        <v>102416</v>
      </c>
      <c r="J566">
        <v>1570640</v>
      </c>
      <c r="K566">
        <v>60560</v>
      </c>
      <c r="L566">
        <v>1510032</v>
      </c>
      <c r="O566">
        <v>57888</v>
      </c>
      <c r="P566">
        <v>1516688</v>
      </c>
      <c r="S566">
        <v>67216</v>
      </c>
      <c r="T566">
        <v>1472032</v>
      </c>
      <c r="W566">
        <v>79184</v>
      </c>
      <c r="X566">
        <v>1520272</v>
      </c>
      <c r="AA566">
        <v>74160</v>
      </c>
      <c r="AB566">
        <v>1523984</v>
      </c>
      <c r="AE566">
        <v>77232</v>
      </c>
      <c r="AF566">
        <v>1417504</v>
      </c>
      <c r="AI566" s="151">
        <v>73744</v>
      </c>
      <c r="AJ566" s="151">
        <v>1408944</v>
      </c>
      <c r="AM566" s="212">
        <v>47024</v>
      </c>
      <c r="AN566" s="212">
        <v>1331840</v>
      </c>
      <c r="AQ566" s="221">
        <v>47392</v>
      </c>
      <c r="AR566" s="221">
        <v>1310960</v>
      </c>
      <c r="AU566" s="223">
        <v>47200</v>
      </c>
      <c r="AV566" s="223">
        <v>1308048</v>
      </c>
      <c r="AY566">
        <f>A566+1999</f>
        <v>2006</v>
      </c>
      <c r="AZ566" t="str">
        <f>VLOOKUP(B566,$BF$2:$BJ$75,4)</f>
        <v>Interior TFLs</v>
      </c>
      <c r="BA566" t="str">
        <f>VLOOKUP(B566,$BF$2:$BK$75,2)</f>
        <v>InteriorTFLs</v>
      </c>
      <c r="BB566" t="str">
        <f>VLOOKUP(B566,$BF$2:$BK$75,3)</f>
        <v>Interior TFLs</v>
      </c>
      <c r="BC566">
        <f>IF(B566&lt;40,B566,IF(VLOOKUP(B566,$BF$2:$BO$75,10,FALSE)="I",40,41))</f>
        <v>40</v>
      </c>
    </row>
    <row r="567" spans="1:55" ht="15" x14ac:dyDescent="0.25">
      <c r="A567">
        <v>7</v>
      </c>
      <c r="B567">
        <v>40</v>
      </c>
      <c r="E567">
        <v>197616</v>
      </c>
      <c r="F567">
        <v>345216</v>
      </c>
      <c r="I567">
        <v>115872</v>
      </c>
      <c r="J567">
        <v>257584</v>
      </c>
      <c r="K567">
        <v>70400</v>
      </c>
      <c r="L567">
        <v>217696</v>
      </c>
      <c r="O567">
        <v>75024</v>
      </c>
      <c r="P567">
        <v>221728</v>
      </c>
      <c r="S567">
        <v>70448</v>
      </c>
      <c r="T567">
        <v>221456</v>
      </c>
      <c r="W567">
        <v>69792</v>
      </c>
      <c r="X567">
        <v>218352</v>
      </c>
      <c r="AA567">
        <v>82992</v>
      </c>
      <c r="AB567">
        <v>223776</v>
      </c>
      <c r="AE567">
        <v>69424</v>
      </c>
      <c r="AF567">
        <v>211152</v>
      </c>
      <c r="AI567" s="151">
        <v>72912</v>
      </c>
      <c r="AJ567" s="151">
        <v>214352</v>
      </c>
      <c r="AM567" s="212">
        <v>67776</v>
      </c>
      <c r="AN567" s="212">
        <v>209248</v>
      </c>
      <c r="AQ567" s="221">
        <v>68096</v>
      </c>
      <c r="AR567" s="221">
        <v>207120</v>
      </c>
      <c r="AU567" s="223">
        <v>63072</v>
      </c>
      <c r="AV567" s="223">
        <v>208672</v>
      </c>
      <c r="AY567">
        <f>A567+1999</f>
        <v>2006</v>
      </c>
      <c r="AZ567" t="str">
        <f>VLOOKUP(B567,$BF$2:$BJ$75,4)</f>
        <v>Interior TFLs</v>
      </c>
      <c r="BA567" t="str">
        <f>VLOOKUP(B567,$BF$2:$BK$75,2)</f>
        <v>InteriorTFLs</v>
      </c>
      <c r="BB567" t="str">
        <f>VLOOKUP(B567,$BF$2:$BK$75,3)</f>
        <v>Interior TFLs</v>
      </c>
      <c r="BC567">
        <f>IF(B567&lt;40,B567,IF(VLOOKUP(B567,$BF$2:$BO$75,10,FALSE)="I",40,41))</f>
        <v>40</v>
      </c>
    </row>
    <row r="568" spans="1:55" ht="15" x14ac:dyDescent="0.25">
      <c r="A568">
        <v>7</v>
      </c>
      <c r="B568">
        <v>40</v>
      </c>
      <c r="E568">
        <v>563952</v>
      </c>
      <c r="F568">
        <v>2113232</v>
      </c>
      <c r="I568">
        <v>264368</v>
      </c>
      <c r="J568">
        <v>3269872</v>
      </c>
      <c r="K568">
        <v>91248</v>
      </c>
      <c r="L568">
        <v>3087088</v>
      </c>
      <c r="O568">
        <v>114784</v>
      </c>
      <c r="P568">
        <v>3055920</v>
      </c>
      <c r="S568">
        <v>90128</v>
      </c>
      <c r="T568">
        <v>2744960</v>
      </c>
      <c r="W568">
        <v>92240</v>
      </c>
      <c r="X568">
        <v>2843744</v>
      </c>
      <c r="AA568">
        <v>91536</v>
      </c>
      <c r="AB568">
        <v>2855488</v>
      </c>
      <c r="AE568">
        <v>89936</v>
      </c>
      <c r="AF568">
        <v>2785808</v>
      </c>
      <c r="AI568" s="151">
        <v>83088</v>
      </c>
      <c r="AJ568" s="151">
        <v>2756560</v>
      </c>
      <c r="AM568" s="212">
        <v>81296</v>
      </c>
      <c r="AN568" s="212">
        <v>2694816</v>
      </c>
      <c r="AQ568" s="221">
        <v>80624</v>
      </c>
      <c r="AR568" s="221">
        <v>2702208</v>
      </c>
      <c r="AU568" s="223">
        <v>81536</v>
      </c>
      <c r="AV568" s="223">
        <v>2714288</v>
      </c>
      <c r="AY568">
        <f>A568+1999</f>
        <v>2006</v>
      </c>
      <c r="AZ568" t="str">
        <f>VLOOKUP(B568,$BF$2:$BJ$75,4)</f>
        <v>Interior TFLs</v>
      </c>
      <c r="BA568" t="str">
        <f>VLOOKUP(B568,$BF$2:$BK$75,2)</f>
        <v>InteriorTFLs</v>
      </c>
      <c r="BB568" t="str">
        <f>VLOOKUP(B568,$BF$2:$BK$75,3)</f>
        <v>Interior TFLs</v>
      </c>
      <c r="BC568">
        <f>IF(B568&lt;40,B568,IF(VLOOKUP(B568,$BF$2:$BO$75,10,FALSE)="I",40,41))</f>
        <v>40</v>
      </c>
    </row>
    <row r="569" spans="1:55" ht="15" x14ac:dyDescent="0.25">
      <c r="A569">
        <v>7</v>
      </c>
      <c r="B569">
        <v>40</v>
      </c>
      <c r="E569">
        <v>151520</v>
      </c>
      <c r="F569">
        <v>427952</v>
      </c>
      <c r="I569">
        <v>142816</v>
      </c>
      <c r="J569">
        <v>661680</v>
      </c>
      <c r="K569">
        <v>94384</v>
      </c>
      <c r="L569">
        <v>629424</v>
      </c>
      <c r="O569">
        <v>101024</v>
      </c>
      <c r="P569">
        <v>631600</v>
      </c>
      <c r="S569">
        <v>110000</v>
      </c>
      <c r="T569">
        <v>654256</v>
      </c>
      <c r="W569">
        <v>104224</v>
      </c>
      <c r="X569">
        <v>633568</v>
      </c>
      <c r="AA569">
        <v>102544</v>
      </c>
      <c r="AB569">
        <v>625952</v>
      </c>
      <c r="AE569">
        <v>93088</v>
      </c>
      <c r="AF569">
        <v>598784</v>
      </c>
      <c r="AI569" s="151">
        <v>94112</v>
      </c>
      <c r="AJ569" s="151">
        <v>603856</v>
      </c>
      <c r="AM569" s="212">
        <v>88480</v>
      </c>
      <c r="AN569" s="212">
        <v>592800</v>
      </c>
      <c r="AQ569" s="221">
        <v>88256</v>
      </c>
      <c r="AR569" s="221">
        <v>587744</v>
      </c>
      <c r="AU569" s="223">
        <v>102240</v>
      </c>
      <c r="AV569" s="223">
        <v>601664</v>
      </c>
      <c r="AY569">
        <f>A569+1999</f>
        <v>2006</v>
      </c>
      <c r="AZ569" t="str">
        <f>VLOOKUP(B569,$BF$2:$BJ$75,4)</f>
        <v>Interior TFLs</v>
      </c>
      <c r="BA569" t="str">
        <f>VLOOKUP(B569,$BF$2:$BK$75,2)</f>
        <v>InteriorTFLs</v>
      </c>
      <c r="BB569" t="str">
        <f>VLOOKUP(B569,$BF$2:$BK$75,3)</f>
        <v>Interior TFLs</v>
      </c>
      <c r="BC569">
        <f>IF(B569&lt;40,B569,IF(VLOOKUP(B569,$BF$2:$BO$75,10,FALSE)="I",40,41))</f>
        <v>40</v>
      </c>
    </row>
    <row r="570" spans="1:55" ht="15" x14ac:dyDescent="0.25">
      <c r="A570">
        <v>7</v>
      </c>
      <c r="B570">
        <v>40</v>
      </c>
      <c r="E570">
        <v>94240</v>
      </c>
      <c r="F570">
        <v>281312</v>
      </c>
      <c r="I570">
        <v>117040</v>
      </c>
      <c r="J570">
        <v>440944</v>
      </c>
      <c r="K570">
        <v>121584</v>
      </c>
      <c r="L570">
        <v>443808</v>
      </c>
      <c r="O570">
        <v>138752</v>
      </c>
      <c r="P570">
        <v>478752</v>
      </c>
      <c r="S570">
        <v>144288</v>
      </c>
      <c r="T570">
        <v>470416</v>
      </c>
      <c r="W570">
        <v>150208</v>
      </c>
      <c r="X570">
        <v>473840</v>
      </c>
      <c r="AA570">
        <v>144528</v>
      </c>
      <c r="AB570">
        <v>470656</v>
      </c>
      <c r="AE570">
        <v>139872</v>
      </c>
      <c r="AF570">
        <v>464624</v>
      </c>
      <c r="AI570" s="151">
        <v>137920</v>
      </c>
      <c r="AJ570" s="151">
        <v>457264</v>
      </c>
      <c r="AM570" s="212">
        <v>139344</v>
      </c>
      <c r="AN570" s="212">
        <v>450784</v>
      </c>
      <c r="AQ570" s="221">
        <v>133360</v>
      </c>
      <c r="AR570" s="221">
        <v>444304</v>
      </c>
      <c r="AU570" s="223">
        <v>139040</v>
      </c>
      <c r="AV570" s="223">
        <v>432096</v>
      </c>
      <c r="AY570">
        <f>A570+1999</f>
        <v>2006</v>
      </c>
      <c r="AZ570" t="str">
        <f>VLOOKUP(B570,$BF$2:$BJ$75,4)</f>
        <v>Interior TFLs</v>
      </c>
      <c r="BA570" t="str">
        <f>VLOOKUP(B570,$BF$2:$BK$75,2)</f>
        <v>InteriorTFLs</v>
      </c>
      <c r="BB570" t="str">
        <f>VLOOKUP(B570,$BF$2:$BK$75,3)</f>
        <v>Interior TFLs</v>
      </c>
      <c r="BC570">
        <f>IF(B570&lt;40,B570,IF(VLOOKUP(B570,$BF$2:$BO$75,10,FALSE)="I",40,41))</f>
        <v>40</v>
      </c>
    </row>
    <row r="571" spans="1:55" ht="15" x14ac:dyDescent="0.25">
      <c r="A571">
        <v>7</v>
      </c>
      <c r="B571">
        <v>40</v>
      </c>
      <c r="E571">
        <v>303584</v>
      </c>
      <c r="F571">
        <v>453328</v>
      </c>
      <c r="I571">
        <v>269152</v>
      </c>
      <c r="J571">
        <v>427920</v>
      </c>
      <c r="K571">
        <v>135888</v>
      </c>
      <c r="L571">
        <v>293200</v>
      </c>
      <c r="O571">
        <v>172720</v>
      </c>
      <c r="P571">
        <v>337488</v>
      </c>
      <c r="S571">
        <v>172496</v>
      </c>
      <c r="T571">
        <v>332912</v>
      </c>
      <c r="W571">
        <v>170928</v>
      </c>
      <c r="X571">
        <v>330224</v>
      </c>
      <c r="AA571">
        <v>170416</v>
      </c>
      <c r="AB571">
        <v>334608</v>
      </c>
      <c r="AE571">
        <v>169536</v>
      </c>
      <c r="AF571">
        <v>326448</v>
      </c>
      <c r="AI571" s="151">
        <v>169584</v>
      </c>
      <c r="AJ571" s="151">
        <v>325536</v>
      </c>
      <c r="AM571" s="212">
        <v>167296</v>
      </c>
      <c r="AN571" s="212">
        <v>324512</v>
      </c>
      <c r="AQ571" s="221">
        <v>168528</v>
      </c>
      <c r="AR571" s="221">
        <v>328224</v>
      </c>
      <c r="AU571" s="223">
        <v>162000</v>
      </c>
      <c r="AV571" s="223">
        <v>318000</v>
      </c>
      <c r="AY571">
        <f>A571+1999</f>
        <v>2006</v>
      </c>
      <c r="AZ571" t="str">
        <f>VLOOKUP(B571,$BF$2:$BJ$75,4)</f>
        <v>Interior TFLs</v>
      </c>
      <c r="BA571" t="str">
        <f>VLOOKUP(B571,$BF$2:$BK$75,2)</f>
        <v>InteriorTFLs</v>
      </c>
      <c r="BB571" t="str">
        <f>VLOOKUP(B571,$BF$2:$BK$75,3)</f>
        <v>Interior TFLs</v>
      </c>
      <c r="BC571">
        <f>IF(B571&lt;40,B571,IF(VLOOKUP(B571,$BF$2:$BO$75,10,FALSE)="I",40,41))</f>
        <v>40</v>
      </c>
    </row>
    <row r="572" spans="1:55" ht="15" x14ac:dyDescent="0.25">
      <c r="A572">
        <v>7</v>
      </c>
      <c r="B572">
        <v>40</v>
      </c>
      <c r="E572">
        <v>450272</v>
      </c>
      <c r="F572">
        <v>1737584</v>
      </c>
      <c r="I572">
        <v>495088</v>
      </c>
      <c r="J572">
        <v>2217792</v>
      </c>
      <c r="K572">
        <v>363552</v>
      </c>
      <c r="L572">
        <v>2069824</v>
      </c>
      <c r="O572">
        <v>390880</v>
      </c>
      <c r="P572">
        <v>2088048</v>
      </c>
      <c r="S572">
        <v>370080</v>
      </c>
      <c r="T572">
        <v>2048688</v>
      </c>
      <c r="W572">
        <v>377824</v>
      </c>
      <c r="X572">
        <v>2091776</v>
      </c>
      <c r="AA572">
        <v>377312</v>
      </c>
      <c r="AB572">
        <v>2077632</v>
      </c>
      <c r="AE572">
        <v>367856</v>
      </c>
      <c r="AF572">
        <v>2023360</v>
      </c>
      <c r="AI572" s="151">
        <v>363936</v>
      </c>
      <c r="AJ572" s="151">
        <v>2008512</v>
      </c>
      <c r="AM572" s="212">
        <v>358336</v>
      </c>
      <c r="AN572" s="212">
        <v>1999232</v>
      </c>
      <c r="AQ572" s="221">
        <v>362160</v>
      </c>
      <c r="AR572" s="221">
        <v>1980832</v>
      </c>
      <c r="AU572" s="223">
        <v>358048</v>
      </c>
      <c r="AV572" s="223">
        <v>1988720</v>
      </c>
      <c r="AY572">
        <f>A572+1999</f>
        <v>2006</v>
      </c>
      <c r="AZ572" t="str">
        <f>VLOOKUP(B572,$BF$2:$BJ$75,4)</f>
        <v>Interior TFLs</v>
      </c>
      <c r="BA572" t="str">
        <f>VLOOKUP(B572,$BF$2:$BK$75,2)</f>
        <v>InteriorTFLs</v>
      </c>
      <c r="BB572" t="str">
        <f>VLOOKUP(B572,$BF$2:$BK$75,3)</f>
        <v>Interior TFLs</v>
      </c>
      <c r="BC572">
        <f>IF(B572&lt;40,B572,IF(VLOOKUP(B572,$BF$2:$BO$75,10,FALSE)="I",40,41))</f>
        <v>40</v>
      </c>
    </row>
    <row r="573" spans="1:55" ht="15" x14ac:dyDescent="0.25">
      <c r="A573">
        <v>7</v>
      </c>
      <c r="B573">
        <v>40</v>
      </c>
      <c r="E573">
        <v>578784</v>
      </c>
      <c r="F573">
        <v>1530048</v>
      </c>
      <c r="I573">
        <v>816336</v>
      </c>
      <c r="J573">
        <v>2468736</v>
      </c>
      <c r="K573">
        <v>356416</v>
      </c>
      <c r="L573">
        <v>2024784</v>
      </c>
      <c r="O573">
        <v>386608</v>
      </c>
      <c r="P573">
        <v>2013504</v>
      </c>
      <c r="S573">
        <v>371488</v>
      </c>
      <c r="T573">
        <v>2006368</v>
      </c>
      <c r="W573">
        <v>377424</v>
      </c>
      <c r="X573">
        <v>2062416</v>
      </c>
      <c r="AA573">
        <v>381168</v>
      </c>
      <c r="AB573">
        <v>2060224</v>
      </c>
      <c r="AE573">
        <v>386464</v>
      </c>
      <c r="AF573">
        <v>2022848</v>
      </c>
      <c r="AI573" s="151">
        <v>364848</v>
      </c>
      <c r="AJ573" s="151">
        <v>1976688</v>
      </c>
      <c r="AM573" s="212">
        <v>351776</v>
      </c>
      <c r="AN573" s="212">
        <v>1939008</v>
      </c>
      <c r="AQ573" s="221">
        <v>368368</v>
      </c>
      <c r="AR573" s="221">
        <v>1981168</v>
      </c>
      <c r="AU573" s="223">
        <v>364192</v>
      </c>
      <c r="AV573" s="223">
        <v>1971888</v>
      </c>
      <c r="AY573">
        <f>A573+1999</f>
        <v>2006</v>
      </c>
      <c r="AZ573" t="str">
        <f>VLOOKUP(B573,$BF$2:$BJ$75,4)</f>
        <v>Interior TFLs</v>
      </c>
      <c r="BA573" t="str">
        <f>VLOOKUP(B573,$BF$2:$BK$75,2)</f>
        <v>InteriorTFLs</v>
      </c>
      <c r="BB573" t="str">
        <f>VLOOKUP(B573,$BF$2:$BK$75,3)</f>
        <v>Interior TFLs</v>
      </c>
      <c r="BC573">
        <f>IF(B573&lt;40,B573,IF(VLOOKUP(B573,$BF$2:$BO$75,10,FALSE)="I",40,41))</f>
        <v>40</v>
      </c>
    </row>
    <row r="574" spans="1:55" ht="15" x14ac:dyDescent="0.25">
      <c r="A574">
        <v>7</v>
      </c>
      <c r="B574">
        <v>40</v>
      </c>
      <c r="E574">
        <v>263456</v>
      </c>
      <c r="F574">
        <v>667696</v>
      </c>
      <c r="I574">
        <v>447488</v>
      </c>
      <c r="J574">
        <v>1263056</v>
      </c>
      <c r="K574">
        <v>384592</v>
      </c>
      <c r="L574">
        <v>1167632</v>
      </c>
      <c r="O574">
        <v>387168</v>
      </c>
      <c r="P574">
        <v>1181184</v>
      </c>
      <c r="S574">
        <v>377440</v>
      </c>
      <c r="T574">
        <v>1132352</v>
      </c>
      <c r="W574">
        <v>382352</v>
      </c>
      <c r="X574">
        <v>1157712</v>
      </c>
      <c r="AA574">
        <v>381568</v>
      </c>
      <c r="AB574">
        <v>1161792</v>
      </c>
      <c r="AE574">
        <v>359504</v>
      </c>
      <c r="AF574">
        <v>1096208</v>
      </c>
      <c r="AI574" s="151">
        <v>363680</v>
      </c>
      <c r="AJ574" s="151">
        <v>1096640</v>
      </c>
      <c r="AM574" s="212">
        <v>369280</v>
      </c>
      <c r="AN574" s="212">
        <v>1110112</v>
      </c>
      <c r="AQ574" s="221">
        <v>382528</v>
      </c>
      <c r="AR574" s="221">
        <v>1093456</v>
      </c>
      <c r="AU574" s="223">
        <v>372288</v>
      </c>
      <c r="AV574" s="223">
        <v>1088992</v>
      </c>
      <c r="AY574">
        <f>A574+1999</f>
        <v>2006</v>
      </c>
      <c r="AZ574" t="str">
        <f>VLOOKUP(B574,$BF$2:$BJ$75,4)</f>
        <v>Interior TFLs</v>
      </c>
      <c r="BA574" t="str">
        <f>VLOOKUP(B574,$BF$2:$BK$75,2)</f>
        <v>InteriorTFLs</v>
      </c>
      <c r="BB574" t="str">
        <f>VLOOKUP(B574,$BF$2:$BK$75,3)</f>
        <v>Interior TFLs</v>
      </c>
      <c r="BC574">
        <f>IF(B574&lt;40,B574,IF(VLOOKUP(B574,$BF$2:$BO$75,10,FALSE)="I",40,41))</f>
        <v>40</v>
      </c>
    </row>
    <row r="575" spans="1:55" ht="15" x14ac:dyDescent="0.25">
      <c r="A575">
        <v>7</v>
      </c>
      <c r="B575">
        <v>40</v>
      </c>
      <c r="E575">
        <v>723744</v>
      </c>
      <c r="F575">
        <v>1942192</v>
      </c>
      <c r="I575">
        <v>1015600</v>
      </c>
      <c r="J575">
        <v>2439920</v>
      </c>
      <c r="K575">
        <v>745824</v>
      </c>
      <c r="L575">
        <v>2168928</v>
      </c>
      <c r="O575">
        <v>790416</v>
      </c>
      <c r="P575">
        <v>2211488</v>
      </c>
      <c r="S575">
        <v>739680</v>
      </c>
      <c r="T575">
        <v>2014560</v>
      </c>
      <c r="W575">
        <v>754480</v>
      </c>
      <c r="X575">
        <v>2107104</v>
      </c>
      <c r="AA575">
        <v>770592</v>
      </c>
      <c r="AB575">
        <v>2120640</v>
      </c>
      <c r="AE575">
        <v>772480</v>
      </c>
      <c r="AF575">
        <v>2024960</v>
      </c>
      <c r="AI575" s="151">
        <v>753520</v>
      </c>
      <c r="AJ575" s="151">
        <v>2005232</v>
      </c>
      <c r="AM575" s="212">
        <v>760704</v>
      </c>
      <c r="AN575" s="212">
        <v>1987664</v>
      </c>
      <c r="AQ575" s="221">
        <v>761856</v>
      </c>
      <c r="AR575" s="221">
        <v>2005888</v>
      </c>
      <c r="AU575" s="223">
        <v>760160</v>
      </c>
      <c r="AV575" s="223">
        <v>1996608</v>
      </c>
      <c r="AY575">
        <f>A575+1999</f>
        <v>2006</v>
      </c>
      <c r="AZ575" t="str">
        <f>VLOOKUP(B575,$BF$2:$BJ$75,4)</f>
        <v>Interior TFLs</v>
      </c>
      <c r="BA575" t="str">
        <f>VLOOKUP(B575,$BF$2:$BK$75,2)</f>
        <v>InteriorTFLs</v>
      </c>
      <c r="BB575" t="str">
        <f>VLOOKUP(B575,$BF$2:$BK$75,3)</f>
        <v>Interior TFLs</v>
      </c>
      <c r="BC575">
        <f>IF(B575&lt;40,B575,IF(VLOOKUP(B575,$BF$2:$BO$75,10,FALSE)="I",40,41))</f>
        <v>40</v>
      </c>
    </row>
    <row r="576" spans="1:55" ht="15" x14ac:dyDescent="0.25">
      <c r="A576">
        <v>7</v>
      </c>
      <c r="B576">
        <v>40</v>
      </c>
      <c r="E576">
        <v>1964416</v>
      </c>
      <c r="F576">
        <v>10105504</v>
      </c>
      <c r="I576">
        <v>1430144</v>
      </c>
      <c r="J576">
        <v>14248288</v>
      </c>
      <c r="K576">
        <v>1025824</v>
      </c>
      <c r="L576">
        <v>13784192</v>
      </c>
      <c r="O576">
        <v>1015952</v>
      </c>
      <c r="P576">
        <v>13566912</v>
      </c>
      <c r="S576">
        <v>993168</v>
      </c>
      <c r="T576">
        <v>13009536</v>
      </c>
      <c r="W576">
        <v>999152</v>
      </c>
      <c r="X576">
        <v>13226720</v>
      </c>
      <c r="AA576">
        <v>993248</v>
      </c>
      <c r="AB576">
        <v>13148256</v>
      </c>
      <c r="AE576">
        <v>970288</v>
      </c>
      <c r="AF576">
        <v>12827536</v>
      </c>
      <c r="AI576" s="151">
        <v>982448</v>
      </c>
      <c r="AJ576" s="151">
        <v>12850000</v>
      </c>
      <c r="AM576" s="212">
        <v>973728</v>
      </c>
      <c r="AN576" s="212">
        <v>12736000</v>
      </c>
      <c r="AQ576" s="221">
        <v>965824</v>
      </c>
      <c r="AR576" s="221">
        <v>12734128</v>
      </c>
      <c r="AU576" s="223">
        <v>950032</v>
      </c>
      <c r="AV576" s="223">
        <v>12769136</v>
      </c>
      <c r="AY576">
        <f>A576+1999</f>
        <v>2006</v>
      </c>
      <c r="AZ576" t="str">
        <f>VLOOKUP(B576,$BF$2:$BJ$75,4)</f>
        <v>Interior TFLs</v>
      </c>
      <c r="BA576" t="str">
        <f>VLOOKUP(B576,$BF$2:$BK$75,2)</f>
        <v>InteriorTFLs</v>
      </c>
      <c r="BB576" t="str">
        <f>VLOOKUP(B576,$BF$2:$BK$75,3)</f>
        <v>Interior TFLs</v>
      </c>
      <c r="BC576">
        <f>IF(B576&lt;40,B576,IF(VLOOKUP(B576,$BF$2:$BO$75,10,FALSE)="I",40,41))</f>
        <v>40</v>
      </c>
    </row>
    <row r="577" spans="1:55" ht="15" x14ac:dyDescent="0.25">
      <c r="A577">
        <v>7</v>
      </c>
      <c r="B577">
        <v>40</v>
      </c>
      <c r="E577">
        <v>306032</v>
      </c>
      <c r="F577">
        <v>533232</v>
      </c>
      <c r="I577">
        <v>990336</v>
      </c>
      <c r="J577">
        <v>1550560</v>
      </c>
      <c r="K577">
        <v>1027024</v>
      </c>
      <c r="L577">
        <v>1569536</v>
      </c>
      <c r="O577">
        <v>1058304</v>
      </c>
      <c r="P577">
        <v>1584976</v>
      </c>
      <c r="S577">
        <v>1064464</v>
      </c>
      <c r="T577">
        <v>1597344</v>
      </c>
      <c r="W577">
        <v>1070512</v>
      </c>
      <c r="X577">
        <v>1588704</v>
      </c>
      <c r="AA577">
        <v>1067504</v>
      </c>
      <c r="AB577">
        <v>1587072</v>
      </c>
      <c r="AE577">
        <v>1035280</v>
      </c>
      <c r="AF577">
        <v>1557328</v>
      </c>
      <c r="AI577" s="151">
        <v>1014288</v>
      </c>
      <c r="AJ577" s="151">
        <v>1535392</v>
      </c>
      <c r="AM577" s="212">
        <v>1006960</v>
      </c>
      <c r="AN577" s="212">
        <v>1540944</v>
      </c>
      <c r="AQ577" s="221">
        <v>1033024</v>
      </c>
      <c r="AR577" s="221">
        <v>1550576</v>
      </c>
      <c r="AU577" s="223">
        <v>1040944</v>
      </c>
      <c r="AV577" s="223">
        <v>1567440</v>
      </c>
      <c r="AY577">
        <f>A577+1999</f>
        <v>2006</v>
      </c>
      <c r="AZ577" t="str">
        <f>VLOOKUP(B577,$BF$2:$BJ$75,4)</f>
        <v>Interior TFLs</v>
      </c>
      <c r="BA577" t="str">
        <f>VLOOKUP(B577,$BF$2:$BK$75,2)</f>
        <v>InteriorTFLs</v>
      </c>
      <c r="BB577" t="str">
        <f>VLOOKUP(B577,$BF$2:$BK$75,3)</f>
        <v>Interior TFLs</v>
      </c>
      <c r="BC577">
        <f>IF(B577&lt;40,B577,IF(VLOOKUP(B577,$BF$2:$BO$75,10,FALSE)="I",40,41))</f>
        <v>40</v>
      </c>
    </row>
    <row r="578" spans="1:55" ht="15" x14ac:dyDescent="0.25">
      <c r="A578">
        <v>7</v>
      </c>
      <c r="B578">
        <v>41</v>
      </c>
      <c r="E578">
        <v>0</v>
      </c>
      <c r="F578">
        <v>0</v>
      </c>
      <c r="I578">
        <v>0</v>
      </c>
      <c r="J578">
        <v>0</v>
      </c>
      <c r="K578">
        <v>0</v>
      </c>
      <c r="L578">
        <v>0</v>
      </c>
      <c r="O578">
        <v>0</v>
      </c>
      <c r="P578">
        <v>0</v>
      </c>
      <c r="S578">
        <v>0</v>
      </c>
      <c r="T578">
        <v>0</v>
      </c>
      <c r="W578">
        <v>0</v>
      </c>
      <c r="X578">
        <v>0</v>
      </c>
      <c r="AA578">
        <v>0</v>
      </c>
      <c r="AB578">
        <v>0</v>
      </c>
      <c r="AE578">
        <v>0</v>
      </c>
      <c r="AF578">
        <v>0</v>
      </c>
      <c r="AI578" s="151">
        <v>0</v>
      </c>
      <c r="AJ578" s="151">
        <v>0</v>
      </c>
      <c r="AM578" s="212">
        <v>0</v>
      </c>
      <c r="AN578" s="212">
        <v>0</v>
      </c>
      <c r="AQ578" s="221">
        <v>0</v>
      </c>
      <c r="AR578" s="221">
        <v>0</v>
      </c>
      <c r="AU578" s="223">
        <v>0</v>
      </c>
      <c r="AV578" s="223">
        <v>0</v>
      </c>
      <c r="AY578">
        <f>A578+1999</f>
        <v>2006</v>
      </c>
      <c r="AZ578" t="str">
        <f>VLOOKUP(B578,$BF$2:$BJ$75,4)</f>
        <v>Coast TFLs</v>
      </c>
      <c r="BA578" t="str">
        <f>VLOOKUP(B578,$BF$2:$BK$75,2)</f>
        <v>CoastTFLs</v>
      </c>
      <c r="BB578" t="str">
        <f>VLOOKUP(B578,$BF$2:$BK$75,3)</f>
        <v>Coast TFLs</v>
      </c>
      <c r="BC578">
        <f>IF(B578&lt;40,B578,IF(VLOOKUP(B578,$BF$2:$BO$75,10,FALSE)="I",40,41))</f>
        <v>41</v>
      </c>
    </row>
    <row r="579" spans="1:55" ht="15" x14ac:dyDescent="0.25">
      <c r="A579">
        <v>7</v>
      </c>
      <c r="B579">
        <v>41</v>
      </c>
      <c r="E579">
        <v>0</v>
      </c>
      <c r="F579">
        <v>0</v>
      </c>
      <c r="I579">
        <v>0</v>
      </c>
      <c r="J579">
        <v>0</v>
      </c>
      <c r="K579">
        <v>0</v>
      </c>
      <c r="L579">
        <v>0</v>
      </c>
      <c r="O579">
        <v>0</v>
      </c>
      <c r="P579">
        <v>0</v>
      </c>
      <c r="S579">
        <v>0</v>
      </c>
      <c r="T579">
        <v>0</v>
      </c>
      <c r="W579">
        <v>0</v>
      </c>
      <c r="X579">
        <v>0</v>
      </c>
      <c r="AA579">
        <v>0</v>
      </c>
      <c r="AB579">
        <v>0</v>
      </c>
      <c r="AE579">
        <v>0</v>
      </c>
      <c r="AF579">
        <v>0</v>
      </c>
      <c r="AI579" s="151">
        <v>0</v>
      </c>
      <c r="AJ579" s="151">
        <v>0</v>
      </c>
      <c r="AM579" s="212">
        <v>0</v>
      </c>
      <c r="AN579" s="212">
        <v>0</v>
      </c>
      <c r="AQ579" s="221">
        <v>0</v>
      </c>
      <c r="AR579" s="221">
        <v>0</v>
      </c>
      <c r="AU579" s="223">
        <v>0</v>
      </c>
      <c r="AV579" s="223">
        <v>0</v>
      </c>
      <c r="AY579">
        <f>A579+1999</f>
        <v>2006</v>
      </c>
      <c r="AZ579" t="str">
        <f>VLOOKUP(B579,$BF$2:$BJ$75,4)</f>
        <v>Coast TFLs</v>
      </c>
      <c r="BA579" t="str">
        <f>VLOOKUP(B579,$BF$2:$BK$75,2)</f>
        <v>CoastTFLs</v>
      </c>
      <c r="BB579" t="str">
        <f>VLOOKUP(B579,$BF$2:$BK$75,3)</f>
        <v>Coast TFLs</v>
      </c>
      <c r="BC579">
        <f>IF(B579&lt;40,B579,IF(VLOOKUP(B579,$BF$2:$BO$75,10,FALSE)="I",40,41))</f>
        <v>41</v>
      </c>
    </row>
    <row r="580" spans="1:55" ht="15" x14ac:dyDescent="0.25">
      <c r="A580">
        <v>7</v>
      </c>
      <c r="B580">
        <v>41</v>
      </c>
      <c r="E580">
        <v>0</v>
      </c>
      <c r="F580">
        <v>0</v>
      </c>
      <c r="I580">
        <v>0</v>
      </c>
      <c r="J580">
        <v>0</v>
      </c>
      <c r="K580">
        <v>0</v>
      </c>
      <c r="L580">
        <v>0</v>
      </c>
      <c r="O580">
        <v>0</v>
      </c>
      <c r="P580">
        <v>0</v>
      </c>
      <c r="S580">
        <v>0</v>
      </c>
      <c r="T580">
        <v>0</v>
      </c>
      <c r="W580">
        <v>0</v>
      </c>
      <c r="X580">
        <v>0</v>
      </c>
      <c r="AA580">
        <v>0</v>
      </c>
      <c r="AB580">
        <v>0</v>
      </c>
      <c r="AE580">
        <v>0</v>
      </c>
      <c r="AF580">
        <v>0</v>
      </c>
      <c r="AI580" s="151">
        <v>0</v>
      </c>
      <c r="AJ580" s="151">
        <v>0</v>
      </c>
      <c r="AM580" s="212">
        <v>0</v>
      </c>
      <c r="AN580" s="212">
        <v>0</v>
      </c>
      <c r="AQ580" s="221">
        <v>0</v>
      </c>
      <c r="AR580" s="221">
        <v>0</v>
      </c>
      <c r="AU580" s="223">
        <v>0</v>
      </c>
      <c r="AV580" s="223">
        <v>0</v>
      </c>
      <c r="AY580">
        <f>A580+1999</f>
        <v>2006</v>
      </c>
      <c r="AZ580" t="str">
        <f>VLOOKUP(B580,$BF$2:$BJ$75,4)</f>
        <v>Coast TFLs</v>
      </c>
      <c r="BA580" t="str">
        <f>VLOOKUP(B580,$BF$2:$BK$75,2)</f>
        <v>CoastTFLs</v>
      </c>
      <c r="BB580" t="str">
        <f>VLOOKUP(B580,$BF$2:$BK$75,3)</f>
        <v>Coast TFLs</v>
      </c>
      <c r="BC580">
        <f>IF(B580&lt;40,B580,IF(VLOOKUP(B580,$BF$2:$BO$75,10,FALSE)="I",40,41))</f>
        <v>41</v>
      </c>
    </row>
    <row r="581" spans="1:55" ht="15" x14ac:dyDescent="0.25">
      <c r="A581">
        <v>7</v>
      </c>
      <c r="B581">
        <v>41</v>
      </c>
      <c r="E581">
        <v>0</v>
      </c>
      <c r="F581">
        <v>0</v>
      </c>
      <c r="I581">
        <v>0</v>
      </c>
      <c r="J581">
        <v>0</v>
      </c>
      <c r="K581">
        <v>0</v>
      </c>
      <c r="L581">
        <v>0</v>
      </c>
      <c r="O581">
        <v>0</v>
      </c>
      <c r="P581">
        <v>0</v>
      </c>
      <c r="S581">
        <v>0</v>
      </c>
      <c r="T581">
        <v>0</v>
      </c>
      <c r="W581">
        <v>0</v>
      </c>
      <c r="X581">
        <v>0</v>
      </c>
      <c r="AA581">
        <v>0</v>
      </c>
      <c r="AB581">
        <v>0</v>
      </c>
      <c r="AE581">
        <v>0</v>
      </c>
      <c r="AF581">
        <v>0</v>
      </c>
      <c r="AI581" s="151">
        <v>0</v>
      </c>
      <c r="AJ581" s="151">
        <v>0</v>
      </c>
      <c r="AM581" s="212">
        <v>0</v>
      </c>
      <c r="AN581" s="212">
        <v>0</v>
      </c>
      <c r="AQ581" s="221">
        <v>0</v>
      </c>
      <c r="AR581" s="221">
        <v>0</v>
      </c>
      <c r="AU581" s="223">
        <v>0</v>
      </c>
      <c r="AV581" s="223">
        <v>0</v>
      </c>
      <c r="AY581">
        <f>A581+1999</f>
        <v>2006</v>
      </c>
      <c r="AZ581" t="str">
        <f>VLOOKUP(B581,$BF$2:$BJ$75,4)</f>
        <v>Coast TFLs</v>
      </c>
      <c r="BA581" t="str">
        <f>VLOOKUP(B581,$BF$2:$BK$75,2)</f>
        <v>CoastTFLs</v>
      </c>
      <c r="BB581" t="str">
        <f>VLOOKUP(B581,$BF$2:$BK$75,3)</f>
        <v>Coast TFLs</v>
      </c>
      <c r="BC581">
        <f>IF(B581&lt;40,B581,IF(VLOOKUP(B581,$BF$2:$BO$75,10,FALSE)="I",40,41))</f>
        <v>41</v>
      </c>
    </row>
    <row r="582" spans="1:55" ht="15" x14ac:dyDescent="0.25">
      <c r="A582">
        <v>7</v>
      </c>
      <c r="B582">
        <v>41</v>
      </c>
      <c r="E582">
        <v>0</v>
      </c>
      <c r="F582">
        <v>0</v>
      </c>
      <c r="I582">
        <v>0</v>
      </c>
      <c r="J582">
        <v>0</v>
      </c>
      <c r="K582">
        <v>0</v>
      </c>
      <c r="L582">
        <v>0</v>
      </c>
      <c r="O582">
        <v>0</v>
      </c>
      <c r="P582">
        <v>0</v>
      </c>
      <c r="S582">
        <v>0</v>
      </c>
      <c r="T582">
        <v>0</v>
      </c>
      <c r="W582">
        <v>0</v>
      </c>
      <c r="X582">
        <v>0</v>
      </c>
      <c r="AA582">
        <v>0</v>
      </c>
      <c r="AB582">
        <v>0</v>
      </c>
      <c r="AE582">
        <v>0</v>
      </c>
      <c r="AF582">
        <v>0</v>
      </c>
      <c r="AI582" s="151">
        <v>0</v>
      </c>
      <c r="AJ582" s="151">
        <v>0</v>
      </c>
      <c r="AM582" s="212">
        <v>0</v>
      </c>
      <c r="AN582" s="212">
        <v>0</v>
      </c>
      <c r="AQ582" s="221">
        <v>0</v>
      </c>
      <c r="AR582" s="221">
        <v>0</v>
      </c>
      <c r="AU582" s="223">
        <v>0</v>
      </c>
      <c r="AV582" s="223">
        <v>0</v>
      </c>
      <c r="AY582">
        <f>A582+1999</f>
        <v>2006</v>
      </c>
      <c r="AZ582" t="str">
        <f>VLOOKUP(B582,$BF$2:$BJ$75,4)</f>
        <v>Coast TFLs</v>
      </c>
      <c r="BA582" t="str">
        <f>VLOOKUP(B582,$BF$2:$BK$75,2)</f>
        <v>CoastTFLs</v>
      </c>
      <c r="BB582" t="str">
        <f>VLOOKUP(B582,$BF$2:$BK$75,3)</f>
        <v>Coast TFLs</v>
      </c>
      <c r="BC582">
        <f>IF(B582&lt;40,B582,IF(VLOOKUP(B582,$BF$2:$BO$75,10,FALSE)="I",40,41))</f>
        <v>41</v>
      </c>
    </row>
    <row r="583" spans="1:55" ht="15" x14ac:dyDescent="0.25">
      <c r="A583">
        <v>7</v>
      </c>
      <c r="B583">
        <v>41</v>
      </c>
      <c r="E583">
        <v>0</v>
      </c>
      <c r="F583">
        <v>0</v>
      </c>
      <c r="I583">
        <v>0</v>
      </c>
      <c r="J583">
        <v>0</v>
      </c>
      <c r="K583">
        <v>0</v>
      </c>
      <c r="L583">
        <v>0</v>
      </c>
      <c r="O583">
        <v>0</v>
      </c>
      <c r="P583">
        <v>0</v>
      </c>
      <c r="S583">
        <v>0</v>
      </c>
      <c r="T583">
        <v>0</v>
      </c>
      <c r="W583">
        <v>0</v>
      </c>
      <c r="X583">
        <v>0</v>
      </c>
      <c r="AA583">
        <v>0</v>
      </c>
      <c r="AB583">
        <v>0</v>
      </c>
      <c r="AE583">
        <v>0</v>
      </c>
      <c r="AF583">
        <v>0</v>
      </c>
      <c r="AI583" s="151">
        <v>0</v>
      </c>
      <c r="AJ583" s="151">
        <v>0</v>
      </c>
      <c r="AM583" s="212">
        <v>0</v>
      </c>
      <c r="AN583" s="212">
        <v>0</v>
      </c>
      <c r="AQ583" s="221">
        <v>0</v>
      </c>
      <c r="AR583" s="221">
        <v>0</v>
      </c>
      <c r="AU583" s="223">
        <v>0</v>
      </c>
      <c r="AV583" s="223">
        <v>0</v>
      </c>
      <c r="AY583">
        <f>A583+1999</f>
        <v>2006</v>
      </c>
      <c r="AZ583" t="str">
        <f>VLOOKUP(B583,$BF$2:$BJ$75,4)</f>
        <v>Coast TFLs</v>
      </c>
      <c r="BA583" t="str">
        <f>VLOOKUP(B583,$BF$2:$BK$75,2)</f>
        <v>CoastTFLs</v>
      </c>
      <c r="BB583" t="str">
        <f>VLOOKUP(B583,$BF$2:$BK$75,3)</f>
        <v>Coast TFLs</v>
      </c>
      <c r="BC583">
        <f>IF(B583&lt;40,B583,IF(VLOOKUP(B583,$BF$2:$BO$75,10,FALSE)="I",40,41))</f>
        <v>41</v>
      </c>
    </row>
    <row r="584" spans="1:55" ht="15" x14ac:dyDescent="0.25">
      <c r="A584">
        <v>7</v>
      </c>
      <c r="B584">
        <v>41</v>
      </c>
      <c r="E584">
        <v>0</v>
      </c>
      <c r="F584">
        <v>0</v>
      </c>
      <c r="I584">
        <v>0</v>
      </c>
      <c r="J584">
        <v>0</v>
      </c>
      <c r="K584">
        <v>0</v>
      </c>
      <c r="L584">
        <v>0</v>
      </c>
      <c r="O584">
        <v>0</v>
      </c>
      <c r="P584">
        <v>0</v>
      </c>
      <c r="S584">
        <v>0</v>
      </c>
      <c r="T584">
        <v>0</v>
      </c>
      <c r="W584">
        <v>48</v>
      </c>
      <c r="X584">
        <v>48</v>
      </c>
      <c r="AA584">
        <v>48</v>
      </c>
      <c r="AB584">
        <v>48</v>
      </c>
      <c r="AE584">
        <v>0</v>
      </c>
      <c r="AF584">
        <v>0</v>
      </c>
      <c r="AI584" s="151">
        <v>0</v>
      </c>
      <c r="AJ584" s="151">
        <v>0</v>
      </c>
      <c r="AM584" s="212">
        <v>0</v>
      </c>
      <c r="AN584" s="212">
        <v>0</v>
      </c>
      <c r="AQ584" s="221">
        <v>0</v>
      </c>
      <c r="AR584" s="221">
        <v>0</v>
      </c>
      <c r="AU584" s="223">
        <v>0</v>
      </c>
      <c r="AV584" s="223">
        <v>0</v>
      </c>
      <c r="AY584">
        <f>A584+1999</f>
        <v>2006</v>
      </c>
      <c r="AZ584" t="str">
        <f>VLOOKUP(B584,$BF$2:$BJ$75,4)</f>
        <v>Coast TFLs</v>
      </c>
      <c r="BA584" t="str">
        <f>VLOOKUP(B584,$BF$2:$BK$75,2)</f>
        <v>CoastTFLs</v>
      </c>
      <c r="BB584" t="str">
        <f>VLOOKUP(B584,$BF$2:$BK$75,3)</f>
        <v>Coast TFLs</v>
      </c>
      <c r="BC584">
        <f>IF(B584&lt;40,B584,IF(VLOOKUP(B584,$BF$2:$BO$75,10,FALSE)="I",40,41))</f>
        <v>41</v>
      </c>
    </row>
    <row r="585" spans="1:55" ht="15" x14ac:dyDescent="0.25">
      <c r="A585">
        <v>7</v>
      </c>
      <c r="B585">
        <v>41</v>
      </c>
      <c r="E585">
        <v>0</v>
      </c>
      <c r="F585">
        <v>0</v>
      </c>
      <c r="I585">
        <v>0</v>
      </c>
      <c r="J585">
        <v>0</v>
      </c>
      <c r="K585">
        <v>0</v>
      </c>
      <c r="L585">
        <v>0</v>
      </c>
      <c r="O585">
        <v>0</v>
      </c>
      <c r="P585">
        <v>0</v>
      </c>
      <c r="S585">
        <v>0</v>
      </c>
      <c r="T585">
        <v>0</v>
      </c>
      <c r="W585">
        <v>0</v>
      </c>
      <c r="X585">
        <v>0</v>
      </c>
      <c r="AA585">
        <v>0</v>
      </c>
      <c r="AB585">
        <v>0</v>
      </c>
      <c r="AE585">
        <v>0</v>
      </c>
      <c r="AF585">
        <v>0</v>
      </c>
      <c r="AI585" s="151">
        <v>0</v>
      </c>
      <c r="AJ585" s="151">
        <v>0</v>
      </c>
      <c r="AM585" s="212">
        <v>0</v>
      </c>
      <c r="AN585" s="212">
        <v>0</v>
      </c>
      <c r="AQ585" s="221">
        <v>0</v>
      </c>
      <c r="AR585" s="221">
        <v>0</v>
      </c>
      <c r="AU585" s="223">
        <v>0</v>
      </c>
      <c r="AV585" s="223">
        <v>0</v>
      </c>
      <c r="AY585">
        <f>A585+1999</f>
        <v>2006</v>
      </c>
      <c r="AZ585" t="str">
        <f>VLOOKUP(B585,$BF$2:$BJ$75,4)</f>
        <v>Coast TFLs</v>
      </c>
      <c r="BA585" t="str">
        <f>VLOOKUP(B585,$BF$2:$BK$75,2)</f>
        <v>CoastTFLs</v>
      </c>
      <c r="BB585" t="str">
        <f>VLOOKUP(B585,$BF$2:$BK$75,3)</f>
        <v>Coast TFLs</v>
      </c>
      <c r="BC585">
        <f>IF(B585&lt;40,B585,IF(VLOOKUP(B585,$BF$2:$BO$75,10,FALSE)="I",40,41))</f>
        <v>41</v>
      </c>
    </row>
    <row r="586" spans="1:55" ht="15" x14ac:dyDescent="0.25">
      <c r="A586">
        <v>7</v>
      </c>
      <c r="B586">
        <v>41</v>
      </c>
      <c r="E586">
        <v>0</v>
      </c>
      <c r="F586">
        <v>0</v>
      </c>
      <c r="I586">
        <v>0</v>
      </c>
      <c r="J586">
        <v>0</v>
      </c>
      <c r="K586">
        <v>0</v>
      </c>
      <c r="L586">
        <v>0</v>
      </c>
      <c r="O586">
        <v>0</v>
      </c>
      <c r="P586">
        <v>0</v>
      </c>
      <c r="S586">
        <v>0</v>
      </c>
      <c r="T586">
        <v>0</v>
      </c>
      <c r="W586">
        <v>0</v>
      </c>
      <c r="X586">
        <v>0</v>
      </c>
      <c r="AA586">
        <v>0</v>
      </c>
      <c r="AB586">
        <v>0</v>
      </c>
      <c r="AE586">
        <v>0</v>
      </c>
      <c r="AF586">
        <v>0</v>
      </c>
      <c r="AI586" s="151">
        <v>0</v>
      </c>
      <c r="AJ586" s="151">
        <v>0</v>
      </c>
      <c r="AM586" s="212">
        <v>0</v>
      </c>
      <c r="AN586" s="212">
        <v>0</v>
      </c>
      <c r="AQ586" s="221">
        <v>0</v>
      </c>
      <c r="AR586" s="221">
        <v>0</v>
      </c>
      <c r="AU586" s="223">
        <v>0</v>
      </c>
      <c r="AV586" s="223">
        <v>0</v>
      </c>
      <c r="AY586">
        <f>A586+1999</f>
        <v>2006</v>
      </c>
      <c r="AZ586" t="str">
        <f>VLOOKUP(B586,$BF$2:$BJ$75,4)</f>
        <v>Coast TFLs</v>
      </c>
      <c r="BA586" t="str">
        <f>VLOOKUP(B586,$BF$2:$BK$75,2)</f>
        <v>CoastTFLs</v>
      </c>
      <c r="BB586" t="str">
        <f>VLOOKUP(B586,$BF$2:$BK$75,3)</f>
        <v>Coast TFLs</v>
      </c>
      <c r="BC586">
        <f>IF(B586&lt;40,B586,IF(VLOOKUP(B586,$BF$2:$BO$75,10,FALSE)="I",40,41))</f>
        <v>41</v>
      </c>
    </row>
    <row r="587" spans="1:55" ht="15" x14ac:dyDescent="0.25">
      <c r="A587">
        <v>7</v>
      </c>
      <c r="B587">
        <v>41</v>
      </c>
      <c r="E587">
        <v>0</v>
      </c>
      <c r="F587">
        <v>0</v>
      </c>
      <c r="I587">
        <v>0</v>
      </c>
      <c r="J587">
        <v>0</v>
      </c>
      <c r="K587">
        <v>0</v>
      </c>
      <c r="L587">
        <v>0</v>
      </c>
      <c r="O587">
        <v>0</v>
      </c>
      <c r="P587">
        <v>0</v>
      </c>
      <c r="S587">
        <v>0</v>
      </c>
      <c r="T587">
        <v>0</v>
      </c>
      <c r="W587">
        <v>0</v>
      </c>
      <c r="X587">
        <v>0</v>
      </c>
      <c r="AA587">
        <v>0</v>
      </c>
      <c r="AB587">
        <v>0</v>
      </c>
      <c r="AE587">
        <v>0</v>
      </c>
      <c r="AF587">
        <v>0</v>
      </c>
      <c r="AI587" s="151">
        <v>0</v>
      </c>
      <c r="AJ587" s="151">
        <v>0</v>
      </c>
      <c r="AM587" s="212">
        <v>0</v>
      </c>
      <c r="AN587" s="212">
        <v>0</v>
      </c>
      <c r="AQ587" s="221">
        <v>0</v>
      </c>
      <c r="AR587" s="221">
        <v>0</v>
      </c>
      <c r="AU587" s="223">
        <v>0</v>
      </c>
      <c r="AV587" s="223">
        <v>0</v>
      </c>
      <c r="AY587">
        <f>A587+1999</f>
        <v>2006</v>
      </c>
      <c r="AZ587" t="str">
        <f>VLOOKUP(B587,$BF$2:$BJ$75,4)</f>
        <v>Coast TFLs</v>
      </c>
      <c r="BA587" t="str">
        <f>VLOOKUP(B587,$BF$2:$BK$75,2)</f>
        <v>CoastTFLs</v>
      </c>
      <c r="BB587" t="str">
        <f>VLOOKUP(B587,$BF$2:$BK$75,3)</f>
        <v>Coast TFLs</v>
      </c>
      <c r="BC587">
        <f>IF(B587&lt;40,B587,IF(VLOOKUP(B587,$BF$2:$BO$75,10,FALSE)="I",40,41))</f>
        <v>41</v>
      </c>
    </row>
    <row r="588" spans="1:55" ht="15" x14ac:dyDescent="0.25">
      <c r="A588">
        <v>7</v>
      </c>
      <c r="B588">
        <v>41</v>
      </c>
      <c r="E588">
        <v>0</v>
      </c>
      <c r="F588">
        <v>0</v>
      </c>
      <c r="I588">
        <v>0</v>
      </c>
      <c r="J588">
        <v>0</v>
      </c>
      <c r="K588">
        <v>0</v>
      </c>
      <c r="L588">
        <v>0</v>
      </c>
      <c r="O588">
        <v>0</v>
      </c>
      <c r="P588">
        <v>0</v>
      </c>
      <c r="S588">
        <v>0</v>
      </c>
      <c r="T588">
        <v>0</v>
      </c>
      <c r="W588">
        <v>0</v>
      </c>
      <c r="X588">
        <v>0</v>
      </c>
      <c r="AA588">
        <v>0</v>
      </c>
      <c r="AB588">
        <v>0</v>
      </c>
      <c r="AE588">
        <v>0</v>
      </c>
      <c r="AF588">
        <v>0</v>
      </c>
      <c r="AI588" s="151">
        <v>0</v>
      </c>
      <c r="AJ588" s="151">
        <v>0</v>
      </c>
      <c r="AM588" s="212">
        <v>0</v>
      </c>
      <c r="AN588" s="212">
        <v>0</v>
      </c>
      <c r="AQ588" s="221">
        <v>0</v>
      </c>
      <c r="AR588" s="221">
        <v>0</v>
      </c>
      <c r="AU588" s="223">
        <v>0</v>
      </c>
      <c r="AV588" s="223">
        <v>0</v>
      </c>
      <c r="AY588">
        <f>A588+1999</f>
        <v>2006</v>
      </c>
      <c r="AZ588" t="str">
        <f>VLOOKUP(B588,$BF$2:$BJ$75,4)</f>
        <v>Coast TFLs</v>
      </c>
      <c r="BA588" t="str">
        <f>VLOOKUP(B588,$BF$2:$BK$75,2)</f>
        <v>CoastTFLs</v>
      </c>
      <c r="BB588" t="str">
        <f>VLOOKUP(B588,$BF$2:$BK$75,3)</f>
        <v>Coast TFLs</v>
      </c>
      <c r="BC588">
        <f>IF(B588&lt;40,B588,IF(VLOOKUP(B588,$BF$2:$BO$75,10,FALSE)="I",40,41))</f>
        <v>41</v>
      </c>
    </row>
    <row r="589" spans="1:55" ht="15" x14ac:dyDescent="0.25">
      <c r="A589">
        <v>7</v>
      </c>
      <c r="B589">
        <v>41</v>
      </c>
      <c r="E589">
        <v>0</v>
      </c>
      <c r="F589">
        <v>0</v>
      </c>
      <c r="I589">
        <v>0</v>
      </c>
      <c r="J589">
        <v>0</v>
      </c>
      <c r="K589">
        <v>0</v>
      </c>
      <c r="L589">
        <v>0</v>
      </c>
      <c r="O589">
        <v>0</v>
      </c>
      <c r="P589">
        <v>0</v>
      </c>
      <c r="S589">
        <v>0</v>
      </c>
      <c r="T589">
        <v>0</v>
      </c>
      <c r="W589">
        <v>0</v>
      </c>
      <c r="X589">
        <v>0</v>
      </c>
      <c r="AA589">
        <v>0</v>
      </c>
      <c r="AB589">
        <v>0</v>
      </c>
      <c r="AE589">
        <v>0</v>
      </c>
      <c r="AF589">
        <v>0</v>
      </c>
      <c r="AI589" s="151">
        <v>0</v>
      </c>
      <c r="AJ589" s="151">
        <v>0</v>
      </c>
      <c r="AM589" s="212">
        <v>0</v>
      </c>
      <c r="AN589" s="212">
        <v>0</v>
      </c>
      <c r="AQ589" s="221">
        <v>0</v>
      </c>
      <c r="AR589" s="221">
        <v>0</v>
      </c>
      <c r="AU589" s="223">
        <v>0</v>
      </c>
      <c r="AV589" s="223">
        <v>0</v>
      </c>
      <c r="AY589">
        <f>A589+1999</f>
        <v>2006</v>
      </c>
      <c r="AZ589" t="str">
        <f>VLOOKUP(B589,$BF$2:$BJ$75,4)</f>
        <v>Coast TFLs</v>
      </c>
      <c r="BA589" t="str">
        <f>VLOOKUP(B589,$BF$2:$BK$75,2)</f>
        <v>CoastTFLs</v>
      </c>
      <c r="BB589" t="str">
        <f>VLOOKUP(B589,$BF$2:$BK$75,3)</f>
        <v>Coast TFLs</v>
      </c>
      <c r="BC589">
        <f>IF(B589&lt;40,B589,IF(VLOOKUP(B589,$BF$2:$BO$75,10,FALSE)="I",40,41))</f>
        <v>41</v>
      </c>
    </row>
    <row r="590" spans="1:55" ht="15" x14ac:dyDescent="0.25">
      <c r="A590">
        <v>7</v>
      </c>
      <c r="B590">
        <v>41</v>
      </c>
      <c r="E590">
        <v>0</v>
      </c>
      <c r="F590">
        <v>0</v>
      </c>
      <c r="I590">
        <v>0</v>
      </c>
      <c r="J590">
        <v>0</v>
      </c>
      <c r="K590">
        <v>0</v>
      </c>
      <c r="L590">
        <v>0</v>
      </c>
      <c r="O590">
        <v>0</v>
      </c>
      <c r="P590">
        <v>0</v>
      </c>
      <c r="S590">
        <v>0</v>
      </c>
      <c r="T590">
        <v>0</v>
      </c>
      <c r="W590">
        <v>0</v>
      </c>
      <c r="X590">
        <v>0</v>
      </c>
      <c r="AA590">
        <v>0</v>
      </c>
      <c r="AB590">
        <v>0</v>
      </c>
      <c r="AE590">
        <v>0</v>
      </c>
      <c r="AF590">
        <v>0</v>
      </c>
      <c r="AI590" s="151">
        <v>0</v>
      </c>
      <c r="AJ590" s="151">
        <v>0</v>
      </c>
      <c r="AM590" s="212">
        <v>0</v>
      </c>
      <c r="AN590" s="212">
        <v>0</v>
      </c>
      <c r="AQ590" s="221">
        <v>0</v>
      </c>
      <c r="AR590" s="221">
        <v>0</v>
      </c>
      <c r="AU590" s="223">
        <v>0</v>
      </c>
      <c r="AV590" s="223">
        <v>0</v>
      </c>
      <c r="AY590">
        <f>A590+1999</f>
        <v>2006</v>
      </c>
      <c r="AZ590" t="str">
        <f>VLOOKUP(B590,$BF$2:$BJ$75,4)</f>
        <v>Coast TFLs</v>
      </c>
      <c r="BA590" t="str">
        <f>VLOOKUP(B590,$BF$2:$BK$75,2)</f>
        <v>CoastTFLs</v>
      </c>
      <c r="BB590" t="str">
        <f>VLOOKUP(B590,$BF$2:$BK$75,3)</f>
        <v>Coast TFLs</v>
      </c>
      <c r="BC590">
        <f>IF(B590&lt;40,B590,IF(VLOOKUP(B590,$BF$2:$BO$75,10,FALSE)="I",40,41))</f>
        <v>41</v>
      </c>
    </row>
    <row r="591" spans="1:55" ht="15" x14ac:dyDescent="0.25">
      <c r="A591">
        <v>7</v>
      </c>
      <c r="B591">
        <v>41</v>
      </c>
      <c r="E591">
        <v>0</v>
      </c>
      <c r="F591">
        <v>0</v>
      </c>
      <c r="I591">
        <v>0</v>
      </c>
      <c r="J591">
        <v>0</v>
      </c>
      <c r="K591">
        <v>0</v>
      </c>
      <c r="L591">
        <v>0</v>
      </c>
      <c r="O591">
        <v>0</v>
      </c>
      <c r="P591">
        <v>0</v>
      </c>
      <c r="S591">
        <v>0</v>
      </c>
      <c r="T591">
        <v>0</v>
      </c>
      <c r="W591">
        <v>0</v>
      </c>
      <c r="X591">
        <v>0</v>
      </c>
      <c r="AA591">
        <v>0</v>
      </c>
      <c r="AB591">
        <v>0</v>
      </c>
      <c r="AE591">
        <v>0</v>
      </c>
      <c r="AF591">
        <v>0</v>
      </c>
      <c r="AI591" s="151">
        <v>0</v>
      </c>
      <c r="AJ591" s="151">
        <v>0</v>
      </c>
      <c r="AM591" s="212">
        <v>0</v>
      </c>
      <c r="AN591" s="212">
        <v>0</v>
      </c>
      <c r="AQ591" s="221">
        <v>0</v>
      </c>
      <c r="AR591" s="221">
        <v>0</v>
      </c>
      <c r="AU591" s="223">
        <v>0</v>
      </c>
      <c r="AV591" s="223">
        <v>0</v>
      </c>
      <c r="AY591">
        <f>A591+1999</f>
        <v>2006</v>
      </c>
      <c r="AZ591" t="str">
        <f>VLOOKUP(B591,$BF$2:$BJ$75,4)</f>
        <v>Coast TFLs</v>
      </c>
      <c r="BA591" t="str">
        <f>VLOOKUP(B591,$BF$2:$BK$75,2)</f>
        <v>CoastTFLs</v>
      </c>
      <c r="BB591" t="str">
        <f>VLOOKUP(B591,$BF$2:$BK$75,3)</f>
        <v>Coast TFLs</v>
      </c>
      <c r="BC591">
        <f>IF(B591&lt;40,B591,IF(VLOOKUP(B591,$BF$2:$BO$75,10,FALSE)="I",40,41))</f>
        <v>41</v>
      </c>
    </row>
    <row r="592" spans="1:55" ht="15" x14ac:dyDescent="0.25">
      <c r="A592">
        <v>7</v>
      </c>
      <c r="B592">
        <v>41</v>
      </c>
      <c r="E592">
        <v>0</v>
      </c>
      <c r="F592">
        <v>0</v>
      </c>
      <c r="I592">
        <v>0</v>
      </c>
      <c r="J592">
        <v>0</v>
      </c>
      <c r="K592">
        <v>0</v>
      </c>
      <c r="L592">
        <v>0</v>
      </c>
      <c r="O592">
        <v>0</v>
      </c>
      <c r="P592">
        <v>0</v>
      </c>
      <c r="S592">
        <v>0</v>
      </c>
      <c r="T592">
        <v>0</v>
      </c>
      <c r="W592">
        <v>0</v>
      </c>
      <c r="X592">
        <v>0</v>
      </c>
      <c r="AA592">
        <v>0</v>
      </c>
      <c r="AB592">
        <v>0</v>
      </c>
      <c r="AE592">
        <v>0</v>
      </c>
      <c r="AF592">
        <v>0</v>
      </c>
      <c r="AI592" s="151">
        <v>0</v>
      </c>
      <c r="AJ592" s="151">
        <v>0</v>
      </c>
      <c r="AM592" s="212">
        <v>0</v>
      </c>
      <c r="AN592" s="212">
        <v>0</v>
      </c>
      <c r="AQ592" s="221">
        <v>0</v>
      </c>
      <c r="AR592" s="221">
        <v>0</v>
      </c>
      <c r="AU592" s="223">
        <v>0</v>
      </c>
      <c r="AV592" s="223">
        <v>0</v>
      </c>
      <c r="AY592">
        <f>A592+1999</f>
        <v>2006</v>
      </c>
      <c r="AZ592" t="str">
        <f>VLOOKUP(B592,$BF$2:$BJ$75,4)</f>
        <v>Coast TFLs</v>
      </c>
      <c r="BA592" t="str">
        <f>VLOOKUP(B592,$BF$2:$BK$75,2)</f>
        <v>CoastTFLs</v>
      </c>
      <c r="BB592" t="str">
        <f>VLOOKUP(B592,$BF$2:$BK$75,3)</f>
        <v>Coast TFLs</v>
      </c>
      <c r="BC592">
        <f>IF(B592&lt;40,B592,IF(VLOOKUP(B592,$BF$2:$BO$75,10,FALSE)="I",40,41))</f>
        <v>41</v>
      </c>
    </row>
    <row r="593" spans="1:55" ht="15" x14ac:dyDescent="0.25">
      <c r="A593">
        <v>7</v>
      </c>
      <c r="B593">
        <v>41</v>
      </c>
      <c r="E593">
        <v>0</v>
      </c>
      <c r="F593">
        <v>0</v>
      </c>
      <c r="I593">
        <v>0</v>
      </c>
      <c r="J593">
        <v>0</v>
      </c>
      <c r="K593">
        <v>0</v>
      </c>
      <c r="L593">
        <v>0</v>
      </c>
      <c r="O593">
        <v>0</v>
      </c>
      <c r="P593">
        <v>0</v>
      </c>
      <c r="S593">
        <v>0</v>
      </c>
      <c r="T593">
        <v>0</v>
      </c>
      <c r="W593">
        <v>0</v>
      </c>
      <c r="X593">
        <v>0</v>
      </c>
      <c r="AA593">
        <v>0</v>
      </c>
      <c r="AB593">
        <v>0</v>
      </c>
      <c r="AE593">
        <v>0</v>
      </c>
      <c r="AF593">
        <v>0</v>
      </c>
      <c r="AI593" s="151">
        <v>0</v>
      </c>
      <c r="AJ593" s="151">
        <v>0</v>
      </c>
      <c r="AM593" s="212">
        <v>0</v>
      </c>
      <c r="AN593" s="212">
        <v>0</v>
      </c>
      <c r="AQ593" s="221">
        <v>0</v>
      </c>
      <c r="AR593" s="221">
        <v>0</v>
      </c>
      <c r="AU593" s="223">
        <v>0</v>
      </c>
      <c r="AV593" s="223">
        <v>0</v>
      </c>
      <c r="AY593">
        <f>A593+1999</f>
        <v>2006</v>
      </c>
      <c r="AZ593" t="str">
        <f>VLOOKUP(B593,$BF$2:$BJ$75,4)</f>
        <v>Coast TFLs</v>
      </c>
      <c r="BA593" t="str">
        <f>VLOOKUP(B593,$BF$2:$BK$75,2)</f>
        <v>CoastTFLs</v>
      </c>
      <c r="BB593" t="str">
        <f>VLOOKUP(B593,$BF$2:$BK$75,3)</f>
        <v>Coast TFLs</v>
      </c>
      <c r="BC593">
        <f>IF(B593&lt;40,B593,IF(VLOOKUP(B593,$BF$2:$BO$75,10,FALSE)="I",40,41))</f>
        <v>41</v>
      </c>
    </row>
    <row r="594" spans="1:55" ht="15" x14ac:dyDescent="0.25">
      <c r="A594">
        <v>8</v>
      </c>
      <c r="B594">
        <v>1</v>
      </c>
      <c r="E594">
        <v>7229568</v>
      </c>
      <c r="F594">
        <v>23298656</v>
      </c>
      <c r="I594">
        <v>9863120</v>
      </c>
      <c r="J594">
        <v>36132960</v>
      </c>
      <c r="M594">
        <v>6513984</v>
      </c>
      <c r="N594">
        <v>38235296</v>
      </c>
      <c r="O594">
        <v>7141232</v>
      </c>
      <c r="P594">
        <v>39307680</v>
      </c>
      <c r="S594">
        <v>7511616</v>
      </c>
      <c r="T594">
        <v>39587024</v>
      </c>
      <c r="W594">
        <v>7560416</v>
      </c>
      <c r="X594">
        <v>39760192</v>
      </c>
      <c r="AA594">
        <v>7524176</v>
      </c>
      <c r="AB594">
        <v>39722400</v>
      </c>
      <c r="AE594">
        <v>7537568</v>
      </c>
      <c r="AF594">
        <v>39600176</v>
      </c>
      <c r="AI594" s="151">
        <v>7460064</v>
      </c>
      <c r="AJ594" s="151">
        <v>39589904</v>
      </c>
      <c r="AM594" s="212">
        <v>7591984</v>
      </c>
      <c r="AN594" s="212">
        <v>39559216</v>
      </c>
      <c r="AQ594" s="221">
        <v>7459584</v>
      </c>
      <c r="AR594" s="221">
        <v>39563728</v>
      </c>
      <c r="AU594" s="223">
        <v>7584976</v>
      </c>
      <c r="AV594" s="223">
        <v>39705600</v>
      </c>
      <c r="AY594">
        <f>A594+1999</f>
        <v>2007</v>
      </c>
      <c r="AZ594" t="str">
        <f>VLOOKUP(B594,$BF$2:$BJ$75,4)</f>
        <v>Pine Units</v>
      </c>
      <c r="BA594" t="str">
        <f>VLOOKUP(B594,$BF$2:$BK$75,2)</f>
        <v>100MileHouse</v>
      </c>
      <c r="BB594" t="str">
        <f>VLOOKUP(B594,$BF$2:$BK$75,3)</f>
        <v>100 Mile House TSA</v>
      </c>
      <c r="BC594">
        <f>IF(B594&lt;40,B594,IF(VLOOKUP(B594,$BF$2:$BO$75,10,FALSE)="I",40,41))</f>
        <v>1</v>
      </c>
    </row>
    <row r="595" spans="1:55" ht="15" x14ac:dyDescent="0.25">
      <c r="A595">
        <v>8</v>
      </c>
      <c r="B595">
        <v>2</v>
      </c>
      <c r="E595">
        <v>751856</v>
      </c>
      <c r="F595">
        <v>2321072</v>
      </c>
      <c r="I595">
        <v>1368096</v>
      </c>
      <c r="J595">
        <v>3565376</v>
      </c>
      <c r="M595">
        <v>654304</v>
      </c>
      <c r="N595">
        <v>2462480</v>
      </c>
      <c r="O595">
        <v>153952</v>
      </c>
      <c r="P595">
        <v>1980176</v>
      </c>
      <c r="S595">
        <v>189968</v>
      </c>
      <c r="T595">
        <v>1965088</v>
      </c>
      <c r="W595">
        <v>197536</v>
      </c>
      <c r="X595">
        <v>1976496</v>
      </c>
      <c r="AA595">
        <v>200128</v>
      </c>
      <c r="AB595">
        <v>2029552</v>
      </c>
      <c r="AE595">
        <v>188016</v>
      </c>
      <c r="AF595">
        <v>1984912</v>
      </c>
      <c r="AI595" s="151">
        <v>193936</v>
      </c>
      <c r="AJ595" s="151">
        <v>1979648</v>
      </c>
      <c r="AM595" s="212">
        <v>187040</v>
      </c>
      <c r="AN595" s="212">
        <v>1989264</v>
      </c>
      <c r="AQ595" s="221">
        <v>191520</v>
      </c>
      <c r="AR595" s="221">
        <v>1956608</v>
      </c>
      <c r="AU595" s="223">
        <v>197536</v>
      </c>
      <c r="AV595" s="223">
        <v>1970752</v>
      </c>
      <c r="AY595">
        <f>A595+1999</f>
        <v>2007</v>
      </c>
      <c r="AZ595" t="str">
        <f>VLOOKUP(B595,$BF$2:$BJ$75,4)</f>
        <v>Pine Units</v>
      </c>
      <c r="BA595" t="str">
        <f>VLOOKUP(B595,$BF$2:$BK$75,2)</f>
        <v>Arrow</v>
      </c>
      <c r="BB595" t="str">
        <f>VLOOKUP(B595,$BF$2:$BK$75,3)</f>
        <v>Arrow TSA</v>
      </c>
      <c r="BC595">
        <f>IF(B595&lt;40,B595,IF(VLOOKUP(B595,$BF$2:$BO$75,10,FALSE)="I",40,41))</f>
        <v>2</v>
      </c>
    </row>
    <row r="596" spans="1:55" ht="15" x14ac:dyDescent="0.25">
      <c r="A596">
        <v>8</v>
      </c>
      <c r="B596">
        <v>3</v>
      </c>
      <c r="E596">
        <v>0</v>
      </c>
      <c r="F596">
        <v>0</v>
      </c>
      <c r="I596">
        <v>0</v>
      </c>
      <c r="J596">
        <v>0</v>
      </c>
      <c r="M596">
        <v>0</v>
      </c>
      <c r="N596">
        <v>0</v>
      </c>
      <c r="O596">
        <v>0</v>
      </c>
      <c r="P596">
        <v>0</v>
      </c>
      <c r="S596">
        <v>0</v>
      </c>
      <c r="T596">
        <v>0</v>
      </c>
      <c r="W596">
        <v>0</v>
      </c>
      <c r="X596">
        <v>0</v>
      </c>
      <c r="AA596">
        <v>0</v>
      </c>
      <c r="AB596">
        <v>0</v>
      </c>
      <c r="AE596">
        <v>0</v>
      </c>
      <c r="AF596">
        <v>0</v>
      </c>
      <c r="AI596" s="151">
        <v>0</v>
      </c>
      <c r="AJ596" s="151">
        <v>0</v>
      </c>
      <c r="AM596" s="212">
        <v>0</v>
      </c>
      <c r="AN596" s="212">
        <v>0</v>
      </c>
      <c r="AQ596" s="221">
        <v>0</v>
      </c>
      <c r="AR596" s="221">
        <v>0</v>
      </c>
      <c r="AU596" s="223">
        <v>0</v>
      </c>
      <c r="AV596" s="223">
        <v>0</v>
      </c>
      <c r="AY596">
        <f>A596+1999</f>
        <v>2007</v>
      </c>
      <c r="AZ596" t="str">
        <f>VLOOKUP(B596,$BF$2:$BJ$75,4)</f>
        <v>Non-pine Units</v>
      </c>
      <c r="BA596" t="str">
        <f>VLOOKUP(B596,$BF$2:$BK$75,2)</f>
        <v>Arrowsmith</v>
      </c>
      <c r="BB596" t="str">
        <f>VLOOKUP(B596,$BF$2:$BK$75,3)</f>
        <v>Arrowsmith TSA</v>
      </c>
      <c r="BC596">
        <f>IF(B596&lt;40,B596,IF(VLOOKUP(B596,$BF$2:$BO$75,10,FALSE)="I",40,41))</f>
        <v>3</v>
      </c>
    </row>
    <row r="597" spans="1:55" ht="15" x14ac:dyDescent="0.25">
      <c r="A597">
        <v>8</v>
      </c>
      <c r="B597">
        <v>4</v>
      </c>
      <c r="E597">
        <v>713808</v>
      </c>
      <c r="F597">
        <v>1252960</v>
      </c>
      <c r="I597">
        <v>1006688</v>
      </c>
      <c r="J597">
        <v>1561392</v>
      </c>
      <c r="M597">
        <v>322304</v>
      </c>
      <c r="N597">
        <v>701456</v>
      </c>
      <c r="O597">
        <v>80448</v>
      </c>
      <c r="P597">
        <v>483344</v>
      </c>
      <c r="S597">
        <v>96624</v>
      </c>
      <c r="T597">
        <v>496256</v>
      </c>
      <c r="W597">
        <v>102496</v>
      </c>
      <c r="X597">
        <v>484192</v>
      </c>
      <c r="AA597">
        <v>96320</v>
      </c>
      <c r="AB597">
        <v>488528</v>
      </c>
      <c r="AE597">
        <v>93184</v>
      </c>
      <c r="AF597">
        <v>487392</v>
      </c>
      <c r="AI597" s="151">
        <v>94720</v>
      </c>
      <c r="AJ597" s="151">
        <v>501088</v>
      </c>
      <c r="AM597" s="212">
        <v>95824</v>
      </c>
      <c r="AN597" s="212">
        <v>473728</v>
      </c>
      <c r="AQ597" s="221">
        <v>97184</v>
      </c>
      <c r="AR597" s="221">
        <v>503440</v>
      </c>
      <c r="AU597" s="223">
        <v>94016</v>
      </c>
      <c r="AV597" s="223">
        <v>489312</v>
      </c>
      <c r="AY597">
        <f>A597+1999</f>
        <v>2007</v>
      </c>
      <c r="AZ597" t="str">
        <f>VLOOKUP(B597,$BF$2:$BJ$75,4)</f>
        <v>Pine Units</v>
      </c>
      <c r="BA597" t="str">
        <f>VLOOKUP(B597,$BF$2:$BK$75,2)</f>
        <v>Boundary</v>
      </c>
      <c r="BB597" t="str">
        <f>VLOOKUP(B597,$BF$2:$BK$75,3)</f>
        <v>Boundary TSA</v>
      </c>
      <c r="BC597">
        <f>IF(B597&lt;40,B597,IF(VLOOKUP(B597,$BF$2:$BO$75,10,FALSE)="I",40,41))</f>
        <v>4</v>
      </c>
    </row>
    <row r="598" spans="1:55" ht="15" x14ac:dyDescent="0.25">
      <c r="A598">
        <v>8</v>
      </c>
      <c r="B598">
        <v>5</v>
      </c>
      <c r="E598">
        <v>775296</v>
      </c>
      <c r="F598">
        <v>1571152</v>
      </c>
      <c r="I598">
        <v>1160368</v>
      </c>
      <c r="J598">
        <v>1894768</v>
      </c>
      <c r="M598">
        <v>265536</v>
      </c>
      <c r="N598">
        <v>708176</v>
      </c>
      <c r="O598">
        <v>183696</v>
      </c>
      <c r="P598">
        <v>640240</v>
      </c>
      <c r="S598">
        <v>194512</v>
      </c>
      <c r="T598">
        <v>654320</v>
      </c>
      <c r="W598">
        <v>196176</v>
      </c>
      <c r="X598">
        <v>643680</v>
      </c>
      <c r="AA598">
        <v>238336</v>
      </c>
      <c r="AB598">
        <v>695856</v>
      </c>
      <c r="AE598">
        <v>244192</v>
      </c>
      <c r="AF598">
        <v>696176</v>
      </c>
      <c r="AI598" s="151">
        <v>233776</v>
      </c>
      <c r="AJ598" s="151">
        <v>687072</v>
      </c>
      <c r="AM598" s="212">
        <v>237808</v>
      </c>
      <c r="AN598" s="212">
        <v>696080</v>
      </c>
      <c r="AQ598" s="221">
        <v>242448</v>
      </c>
      <c r="AR598" s="221">
        <v>698608</v>
      </c>
      <c r="AU598" s="223">
        <v>233552</v>
      </c>
      <c r="AV598" s="223">
        <v>691840</v>
      </c>
      <c r="AY598">
        <f>A598+1999</f>
        <v>2007</v>
      </c>
      <c r="AZ598" t="str">
        <f>VLOOKUP(B598,$BF$2:$BJ$75,4)</f>
        <v>Pine Units</v>
      </c>
      <c r="BA598" t="str">
        <f>VLOOKUP(B598,$BF$2:$BK$75,2)</f>
        <v>Bulkley</v>
      </c>
      <c r="BB598" t="str">
        <f>VLOOKUP(B598,$BF$2:$BK$75,3)</f>
        <v>Bulkley TSA</v>
      </c>
      <c r="BC598">
        <f>IF(B598&lt;40,B598,IF(VLOOKUP(B598,$BF$2:$BO$75,10,FALSE)="I",40,41))</f>
        <v>5</v>
      </c>
    </row>
    <row r="599" spans="1:55" ht="15" x14ac:dyDescent="0.25">
      <c r="A599">
        <v>8</v>
      </c>
      <c r="B599">
        <v>6</v>
      </c>
      <c r="E599">
        <v>5728</v>
      </c>
      <c r="F599">
        <v>7792</v>
      </c>
      <c r="I599">
        <v>0</v>
      </c>
      <c r="J599">
        <v>352</v>
      </c>
      <c r="M599">
        <v>0</v>
      </c>
      <c r="N599">
        <v>352</v>
      </c>
      <c r="O599">
        <v>0</v>
      </c>
      <c r="P599">
        <v>352</v>
      </c>
      <c r="S599">
        <v>0</v>
      </c>
      <c r="T599">
        <v>352</v>
      </c>
      <c r="W599">
        <v>0</v>
      </c>
      <c r="X599">
        <v>352</v>
      </c>
      <c r="AA599">
        <v>0</v>
      </c>
      <c r="AB599">
        <v>352</v>
      </c>
      <c r="AE599">
        <v>0</v>
      </c>
      <c r="AF599">
        <v>352</v>
      </c>
      <c r="AI599" s="151">
        <v>0</v>
      </c>
      <c r="AJ599" s="151">
        <v>352</v>
      </c>
      <c r="AM599" s="212">
        <v>0</v>
      </c>
      <c r="AN599" s="212">
        <v>352</v>
      </c>
      <c r="AQ599" s="221">
        <v>0</v>
      </c>
      <c r="AR599" s="221">
        <v>352</v>
      </c>
      <c r="AU599" s="223">
        <v>0</v>
      </c>
      <c r="AV599" s="223">
        <v>352</v>
      </c>
      <c r="AY599">
        <f>A599+1999</f>
        <v>2007</v>
      </c>
      <c r="AZ599" t="str">
        <f>VLOOKUP(B599,$BF$2:$BJ$75,4)</f>
        <v>Non-pine Units</v>
      </c>
      <c r="BA599" t="str">
        <f>VLOOKUP(B599,$BF$2:$BK$75,2)</f>
        <v>Cassiar</v>
      </c>
      <c r="BB599" t="str">
        <f>VLOOKUP(B599,$BF$2:$BK$75,3)</f>
        <v>Cassiar TSA</v>
      </c>
      <c r="BC599">
        <f>IF(B599&lt;40,B599,IF(VLOOKUP(B599,$BF$2:$BO$75,10,FALSE)="I",40,41))</f>
        <v>6</v>
      </c>
    </row>
    <row r="600" spans="1:55" ht="15" x14ac:dyDescent="0.25">
      <c r="A600">
        <v>8</v>
      </c>
      <c r="B600">
        <v>7</v>
      </c>
      <c r="E600">
        <v>2896</v>
      </c>
      <c r="F600">
        <v>4160</v>
      </c>
      <c r="I600">
        <v>432</v>
      </c>
      <c r="J600">
        <v>480</v>
      </c>
      <c r="M600">
        <v>16</v>
      </c>
      <c r="N600">
        <v>16</v>
      </c>
      <c r="O600">
        <v>0</v>
      </c>
      <c r="P600">
        <v>0</v>
      </c>
      <c r="S600">
        <v>0</v>
      </c>
      <c r="T600">
        <v>0</v>
      </c>
      <c r="W600">
        <v>0</v>
      </c>
      <c r="X600">
        <v>0</v>
      </c>
      <c r="AA600">
        <v>0</v>
      </c>
      <c r="AB600">
        <v>0</v>
      </c>
      <c r="AE600">
        <v>0</v>
      </c>
      <c r="AF600">
        <v>0</v>
      </c>
      <c r="AI600" s="151">
        <v>0</v>
      </c>
      <c r="AJ600" s="151">
        <v>0</v>
      </c>
      <c r="AM600" s="212">
        <v>0</v>
      </c>
      <c r="AN600" s="212">
        <v>0</v>
      </c>
      <c r="AQ600" s="221">
        <v>0</v>
      </c>
      <c r="AR600" s="221">
        <v>0</v>
      </c>
      <c r="AU600" s="223">
        <v>0</v>
      </c>
      <c r="AV600" s="223">
        <v>0</v>
      </c>
      <c r="AY600">
        <f>A600+1999</f>
        <v>2007</v>
      </c>
      <c r="AZ600" t="str">
        <f>VLOOKUP(B600,$BF$2:$BJ$75,4)</f>
        <v>Non-pine Units</v>
      </c>
      <c r="BA600" t="str">
        <f>VLOOKUP(B600,$BF$2:$BK$75,2)</f>
        <v>Cranberry</v>
      </c>
      <c r="BB600" t="str">
        <f>VLOOKUP(B600,$BF$2:$BK$75,3)</f>
        <v>Cranberry TSA</v>
      </c>
      <c r="BC600">
        <f>IF(B600&lt;40,B600,IF(VLOOKUP(B600,$BF$2:$BO$75,10,FALSE)="I",40,41))</f>
        <v>7</v>
      </c>
    </row>
    <row r="601" spans="1:55" ht="15" x14ac:dyDescent="0.25">
      <c r="A601">
        <v>8</v>
      </c>
      <c r="B601">
        <v>8</v>
      </c>
      <c r="E601">
        <v>1941808</v>
      </c>
      <c r="F601">
        <v>4247824</v>
      </c>
      <c r="I601">
        <v>2300688</v>
      </c>
      <c r="J601">
        <v>4718752</v>
      </c>
      <c r="M601">
        <v>748880</v>
      </c>
      <c r="N601">
        <v>2667056</v>
      </c>
      <c r="O601">
        <v>195232</v>
      </c>
      <c r="P601">
        <v>2158544</v>
      </c>
      <c r="S601">
        <v>281600</v>
      </c>
      <c r="T601">
        <v>2245488</v>
      </c>
      <c r="W601">
        <v>264400</v>
      </c>
      <c r="X601">
        <v>2204944</v>
      </c>
      <c r="AA601">
        <v>269200</v>
      </c>
      <c r="AB601">
        <v>2182720</v>
      </c>
      <c r="AE601">
        <v>269040</v>
      </c>
      <c r="AF601">
        <v>2208000</v>
      </c>
      <c r="AI601" s="151">
        <v>269056</v>
      </c>
      <c r="AJ601" s="151">
        <v>2197136</v>
      </c>
      <c r="AM601" s="212">
        <v>276592</v>
      </c>
      <c r="AN601" s="212">
        <v>2239392</v>
      </c>
      <c r="AQ601" s="221">
        <v>271824</v>
      </c>
      <c r="AR601" s="221">
        <v>2192880</v>
      </c>
      <c r="AU601" s="223">
        <v>269136</v>
      </c>
      <c r="AV601" s="223">
        <v>2221104</v>
      </c>
      <c r="AY601">
        <f>A601+1999</f>
        <v>2007</v>
      </c>
      <c r="AZ601" t="str">
        <f>VLOOKUP(B601,$BF$2:$BJ$75,4)</f>
        <v>Pine Units</v>
      </c>
      <c r="BA601" t="str">
        <f>VLOOKUP(B601,$BF$2:$BK$75,2)</f>
        <v>Cranbrook</v>
      </c>
      <c r="BB601" t="str">
        <f>VLOOKUP(B601,$BF$2:$BK$75,3)</f>
        <v>Cranbrook TSA</v>
      </c>
      <c r="BC601">
        <f>IF(B601&lt;40,B601,IF(VLOOKUP(B601,$BF$2:$BO$75,10,FALSE)="I",40,41))</f>
        <v>8</v>
      </c>
    </row>
    <row r="602" spans="1:55" ht="15" x14ac:dyDescent="0.25">
      <c r="A602">
        <v>8</v>
      </c>
      <c r="B602">
        <v>9</v>
      </c>
      <c r="E602">
        <v>330080</v>
      </c>
      <c r="F602">
        <v>538288</v>
      </c>
      <c r="I602">
        <v>319392</v>
      </c>
      <c r="J602">
        <v>467200</v>
      </c>
      <c r="M602">
        <v>264064</v>
      </c>
      <c r="N602">
        <v>436592</v>
      </c>
      <c r="O602">
        <v>2702128</v>
      </c>
      <c r="P602">
        <v>2869184</v>
      </c>
      <c r="S602">
        <v>2673328</v>
      </c>
      <c r="T602">
        <v>2850528</v>
      </c>
      <c r="W602">
        <v>2694176</v>
      </c>
      <c r="X602">
        <v>2868000</v>
      </c>
      <c r="AA602">
        <v>2679504</v>
      </c>
      <c r="AB602">
        <v>2850496</v>
      </c>
      <c r="AE602">
        <v>2690544</v>
      </c>
      <c r="AF602">
        <v>2865200</v>
      </c>
      <c r="AI602" s="151">
        <v>2672032</v>
      </c>
      <c r="AJ602" s="151">
        <v>2851664</v>
      </c>
      <c r="AM602" s="212">
        <v>2678592</v>
      </c>
      <c r="AN602" s="212">
        <v>2857824</v>
      </c>
      <c r="AQ602" s="221">
        <v>2675168</v>
      </c>
      <c r="AR602" s="221">
        <v>2857328</v>
      </c>
      <c r="AU602" s="223">
        <v>2701664</v>
      </c>
      <c r="AV602" s="223">
        <v>2875024</v>
      </c>
      <c r="AY602">
        <f>A602+1999</f>
        <v>2007</v>
      </c>
      <c r="AZ602" t="str">
        <f>VLOOKUP(B602,$BF$2:$BJ$75,4)</f>
        <v>Pine Units</v>
      </c>
      <c r="BA602" t="str">
        <f>VLOOKUP(B602,$BF$2:$BK$75,2)</f>
        <v>DawsonCreek</v>
      </c>
      <c r="BB602" t="str">
        <f>VLOOKUP(B602,$BF$2:$BK$75,3)</f>
        <v>Dawson Creek TSA</v>
      </c>
      <c r="BC602">
        <f>IF(B602&lt;40,B602,IF(VLOOKUP(B602,$BF$2:$BO$75,10,FALSE)="I",40,41))</f>
        <v>9</v>
      </c>
    </row>
    <row r="603" spans="1:55" ht="15" x14ac:dyDescent="0.25">
      <c r="A603">
        <v>8</v>
      </c>
      <c r="B603">
        <v>10</v>
      </c>
      <c r="E603">
        <v>0</v>
      </c>
      <c r="F603">
        <v>0</v>
      </c>
      <c r="I603">
        <v>0</v>
      </c>
      <c r="J603">
        <v>0</v>
      </c>
      <c r="M603">
        <v>0</v>
      </c>
      <c r="N603">
        <v>0</v>
      </c>
      <c r="O603">
        <v>0</v>
      </c>
      <c r="P603">
        <v>0</v>
      </c>
      <c r="S603">
        <v>0</v>
      </c>
      <c r="T603">
        <v>0</v>
      </c>
      <c r="W603">
        <v>0</v>
      </c>
      <c r="X603">
        <v>0</v>
      </c>
      <c r="AA603">
        <v>0</v>
      </c>
      <c r="AB603">
        <v>0</v>
      </c>
      <c r="AE603">
        <v>0</v>
      </c>
      <c r="AF603">
        <v>0</v>
      </c>
      <c r="AI603" s="151">
        <v>0</v>
      </c>
      <c r="AJ603" s="151">
        <v>0</v>
      </c>
      <c r="AM603" s="212">
        <v>0</v>
      </c>
      <c r="AN603" s="212">
        <v>0</v>
      </c>
      <c r="AQ603" s="221">
        <v>0</v>
      </c>
      <c r="AR603" s="221">
        <v>0</v>
      </c>
      <c r="AU603" s="223">
        <v>0</v>
      </c>
      <c r="AV603" s="223">
        <v>0</v>
      </c>
      <c r="AY603">
        <f>A603+1999</f>
        <v>2007</v>
      </c>
      <c r="AZ603" t="str">
        <f>VLOOKUP(B603,$BF$2:$BJ$75,4)</f>
        <v>Non-pine Units</v>
      </c>
      <c r="BA603" t="str">
        <f>VLOOKUP(B603,$BF$2:$BK$75,2)</f>
        <v>FortNelson</v>
      </c>
      <c r="BB603" t="str">
        <f>VLOOKUP(B603,$BF$2:$BK$75,3)</f>
        <v>Fort Nelson TSA</v>
      </c>
      <c r="BC603">
        <f>IF(B603&lt;40,B603,IF(VLOOKUP(B603,$BF$2:$BO$75,10,FALSE)="I",40,41))</f>
        <v>10</v>
      </c>
    </row>
    <row r="604" spans="1:55" ht="15" x14ac:dyDescent="0.25">
      <c r="A604">
        <v>8</v>
      </c>
      <c r="B604">
        <v>11</v>
      </c>
      <c r="E604">
        <v>8592</v>
      </c>
      <c r="F604">
        <v>21168</v>
      </c>
      <c r="I604">
        <v>25184</v>
      </c>
      <c r="J604">
        <v>45216</v>
      </c>
      <c r="M604">
        <v>27792</v>
      </c>
      <c r="N604">
        <v>63744</v>
      </c>
      <c r="O604">
        <v>57296</v>
      </c>
      <c r="P604">
        <v>99360</v>
      </c>
      <c r="S604">
        <v>58304</v>
      </c>
      <c r="T604">
        <v>94608</v>
      </c>
      <c r="W604">
        <v>58016</v>
      </c>
      <c r="X604">
        <v>96032</v>
      </c>
      <c r="AA604">
        <v>58704</v>
      </c>
      <c r="AB604">
        <v>93872</v>
      </c>
      <c r="AE604">
        <v>58432</v>
      </c>
      <c r="AF604">
        <v>95696</v>
      </c>
      <c r="AI604" s="151">
        <v>54080</v>
      </c>
      <c r="AJ604" s="151">
        <v>94752</v>
      </c>
      <c r="AM604" s="212">
        <v>55888</v>
      </c>
      <c r="AN604" s="212">
        <v>98256</v>
      </c>
      <c r="AQ604" s="221">
        <v>57840</v>
      </c>
      <c r="AR604" s="221">
        <v>93104</v>
      </c>
      <c r="AU604" s="223">
        <v>55968</v>
      </c>
      <c r="AV604" s="223">
        <v>97616</v>
      </c>
      <c r="AY604">
        <f>A604+1999</f>
        <v>2007</v>
      </c>
      <c r="AZ604" t="str">
        <f>VLOOKUP(B604,$BF$2:$BJ$75,4)</f>
        <v>Non-pine Units</v>
      </c>
      <c r="BA604" t="str">
        <f>VLOOKUP(B604,$BF$2:$BK$75,2)</f>
        <v>Fraser</v>
      </c>
      <c r="BB604" t="str">
        <f>VLOOKUP(B604,$BF$2:$BK$75,3)</f>
        <v>Fraser TSA</v>
      </c>
      <c r="BC604">
        <f>IF(B604&lt;40,B604,IF(VLOOKUP(B604,$BF$2:$BO$75,10,FALSE)="I",40,41))</f>
        <v>11</v>
      </c>
    </row>
    <row r="605" spans="1:55" ht="15" x14ac:dyDescent="0.25">
      <c r="A605">
        <v>8</v>
      </c>
      <c r="B605">
        <v>12</v>
      </c>
      <c r="E605">
        <v>10725424</v>
      </c>
      <c r="F605">
        <v>35297344</v>
      </c>
      <c r="I605">
        <v>16848736</v>
      </c>
      <c r="J605">
        <v>54956912</v>
      </c>
      <c r="M605">
        <v>11423280</v>
      </c>
      <c r="N605">
        <v>39937184</v>
      </c>
      <c r="O605">
        <v>14684752</v>
      </c>
      <c r="P605">
        <v>45001488</v>
      </c>
      <c r="S605">
        <v>14962768</v>
      </c>
      <c r="T605">
        <v>45264272</v>
      </c>
      <c r="W605">
        <v>14899888</v>
      </c>
      <c r="X605">
        <v>45131440</v>
      </c>
      <c r="AA605">
        <v>15366256</v>
      </c>
      <c r="AB605">
        <v>45622400</v>
      </c>
      <c r="AE605">
        <v>15233984</v>
      </c>
      <c r="AF605">
        <v>45456992</v>
      </c>
      <c r="AI605" s="151">
        <v>15321168</v>
      </c>
      <c r="AJ605" s="151">
        <v>45337808</v>
      </c>
      <c r="AM605" s="212">
        <v>15367696</v>
      </c>
      <c r="AN605" s="212">
        <v>45508336</v>
      </c>
      <c r="AQ605" s="221">
        <v>15220128</v>
      </c>
      <c r="AR605" s="221">
        <v>45309872</v>
      </c>
      <c r="AU605" s="223">
        <v>15363296</v>
      </c>
      <c r="AV605" s="223">
        <v>45526352</v>
      </c>
      <c r="AY605">
        <f>A605+1999</f>
        <v>2007</v>
      </c>
      <c r="AZ605" t="str">
        <f>VLOOKUP(B605,$BF$2:$BJ$75,4)</f>
        <v>Pine Units</v>
      </c>
      <c r="BA605" t="str">
        <f>VLOOKUP(B605,$BF$2:$BK$75,2)</f>
        <v>FtStJames</v>
      </c>
      <c r="BB605" t="str">
        <f>VLOOKUP(B605,$BF$2:$BK$75,3)</f>
        <v>Ft. St. James Forest District</v>
      </c>
      <c r="BC605">
        <f>IF(B605&lt;40,B605,IF(VLOOKUP(B605,$BF$2:$BO$75,10,FALSE)="I",40,41))</f>
        <v>12</v>
      </c>
    </row>
    <row r="606" spans="1:55" ht="15" x14ac:dyDescent="0.25">
      <c r="A606">
        <v>8</v>
      </c>
      <c r="B606">
        <v>13</v>
      </c>
      <c r="E606">
        <v>53408</v>
      </c>
      <c r="F606">
        <v>90784</v>
      </c>
      <c r="I606">
        <v>41872</v>
      </c>
      <c r="J606">
        <v>59856</v>
      </c>
      <c r="M606">
        <v>4944</v>
      </c>
      <c r="N606">
        <v>16624</v>
      </c>
      <c r="O606">
        <v>32464</v>
      </c>
      <c r="P606">
        <v>45664</v>
      </c>
      <c r="S606">
        <v>33056</v>
      </c>
      <c r="T606">
        <v>48384</v>
      </c>
      <c r="W606">
        <v>31488</v>
      </c>
      <c r="X606">
        <v>46304</v>
      </c>
      <c r="AA606">
        <v>30464</v>
      </c>
      <c r="AB606">
        <v>42768</v>
      </c>
      <c r="AE606">
        <v>32784</v>
      </c>
      <c r="AF606">
        <v>47536</v>
      </c>
      <c r="AI606" s="151">
        <v>31696</v>
      </c>
      <c r="AJ606" s="151">
        <v>43872</v>
      </c>
      <c r="AM606" s="212">
        <v>32944</v>
      </c>
      <c r="AN606" s="212">
        <v>44992</v>
      </c>
      <c r="AQ606" s="221">
        <v>31392</v>
      </c>
      <c r="AR606" s="221">
        <v>43616</v>
      </c>
      <c r="AU606" s="223">
        <v>30848</v>
      </c>
      <c r="AV606" s="223">
        <v>43568</v>
      </c>
      <c r="AY606">
        <f>A606+1999</f>
        <v>2007</v>
      </c>
      <c r="AZ606" t="str">
        <f>VLOOKUP(B606,$BF$2:$BJ$75,4)</f>
        <v>Non-pine Units</v>
      </c>
      <c r="BA606" t="str">
        <f>VLOOKUP(B606,$BF$2:$BK$75,2)</f>
        <v>FtStJohn</v>
      </c>
      <c r="BB606" t="str">
        <f>VLOOKUP(B606,$BF$2:$BK$75,3)</f>
        <v>Ft. St. John TSA</v>
      </c>
      <c r="BC606">
        <f>IF(B606&lt;40,B606,IF(VLOOKUP(B606,$BF$2:$BO$75,10,FALSE)="I",40,41))</f>
        <v>13</v>
      </c>
    </row>
    <row r="607" spans="1:55" ht="15" x14ac:dyDescent="0.25">
      <c r="A607">
        <v>8</v>
      </c>
      <c r="B607">
        <v>14</v>
      </c>
      <c r="E607">
        <v>387200</v>
      </c>
      <c r="F607">
        <v>1042272</v>
      </c>
      <c r="I607">
        <v>670272</v>
      </c>
      <c r="J607">
        <v>1530800</v>
      </c>
      <c r="M607">
        <v>293008</v>
      </c>
      <c r="N607">
        <v>1038672</v>
      </c>
      <c r="O607">
        <v>70064</v>
      </c>
      <c r="P607">
        <v>823280</v>
      </c>
      <c r="S607">
        <v>96032</v>
      </c>
      <c r="T607">
        <v>828352</v>
      </c>
      <c r="W607">
        <v>93520</v>
      </c>
      <c r="X607">
        <v>847600</v>
      </c>
      <c r="AA607">
        <v>97200</v>
      </c>
      <c r="AB607">
        <v>848624</v>
      </c>
      <c r="AE607">
        <v>94624</v>
      </c>
      <c r="AF607">
        <v>807056</v>
      </c>
      <c r="AI607" s="151">
        <v>96320</v>
      </c>
      <c r="AJ607" s="151">
        <v>844480</v>
      </c>
      <c r="AM607" s="212">
        <v>97328</v>
      </c>
      <c r="AN607" s="212">
        <v>817248</v>
      </c>
      <c r="AQ607" s="221">
        <v>87520</v>
      </c>
      <c r="AR607" s="221">
        <v>812208</v>
      </c>
      <c r="AU607" s="223">
        <v>91168</v>
      </c>
      <c r="AV607" s="223">
        <v>818528</v>
      </c>
      <c r="AY607">
        <f>A607+1999</f>
        <v>2007</v>
      </c>
      <c r="AZ607" t="str">
        <f>VLOOKUP(B607,$BF$2:$BJ$75,4)</f>
        <v>Pine Units</v>
      </c>
      <c r="BA607" t="str">
        <f>VLOOKUP(B607,$BF$2:$BK$75,2)</f>
        <v>Golden</v>
      </c>
      <c r="BB607" t="str">
        <f>VLOOKUP(B607,$BF$2:$BK$75,3)</f>
        <v>Golden TSA</v>
      </c>
      <c r="BC607">
        <f>IF(B607&lt;40,B607,IF(VLOOKUP(B607,$BF$2:$BO$75,10,FALSE)="I",40,41))</f>
        <v>14</v>
      </c>
    </row>
    <row r="608" spans="1:55" ht="15" x14ac:dyDescent="0.25">
      <c r="A608">
        <v>8</v>
      </c>
      <c r="B608">
        <v>15</v>
      </c>
      <c r="E608">
        <v>757680</v>
      </c>
      <c r="F608">
        <v>1751280</v>
      </c>
      <c r="I608">
        <v>1112384</v>
      </c>
      <c r="J608">
        <v>2134080</v>
      </c>
      <c r="M608">
        <v>418416</v>
      </c>
      <c r="N608">
        <v>1262416</v>
      </c>
      <c r="O608">
        <v>173008</v>
      </c>
      <c r="P608">
        <v>1016800</v>
      </c>
      <c r="S608">
        <v>240624</v>
      </c>
      <c r="T608">
        <v>1119888</v>
      </c>
      <c r="W608">
        <v>230384</v>
      </c>
      <c r="X608">
        <v>1100672</v>
      </c>
      <c r="AA608">
        <v>236976</v>
      </c>
      <c r="AB608">
        <v>1105248</v>
      </c>
      <c r="AE608">
        <v>220384</v>
      </c>
      <c r="AF608">
        <v>1077264</v>
      </c>
      <c r="AI608" s="151">
        <v>225456</v>
      </c>
      <c r="AJ608" s="151">
        <v>1101760</v>
      </c>
      <c r="AM608" s="212">
        <v>222784</v>
      </c>
      <c r="AN608" s="212">
        <v>1052384</v>
      </c>
      <c r="AQ608" s="221">
        <v>219280</v>
      </c>
      <c r="AR608" s="221">
        <v>1084608</v>
      </c>
      <c r="AU608" s="223">
        <v>214784</v>
      </c>
      <c r="AV608" s="223">
        <v>1100704</v>
      </c>
      <c r="AY608">
        <f>A608+1999</f>
        <v>2007</v>
      </c>
      <c r="AZ608" t="str">
        <f>VLOOKUP(B608,$BF$2:$BJ$75,4)</f>
        <v>Pine Units</v>
      </c>
      <c r="BA608" t="str">
        <f>VLOOKUP(B608,$BF$2:$BK$75,2)</f>
        <v>Invermere</v>
      </c>
      <c r="BB608" t="str">
        <f>VLOOKUP(B608,$BF$2:$BK$75,3)</f>
        <v>Invermere TSA</v>
      </c>
      <c r="BC608">
        <f>IF(B608&lt;40,B608,IF(VLOOKUP(B608,$BF$2:$BO$75,10,FALSE)="I",40,41))</f>
        <v>15</v>
      </c>
    </row>
    <row r="609" spans="1:55" ht="15" x14ac:dyDescent="0.25">
      <c r="A609">
        <v>8</v>
      </c>
      <c r="B609">
        <v>16</v>
      </c>
      <c r="E609">
        <v>416</v>
      </c>
      <c r="F609">
        <v>480</v>
      </c>
      <c r="I609">
        <v>304</v>
      </c>
      <c r="J609">
        <v>1952</v>
      </c>
      <c r="M609">
        <v>128</v>
      </c>
      <c r="N609">
        <v>1696</v>
      </c>
      <c r="O609">
        <v>0</v>
      </c>
      <c r="P609">
        <v>592</v>
      </c>
      <c r="S609">
        <v>0</v>
      </c>
      <c r="T609">
        <v>384</v>
      </c>
      <c r="W609">
        <v>0</v>
      </c>
      <c r="X609">
        <v>1376</v>
      </c>
      <c r="AA609">
        <v>0</v>
      </c>
      <c r="AB609">
        <v>1952</v>
      </c>
      <c r="AE609">
        <v>0</v>
      </c>
      <c r="AF609">
        <v>1712</v>
      </c>
      <c r="AI609" s="151">
        <v>0</v>
      </c>
      <c r="AJ609" s="151">
        <v>624</v>
      </c>
      <c r="AM609" s="212">
        <v>0</v>
      </c>
      <c r="AN609" s="212">
        <v>2000</v>
      </c>
      <c r="AQ609" s="221">
        <v>0</v>
      </c>
      <c r="AR609" s="221">
        <v>432</v>
      </c>
      <c r="AU609" s="223">
        <v>0</v>
      </c>
      <c r="AV609" s="223">
        <v>1376</v>
      </c>
      <c r="AY609">
        <f>A609+1999</f>
        <v>2007</v>
      </c>
      <c r="AZ609" t="str">
        <f>VLOOKUP(B609,$BF$2:$BJ$75,4)</f>
        <v>Non-pine Units</v>
      </c>
      <c r="BA609" t="str">
        <f>VLOOKUP(B609,$BF$2:$BK$75,2)</f>
        <v>Kalum</v>
      </c>
      <c r="BB609" t="str">
        <f>VLOOKUP(B609,$BF$2:$BK$75,3)</f>
        <v>Kalum TSA</v>
      </c>
      <c r="BC609">
        <f>IF(B609&lt;40,B609,IF(VLOOKUP(B609,$BF$2:$BO$75,10,FALSE)="I",40,41))</f>
        <v>16</v>
      </c>
    </row>
    <row r="610" spans="1:55" ht="15" x14ac:dyDescent="0.25">
      <c r="A610">
        <v>8</v>
      </c>
      <c r="B610">
        <v>17</v>
      </c>
      <c r="E610">
        <v>5137904</v>
      </c>
      <c r="F610">
        <v>16256000</v>
      </c>
      <c r="I610">
        <v>8657600</v>
      </c>
      <c r="J610">
        <v>26337200</v>
      </c>
      <c r="M610">
        <v>7102688</v>
      </c>
      <c r="N610">
        <v>26157088</v>
      </c>
      <c r="O610">
        <v>6804160</v>
      </c>
      <c r="P610">
        <v>26510208</v>
      </c>
      <c r="S610">
        <v>7056768</v>
      </c>
      <c r="T610">
        <v>26788928</v>
      </c>
      <c r="W610">
        <v>6902736</v>
      </c>
      <c r="X610">
        <v>26459216</v>
      </c>
      <c r="AA610">
        <v>6862784</v>
      </c>
      <c r="AB610">
        <v>26315184</v>
      </c>
      <c r="AE610">
        <v>6753392</v>
      </c>
      <c r="AF610">
        <v>26379808</v>
      </c>
      <c r="AI610" s="151">
        <v>6809152</v>
      </c>
      <c r="AJ610" s="151">
        <v>26443696</v>
      </c>
      <c r="AM610" s="212">
        <v>6757584</v>
      </c>
      <c r="AN610" s="212">
        <v>26375552</v>
      </c>
      <c r="AQ610" s="221">
        <v>6714720</v>
      </c>
      <c r="AR610" s="221">
        <v>26409376</v>
      </c>
      <c r="AU610" s="223">
        <v>6844368</v>
      </c>
      <c r="AV610" s="223">
        <v>26441664</v>
      </c>
      <c r="AY610">
        <f>A610+1999</f>
        <v>2007</v>
      </c>
      <c r="AZ610" t="str">
        <f>VLOOKUP(B610,$BF$2:$BJ$75,4)</f>
        <v>Pine Units</v>
      </c>
      <c r="BA610" t="str">
        <f>VLOOKUP(B610,$BF$2:$BK$75,2)</f>
        <v>Kamloops</v>
      </c>
      <c r="BB610" t="str">
        <f>VLOOKUP(B610,$BF$2:$BK$75,3)</f>
        <v>Kamloops TSA</v>
      </c>
      <c r="BC610">
        <f>IF(B610&lt;40,B610,IF(VLOOKUP(B610,$BF$2:$BO$75,10,FALSE)="I",40,41))</f>
        <v>17</v>
      </c>
    </row>
    <row r="611" spans="1:55" ht="15" x14ac:dyDescent="0.25">
      <c r="A611">
        <v>8</v>
      </c>
      <c r="B611">
        <v>18</v>
      </c>
      <c r="E611">
        <v>0</v>
      </c>
      <c r="F611">
        <v>0</v>
      </c>
      <c r="I611">
        <v>0</v>
      </c>
      <c r="J611">
        <v>0</v>
      </c>
      <c r="M611">
        <v>0</v>
      </c>
      <c r="N611">
        <v>0</v>
      </c>
      <c r="O611">
        <v>0</v>
      </c>
      <c r="P611">
        <v>0</v>
      </c>
      <c r="S611">
        <v>0</v>
      </c>
      <c r="T611">
        <v>0</v>
      </c>
      <c r="W611">
        <v>0</v>
      </c>
      <c r="X611">
        <v>0</v>
      </c>
      <c r="AA611">
        <v>0</v>
      </c>
      <c r="AB611">
        <v>0</v>
      </c>
      <c r="AE611">
        <v>0</v>
      </c>
      <c r="AF611">
        <v>0</v>
      </c>
      <c r="AI611" s="151">
        <v>0</v>
      </c>
      <c r="AJ611" s="151">
        <v>0</v>
      </c>
      <c r="AM611" s="212">
        <v>0</v>
      </c>
      <c r="AN611" s="212">
        <v>0</v>
      </c>
      <c r="AQ611" s="221">
        <v>0</v>
      </c>
      <c r="AR611" s="221">
        <v>0</v>
      </c>
      <c r="AU611" s="223">
        <v>0</v>
      </c>
      <c r="AV611" s="223">
        <v>0</v>
      </c>
      <c r="AY611">
        <f>A611+1999</f>
        <v>2007</v>
      </c>
      <c r="AZ611" t="str">
        <f>VLOOKUP(B611,$BF$2:$BJ$75,4)</f>
        <v>Non-pine Units</v>
      </c>
      <c r="BA611" t="str">
        <f>VLOOKUP(B611,$BF$2:$BK$75,2)</f>
        <v>Kingcome</v>
      </c>
      <c r="BB611" t="str">
        <f>VLOOKUP(B611,$BF$2:$BK$75,3)</f>
        <v>Kingcome TSA</v>
      </c>
      <c r="BC611">
        <f>IF(B611&lt;40,B611,IF(VLOOKUP(B611,$BF$2:$BO$75,10,FALSE)="I",40,41))</f>
        <v>18</v>
      </c>
    </row>
    <row r="612" spans="1:55" ht="15" x14ac:dyDescent="0.25">
      <c r="A612">
        <v>8</v>
      </c>
      <c r="B612">
        <v>19</v>
      </c>
      <c r="E612">
        <v>18992</v>
      </c>
      <c r="F612">
        <v>37648</v>
      </c>
      <c r="I612">
        <v>54016</v>
      </c>
      <c r="J612">
        <v>69920</v>
      </c>
      <c r="M612">
        <v>4992</v>
      </c>
      <c r="N612">
        <v>8224</v>
      </c>
      <c r="O612">
        <v>224</v>
      </c>
      <c r="P612">
        <v>5328</v>
      </c>
      <c r="S612">
        <v>192</v>
      </c>
      <c r="T612">
        <v>7344</v>
      </c>
      <c r="W612">
        <v>224</v>
      </c>
      <c r="X612">
        <v>4336</v>
      </c>
      <c r="AA612">
        <v>11280</v>
      </c>
      <c r="AB612">
        <v>18032</v>
      </c>
      <c r="AE612">
        <v>7248</v>
      </c>
      <c r="AF612">
        <v>10896</v>
      </c>
      <c r="AI612" s="151">
        <v>8912</v>
      </c>
      <c r="AJ612" s="151">
        <v>13760</v>
      </c>
      <c r="AM612" s="212">
        <v>7216</v>
      </c>
      <c r="AN612" s="212">
        <v>13072</v>
      </c>
      <c r="AQ612" s="221">
        <v>7680</v>
      </c>
      <c r="AR612" s="221">
        <v>12064</v>
      </c>
      <c r="AU612" s="223">
        <v>6672</v>
      </c>
      <c r="AV612" s="223">
        <v>13008</v>
      </c>
      <c r="AY612">
        <f>A612+1999</f>
        <v>2007</v>
      </c>
      <c r="AZ612" t="str">
        <f>VLOOKUP(B612,$BF$2:$BJ$75,4)</f>
        <v>Non-pine Units</v>
      </c>
      <c r="BA612" t="str">
        <f>VLOOKUP(B612,$BF$2:$BK$75,2)</f>
        <v>Kispiox</v>
      </c>
      <c r="BB612" t="str">
        <f>VLOOKUP(B612,$BF$2:$BK$75,3)</f>
        <v>Kispiox TSA</v>
      </c>
      <c r="BC612">
        <f>IF(B612&lt;40,B612,IF(VLOOKUP(B612,$BF$2:$BO$75,10,FALSE)="I",40,41))</f>
        <v>19</v>
      </c>
    </row>
    <row r="613" spans="1:55" ht="15" x14ac:dyDescent="0.25">
      <c r="A613">
        <v>8</v>
      </c>
      <c r="B613">
        <v>20</v>
      </c>
      <c r="E613">
        <v>809136</v>
      </c>
      <c r="F613">
        <v>1820192</v>
      </c>
      <c r="I613">
        <v>1265696</v>
      </c>
      <c r="J613">
        <v>2529872</v>
      </c>
      <c r="M613">
        <v>597184</v>
      </c>
      <c r="N613">
        <v>1681712</v>
      </c>
      <c r="O613">
        <v>224624</v>
      </c>
      <c r="P613">
        <v>1316208</v>
      </c>
      <c r="S613">
        <v>300368</v>
      </c>
      <c r="T613">
        <v>1386240</v>
      </c>
      <c r="W613">
        <v>292352</v>
      </c>
      <c r="X613">
        <v>1393168</v>
      </c>
      <c r="AA613">
        <v>287568</v>
      </c>
      <c r="AB613">
        <v>1374128</v>
      </c>
      <c r="AE613">
        <v>286384</v>
      </c>
      <c r="AF613">
        <v>1402384</v>
      </c>
      <c r="AI613" s="151">
        <v>290272</v>
      </c>
      <c r="AJ613" s="151">
        <v>1355040</v>
      </c>
      <c r="AM613" s="212">
        <v>290832</v>
      </c>
      <c r="AN613" s="212">
        <v>1367408</v>
      </c>
      <c r="AQ613" s="221">
        <v>285472</v>
      </c>
      <c r="AR613" s="221">
        <v>1353344</v>
      </c>
      <c r="AU613" s="223">
        <v>292832</v>
      </c>
      <c r="AV613" s="223">
        <v>1356272</v>
      </c>
      <c r="AY613">
        <f>A613+1999</f>
        <v>2007</v>
      </c>
      <c r="AZ613" t="str">
        <f>VLOOKUP(B613,$BF$2:$BJ$75,4)</f>
        <v>Pine Units</v>
      </c>
      <c r="BA613" t="str">
        <f>VLOOKUP(B613,$BF$2:$BK$75,2)</f>
        <v>KootenayLake</v>
      </c>
      <c r="BB613" t="str">
        <f>VLOOKUP(B613,$BF$2:$BK$75,3)</f>
        <v>Kootenay Lake TSA</v>
      </c>
      <c r="BC613">
        <f>IF(B613&lt;40,B613,IF(VLOOKUP(B613,$BF$2:$BO$75,10,FALSE)="I",40,41))</f>
        <v>20</v>
      </c>
    </row>
    <row r="614" spans="1:55" ht="15" x14ac:dyDescent="0.25">
      <c r="A614">
        <v>8</v>
      </c>
      <c r="B614">
        <v>21</v>
      </c>
      <c r="E614">
        <v>5797360</v>
      </c>
      <c r="F614">
        <v>36187840</v>
      </c>
      <c r="I614">
        <v>7032352</v>
      </c>
      <c r="J614">
        <v>52221536</v>
      </c>
      <c r="M614">
        <v>6852000</v>
      </c>
      <c r="N614">
        <v>50865296</v>
      </c>
      <c r="O614">
        <v>6168336</v>
      </c>
      <c r="P614">
        <v>50768384</v>
      </c>
      <c r="S614">
        <v>6360208</v>
      </c>
      <c r="T614">
        <v>50659328</v>
      </c>
      <c r="W614">
        <v>6377712</v>
      </c>
      <c r="X614">
        <v>50592640</v>
      </c>
      <c r="AA614">
        <v>6470048</v>
      </c>
      <c r="AB614">
        <v>50713056</v>
      </c>
      <c r="AE614">
        <v>6427984</v>
      </c>
      <c r="AF614">
        <v>50450432</v>
      </c>
      <c r="AI614" s="151">
        <v>6429568</v>
      </c>
      <c r="AJ614" s="151">
        <v>50360128</v>
      </c>
      <c r="AM614" s="212">
        <v>6354912</v>
      </c>
      <c r="AN614" s="212">
        <v>50241600</v>
      </c>
      <c r="AQ614" s="221">
        <v>6375840</v>
      </c>
      <c r="AR614" s="221">
        <v>50139344</v>
      </c>
      <c r="AU614" s="223">
        <v>6407024</v>
      </c>
      <c r="AV614" s="223">
        <v>50272864</v>
      </c>
      <c r="AY614">
        <f>A614+1999</f>
        <v>2007</v>
      </c>
      <c r="AZ614" t="str">
        <f>VLOOKUP(B614,$BF$2:$BJ$75,4)</f>
        <v>Pine Units</v>
      </c>
      <c r="BA614" t="str">
        <f>VLOOKUP(B614,$BF$2:$BK$75,2)</f>
        <v>Lakes</v>
      </c>
      <c r="BB614" t="str">
        <f>VLOOKUP(B614,$BF$2:$BK$75,3)</f>
        <v>Lakes TSA</v>
      </c>
      <c r="BC614">
        <f>IF(B614&lt;40,B614,IF(VLOOKUP(B614,$BF$2:$BO$75,10,FALSE)="I",40,41))</f>
        <v>21</v>
      </c>
    </row>
    <row r="615" spans="1:55" ht="15" x14ac:dyDescent="0.25">
      <c r="A615">
        <v>8</v>
      </c>
      <c r="B615">
        <v>22</v>
      </c>
      <c r="E615">
        <v>760736</v>
      </c>
      <c r="F615">
        <v>1420112</v>
      </c>
      <c r="I615">
        <v>1906016</v>
      </c>
      <c r="J615">
        <v>3437696</v>
      </c>
      <c r="M615">
        <v>1623040</v>
      </c>
      <c r="N615">
        <v>3147648</v>
      </c>
      <c r="O615">
        <v>1248688</v>
      </c>
      <c r="P615">
        <v>2808608</v>
      </c>
      <c r="S615">
        <v>1310032</v>
      </c>
      <c r="T615">
        <v>2865664</v>
      </c>
      <c r="W615">
        <v>1290176</v>
      </c>
      <c r="X615">
        <v>2860912</v>
      </c>
      <c r="AA615">
        <v>1276656</v>
      </c>
      <c r="AB615">
        <v>2808512</v>
      </c>
      <c r="AE615">
        <v>1251280</v>
      </c>
      <c r="AF615">
        <v>2788704</v>
      </c>
      <c r="AI615" s="151">
        <v>1270976</v>
      </c>
      <c r="AJ615" s="151">
        <v>2800592</v>
      </c>
      <c r="AM615" s="212">
        <v>1279680</v>
      </c>
      <c r="AN615" s="212">
        <v>2800016</v>
      </c>
      <c r="AQ615" s="221">
        <v>1264208</v>
      </c>
      <c r="AR615" s="221">
        <v>2813008</v>
      </c>
      <c r="AU615" s="223">
        <v>1249424</v>
      </c>
      <c r="AV615" s="223">
        <v>2768432</v>
      </c>
      <c r="AY615">
        <f>A615+1999</f>
        <v>2007</v>
      </c>
      <c r="AZ615" t="str">
        <f>VLOOKUP(B615,$BF$2:$BJ$75,4)</f>
        <v>Pine Units</v>
      </c>
      <c r="BA615" t="str">
        <f>VLOOKUP(B615,$BF$2:$BK$75,2)</f>
        <v>Lillooet</v>
      </c>
      <c r="BB615" t="str">
        <f>VLOOKUP(B615,$BF$2:$BK$75,3)</f>
        <v>Lillooet TSA</v>
      </c>
      <c r="BC615">
        <f>IF(B615&lt;40,B615,IF(VLOOKUP(B615,$BF$2:$BO$75,10,FALSE)="I",40,41))</f>
        <v>22</v>
      </c>
    </row>
    <row r="616" spans="1:55" ht="15" x14ac:dyDescent="0.25">
      <c r="A616">
        <v>8</v>
      </c>
      <c r="B616">
        <v>23</v>
      </c>
      <c r="E616">
        <v>2919968</v>
      </c>
      <c r="F616">
        <v>4942464</v>
      </c>
      <c r="I616">
        <v>5593056</v>
      </c>
      <c r="J616">
        <v>8905920</v>
      </c>
      <c r="M616">
        <v>4744112</v>
      </c>
      <c r="N616">
        <v>8203600</v>
      </c>
      <c r="O616">
        <v>4837744</v>
      </c>
      <c r="P616">
        <v>8242592</v>
      </c>
      <c r="S616">
        <v>5093984</v>
      </c>
      <c r="T616">
        <v>8592000</v>
      </c>
      <c r="W616">
        <v>5099616</v>
      </c>
      <c r="X616">
        <v>8483920</v>
      </c>
      <c r="AA616">
        <v>6396032</v>
      </c>
      <c r="AB616">
        <v>9763392</v>
      </c>
      <c r="AE616">
        <v>6435856</v>
      </c>
      <c r="AF616">
        <v>9815728</v>
      </c>
      <c r="AI616" s="151">
        <v>6368832</v>
      </c>
      <c r="AJ616" s="151">
        <v>9753296</v>
      </c>
      <c r="AM616" s="212">
        <v>6357008</v>
      </c>
      <c r="AN616" s="212">
        <v>9778480</v>
      </c>
      <c r="AQ616" s="221">
        <v>6460832</v>
      </c>
      <c r="AR616" s="221">
        <v>9894368</v>
      </c>
      <c r="AU616" s="223">
        <v>6461168</v>
      </c>
      <c r="AV616" s="223">
        <v>9860720</v>
      </c>
      <c r="AY616">
        <f>A616+1999</f>
        <v>2007</v>
      </c>
      <c r="AZ616" t="str">
        <f>VLOOKUP(B616,$BF$2:$BJ$75,4)</f>
        <v>Pine Units</v>
      </c>
      <c r="BA616" t="str">
        <f>VLOOKUP(B616,$BF$2:$BK$75,2)</f>
        <v>Mackenzie</v>
      </c>
      <c r="BB616" t="str">
        <f>VLOOKUP(B616,$BF$2:$BK$75,3)</f>
        <v>Mackenzie TSA</v>
      </c>
      <c r="BC616">
        <f>IF(B616&lt;40,B616,IF(VLOOKUP(B616,$BF$2:$BO$75,10,FALSE)="I",40,41))</f>
        <v>23</v>
      </c>
    </row>
    <row r="617" spans="1:55" ht="15" x14ac:dyDescent="0.25">
      <c r="A617">
        <v>8</v>
      </c>
      <c r="B617">
        <v>24</v>
      </c>
      <c r="E617">
        <v>5437200</v>
      </c>
      <c r="F617">
        <v>12886448</v>
      </c>
      <c r="I617">
        <v>7333072</v>
      </c>
      <c r="J617">
        <v>14063664</v>
      </c>
      <c r="M617">
        <v>4640048</v>
      </c>
      <c r="N617">
        <v>10337424</v>
      </c>
      <c r="O617">
        <v>3901344</v>
      </c>
      <c r="P617">
        <v>9755824</v>
      </c>
      <c r="S617">
        <v>4080448</v>
      </c>
      <c r="T617">
        <v>9935280</v>
      </c>
      <c r="W617">
        <v>3846400</v>
      </c>
      <c r="X617">
        <v>9640064</v>
      </c>
      <c r="AA617">
        <v>3856080</v>
      </c>
      <c r="AB617">
        <v>9607440</v>
      </c>
      <c r="AE617">
        <v>3779712</v>
      </c>
      <c r="AF617">
        <v>9575968</v>
      </c>
      <c r="AI617" s="151">
        <v>3760880</v>
      </c>
      <c r="AJ617" s="151">
        <v>9485664</v>
      </c>
      <c r="AM617" s="212">
        <v>3779968</v>
      </c>
      <c r="AN617" s="212">
        <v>9538240</v>
      </c>
      <c r="AQ617" s="221">
        <v>3780368</v>
      </c>
      <c r="AR617" s="221">
        <v>9514400</v>
      </c>
      <c r="AU617" s="223">
        <v>3755904</v>
      </c>
      <c r="AV617" s="223">
        <v>9519312</v>
      </c>
      <c r="AY617">
        <f>A617+1999</f>
        <v>2007</v>
      </c>
      <c r="AZ617" t="str">
        <f>VLOOKUP(B617,$BF$2:$BJ$75,4)</f>
        <v>Pine Units</v>
      </c>
      <c r="BA617" t="str">
        <f>VLOOKUP(B617,$BF$2:$BK$75,2)</f>
        <v>Merritt</v>
      </c>
      <c r="BB617" t="str">
        <f>VLOOKUP(B617,$BF$2:$BK$75,3)</f>
        <v>Merritt TSA</v>
      </c>
      <c r="BC617">
        <f>IF(B617&lt;40,B617,IF(VLOOKUP(B617,$BF$2:$BO$75,10,FALSE)="I",40,41))</f>
        <v>24</v>
      </c>
    </row>
    <row r="618" spans="1:55" ht="15" x14ac:dyDescent="0.25">
      <c r="A618">
        <v>8</v>
      </c>
      <c r="B618">
        <v>25</v>
      </c>
      <c r="E618">
        <v>0</v>
      </c>
      <c r="F618">
        <v>0</v>
      </c>
      <c r="I618">
        <v>1264</v>
      </c>
      <c r="J618">
        <v>22384</v>
      </c>
      <c r="M618">
        <v>848</v>
      </c>
      <c r="N618">
        <v>24528</v>
      </c>
      <c r="O618">
        <v>224</v>
      </c>
      <c r="P618">
        <v>20512</v>
      </c>
      <c r="S618">
        <v>1136</v>
      </c>
      <c r="T618">
        <v>27808</v>
      </c>
      <c r="W618">
        <v>1136</v>
      </c>
      <c r="X618">
        <v>21824</v>
      </c>
      <c r="AA618">
        <v>480</v>
      </c>
      <c r="AB618">
        <v>21808</v>
      </c>
      <c r="AE618">
        <v>720</v>
      </c>
      <c r="AF618">
        <v>29344</v>
      </c>
      <c r="AI618" s="151">
        <v>864</v>
      </c>
      <c r="AJ618" s="151">
        <v>27424</v>
      </c>
      <c r="AM618" s="212">
        <v>112</v>
      </c>
      <c r="AN618" s="212">
        <v>25216</v>
      </c>
      <c r="AQ618" s="221">
        <v>608</v>
      </c>
      <c r="AR618" s="221">
        <v>27728</v>
      </c>
      <c r="AU618" s="223">
        <v>64</v>
      </c>
      <c r="AV618" s="223">
        <v>23728</v>
      </c>
      <c r="AY618">
        <f>A618+1999</f>
        <v>2007</v>
      </c>
      <c r="AZ618" t="str">
        <f>VLOOKUP(B618,$BF$2:$BJ$75,4)</f>
        <v>Non-pine Units</v>
      </c>
      <c r="BA618" t="str">
        <f>VLOOKUP(B618,$BF$2:$BK$75,2)</f>
        <v>MidCoast</v>
      </c>
      <c r="BB618" t="str">
        <f>VLOOKUP(B618,$BF$2:$BK$75,3)</f>
        <v>Mid Coast TSA</v>
      </c>
      <c r="BC618">
        <f>IF(B618&lt;40,B618,IF(VLOOKUP(B618,$BF$2:$BO$75,10,FALSE)="I",40,41))</f>
        <v>25</v>
      </c>
    </row>
    <row r="619" spans="1:55" ht="15" x14ac:dyDescent="0.25">
      <c r="A619">
        <v>8</v>
      </c>
      <c r="B619">
        <v>26</v>
      </c>
      <c r="E619">
        <v>4734656</v>
      </c>
      <c r="F619">
        <v>11876464</v>
      </c>
      <c r="I619">
        <v>10876096</v>
      </c>
      <c r="J619">
        <v>24977488</v>
      </c>
      <c r="M619">
        <v>8448768</v>
      </c>
      <c r="N619">
        <v>21155600</v>
      </c>
      <c r="O619">
        <v>5776576</v>
      </c>
      <c r="P619">
        <v>18794624</v>
      </c>
      <c r="S619">
        <v>7115952</v>
      </c>
      <c r="T619">
        <v>20000768</v>
      </c>
      <c r="W619">
        <v>7122784</v>
      </c>
      <c r="X619">
        <v>20016448</v>
      </c>
      <c r="AA619">
        <v>7132736</v>
      </c>
      <c r="AB619">
        <v>20028720</v>
      </c>
      <c r="AE619">
        <v>7125328</v>
      </c>
      <c r="AF619">
        <v>20005984</v>
      </c>
      <c r="AI619" s="151">
        <v>7060384</v>
      </c>
      <c r="AJ619" s="151">
        <v>19898080</v>
      </c>
      <c r="AM619" s="212">
        <v>7081328</v>
      </c>
      <c r="AN619" s="212">
        <v>19944816</v>
      </c>
      <c r="AQ619" s="221">
        <v>7093232</v>
      </c>
      <c r="AR619" s="221">
        <v>19940016</v>
      </c>
      <c r="AU619" s="223">
        <v>7037296</v>
      </c>
      <c r="AV619" s="223">
        <v>19885728</v>
      </c>
      <c r="AY619">
        <f>A619+1999</f>
        <v>2007</v>
      </c>
      <c r="AZ619" t="str">
        <f>VLOOKUP(B619,$BF$2:$BJ$75,4)</f>
        <v>Pine Units</v>
      </c>
      <c r="BA619" t="str">
        <f>VLOOKUP(B619,$BF$2:$BK$75,2)</f>
        <v>Morice</v>
      </c>
      <c r="BB619" t="str">
        <f>VLOOKUP(B619,$BF$2:$BK$75,3)</f>
        <v>Morice TSA</v>
      </c>
      <c r="BC619">
        <f>IF(B619&lt;40,B619,IF(VLOOKUP(B619,$BF$2:$BO$75,10,FALSE)="I",40,41))</f>
        <v>26</v>
      </c>
    </row>
    <row r="620" spans="1:55" ht="15" x14ac:dyDescent="0.25">
      <c r="A620">
        <v>8</v>
      </c>
      <c r="B620">
        <v>27</v>
      </c>
      <c r="E620">
        <v>5776</v>
      </c>
      <c r="F620">
        <v>10192</v>
      </c>
      <c r="I620">
        <v>6384</v>
      </c>
      <c r="J620">
        <v>11568</v>
      </c>
      <c r="M620">
        <v>0</v>
      </c>
      <c r="N620">
        <v>5056</v>
      </c>
      <c r="O620">
        <v>304</v>
      </c>
      <c r="P620">
        <v>4256</v>
      </c>
      <c r="S620">
        <v>304</v>
      </c>
      <c r="T620">
        <v>4976</v>
      </c>
      <c r="W620">
        <v>304</v>
      </c>
      <c r="X620">
        <v>4000</v>
      </c>
      <c r="AA620">
        <v>304</v>
      </c>
      <c r="AB620">
        <v>3536</v>
      </c>
      <c r="AE620">
        <v>304</v>
      </c>
      <c r="AF620">
        <v>4256</v>
      </c>
      <c r="AI620" s="151">
        <v>304</v>
      </c>
      <c r="AJ620" s="151">
        <v>5232</v>
      </c>
      <c r="AM620" s="212">
        <v>304</v>
      </c>
      <c r="AN620" s="212">
        <v>5440</v>
      </c>
      <c r="AQ620" s="221">
        <v>304</v>
      </c>
      <c r="AR620" s="221">
        <v>5104</v>
      </c>
      <c r="AU620" s="223">
        <v>304</v>
      </c>
      <c r="AV620" s="223">
        <v>4128</v>
      </c>
      <c r="AY620">
        <f>A620+1999</f>
        <v>2007</v>
      </c>
      <c r="AZ620" t="str">
        <f>VLOOKUP(B620,$BF$2:$BJ$75,4)</f>
        <v>Non-pine Units</v>
      </c>
      <c r="BA620" t="str">
        <f>VLOOKUP(B620,$BF$2:$BK$75,2)</f>
        <v>Nass</v>
      </c>
      <c r="BB620" t="str">
        <f>VLOOKUP(B620,$BF$2:$BK$75,3)</f>
        <v>Nass TSA</v>
      </c>
      <c r="BC620">
        <f>IF(B620&lt;40,B620,IF(VLOOKUP(B620,$BF$2:$BO$75,10,FALSE)="I",40,41))</f>
        <v>27</v>
      </c>
    </row>
    <row r="621" spans="1:55" ht="15" x14ac:dyDescent="0.25">
      <c r="A621">
        <v>8</v>
      </c>
      <c r="B621">
        <v>28</v>
      </c>
      <c r="E621">
        <v>0</v>
      </c>
      <c r="F621">
        <v>0</v>
      </c>
      <c r="I621">
        <v>0</v>
      </c>
      <c r="J621">
        <v>0</v>
      </c>
      <c r="M621">
        <v>0</v>
      </c>
      <c r="N621">
        <v>0</v>
      </c>
      <c r="O621">
        <v>0</v>
      </c>
      <c r="P621">
        <v>0</v>
      </c>
      <c r="S621">
        <v>0</v>
      </c>
      <c r="T621">
        <v>0</v>
      </c>
      <c r="W621">
        <v>0</v>
      </c>
      <c r="X621">
        <v>0</v>
      </c>
      <c r="AA621">
        <v>0</v>
      </c>
      <c r="AB621">
        <v>0</v>
      </c>
      <c r="AE621">
        <v>0</v>
      </c>
      <c r="AF621">
        <v>0</v>
      </c>
      <c r="AI621" s="151">
        <v>0</v>
      </c>
      <c r="AJ621" s="151">
        <v>0</v>
      </c>
      <c r="AM621" s="212">
        <v>0</v>
      </c>
      <c r="AN621" s="212">
        <v>0</v>
      </c>
      <c r="AQ621" s="221">
        <v>0</v>
      </c>
      <c r="AR621" s="221">
        <v>0</v>
      </c>
      <c r="AU621" s="223">
        <v>0</v>
      </c>
      <c r="AV621" s="223">
        <v>0</v>
      </c>
      <c r="AY621">
        <f>A621+1999</f>
        <v>2007</v>
      </c>
      <c r="AZ621" t="str">
        <f>VLOOKUP(B621,$BF$2:$BJ$75,4)</f>
        <v>Non-pine Units</v>
      </c>
      <c r="BA621" t="str">
        <f>VLOOKUP(B621,$BF$2:$BK$75,2)</f>
        <v>NorthCoast</v>
      </c>
      <c r="BB621" t="str">
        <f>VLOOKUP(B621,$BF$2:$BK$75,3)</f>
        <v>North Coast TSA</v>
      </c>
      <c r="BC621">
        <f>IF(B621&lt;40,B621,IF(VLOOKUP(B621,$BF$2:$BO$75,10,FALSE)="I",40,41))</f>
        <v>28</v>
      </c>
    </row>
    <row r="622" spans="1:55" ht="15" x14ac:dyDescent="0.25">
      <c r="A622">
        <v>8</v>
      </c>
      <c r="B622">
        <v>29</v>
      </c>
      <c r="E622">
        <v>3547584</v>
      </c>
      <c r="F622">
        <v>8006496</v>
      </c>
      <c r="I622">
        <v>4151520</v>
      </c>
      <c r="J622">
        <v>8499024</v>
      </c>
      <c r="M622">
        <v>2172992</v>
      </c>
      <c r="N622">
        <v>5898576</v>
      </c>
      <c r="O622">
        <v>1680448</v>
      </c>
      <c r="P622">
        <v>5539904</v>
      </c>
      <c r="S622">
        <v>1714672</v>
      </c>
      <c r="T622">
        <v>5450928</v>
      </c>
      <c r="W622">
        <v>1699472</v>
      </c>
      <c r="X622">
        <v>5456048</v>
      </c>
      <c r="AA622">
        <v>1676432</v>
      </c>
      <c r="AB622">
        <v>5426192</v>
      </c>
      <c r="AE622">
        <v>1625872</v>
      </c>
      <c r="AF622">
        <v>5248448</v>
      </c>
      <c r="AI622" s="151">
        <v>1638368</v>
      </c>
      <c r="AJ622" s="151">
        <v>5274832</v>
      </c>
      <c r="AM622" s="212">
        <v>1613216</v>
      </c>
      <c r="AN622" s="212">
        <v>5254976</v>
      </c>
      <c r="AQ622" s="221">
        <v>1594064</v>
      </c>
      <c r="AR622" s="221">
        <v>5258704</v>
      </c>
      <c r="AU622" s="223">
        <v>1604976</v>
      </c>
      <c r="AV622" s="223">
        <v>5281024</v>
      </c>
      <c r="AY622">
        <f>A622+1999</f>
        <v>2007</v>
      </c>
      <c r="AZ622" t="str">
        <f>VLOOKUP(B622,$BF$2:$BJ$75,4)</f>
        <v>Pine Units</v>
      </c>
      <c r="BA622" t="str">
        <f>VLOOKUP(B622,$BF$2:$BK$75,2)</f>
        <v>Okanagan</v>
      </c>
      <c r="BB622" t="str">
        <f>VLOOKUP(B622,$BF$2:$BK$75,3)</f>
        <v>Okanagan TSA</v>
      </c>
      <c r="BC622">
        <f>IF(B622&lt;40,B622,IF(VLOOKUP(B622,$BF$2:$BO$75,10,FALSE)="I",40,41))</f>
        <v>29</v>
      </c>
    </row>
    <row r="623" spans="1:55" ht="15" x14ac:dyDescent="0.25">
      <c r="A623">
        <v>8</v>
      </c>
      <c r="B623">
        <v>30</v>
      </c>
      <c r="E623">
        <v>7463952</v>
      </c>
      <c r="F623">
        <v>39260720</v>
      </c>
      <c r="I623">
        <v>8527872</v>
      </c>
      <c r="J623">
        <v>48929088</v>
      </c>
      <c r="M623">
        <v>7631248</v>
      </c>
      <c r="N623">
        <v>45129312</v>
      </c>
      <c r="O623">
        <v>7715568</v>
      </c>
      <c r="P623">
        <v>45981280</v>
      </c>
      <c r="S623">
        <v>8045888</v>
      </c>
      <c r="T623">
        <v>46093504</v>
      </c>
      <c r="W623">
        <v>8021808</v>
      </c>
      <c r="X623">
        <v>46279776</v>
      </c>
      <c r="AA623">
        <v>8233152</v>
      </c>
      <c r="AB623">
        <v>46480256</v>
      </c>
      <c r="AE623">
        <v>8220096</v>
      </c>
      <c r="AF623">
        <v>46328848</v>
      </c>
      <c r="AI623" s="151">
        <v>8199888</v>
      </c>
      <c r="AJ623" s="151">
        <v>46447392</v>
      </c>
      <c r="AM623" s="212">
        <v>8172080</v>
      </c>
      <c r="AN623" s="212">
        <v>46586000</v>
      </c>
      <c r="AQ623" s="221">
        <v>8246368</v>
      </c>
      <c r="AR623" s="221">
        <v>46621216</v>
      </c>
      <c r="AU623" s="223">
        <v>8091568</v>
      </c>
      <c r="AV623" s="223">
        <v>46531888</v>
      </c>
      <c r="AY623">
        <f>A623+1999</f>
        <v>2007</v>
      </c>
      <c r="AZ623" t="str">
        <f>VLOOKUP(B623,$BF$2:$BJ$75,4)</f>
        <v>Pine Units</v>
      </c>
      <c r="BA623" t="str">
        <f>VLOOKUP(B623,$BF$2:$BK$75,2)</f>
        <v>PrinceGeorge</v>
      </c>
      <c r="BB623" t="str">
        <f>VLOOKUP(B623,$BF$2:$BK$75,3)</f>
        <v>Prince George Forest District</v>
      </c>
      <c r="BC623">
        <f>IF(B623&lt;40,B623,IF(VLOOKUP(B623,$BF$2:$BO$75,10,FALSE)="I",40,41))</f>
        <v>30</v>
      </c>
    </row>
    <row r="624" spans="1:55" ht="15" x14ac:dyDescent="0.25">
      <c r="A624">
        <v>8</v>
      </c>
      <c r="B624">
        <v>31</v>
      </c>
      <c r="E624">
        <v>0</v>
      </c>
      <c r="F624">
        <v>0</v>
      </c>
      <c r="I624">
        <v>0</v>
      </c>
      <c r="J624">
        <v>0</v>
      </c>
      <c r="M624">
        <v>0</v>
      </c>
      <c r="N624">
        <v>0</v>
      </c>
      <c r="O624">
        <v>0</v>
      </c>
      <c r="P624">
        <v>0</v>
      </c>
      <c r="S624">
        <v>0</v>
      </c>
      <c r="T624">
        <v>0</v>
      </c>
      <c r="W624">
        <v>0</v>
      </c>
      <c r="X624">
        <v>0</v>
      </c>
      <c r="AA624">
        <v>0</v>
      </c>
      <c r="AB624">
        <v>0</v>
      </c>
      <c r="AE624">
        <v>0</v>
      </c>
      <c r="AF624">
        <v>0</v>
      </c>
      <c r="AI624" s="151">
        <v>0</v>
      </c>
      <c r="AJ624" s="151">
        <v>0</v>
      </c>
      <c r="AM624" s="212">
        <v>0</v>
      </c>
      <c r="AN624" s="212">
        <v>0</v>
      </c>
      <c r="AQ624" s="221">
        <v>0</v>
      </c>
      <c r="AR624" s="221">
        <v>0</v>
      </c>
      <c r="AU624" s="223">
        <v>0</v>
      </c>
      <c r="AV624" s="223">
        <v>0</v>
      </c>
      <c r="AY624">
        <f>A624+1999</f>
        <v>2007</v>
      </c>
      <c r="AZ624" t="str">
        <f>VLOOKUP(B624,$BF$2:$BJ$75,4)</f>
        <v>Non-pine Units</v>
      </c>
      <c r="BA624" t="str">
        <f>VLOOKUP(B624,$BF$2:$BK$75,2)</f>
        <v>QueenCharlotte</v>
      </c>
      <c r="BB624" t="str">
        <f>VLOOKUP(B624,$BF$2:$BK$75,3)</f>
        <v>Queen Charlotte TSA</v>
      </c>
      <c r="BC624">
        <f>IF(B624&lt;40,B624,IF(VLOOKUP(B624,$BF$2:$BO$75,10,FALSE)="I",40,41))</f>
        <v>31</v>
      </c>
    </row>
    <row r="625" spans="1:55" ht="15" x14ac:dyDescent="0.25">
      <c r="A625">
        <v>8</v>
      </c>
      <c r="B625">
        <v>32</v>
      </c>
      <c r="E625">
        <v>8194608</v>
      </c>
      <c r="F625">
        <v>84619520</v>
      </c>
      <c r="I625">
        <v>4796864</v>
      </c>
      <c r="J625">
        <v>89230096</v>
      </c>
      <c r="M625">
        <v>5403744</v>
      </c>
      <c r="N625">
        <v>88295968</v>
      </c>
      <c r="O625">
        <v>5050336</v>
      </c>
      <c r="P625">
        <v>88588000</v>
      </c>
      <c r="S625">
        <v>5060944</v>
      </c>
      <c r="T625">
        <v>88656176</v>
      </c>
      <c r="W625">
        <v>5115200</v>
      </c>
      <c r="X625">
        <v>88649968</v>
      </c>
      <c r="AA625">
        <v>5118000</v>
      </c>
      <c r="AB625">
        <v>88717888</v>
      </c>
      <c r="AE625">
        <v>5059104</v>
      </c>
      <c r="AF625">
        <v>88651744</v>
      </c>
      <c r="AI625" s="151">
        <v>5086608</v>
      </c>
      <c r="AJ625" s="151">
        <v>88664832</v>
      </c>
      <c r="AM625" s="212">
        <v>5055872</v>
      </c>
      <c r="AN625" s="212">
        <v>88824688</v>
      </c>
      <c r="AQ625" s="221">
        <v>5054256</v>
      </c>
      <c r="AR625" s="221">
        <v>88913632</v>
      </c>
      <c r="AU625" s="223">
        <v>5050784</v>
      </c>
      <c r="AV625" s="223">
        <v>88767600</v>
      </c>
      <c r="AY625">
        <f>A625+1999</f>
        <v>2007</v>
      </c>
      <c r="AZ625" t="str">
        <f>VLOOKUP(B625,$BF$2:$BJ$75,4)</f>
        <v>Pine Units</v>
      </c>
      <c r="BA625" t="str">
        <f>VLOOKUP(B625,$BF$2:$BK$75,2)</f>
        <v>Quesnel</v>
      </c>
      <c r="BB625" t="str">
        <f>VLOOKUP(B625,$BF$2:$BK$75,3)</f>
        <v>Quesnel TSA</v>
      </c>
      <c r="BC625">
        <f>IF(B625&lt;40,B625,IF(VLOOKUP(B625,$BF$2:$BO$75,10,FALSE)="I",40,41))</f>
        <v>32</v>
      </c>
    </row>
    <row r="626" spans="1:55" ht="15" x14ac:dyDescent="0.25">
      <c r="A626">
        <v>8</v>
      </c>
      <c r="B626">
        <v>33</v>
      </c>
      <c r="E626">
        <v>1280</v>
      </c>
      <c r="F626">
        <v>2112</v>
      </c>
      <c r="I626">
        <v>4848</v>
      </c>
      <c r="J626">
        <v>7680</v>
      </c>
      <c r="M626">
        <v>3360</v>
      </c>
      <c r="N626">
        <v>6304</v>
      </c>
      <c r="O626">
        <v>464</v>
      </c>
      <c r="P626">
        <v>3440</v>
      </c>
      <c r="S626">
        <v>464</v>
      </c>
      <c r="T626">
        <v>3216</v>
      </c>
      <c r="W626">
        <v>464</v>
      </c>
      <c r="X626">
        <v>3024</v>
      </c>
      <c r="AA626">
        <v>768</v>
      </c>
      <c r="AB626">
        <v>3488</v>
      </c>
      <c r="AE626">
        <v>464</v>
      </c>
      <c r="AF626">
        <v>3168</v>
      </c>
      <c r="AI626" s="151">
        <v>464</v>
      </c>
      <c r="AJ626" s="151">
        <v>3104</v>
      </c>
      <c r="AM626" s="212">
        <v>768</v>
      </c>
      <c r="AN626" s="212">
        <v>3776</v>
      </c>
      <c r="AQ626" s="221">
        <v>464</v>
      </c>
      <c r="AR626" s="221">
        <v>3216</v>
      </c>
      <c r="AU626" s="223">
        <v>464</v>
      </c>
      <c r="AV626" s="223">
        <v>3968</v>
      </c>
      <c r="AY626">
        <f>A626+1999</f>
        <v>2007</v>
      </c>
      <c r="AZ626" t="str">
        <f>VLOOKUP(B626,$BF$2:$BJ$75,4)</f>
        <v>Non-pine Units</v>
      </c>
      <c r="BA626" t="str">
        <f>VLOOKUP(B626,$BF$2:$BK$75,2)</f>
        <v>Revelstoke</v>
      </c>
      <c r="BB626" t="str">
        <f>VLOOKUP(B626,$BF$2:$BK$75,3)</f>
        <v>Revelstoke TSA</v>
      </c>
      <c r="BC626">
        <f>IF(B626&lt;40,B626,IF(VLOOKUP(B626,$BF$2:$BO$75,10,FALSE)="I",40,41))</f>
        <v>33</v>
      </c>
    </row>
    <row r="627" spans="1:55" ht="15" x14ac:dyDescent="0.25">
      <c r="A627">
        <v>8</v>
      </c>
      <c r="B627">
        <v>34</v>
      </c>
      <c r="E627">
        <v>457664</v>
      </c>
      <c r="F627">
        <v>1113360</v>
      </c>
      <c r="I627">
        <v>529952</v>
      </c>
      <c r="J627">
        <v>1216832</v>
      </c>
      <c r="M627">
        <v>328576</v>
      </c>
      <c r="N627">
        <v>944720</v>
      </c>
      <c r="O627">
        <v>299760</v>
      </c>
      <c r="P627">
        <v>944672</v>
      </c>
      <c r="S627">
        <v>328160</v>
      </c>
      <c r="T627">
        <v>946176</v>
      </c>
      <c r="W627">
        <v>316976</v>
      </c>
      <c r="X627">
        <v>951088</v>
      </c>
      <c r="AA627">
        <v>319840</v>
      </c>
      <c r="AB627">
        <v>943744</v>
      </c>
      <c r="AE627">
        <v>313584</v>
      </c>
      <c r="AF627">
        <v>928624</v>
      </c>
      <c r="AI627" s="151">
        <v>313232</v>
      </c>
      <c r="AJ627" s="151">
        <v>929376</v>
      </c>
      <c r="AM627" s="212">
        <v>316096</v>
      </c>
      <c r="AN627" s="212">
        <v>945040</v>
      </c>
      <c r="AQ627" s="221">
        <v>320240</v>
      </c>
      <c r="AR627" s="221">
        <v>932432</v>
      </c>
      <c r="AU627" s="223">
        <v>324400</v>
      </c>
      <c r="AV627" s="223">
        <v>953200</v>
      </c>
      <c r="AY627">
        <f>A627+1999</f>
        <v>2007</v>
      </c>
      <c r="AZ627" t="str">
        <f>VLOOKUP(B627,$BF$2:$BJ$75,4)</f>
        <v>Pine Units</v>
      </c>
      <c r="BA627" t="str">
        <f>VLOOKUP(B627,$BF$2:$BK$75,2)</f>
        <v>RobsonValley</v>
      </c>
      <c r="BB627" t="str">
        <f>VLOOKUP(B627,$BF$2:$BK$75,3)</f>
        <v>Robson Valley TSA</v>
      </c>
      <c r="BC627">
        <f>IF(B627&lt;40,B627,IF(VLOOKUP(B627,$BF$2:$BO$75,10,FALSE)="I",40,41))</f>
        <v>34</v>
      </c>
    </row>
    <row r="628" spans="1:55" ht="15" x14ac:dyDescent="0.25">
      <c r="A628">
        <v>8</v>
      </c>
      <c r="B628">
        <v>35</v>
      </c>
      <c r="E628">
        <v>3792</v>
      </c>
      <c r="F628">
        <v>19024</v>
      </c>
      <c r="I628">
        <v>20432</v>
      </c>
      <c r="J628">
        <v>167696</v>
      </c>
      <c r="M628">
        <v>44720</v>
      </c>
      <c r="N628">
        <v>243120</v>
      </c>
      <c r="O628">
        <v>39648</v>
      </c>
      <c r="P628">
        <v>244752</v>
      </c>
      <c r="S628">
        <v>40864</v>
      </c>
      <c r="T628">
        <v>250544</v>
      </c>
      <c r="W628">
        <v>49264</v>
      </c>
      <c r="X628">
        <v>260576</v>
      </c>
      <c r="AA628">
        <v>42352</v>
      </c>
      <c r="AB628">
        <v>241264</v>
      </c>
      <c r="AE628">
        <v>45984</v>
      </c>
      <c r="AF628">
        <v>245680</v>
      </c>
      <c r="AI628" s="151">
        <v>49504</v>
      </c>
      <c r="AJ628" s="151">
        <v>239840</v>
      </c>
      <c r="AM628" s="212">
        <v>46256</v>
      </c>
      <c r="AN628" s="212">
        <v>248960</v>
      </c>
      <c r="AQ628" s="221">
        <v>44144</v>
      </c>
      <c r="AR628" s="221">
        <v>238928</v>
      </c>
      <c r="AU628" s="223">
        <v>42544</v>
      </c>
      <c r="AV628" s="223">
        <v>249296</v>
      </c>
      <c r="AY628">
        <f>A628+1999</f>
        <v>2007</v>
      </c>
      <c r="AZ628" t="str">
        <f>VLOOKUP(B628,$BF$2:$BJ$75,4)</f>
        <v>Non-pine Units</v>
      </c>
      <c r="BA628" t="str">
        <f>VLOOKUP(B628,$BF$2:$BK$75,2)</f>
        <v>Soo</v>
      </c>
      <c r="BB628" t="str">
        <f>VLOOKUP(B628,$BF$2:$BK$75,3)</f>
        <v>Soo TSA</v>
      </c>
      <c r="BC628">
        <f>IF(B628&lt;40,B628,IF(VLOOKUP(B628,$BF$2:$BO$75,10,FALSE)="I",40,41))</f>
        <v>35</v>
      </c>
    </row>
    <row r="629" spans="1:55" ht="15" x14ac:dyDescent="0.25">
      <c r="A629">
        <v>8</v>
      </c>
      <c r="B629">
        <v>36</v>
      </c>
      <c r="E629">
        <v>0</v>
      </c>
      <c r="F629">
        <v>0</v>
      </c>
      <c r="I629">
        <v>0</v>
      </c>
      <c r="J629">
        <v>0</v>
      </c>
      <c r="M629">
        <v>0</v>
      </c>
      <c r="N629">
        <v>0</v>
      </c>
      <c r="O629">
        <v>0</v>
      </c>
      <c r="P629">
        <v>0</v>
      </c>
      <c r="S629">
        <v>0</v>
      </c>
      <c r="T629">
        <v>0</v>
      </c>
      <c r="W629">
        <v>0</v>
      </c>
      <c r="X629">
        <v>0</v>
      </c>
      <c r="AA629">
        <v>0</v>
      </c>
      <c r="AB629">
        <v>0</v>
      </c>
      <c r="AE629">
        <v>0</v>
      </c>
      <c r="AF629">
        <v>0</v>
      </c>
      <c r="AI629" s="151">
        <v>0</v>
      </c>
      <c r="AJ629" s="151">
        <v>0</v>
      </c>
      <c r="AM629" s="212">
        <v>0</v>
      </c>
      <c r="AN629" s="212">
        <v>0</v>
      </c>
      <c r="AQ629" s="221">
        <v>0</v>
      </c>
      <c r="AR629" s="221">
        <v>0</v>
      </c>
      <c r="AU629" s="223">
        <v>0</v>
      </c>
      <c r="AV629" s="223">
        <v>0</v>
      </c>
      <c r="AY629">
        <f>A629+1999</f>
        <v>2007</v>
      </c>
      <c r="AZ629" t="str">
        <f>VLOOKUP(B629,$BF$2:$BJ$75,4)</f>
        <v>Non-pine Units</v>
      </c>
      <c r="BA629" t="str">
        <f>VLOOKUP(B629,$BF$2:$BK$75,2)</f>
        <v>Strathcona</v>
      </c>
      <c r="BB629" t="str">
        <f>VLOOKUP(B629,$BF$2:$BK$75,3)</f>
        <v>Strathcona TSA</v>
      </c>
      <c r="BC629">
        <f>IF(B629&lt;40,B629,IF(VLOOKUP(B629,$BF$2:$BO$75,10,FALSE)="I",40,41))</f>
        <v>36</v>
      </c>
    </row>
    <row r="630" spans="1:55" ht="15" x14ac:dyDescent="0.25">
      <c r="A630">
        <v>8</v>
      </c>
      <c r="B630">
        <v>37</v>
      </c>
      <c r="E630">
        <v>0</v>
      </c>
      <c r="F630">
        <v>0</v>
      </c>
      <c r="I630">
        <v>0</v>
      </c>
      <c r="J630">
        <v>0</v>
      </c>
      <c r="M630">
        <v>112</v>
      </c>
      <c r="N630">
        <v>112</v>
      </c>
      <c r="O630">
        <v>176</v>
      </c>
      <c r="P630">
        <v>176</v>
      </c>
      <c r="S630">
        <v>192</v>
      </c>
      <c r="T630">
        <v>192</v>
      </c>
      <c r="W630">
        <v>176</v>
      </c>
      <c r="X630">
        <v>176</v>
      </c>
      <c r="AA630">
        <v>192</v>
      </c>
      <c r="AB630">
        <v>192</v>
      </c>
      <c r="AE630">
        <v>176</v>
      </c>
      <c r="AF630">
        <v>176</v>
      </c>
      <c r="AI630" s="151">
        <v>176</v>
      </c>
      <c r="AJ630" s="151">
        <v>176</v>
      </c>
      <c r="AM630" s="212">
        <v>176</v>
      </c>
      <c r="AN630" s="212">
        <v>176</v>
      </c>
      <c r="AQ630" s="221">
        <v>176</v>
      </c>
      <c r="AR630" s="221">
        <v>176</v>
      </c>
      <c r="AU630" s="223">
        <v>192</v>
      </c>
      <c r="AV630" s="223">
        <v>192</v>
      </c>
      <c r="AY630">
        <f>A630+1999</f>
        <v>2007</v>
      </c>
      <c r="AZ630" t="str">
        <f>VLOOKUP(B630,$BF$2:$BJ$75,4)</f>
        <v>Non-pine Units</v>
      </c>
      <c r="BA630" t="str">
        <f>VLOOKUP(B630,$BF$2:$BK$75,2)</f>
        <v>SunshineCoast</v>
      </c>
      <c r="BB630" t="str">
        <f>VLOOKUP(B630,$BF$2:$BK$75,3)</f>
        <v>Sunshine Coast TSA</v>
      </c>
      <c r="BC630">
        <f>IF(B630&lt;40,B630,IF(VLOOKUP(B630,$BF$2:$BO$75,10,FALSE)="I",40,41))</f>
        <v>37</v>
      </c>
    </row>
    <row r="631" spans="1:55" ht="15" x14ac:dyDescent="0.25">
      <c r="A631">
        <v>8</v>
      </c>
      <c r="B631">
        <v>38</v>
      </c>
      <c r="E631">
        <v>8368032</v>
      </c>
      <c r="F631">
        <v>64163184</v>
      </c>
      <c r="I631">
        <v>4916800</v>
      </c>
      <c r="J631">
        <v>74425424</v>
      </c>
      <c r="M631">
        <v>4540016</v>
      </c>
      <c r="N631">
        <v>70266832</v>
      </c>
      <c r="O631">
        <v>3899664</v>
      </c>
      <c r="P631">
        <v>70714288</v>
      </c>
      <c r="S631">
        <v>3932144</v>
      </c>
      <c r="T631">
        <v>70076512</v>
      </c>
      <c r="W631">
        <v>3869216</v>
      </c>
      <c r="X631">
        <v>70329664</v>
      </c>
      <c r="AA631">
        <v>3952064</v>
      </c>
      <c r="AB631">
        <v>70301664</v>
      </c>
      <c r="AE631">
        <v>3931536</v>
      </c>
      <c r="AF631">
        <v>70016256</v>
      </c>
      <c r="AI631" s="151">
        <v>3901600</v>
      </c>
      <c r="AJ631" s="151">
        <v>70079008</v>
      </c>
      <c r="AM631" s="212">
        <v>3879440</v>
      </c>
      <c r="AN631" s="212">
        <v>69966224</v>
      </c>
      <c r="AQ631" s="221">
        <v>3867680</v>
      </c>
      <c r="AR631" s="221">
        <v>69949728</v>
      </c>
      <c r="AU631" s="223">
        <v>3918064</v>
      </c>
      <c r="AV631" s="223">
        <v>69887392</v>
      </c>
      <c r="AY631">
        <f>A631+1999</f>
        <v>2007</v>
      </c>
      <c r="AZ631" t="str">
        <f>VLOOKUP(B631,$BF$2:$BJ$75,4)</f>
        <v>Pine Units</v>
      </c>
      <c r="BA631" t="str">
        <f>VLOOKUP(B631,$BF$2:$BK$75,2)</f>
        <v>Vanderhoof</v>
      </c>
      <c r="BB631" t="str">
        <f>VLOOKUP(B631,$BF$2:$BK$75,3)</f>
        <v>Vanderhoof Forest District</v>
      </c>
      <c r="BC631">
        <f>IF(B631&lt;40,B631,IF(VLOOKUP(B631,$BF$2:$BO$75,10,FALSE)="I",40,41))</f>
        <v>38</v>
      </c>
    </row>
    <row r="632" spans="1:55" ht="15" x14ac:dyDescent="0.25">
      <c r="A632">
        <v>8</v>
      </c>
      <c r="B632">
        <v>39</v>
      </c>
      <c r="E632">
        <v>15511440</v>
      </c>
      <c r="F632">
        <v>66265760</v>
      </c>
      <c r="I632">
        <v>15772800</v>
      </c>
      <c r="J632">
        <v>75639664</v>
      </c>
      <c r="M632">
        <v>15928384</v>
      </c>
      <c r="N632">
        <v>76330624</v>
      </c>
      <c r="O632">
        <v>17521808</v>
      </c>
      <c r="P632">
        <v>79798512</v>
      </c>
      <c r="S632">
        <v>17730656</v>
      </c>
      <c r="T632">
        <v>79679344</v>
      </c>
      <c r="W632">
        <v>17771888</v>
      </c>
      <c r="X632">
        <v>79801056</v>
      </c>
      <c r="AA632">
        <v>17730672</v>
      </c>
      <c r="AB632">
        <v>79822032</v>
      </c>
      <c r="AE632">
        <v>17602272</v>
      </c>
      <c r="AF632">
        <v>79443024</v>
      </c>
      <c r="AI632" s="151">
        <v>17597056</v>
      </c>
      <c r="AJ632" s="151">
        <v>79452064</v>
      </c>
      <c r="AM632" s="212">
        <v>17578880</v>
      </c>
      <c r="AN632" s="212">
        <v>79164160</v>
      </c>
      <c r="AQ632" s="221">
        <v>17570320</v>
      </c>
      <c r="AR632" s="221">
        <v>79249584</v>
      </c>
      <c r="AU632" s="223">
        <v>17524128</v>
      </c>
      <c r="AV632" s="223">
        <v>79183760</v>
      </c>
      <c r="AY632">
        <f>A632+1999</f>
        <v>2007</v>
      </c>
      <c r="AZ632" t="str">
        <f>VLOOKUP(B632,$BF$2:$BJ$75,4)</f>
        <v>Pine Units</v>
      </c>
      <c r="BA632" t="str">
        <f>VLOOKUP(B632,$BF$2:$BK$75,2)</f>
        <v>WilliamsLake</v>
      </c>
      <c r="BB632" t="str">
        <f>VLOOKUP(B632,$BF$2:$BK$75,3)</f>
        <v>Williams Lake TSA</v>
      </c>
      <c r="BC632">
        <f>IF(B632&lt;40,B632,IF(VLOOKUP(B632,$BF$2:$BO$75,10,FALSE)="I",40,41))</f>
        <v>39</v>
      </c>
    </row>
    <row r="633" spans="1:55" ht="15" x14ac:dyDescent="0.25">
      <c r="A633">
        <v>8</v>
      </c>
      <c r="B633">
        <v>40</v>
      </c>
      <c r="E633">
        <v>0</v>
      </c>
      <c r="F633">
        <v>0</v>
      </c>
      <c r="I633">
        <v>2240</v>
      </c>
      <c r="J633">
        <v>2240</v>
      </c>
      <c r="M633">
        <v>0</v>
      </c>
      <c r="N633">
        <v>0</v>
      </c>
      <c r="O633">
        <v>0</v>
      </c>
      <c r="P633">
        <v>0</v>
      </c>
      <c r="S633">
        <v>0</v>
      </c>
      <c r="T633">
        <v>0</v>
      </c>
      <c r="W633">
        <v>0</v>
      </c>
      <c r="X633">
        <v>0</v>
      </c>
      <c r="AA633">
        <v>0</v>
      </c>
      <c r="AB633">
        <v>0</v>
      </c>
      <c r="AE633">
        <v>0</v>
      </c>
      <c r="AF633">
        <v>0</v>
      </c>
      <c r="AI633" s="151">
        <v>0</v>
      </c>
      <c r="AJ633" s="151">
        <v>0</v>
      </c>
      <c r="AM633" s="212">
        <v>0</v>
      </c>
      <c r="AN633" s="212">
        <v>0</v>
      </c>
      <c r="AQ633" s="221">
        <v>0</v>
      </c>
      <c r="AR633" s="221">
        <v>0</v>
      </c>
      <c r="AU633" s="223">
        <v>0</v>
      </c>
      <c r="AV633" s="223">
        <v>0</v>
      </c>
      <c r="AY633">
        <f>A633+1999</f>
        <v>2007</v>
      </c>
      <c r="AZ633" t="str">
        <f>VLOOKUP(B633,$BF$2:$BJ$75,4)</f>
        <v>Interior TFLs</v>
      </c>
      <c r="BA633" t="str">
        <f>VLOOKUP(B633,$BF$2:$BK$75,2)</f>
        <v>InteriorTFLs</v>
      </c>
      <c r="BB633" t="str">
        <f>VLOOKUP(B633,$BF$2:$BK$75,3)</f>
        <v>Interior TFLs</v>
      </c>
      <c r="BC633">
        <f>IF(B633&lt;40,B633,IF(VLOOKUP(B633,$BF$2:$BO$75,10,FALSE)="I",40,41))</f>
        <v>40</v>
      </c>
    </row>
    <row r="634" spans="1:55" ht="15" x14ac:dyDescent="0.25">
      <c r="A634">
        <v>8</v>
      </c>
      <c r="B634">
        <v>40</v>
      </c>
      <c r="E634">
        <v>0</v>
      </c>
      <c r="F634">
        <v>0</v>
      </c>
      <c r="I634">
        <v>0</v>
      </c>
      <c r="J634">
        <v>48</v>
      </c>
      <c r="M634">
        <v>0</v>
      </c>
      <c r="N634">
        <v>0</v>
      </c>
      <c r="O634">
        <v>0</v>
      </c>
      <c r="P634">
        <v>0</v>
      </c>
      <c r="S634">
        <v>0</v>
      </c>
      <c r="T634">
        <v>0</v>
      </c>
      <c r="W634">
        <v>0</v>
      </c>
      <c r="X634">
        <v>0</v>
      </c>
      <c r="AA634">
        <v>0</v>
      </c>
      <c r="AB634">
        <v>0</v>
      </c>
      <c r="AE634">
        <v>0</v>
      </c>
      <c r="AF634">
        <v>0</v>
      </c>
      <c r="AI634" s="151">
        <v>0</v>
      </c>
      <c r="AJ634" s="151">
        <v>0</v>
      </c>
      <c r="AM634" s="212">
        <v>0</v>
      </c>
      <c r="AN634" s="212">
        <v>0</v>
      </c>
      <c r="AQ634" s="221">
        <v>0</v>
      </c>
      <c r="AR634" s="221">
        <v>0</v>
      </c>
      <c r="AU634" s="223">
        <v>0</v>
      </c>
      <c r="AV634" s="223">
        <v>0</v>
      </c>
      <c r="AY634">
        <f>A634+1999</f>
        <v>2007</v>
      </c>
      <c r="AZ634" t="str">
        <f>VLOOKUP(B634,$BF$2:$BJ$75,4)</f>
        <v>Interior TFLs</v>
      </c>
      <c r="BA634" t="str">
        <f>VLOOKUP(B634,$BF$2:$BK$75,2)</f>
        <v>InteriorTFLs</v>
      </c>
      <c r="BB634" t="str">
        <f>VLOOKUP(B634,$BF$2:$BK$75,3)</f>
        <v>Interior TFLs</v>
      </c>
      <c r="BC634">
        <f>IF(B634&lt;40,B634,IF(VLOOKUP(B634,$BF$2:$BO$75,10,FALSE)="I",40,41))</f>
        <v>40</v>
      </c>
    </row>
    <row r="635" spans="1:55" ht="15" x14ac:dyDescent="0.25">
      <c r="A635">
        <v>8</v>
      </c>
      <c r="B635">
        <v>40</v>
      </c>
      <c r="E635">
        <v>0</v>
      </c>
      <c r="F635">
        <v>0</v>
      </c>
      <c r="I635">
        <v>1824</v>
      </c>
      <c r="J635">
        <v>2224</v>
      </c>
      <c r="M635">
        <v>560</v>
      </c>
      <c r="N635">
        <v>560</v>
      </c>
      <c r="O635">
        <v>192</v>
      </c>
      <c r="P635">
        <v>192</v>
      </c>
      <c r="S635">
        <v>192</v>
      </c>
      <c r="T635">
        <v>192</v>
      </c>
      <c r="W635">
        <v>192</v>
      </c>
      <c r="X635">
        <v>192</v>
      </c>
      <c r="AA635">
        <v>192</v>
      </c>
      <c r="AB635">
        <v>192</v>
      </c>
      <c r="AE635">
        <v>192</v>
      </c>
      <c r="AF635">
        <v>192</v>
      </c>
      <c r="AI635" s="151">
        <v>192</v>
      </c>
      <c r="AJ635" s="151">
        <v>192</v>
      </c>
      <c r="AM635" s="212">
        <v>192</v>
      </c>
      <c r="AN635" s="212">
        <v>192</v>
      </c>
      <c r="AQ635" s="221">
        <v>192</v>
      </c>
      <c r="AR635" s="221">
        <v>192</v>
      </c>
      <c r="AU635" s="223">
        <v>192</v>
      </c>
      <c r="AV635" s="223">
        <v>192</v>
      </c>
      <c r="AY635">
        <f>A635+1999</f>
        <v>2007</v>
      </c>
      <c r="AZ635" t="str">
        <f>VLOOKUP(B635,$BF$2:$BJ$75,4)</f>
        <v>Interior TFLs</v>
      </c>
      <c r="BA635" t="str">
        <f>VLOOKUP(B635,$BF$2:$BK$75,2)</f>
        <v>InteriorTFLs</v>
      </c>
      <c r="BB635" t="str">
        <f>VLOOKUP(B635,$BF$2:$BK$75,3)</f>
        <v>Interior TFLs</v>
      </c>
      <c r="BC635">
        <f>IF(B635&lt;40,B635,IF(VLOOKUP(B635,$BF$2:$BO$75,10,FALSE)="I",40,41))</f>
        <v>40</v>
      </c>
    </row>
    <row r="636" spans="1:55" ht="15" x14ac:dyDescent="0.25">
      <c r="A636">
        <v>8</v>
      </c>
      <c r="B636">
        <v>40</v>
      </c>
      <c r="E636">
        <v>91536</v>
      </c>
      <c r="F636">
        <v>123312</v>
      </c>
      <c r="I636">
        <v>18416</v>
      </c>
      <c r="J636">
        <v>24112</v>
      </c>
      <c r="M636">
        <v>2784</v>
      </c>
      <c r="N636">
        <v>11120</v>
      </c>
      <c r="O636">
        <v>512</v>
      </c>
      <c r="P636">
        <v>7936</v>
      </c>
      <c r="S636">
        <v>512</v>
      </c>
      <c r="T636">
        <v>8192</v>
      </c>
      <c r="W636">
        <v>512</v>
      </c>
      <c r="X636">
        <v>6272</v>
      </c>
      <c r="AA636">
        <v>560</v>
      </c>
      <c r="AB636">
        <v>9184</v>
      </c>
      <c r="AE636">
        <v>512</v>
      </c>
      <c r="AF636">
        <v>7616</v>
      </c>
      <c r="AI636" s="151">
        <v>560</v>
      </c>
      <c r="AJ636" s="151">
        <v>9408</v>
      </c>
      <c r="AM636" s="212">
        <v>560</v>
      </c>
      <c r="AN636" s="212">
        <v>8432</v>
      </c>
      <c r="AQ636" s="221">
        <v>512</v>
      </c>
      <c r="AR636" s="221">
        <v>9056</v>
      </c>
      <c r="AU636" s="223">
        <v>528</v>
      </c>
      <c r="AV636" s="223">
        <v>7824</v>
      </c>
      <c r="AY636">
        <f>A636+1999</f>
        <v>2007</v>
      </c>
      <c r="AZ636" t="str">
        <f>VLOOKUP(B636,$BF$2:$BJ$75,4)</f>
        <v>Interior TFLs</v>
      </c>
      <c r="BA636" t="str">
        <f>VLOOKUP(B636,$BF$2:$BK$75,2)</f>
        <v>InteriorTFLs</v>
      </c>
      <c r="BB636" t="str">
        <f>VLOOKUP(B636,$BF$2:$BK$75,3)</f>
        <v>Interior TFLs</v>
      </c>
      <c r="BC636">
        <f>IF(B636&lt;40,B636,IF(VLOOKUP(B636,$BF$2:$BO$75,10,FALSE)="I",40,41))</f>
        <v>40</v>
      </c>
    </row>
    <row r="637" spans="1:55" ht="15" x14ac:dyDescent="0.25">
      <c r="A637">
        <v>8</v>
      </c>
      <c r="B637">
        <v>40</v>
      </c>
      <c r="E637">
        <v>6272</v>
      </c>
      <c r="F637">
        <v>13760</v>
      </c>
      <c r="I637">
        <v>3008</v>
      </c>
      <c r="J637">
        <v>4528</v>
      </c>
      <c r="M637">
        <v>320</v>
      </c>
      <c r="N637">
        <v>1600</v>
      </c>
      <c r="O637">
        <v>784</v>
      </c>
      <c r="P637">
        <v>2064</v>
      </c>
      <c r="S637">
        <v>784</v>
      </c>
      <c r="T637">
        <v>2064</v>
      </c>
      <c r="W637">
        <v>784</v>
      </c>
      <c r="X637">
        <v>2064</v>
      </c>
      <c r="AA637">
        <v>784</v>
      </c>
      <c r="AB637">
        <v>2064</v>
      </c>
      <c r="AE637">
        <v>784</v>
      </c>
      <c r="AF637">
        <v>2064</v>
      </c>
      <c r="AI637" s="151">
        <v>784</v>
      </c>
      <c r="AJ637" s="151">
        <v>2064</v>
      </c>
      <c r="AM637" s="212">
        <v>784</v>
      </c>
      <c r="AN637" s="212">
        <v>1840</v>
      </c>
      <c r="AQ637" s="221">
        <v>784</v>
      </c>
      <c r="AR637" s="221">
        <v>1840</v>
      </c>
      <c r="AU637" s="223">
        <v>784</v>
      </c>
      <c r="AV637" s="223">
        <v>1840</v>
      </c>
      <c r="AY637">
        <f>A637+1999</f>
        <v>2007</v>
      </c>
      <c r="AZ637" t="str">
        <f>VLOOKUP(B637,$BF$2:$BJ$75,4)</f>
        <v>Interior TFLs</v>
      </c>
      <c r="BA637" t="str">
        <f>VLOOKUP(B637,$BF$2:$BK$75,2)</f>
        <v>InteriorTFLs</v>
      </c>
      <c r="BB637" t="str">
        <f>VLOOKUP(B637,$BF$2:$BK$75,3)</f>
        <v>Interior TFLs</v>
      </c>
      <c r="BC637">
        <f>IF(B637&lt;40,B637,IF(VLOOKUP(B637,$BF$2:$BO$75,10,FALSE)="I",40,41))</f>
        <v>40</v>
      </c>
    </row>
    <row r="638" spans="1:55" ht="15" x14ac:dyDescent="0.25">
      <c r="A638">
        <v>8</v>
      </c>
      <c r="B638">
        <v>40</v>
      </c>
      <c r="E638">
        <v>116272</v>
      </c>
      <c r="F638">
        <v>189152</v>
      </c>
      <c r="I638">
        <v>139968</v>
      </c>
      <c r="J638">
        <v>213424</v>
      </c>
      <c r="M638">
        <v>22704</v>
      </c>
      <c r="N638">
        <v>62208</v>
      </c>
      <c r="O638">
        <v>6624</v>
      </c>
      <c r="P638">
        <v>45040</v>
      </c>
      <c r="S638">
        <v>10432</v>
      </c>
      <c r="T638">
        <v>51728</v>
      </c>
      <c r="W638">
        <v>7696</v>
      </c>
      <c r="X638">
        <v>44640</v>
      </c>
      <c r="AA638">
        <v>6096</v>
      </c>
      <c r="AB638">
        <v>46304</v>
      </c>
      <c r="AE638">
        <v>13104</v>
      </c>
      <c r="AF638">
        <v>51040</v>
      </c>
      <c r="AI638" s="151">
        <v>8848</v>
      </c>
      <c r="AJ638" s="151">
        <v>51360</v>
      </c>
      <c r="AM638" s="212">
        <v>7456</v>
      </c>
      <c r="AN638" s="212">
        <v>49360</v>
      </c>
      <c r="AQ638" s="221">
        <v>10704</v>
      </c>
      <c r="AR638" s="221">
        <v>55360</v>
      </c>
      <c r="AU638" s="223">
        <v>7856</v>
      </c>
      <c r="AV638" s="223">
        <v>48544</v>
      </c>
      <c r="AY638">
        <f>A638+1999</f>
        <v>2007</v>
      </c>
      <c r="AZ638" t="str">
        <f>VLOOKUP(B638,$BF$2:$BJ$75,4)</f>
        <v>Interior TFLs</v>
      </c>
      <c r="BA638" t="str">
        <f>VLOOKUP(B638,$BF$2:$BK$75,2)</f>
        <v>InteriorTFLs</v>
      </c>
      <c r="BB638" t="str">
        <f>VLOOKUP(B638,$BF$2:$BK$75,3)</f>
        <v>Interior TFLs</v>
      </c>
      <c r="BC638">
        <f>IF(B638&lt;40,B638,IF(VLOOKUP(B638,$BF$2:$BO$75,10,FALSE)="I",40,41))</f>
        <v>40</v>
      </c>
    </row>
    <row r="639" spans="1:55" ht="15" x14ac:dyDescent="0.25">
      <c r="A639">
        <v>8</v>
      </c>
      <c r="B639">
        <v>40</v>
      </c>
      <c r="E639">
        <v>2192</v>
      </c>
      <c r="F639">
        <v>3360</v>
      </c>
      <c r="I639">
        <v>11792</v>
      </c>
      <c r="J639">
        <v>19664</v>
      </c>
      <c r="M639">
        <v>5712</v>
      </c>
      <c r="N639">
        <v>13152</v>
      </c>
      <c r="O639">
        <v>18800</v>
      </c>
      <c r="P639">
        <v>26480</v>
      </c>
      <c r="S639">
        <v>16576</v>
      </c>
      <c r="T639">
        <v>24288</v>
      </c>
      <c r="W639">
        <v>18208</v>
      </c>
      <c r="X639">
        <v>26720</v>
      </c>
      <c r="AA639">
        <v>16144</v>
      </c>
      <c r="AB639">
        <v>24128</v>
      </c>
      <c r="AE639">
        <v>26224</v>
      </c>
      <c r="AF639">
        <v>33648</v>
      </c>
      <c r="AI639" s="151">
        <v>21376</v>
      </c>
      <c r="AJ639" s="151">
        <v>28704</v>
      </c>
      <c r="AM639" s="212">
        <v>18512</v>
      </c>
      <c r="AN639" s="212">
        <v>26512</v>
      </c>
      <c r="AQ639" s="221">
        <v>18864</v>
      </c>
      <c r="AR639" s="221">
        <v>26464</v>
      </c>
      <c r="AU639" s="223">
        <v>17440</v>
      </c>
      <c r="AV639" s="223">
        <v>27632</v>
      </c>
      <c r="AY639">
        <f>A639+1999</f>
        <v>2007</v>
      </c>
      <c r="AZ639" t="str">
        <f>VLOOKUP(B639,$BF$2:$BJ$75,4)</f>
        <v>Interior TFLs</v>
      </c>
      <c r="BA639" t="str">
        <f>VLOOKUP(B639,$BF$2:$BK$75,2)</f>
        <v>InteriorTFLs</v>
      </c>
      <c r="BB639" t="str">
        <f>VLOOKUP(B639,$BF$2:$BK$75,3)</f>
        <v>Interior TFLs</v>
      </c>
      <c r="BC639">
        <f>IF(B639&lt;40,B639,IF(VLOOKUP(B639,$BF$2:$BO$75,10,FALSE)="I",40,41))</f>
        <v>40</v>
      </c>
    </row>
    <row r="640" spans="1:55" ht="15" x14ac:dyDescent="0.25">
      <c r="A640">
        <v>8</v>
      </c>
      <c r="B640">
        <v>40</v>
      </c>
      <c r="E640">
        <v>126992</v>
      </c>
      <c r="F640">
        <v>1491680</v>
      </c>
      <c r="I640">
        <v>58512</v>
      </c>
      <c r="J640">
        <v>1629152</v>
      </c>
      <c r="M640">
        <v>30992</v>
      </c>
      <c r="N640">
        <v>1541024</v>
      </c>
      <c r="O640">
        <v>20736</v>
      </c>
      <c r="P640">
        <v>1537424</v>
      </c>
      <c r="S640">
        <v>26400</v>
      </c>
      <c r="T640">
        <v>1498432</v>
      </c>
      <c r="W640">
        <v>28240</v>
      </c>
      <c r="X640">
        <v>1548512</v>
      </c>
      <c r="AA640">
        <v>26096</v>
      </c>
      <c r="AB640">
        <v>1550080</v>
      </c>
      <c r="AE640">
        <v>23968</v>
      </c>
      <c r="AF640">
        <v>1441472</v>
      </c>
      <c r="AI640" s="151">
        <v>24320</v>
      </c>
      <c r="AJ640" s="151">
        <v>1433264</v>
      </c>
      <c r="AM640" s="212">
        <v>19216</v>
      </c>
      <c r="AN640" s="212">
        <v>1351056</v>
      </c>
      <c r="AQ640" s="221">
        <v>19584</v>
      </c>
      <c r="AR640" s="221">
        <v>1330544</v>
      </c>
      <c r="AU640" s="223">
        <v>20496</v>
      </c>
      <c r="AV640" s="223">
        <v>1328544</v>
      </c>
      <c r="AY640">
        <f>A640+1999</f>
        <v>2007</v>
      </c>
      <c r="AZ640" t="str">
        <f>VLOOKUP(B640,$BF$2:$BJ$75,4)</f>
        <v>Interior TFLs</v>
      </c>
      <c r="BA640" t="str">
        <f>VLOOKUP(B640,$BF$2:$BK$75,2)</f>
        <v>InteriorTFLs</v>
      </c>
      <c r="BB640" t="str">
        <f>VLOOKUP(B640,$BF$2:$BK$75,3)</f>
        <v>Interior TFLs</v>
      </c>
      <c r="BC640">
        <f>IF(B640&lt;40,B640,IF(VLOOKUP(B640,$BF$2:$BO$75,10,FALSE)="I",40,41))</f>
        <v>40</v>
      </c>
    </row>
    <row r="641" spans="1:55" ht="15" x14ac:dyDescent="0.25">
      <c r="A641">
        <v>8</v>
      </c>
      <c r="B641">
        <v>40</v>
      </c>
      <c r="E641">
        <v>422688</v>
      </c>
      <c r="F641">
        <v>2535920</v>
      </c>
      <c r="I641">
        <v>88192</v>
      </c>
      <c r="J641">
        <v>3358064</v>
      </c>
      <c r="M641">
        <v>26528</v>
      </c>
      <c r="N641">
        <v>3113616</v>
      </c>
      <c r="O641">
        <v>34560</v>
      </c>
      <c r="P641">
        <v>3090480</v>
      </c>
      <c r="S641">
        <v>31216</v>
      </c>
      <c r="T641">
        <v>2776176</v>
      </c>
      <c r="W641">
        <v>37744</v>
      </c>
      <c r="X641">
        <v>2881488</v>
      </c>
      <c r="AA641">
        <v>36304</v>
      </c>
      <c r="AB641">
        <v>2891792</v>
      </c>
      <c r="AE641">
        <v>27776</v>
      </c>
      <c r="AF641">
        <v>2813584</v>
      </c>
      <c r="AI641" s="151">
        <v>31984</v>
      </c>
      <c r="AJ641" s="151">
        <v>2788544</v>
      </c>
      <c r="AM641" s="212">
        <v>27984</v>
      </c>
      <c r="AN641" s="212">
        <v>2722800</v>
      </c>
      <c r="AQ641" s="221">
        <v>27568</v>
      </c>
      <c r="AR641" s="221">
        <v>2729776</v>
      </c>
      <c r="AU641" s="223">
        <v>24432</v>
      </c>
      <c r="AV641" s="223">
        <v>2738720</v>
      </c>
      <c r="AY641">
        <f>A641+1999</f>
        <v>2007</v>
      </c>
      <c r="AZ641" t="str">
        <f>VLOOKUP(B641,$BF$2:$BJ$75,4)</f>
        <v>Interior TFLs</v>
      </c>
      <c r="BA641" t="str">
        <f>VLOOKUP(B641,$BF$2:$BK$75,2)</f>
        <v>InteriorTFLs</v>
      </c>
      <c r="BB641" t="str">
        <f>VLOOKUP(B641,$BF$2:$BK$75,3)</f>
        <v>Interior TFLs</v>
      </c>
      <c r="BC641">
        <f>IF(B641&lt;40,B641,IF(VLOOKUP(B641,$BF$2:$BO$75,10,FALSE)="I",40,41))</f>
        <v>40</v>
      </c>
    </row>
    <row r="642" spans="1:55" ht="15" x14ac:dyDescent="0.25">
      <c r="A642">
        <v>8</v>
      </c>
      <c r="B642">
        <v>40</v>
      </c>
      <c r="E642">
        <v>105936</v>
      </c>
      <c r="F642">
        <v>387248</v>
      </c>
      <c r="I642">
        <v>120464</v>
      </c>
      <c r="J642">
        <v>561408</v>
      </c>
      <c r="M642">
        <v>58576</v>
      </c>
      <c r="N642">
        <v>502384</v>
      </c>
      <c r="O642">
        <v>34416</v>
      </c>
      <c r="P642">
        <v>513168</v>
      </c>
      <c r="S642">
        <v>45392</v>
      </c>
      <c r="T642">
        <v>515808</v>
      </c>
      <c r="W642">
        <v>43920</v>
      </c>
      <c r="X642">
        <v>517760</v>
      </c>
      <c r="AA642">
        <v>44512</v>
      </c>
      <c r="AB642">
        <v>515168</v>
      </c>
      <c r="AE642">
        <v>38880</v>
      </c>
      <c r="AF642">
        <v>503504</v>
      </c>
      <c r="AI642" s="151">
        <v>43296</v>
      </c>
      <c r="AJ642" s="151">
        <v>500560</v>
      </c>
      <c r="AM642" s="212">
        <v>36864</v>
      </c>
      <c r="AN642" s="212">
        <v>487648</v>
      </c>
      <c r="AQ642" s="221">
        <v>36944</v>
      </c>
      <c r="AR642" s="221">
        <v>481248</v>
      </c>
      <c r="AU642" s="223">
        <v>42592</v>
      </c>
      <c r="AV642" s="223">
        <v>474688</v>
      </c>
      <c r="AY642">
        <f>A642+1999</f>
        <v>2007</v>
      </c>
      <c r="AZ642" t="str">
        <f>VLOOKUP(B642,$BF$2:$BJ$75,4)</f>
        <v>Interior TFLs</v>
      </c>
      <c r="BA642" t="str">
        <f>VLOOKUP(B642,$BF$2:$BK$75,2)</f>
        <v>InteriorTFLs</v>
      </c>
      <c r="BB642" t="str">
        <f>VLOOKUP(B642,$BF$2:$BK$75,3)</f>
        <v>Interior TFLs</v>
      </c>
      <c r="BC642">
        <f>IF(B642&lt;40,B642,IF(VLOOKUP(B642,$BF$2:$BO$75,10,FALSE)="I",40,41))</f>
        <v>40</v>
      </c>
    </row>
    <row r="643" spans="1:55" ht="15" x14ac:dyDescent="0.25">
      <c r="A643">
        <v>8</v>
      </c>
      <c r="B643">
        <v>40</v>
      </c>
      <c r="E643">
        <v>291504</v>
      </c>
      <c r="F643">
        <v>636720</v>
      </c>
      <c r="I643">
        <v>339360</v>
      </c>
      <c r="J643">
        <v>596944</v>
      </c>
      <c r="M643">
        <v>131984</v>
      </c>
      <c r="N643">
        <v>349680</v>
      </c>
      <c r="O643">
        <v>51536</v>
      </c>
      <c r="P643">
        <v>273264</v>
      </c>
      <c r="S643">
        <v>50464</v>
      </c>
      <c r="T643">
        <v>271920</v>
      </c>
      <c r="W643">
        <v>55024</v>
      </c>
      <c r="X643">
        <v>273376</v>
      </c>
      <c r="AA643">
        <v>55568</v>
      </c>
      <c r="AB643">
        <v>279344</v>
      </c>
      <c r="AE643">
        <v>49056</v>
      </c>
      <c r="AF643">
        <v>260208</v>
      </c>
      <c r="AI643" s="151">
        <v>54768</v>
      </c>
      <c r="AJ643" s="151">
        <v>269120</v>
      </c>
      <c r="AM643" s="212">
        <v>44992</v>
      </c>
      <c r="AN643" s="212">
        <v>254240</v>
      </c>
      <c r="AQ643" s="221">
        <v>49040</v>
      </c>
      <c r="AR643" s="221">
        <v>256160</v>
      </c>
      <c r="AU643" s="223">
        <v>46320</v>
      </c>
      <c r="AV643" s="223">
        <v>254992</v>
      </c>
      <c r="AY643">
        <f>A643+1999</f>
        <v>2007</v>
      </c>
      <c r="AZ643" t="str">
        <f>VLOOKUP(B643,$BF$2:$BJ$75,4)</f>
        <v>Interior TFLs</v>
      </c>
      <c r="BA643" t="str">
        <f>VLOOKUP(B643,$BF$2:$BK$75,2)</f>
        <v>InteriorTFLs</v>
      </c>
      <c r="BB643" t="str">
        <f>VLOOKUP(B643,$BF$2:$BK$75,3)</f>
        <v>Interior TFLs</v>
      </c>
      <c r="BC643">
        <f>IF(B643&lt;40,B643,IF(VLOOKUP(B643,$BF$2:$BO$75,10,FALSE)="I",40,41))</f>
        <v>40</v>
      </c>
    </row>
    <row r="644" spans="1:55" ht="15" x14ac:dyDescent="0.25">
      <c r="A644">
        <v>8</v>
      </c>
      <c r="B644">
        <v>40</v>
      </c>
      <c r="E644">
        <v>147296</v>
      </c>
      <c r="F644">
        <v>575248</v>
      </c>
      <c r="I644">
        <v>108048</v>
      </c>
      <c r="J644">
        <v>769728</v>
      </c>
      <c r="M644">
        <v>99760</v>
      </c>
      <c r="N644">
        <v>729184</v>
      </c>
      <c r="O644">
        <v>102832</v>
      </c>
      <c r="P644">
        <v>734432</v>
      </c>
      <c r="S644">
        <v>93792</v>
      </c>
      <c r="T644">
        <v>748048</v>
      </c>
      <c r="W644">
        <v>99360</v>
      </c>
      <c r="X644">
        <v>732928</v>
      </c>
      <c r="AA644">
        <v>100272</v>
      </c>
      <c r="AB644">
        <v>726224</v>
      </c>
      <c r="AE644">
        <v>87920</v>
      </c>
      <c r="AF644">
        <v>686704</v>
      </c>
      <c r="AI644" s="151">
        <v>91600</v>
      </c>
      <c r="AJ644" s="151">
        <v>695456</v>
      </c>
      <c r="AM644" s="212">
        <v>59728</v>
      </c>
      <c r="AN644" s="212">
        <v>652528</v>
      </c>
      <c r="AQ644" s="221">
        <v>69728</v>
      </c>
      <c r="AR644" s="221">
        <v>657472</v>
      </c>
      <c r="AU644" s="223">
        <v>69056</v>
      </c>
      <c r="AV644" s="223">
        <v>670720</v>
      </c>
      <c r="AY644">
        <f>A644+1999</f>
        <v>2007</v>
      </c>
      <c r="AZ644" t="str">
        <f>VLOOKUP(B644,$BF$2:$BJ$75,4)</f>
        <v>Interior TFLs</v>
      </c>
      <c r="BA644" t="str">
        <f>VLOOKUP(B644,$BF$2:$BK$75,2)</f>
        <v>InteriorTFLs</v>
      </c>
      <c r="BB644" t="str">
        <f>VLOOKUP(B644,$BF$2:$BK$75,3)</f>
        <v>Interior TFLs</v>
      </c>
      <c r="BC644">
        <f>IF(B644&lt;40,B644,IF(VLOOKUP(B644,$BF$2:$BO$75,10,FALSE)="I",40,41))</f>
        <v>40</v>
      </c>
    </row>
    <row r="645" spans="1:55" ht="15" x14ac:dyDescent="0.25">
      <c r="A645">
        <v>8</v>
      </c>
      <c r="B645">
        <v>40</v>
      </c>
      <c r="E645">
        <v>1436576</v>
      </c>
      <c r="F645">
        <v>11542080</v>
      </c>
      <c r="I645">
        <v>592992</v>
      </c>
      <c r="J645">
        <v>14841280</v>
      </c>
      <c r="M645">
        <v>319392</v>
      </c>
      <c r="N645">
        <v>14103584</v>
      </c>
      <c r="O645">
        <v>139568</v>
      </c>
      <c r="P645">
        <v>13706480</v>
      </c>
      <c r="S645">
        <v>122224</v>
      </c>
      <c r="T645">
        <v>13131760</v>
      </c>
      <c r="W645">
        <v>132576</v>
      </c>
      <c r="X645">
        <v>13359296</v>
      </c>
      <c r="AA645">
        <v>131792</v>
      </c>
      <c r="AB645">
        <v>13280048</v>
      </c>
      <c r="AE645">
        <v>130960</v>
      </c>
      <c r="AF645">
        <v>12958496</v>
      </c>
      <c r="AI645" s="151">
        <v>125920</v>
      </c>
      <c r="AJ645" s="151">
        <v>12975920</v>
      </c>
      <c r="AM645" s="212">
        <v>119120</v>
      </c>
      <c r="AN645" s="212">
        <v>12855120</v>
      </c>
      <c r="AQ645" s="221">
        <v>126192</v>
      </c>
      <c r="AR645" s="221">
        <v>12860320</v>
      </c>
      <c r="AU645" s="223">
        <v>117728</v>
      </c>
      <c r="AV645" s="223">
        <v>12886864</v>
      </c>
      <c r="AY645">
        <f>A645+1999</f>
        <v>2007</v>
      </c>
      <c r="AZ645" t="str">
        <f>VLOOKUP(B645,$BF$2:$BJ$75,4)</f>
        <v>Interior TFLs</v>
      </c>
      <c r="BA645" t="str">
        <f>VLOOKUP(B645,$BF$2:$BK$75,2)</f>
        <v>InteriorTFLs</v>
      </c>
      <c r="BB645" t="str">
        <f>VLOOKUP(B645,$BF$2:$BK$75,3)</f>
        <v>Interior TFLs</v>
      </c>
      <c r="BC645">
        <f>IF(B645&lt;40,B645,IF(VLOOKUP(B645,$BF$2:$BO$75,10,FALSE)="I",40,41))</f>
        <v>40</v>
      </c>
    </row>
    <row r="646" spans="1:55" ht="15" x14ac:dyDescent="0.25">
      <c r="A646">
        <v>8</v>
      </c>
      <c r="B646">
        <v>40</v>
      </c>
      <c r="E646">
        <v>693632</v>
      </c>
      <c r="F646">
        <v>2223680</v>
      </c>
      <c r="I646">
        <v>1014416</v>
      </c>
      <c r="J646">
        <v>3483152</v>
      </c>
      <c r="M646">
        <v>406848</v>
      </c>
      <c r="N646">
        <v>2431632</v>
      </c>
      <c r="O646">
        <v>135712</v>
      </c>
      <c r="P646">
        <v>2149216</v>
      </c>
      <c r="S646">
        <v>178192</v>
      </c>
      <c r="T646">
        <v>2184560</v>
      </c>
      <c r="W646">
        <v>179280</v>
      </c>
      <c r="X646">
        <v>2241696</v>
      </c>
      <c r="AA646">
        <v>180672</v>
      </c>
      <c r="AB646">
        <v>2240896</v>
      </c>
      <c r="AE646">
        <v>176608</v>
      </c>
      <c r="AF646">
        <v>2199456</v>
      </c>
      <c r="AI646" s="151">
        <v>165872</v>
      </c>
      <c r="AJ646" s="151">
        <v>2142560</v>
      </c>
      <c r="AM646" s="212">
        <v>164368</v>
      </c>
      <c r="AN646" s="212">
        <v>2103376</v>
      </c>
      <c r="AQ646" s="221">
        <v>160080</v>
      </c>
      <c r="AR646" s="221">
        <v>2141248</v>
      </c>
      <c r="AU646" s="223">
        <v>170096</v>
      </c>
      <c r="AV646" s="223">
        <v>2141984</v>
      </c>
      <c r="AY646">
        <f>A646+1999</f>
        <v>2007</v>
      </c>
      <c r="AZ646" t="str">
        <f>VLOOKUP(B646,$BF$2:$BJ$75,4)</f>
        <v>Interior TFLs</v>
      </c>
      <c r="BA646" t="str">
        <f>VLOOKUP(B646,$BF$2:$BK$75,2)</f>
        <v>InteriorTFLs</v>
      </c>
      <c r="BB646" t="str">
        <f>VLOOKUP(B646,$BF$2:$BK$75,3)</f>
        <v>Interior TFLs</v>
      </c>
      <c r="BC646">
        <f>IF(B646&lt;40,B646,IF(VLOOKUP(B646,$BF$2:$BO$75,10,FALSE)="I",40,41))</f>
        <v>40</v>
      </c>
    </row>
    <row r="647" spans="1:55" ht="15" x14ac:dyDescent="0.25">
      <c r="A647">
        <v>8</v>
      </c>
      <c r="B647">
        <v>40</v>
      </c>
      <c r="E647">
        <v>300368</v>
      </c>
      <c r="F647">
        <v>968064</v>
      </c>
      <c r="I647">
        <v>443424</v>
      </c>
      <c r="J647">
        <v>1706480</v>
      </c>
      <c r="M647">
        <v>338032</v>
      </c>
      <c r="N647">
        <v>1505664</v>
      </c>
      <c r="O647">
        <v>258592</v>
      </c>
      <c r="P647">
        <v>1439776</v>
      </c>
      <c r="S647">
        <v>251776</v>
      </c>
      <c r="T647">
        <v>1384128</v>
      </c>
      <c r="W647">
        <v>272944</v>
      </c>
      <c r="X647">
        <v>1430656</v>
      </c>
      <c r="AA647">
        <v>252528</v>
      </c>
      <c r="AB647">
        <v>1414320</v>
      </c>
      <c r="AE647">
        <v>254320</v>
      </c>
      <c r="AF647">
        <v>1350528</v>
      </c>
      <c r="AI647" s="151">
        <v>257168</v>
      </c>
      <c r="AJ647" s="151">
        <v>1353808</v>
      </c>
      <c r="AM647" s="212">
        <v>226608</v>
      </c>
      <c r="AN647" s="212">
        <v>1336720</v>
      </c>
      <c r="AQ647" s="221">
        <v>240768</v>
      </c>
      <c r="AR647" s="221">
        <v>1334224</v>
      </c>
      <c r="AU647" s="223">
        <v>235216</v>
      </c>
      <c r="AV647" s="223">
        <v>1324208</v>
      </c>
      <c r="AY647">
        <f>A647+1999</f>
        <v>2007</v>
      </c>
      <c r="AZ647" t="str">
        <f>VLOOKUP(B647,$BF$2:$BJ$75,4)</f>
        <v>Interior TFLs</v>
      </c>
      <c r="BA647" t="str">
        <f>VLOOKUP(B647,$BF$2:$BK$75,2)</f>
        <v>InteriorTFLs</v>
      </c>
      <c r="BB647" t="str">
        <f>VLOOKUP(B647,$BF$2:$BK$75,3)</f>
        <v>Interior TFLs</v>
      </c>
      <c r="BC647">
        <f>IF(B647&lt;40,B647,IF(VLOOKUP(B647,$BF$2:$BO$75,10,FALSE)="I",40,41))</f>
        <v>40</v>
      </c>
    </row>
    <row r="648" spans="1:55" ht="15" x14ac:dyDescent="0.25">
      <c r="A648">
        <v>8</v>
      </c>
      <c r="B648">
        <v>40</v>
      </c>
      <c r="E648">
        <v>394208</v>
      </c>
      <c r="F648">
        <v>2131792</v>
      </c>
      <c r="I648">
        <v>395200</v>
      </c>
      <c r="J648">
        <v>2612992</v>
      </c>
      <c r="M648">
        <v>301232</v>
      </c>
      <c r="N648">
        <v>2371056</v>
      </c>
      <c r="O648">
        <v>261856</v>
      </c>
      <c r="P648">
        <v>2349904</v>
      </c>
      <c r="S648">
        <v>254560</v>
      </c>
      <c r="T648">
        <v>2303248</v>
      </c>
      <c r="W648">
        <v>256704</v>
      </c>
      <c r="X648">
        <v>2348480</v>
      </c>
      <c r="AA648">
        <v>260624</v>
      </c>
      <c r="AB648">
        <v>2338256</v>
      </c>
      <c r="AE648">
        <v>262496</v>
      </c>
      <c r="AF648">
        <v>2285856</v>
      </c>
      <c r="AI648" s="151">
        <v>270352</v>
      </c>
      <c r="AJ648" s="151">
        <v>2278864</v>
      </c>
      <c r="AM648" s="212">
        <v>248432</v>
      </c>
      <c r="AN648" s="212">
        <v>2247664</v>
      </c>
      <c r="AQ648" s="221">
        <v>253776</v>
      </c>
      <c r="AR648" s="221">
        <v>2234608</v>
      </c>
      <c r="AU648" s="223">
        <v>256704</v>
      </c>
      <c r="AV648" s="223">
        <v>2245424</v>
      </c>
      <c r="AY648">
        <f>A648+1999</f>
        <v>2007</v>
      </c>
      <c r="AZ648" t="str">
        <f>VLOOKUP(B648,$BF$2:$BJ$75,4)</f>
        <v>Interior TFLs</v>
      </c>
      <c r="BA648" t="str">
        <f>VLOOKUP(B648,$BF$2:$BK$75,2)</f>
        <v>InteriorTFLs</v>
      </c>
      <c r="BB648" t="str">
        <f>VLOOKUP(B648,$BF$2:$BK$75,3)</f>
        <v>Interior TFLs</v>
      </c>
      <c r="BC648">
        <f>IF(B648&lt;40,B648,IF(VLOOKUP(B648,$BF$2:$BO$75,10,FALSE)="I",40,41))</f>
        <v>40</v>
      </c>
    </row>
    <row r="649" spans="1:55" ht="15" x14ac:dyDescent="0.25">
      <c r="A649">
        <v>8</v>
      </c>
      <c r="B649">
        <v>40</v>
      </c>
      <c r="E649">
        <v>819760</v>
      </c>
      <c r="F649">
        <v>2761952</v>
      </c>
      <c r="I649">
        <v>1425232</v>
      </c>
      <c r="J649">
        <v>3865152</v>
      </c>
      <c r="M649">
        <v>970352</v>
      </c>
      <c r="N649">
        <v>3139280</v>
      </c>
      <c r="O649">
        <v>897472</v>
      </c>
      <c r="P649">
        <v>3108960</v>
      </c>
      <c r="S649">
        <v>905408</v>
      </c>
      <c r="T649">
        <v>2919968</v>
      </c>
      <c r="W649">
        <v>893824</v>
      </c>
      <c r="X649">
        <v>3000928</v>
      </c>
      <c r="AA649">
        <v>903488</v>
      </c>
      <c r="AB649">
        <v>3024128</v>
      </c>
      <c r="AE649">
        <v>897136</v>
      </c>
      <c r="AF649">
        <v>2922096</v>
      </c>
      <c r="AI649" s="151">
        <v>893840</v>
      </c>
      <c r="AJ649" s="151">
        <v>2899072</v>
      </c>
      <c r="AM649" s="212">
        <v>883392</v>
      </c>
      <c r="AN649" s="212">
        <v>2871056</v>
      </c>
      <c r="AQ649" s="221">
        <v>900720</v>
      </c>
      <c r="AR649" s="221">
        <v>2906608</v>
      </c>
      <c r="AU649" s="223">
        <v>874464</v>
      </c>
      <c r="AV649" s="223">
        <v>2871072</v>
      </c>
      <c r="AY649">
        <f>A649+1999</f>
        <v>2007</v>
      </c>
      <c r="AZ649" t="str">
        <f>VLOOKUP(B649,$BF$2:$BJ$75,4)</f>
        <v>Interior TFLs</v>
      </c>
      <c r="BA649" t="str">
        <f>VLOOKUP(B649,$BF$2:$BK$75,2)</f>
        <v>InteriorTFLs</v>
      </c>
      <c r="BB649" t="str">
        <f>VLOOKUP(B649,$BF$2:$BK$75,3)</f>
        <v>Interior TFLs</v>
      </c>
      <c r="BC649">
        <f>IF(B649&lt;40,B649,IF(VLOOKUP(B649,$BF$2:$BO$75,10,FALSE)="I",40,41))</f>
        <v>40</v>
      </c>
    </row>
    <row r="650" spans="1:55" ht="15" x14ac:dyDescent="0.25">
      <c r="A650">
        <v>8</v>
      </c>
      <c r="B650">
        <v>40</v>
      </c>
      <c r="E650">
        <v>439280</v>
      </c>
      <c r="F650">
        <v>972512</v>
      </c>
      <c r="I650">
        <v>1165536</v>
      </c>
      <c r="J650">
        <v>2716096</v>
      </c>
      <c r="M650">
        <v>939088</v>
      </c>
      <c r="N650">
        <v>2508624</v>
      </c>
      <c r="O650">
        <v>964352</v>
      </c>
      <c r="P650">
        <v>2549328</v>
      </c>
      <c r="S650">
        <v>1004272</v>
      </c>
      <c r="T650">
        <v>2601616</v>
      </c>
      <c r="W650">
        <v>1014192</v>
      </c>
      <c r="X650">
        <v>2602896</v>
      </c>
      <c r="AA650">
        <v>1000720</v>
      </c>
      <c r="AB650">
        <v>2587792</v>
      </c>
      <c r="AE650">
        <v>1003680</v>
      </c>
      <c r="AF650">
        <v>2561008</v>
      </c>
      <c r="AI650" s="151">
        <v>997424</v>
      </c>
      <c r="AJ650" s="151">
        <v>2532816</v>
      </c>
      <c r="AM650" s="212">
        <v>977904</v>
      </c>
      <c r="AN650" s="212">
        <v>2518848</v>
      </c>
      <c r="AQ650" s="221">
        <v>974768</v>
      </c>
      <c r="AR650" s="221">
        <v>2525344</v>
      </c>
      <c r="AU650" s="223">
        <v>944352</v>
      </c>
      <c r="AV650" s="223">
        <v>2511792</v>
      </c>
      <c r="AY650">
        <f>A650+1999</f>
        <v>2007</v>
      </c>
      <c r="AZ650" t="str">
        <f>VLOOKUP(B650,$BF$2:$BJ$75,4)</f>
        <v>Interior TFLs</v>
      </c>
      <c r="BA650" t="str">
        <f>VLOOKUP(B650,$BF$2:$BK$75,2)</f>
        <v>InteriorTFLs</v>
      </c>
      <c r="BB650" t="str">
        <f>VLOOKUP(B650,$BF$2:$BK$75,3)</f>
        <v>Interior TFLs</v>
      </c>
      <c r="BC650">
        <f>IF(B650&lt;40,B650,IF(VLOOKUP(B650,$BF$2:$BO$75,10,FALSE)="I",40,41))</f>
        <v>40</v>
      </c>
    </row>
    <row r="651" spans="1:55" ht="15" x14ac:dyDescent="0.25">
      <c r="A651">
        <v>8</v>
      </c>
      <c r="B651">
        <v>40</v>
      </c>
      <c r="E651">
        <v>726464</v>
      </c>
      <c r="F651">
        <v>1179792</v>
      </c>
      <c r="I651">
        <v>745376</v>
      </c>
      <c r="J651">
        <v>1173296</v>
      </c>
      <c r="M651">
        <v>403920</v>
      </c>
      <c r="N651">
        <v>697120</v>
      </c>
      <c r="O651">
        <v>5455632</v>
      </c>
      <c r="P651">
        <v>5793120</v>
      </c>
      <c r="S651">
        <v>5401664</v>
      </c>
      <c r="T651">
        <v>5734576</v>
      </c>
      <c r="W651">
        <v>5452928</v>
      </c>
      <c r="X651">
        <v>5783152</v>
      </c>
      <c r="AA651">
        <v>5439136</v>
      </c>
      <c r="AB651">
        <v>5773744</v>
      </c>
      <c r="AE651">
        <v>5369648</v>
      </c>
      <c r="AF651">
        <v>5696096</v>
      </c>
      <c r="AI651" s="151">
        <v>5386608</v>
      </c>
      <c r="AJ651" s="151">
        <v>5712144</v>
      </c>
      <c r="AM651" s="212">
        <v>5273200</v>
      </c>
      <c r="AN651" s="212">
        <v>5597712</v>
      </c>
      <c r="AQ651" s="221">
        <v>5242496</v>
      </c>
      <c r="AR651" s="221">
        <v>5570720</v>
      </c>
      <c r="AU651" s="223">
        <v>5286864</v>
      </c>
      <c r="AV651" s="223">
        <v>5604864</v>
      </c>
      <c r="AY651">
        <f>A651+1999</f>
        <v>2007</v>
      </c>
      <c r="AZ651" t="str">
        <f>VLOOKUP(B651,$BF$2:$BJ$75,4)</f>
        <v>Interior TFLs</v>
      </c>
      <c r="BA651" t="str">
        <f>VLOOKUP(B651,$BF$2:$BK$75,2)</f>
        <v>InteriorTFLs</v>
      </c>
      <c r="BB651" t="str">
        <f>VLOOKUP(B651,$BF$2:$BK$75,3)</f>
        <v>Interior TFLs</v>
      </c>
      <c r="BC651">
        <f>IF(B651&lt;40,B651,IF(VLOOKUP(B651,$BF$2:$BO$75,10,FALSE)="I",40,41))</f>
        <v>40</v>
      </c>
    </row>
    <row r="652" spans="1:55" ht="15" x14ac:dyDescent="0.25">
      <c r="A652">
        <v>8</v>
      </c>
      <c r="B652">
        <v>41</v>
      </c>
      <c r="E652">
        <v>0</v>
      </c>
      <c r="F652">
        <v>0</v>
      </c>
      <c r="I652">
        <v>0</v>
      </c>
      <c r="J652">
        <v>0</v>
      </c>
      <c r="M652">
        <v>0</v>
      </c>
      <c r="N652">
        <v>0</v>
      </c>
      <c r="O652">
        <v>0</v>
      </c>
      <c r="P652">
        <v>0</v>
      </c>
      <c r="S652">
        <v>0</v>
      </c>
      <c r="T652">
        <v>0</v>
      </c>
      <c r="W652">
        <v>0</v>
      </c>
      <c r="X652">
        <v>0</v>
      </c>
      <c r="AA652">
        <v>0</v>
      </c>
      <c r="AB652">
        <v>0</v>
      </c>
      <c r="AE652">
        <v>0</v>
      </c>
      <c r="AF652">
        <v>0</v>
      </c>
      <c r="AI652" s="151">
        <v>0</v>
      </c>
      <c r="AJ652" s="151">
        <v>0</v>
      </c>
      <c r="AM652" s="212">
        <v>0</v>
      </c>
      <c r="AN652" s="212">
        <v>0</v>
      </c>
      <c r="AQ652" s="221">
        <v>0</v>
      </c>
      <c r="AR652" s="221">
        <v>0</v>
      </c>
      <c r="AU652" s="223">
        <v>0</v>
      </c>
      <c r="AV652" s="223">
        <v>0</v>
      </c>
      <c r="AY652">
        <f>A652+1999</f>
        <v>2007</v>
      </c>
      <c r="AZ652" t="str">
        <f>VLOOKUP(B652,$BF$2:$BJ$75,4)</f>
        <v>Coast TFLs</v>
      </c>
      <c r="BA652" t="str">
        <f>VLOOKUP(B652,$BF$2:$BK$75,2)</f>
        <v>CoastTFLs</v>
      </c>
      <c r="BB652" t="str">
        <f>VLOOKUP(B652,$BF$2:$BK$75,3)</f>
        <v>Coast TFLs</v>
      </c>
      <c r="BC652">
        <f>IF(B652&lt;40,B652,IF(VLOOKUP(B652,$BF$2:$BO$75,10,FALSE)="I",40,41))</f>
        <v>41</v>
      </c>
    </row>
    <row r="653" spans="1:55" ht="15" x14ac:dyDescent="0.25">
      <c r="A653">
        <v>8</v>
      </c>
      <c r="B653">
        <v>41</v>
      </c>
      <c r="E653">
        <v>0</v>
      </c>
      <c r="F653">
        <v>0</v>
      </c>
      <c r="I653">
        <v>0</v>
      </c>
      <c r="J653">
        <v>0</v>
      </c>
      <c r="M653">
        <v>0</v>
      </c>
      <c r="N653">
        <v>0</v>
      </c>
      <c r="O653">
        <v>0</v>
      </c>
      <c r="P653">
        <v>0</v>
      </c>
      <c r="S653">
        <v>0</v>
      </c>
      <c r="T653">
        <v>0</v>
      </c>
      <c r="W653">
        <v>0</v>
      </c>
      <c r="X653">
        <v>0</v>
      </c>
      <c r="AA653">
        <v>0</v>
      </c>
      <c r="AB653">
        <v>0</v>
      </c>
      <c r="AE653">
        <v>0</v>
      </c>
      <c r="AF653">
        <v>0</v>
      </c>
      <c r="AI653" s="151">
        <v>0</v>
      </c>
      <c r="AJ653" s="151">
        <v>0</v>
      </c>
      <c r="AM653" s="212">
        <v>0</v>
      </c>
      <c r="AN653" s="212">
        <v>0</v>
      </c>
      <c r="AQ653" s="221">
        <v>0</v>
      </c>
      <c r="AR653" s="221">
        <v>0</v>
      </c>
      <c r="AU653" s="223">
        <v>0</v>
      </c>
      <c r="AV653" s="223">
        <v>0</v>
      </c>
      <c r="AY653">
        <f>A653+1999</f>
        <v>2007</v>
      </c>
      <c r="AZ653" t="str">
        <f>VLOOKUP(B653,$BF$2:$BJ$75,4)</f>
        <v>Coast TFLs</v>
      </c>
      <c r="BA653" t="str">
        <f>VLOOKUP(B653,$BF$2:$BK$75,2)</f>
        <v>CoastTFLs</v>
      </c>
      <c r="BB653" t="str">
        <f>VLOOKUP(B653,$BF$2:$BK$75,3)</f>
        <v>Coast TFLs</v>
      </c>
      <c r="BC653">
        <f>IF(B653&lt;40,B653,IF(VLOOKUP(B653,$BF$2:$BO$75,10,FALSE)="I",40,41))</f>
        <v>41</v>
      </c>
    </row>
    <row r="654" spans="1:55" ht="15" x14ac:dyDescent="0.25">
      <c r="A654">
        <v>8</v>
      </c>
      <c r="B654">
        <v>41</v>
      </c>
      <c r="E654">
        <v>0</v>
      </c>
      <c r="F654">
        <v>0</v>
      </c>
      <c r="I654">
        <v>0</v>
      </c>
      <c r="J654">
        <v>0</v>
      </c>
      <c r="M654">
        <v>0</v>
      </c>
      <c r="N654">
        <v>0</v>
      </c>
      <c r="O654">
        <v>0</v>
      </c>
      <c r="P654">
        <v>0</v>
      </c>
      <c r="S654">
        <v>0</v>
      </c>
      <c r="T654">
        <v>0</v>
      </c>
      <c r="W654">
        <v>0</v>
      </c>
      <c r="X654">
        <v>0</v>
      </c>
      <c r="AA654">
        <v>0</v>
      </c>
      <c r="AB654">
        <v>0</v>
      </c>
      <c r="AE654">
        <v>0</v>
      </c>
      <c r="AF654">
        <v>0</v>
      </c>
      <c r="AI654" s="151">
        <v>0</v>
      </c>
      <c r="AJ654" s="151">
        <v>0</v>
      </c>
      <c r="AM654" s="212">
        <v>0</v>
      </c>
      <c r="AN654" s="212">
        <v>0</v>
      </c>
      <c r="AQ654" s="221">
        <v>0</v>
      </c>
      <c r="AR654" s="221">
        <v>0</v>
      </c>
      <c r="AU654" s="223">
        <v>0</v>
      </c>
      <c r="AV654" s="223">
        <v>0</v>
      </c>
      <c r="AY654">
        <f>A654+1999</f>
        <v>2007</v>
      </c>
      <c r="AZ654" t="str">
        <f>VLOOKUP(B654,$BF$2:$BJ$75,4)</f>
        <v>Coast TFLs</v>
      </c>
      <c r="BA654" t="str">
        <f>VLOOKUP(B654,$BF$2:$BK$75,2)</f>
        <v>CoastTFLs</v>
      </c>
      <c r="BB654" t="str">
        <f>VLOOKUP(B654,$BF$2:$BK$75,3)</f>
        <v>Coast TFLs</v>
      </c>
      <c r="BC654">
        <f>IF(B654&lt;40,B654,IF(VLOOKUP(B654,$BF$2:$BO$75,10,FALSE)="I",40,41))</f>
        <v>41</v>
      </c>
    </row>
    <row r="655" spans="1:55" ht="15" x14ac:dyDescent="0.25">
      <c r="A655">
        <v>8</v>
      </c>
      <c r="B655">
        <v>41</v>
      </c>
      <c r="E655">
        <v>0</v>
      </c>
      <c r="F655">
        <v>0</v>
      </c>
      <c r="I655">
        <v>0</v>
      </c>
      <c r="J655">
        <v>0</v>
      </c>
      <c r="M655">
        <v>0</v>
      </c>
      <c r="N655">
        <v>0</v>
      </c>
      <c r="O655">
        <v>0</v>
      </c>
      <c r="P655">
        <v>0</v>
      </c>
      <c r="S655">
        <v>0</v>
      </c>
      <c r="T655">
        <v>0</v>
      </c>
      <c r="W655">
        <v>0</v>
      </c>
      <c r="X655">
        <v>0</v>
      </c>
      <c r="AA655">
        <v>0</v>
      </c>
      <c r="AB655">
        <v>0</v>
      </c>
      <c r="AE655">
        <v>0</v>
      </c>
      <c r="AF655">
        <v>0</v>
      </c>
      <c r="AI655" s="151">
        <v>0</v>
      </c>
      <c r="AJ655" s="151">
        <v>0</v>
      </c>
      <c r="AM655" s="212">
        <v>0</v>
      </c>
      <c r="AN655" s="212">
        <v>0</v>
      </c>
      <c r="AQ655" s="221">
        <v>0</v>
      </c>
      <c r="AR655" s="221">
        <v>0</v>
      </c>
      <c r="AU655" s="223">
        <v>0</v>
      </c>
      <c r="AV655" s="223">
        <v>0</v>
      </c>
      <c r="AY655">
        <f>A655+1999</f>
        <v>2007</v>
      </c>
      <c r="AZ655" t="str">
        <f>VLOOKUP(B655,$BF$2:$BJ$75,4)</f>
        <v>Coast TFLs</v>
      </c>
      <c r="BA655" t="str">
        <f>VLOOKUP(B655,$BF$2:$BK$75,2)</f>
        <v>CoastTFLs</v>
      </c>
      <c r="BB655" t="str">
        <f>VLOOKUP(B655,$BF$2:$BK$75,3)</f>
        <v>Coast TFLs</v>
      </c>
      <c r="BC655">
        <f>IF(B655&lt;40,B655,IF(VLOOKUP(B655,$BF$2:$BO$75,10,FALSE)="I",40,41))</f>
        <v>41</v>
      </c>
    </row>
    <row r="656" spans="1:55" ht="15" x14ac:dyDescent="0.25">
      <c r="A656">
        <v>8</v>
      </c>
      <c r="B656">
        <v>41</v>
      </c>
      <c r="E656">
        <v>0</v>
      </c>
      <c r="F656">
        <v>0</v>
      </c>
      <c r="I656">
        <v>0</v>
      </c>
      <c r="J656">
        <v>0</v>
      </c>
      <c r="M656">
        <v>0</v>
      </c>
      <c r="N656">
        <v>0</v>
      </c>
      <c r="O656">
        <v>0</v>
      </c>
      <c r="P656">
        <v>0</v>
      </c>
      <c r="S656">
        <v>0</v>
      </c>
      <c r="T656">
        <v>0</v>
      </c>
      <c r="W656">
        <v>0</v>
      </c>
      <c r="X656">
        <v>0</v>
      </c>
      <c r="AA656">
        <v>0</v>
      </c>
      <c r="AB656">
        <v>0</v>
      </c>
      <c r="AE656">
        <v>0</v>
      </c>
      <c r="AF656">
        <v>0</v>
      </c>
      <c r="AI656" s="151">
        <v>0</v>
      </c>
      <c r="AJ656" s="151">
        <v>0</v>
      </c>
      <c r="AM656" s="212">
        <v>0</v>
      </c>
      <c r="AN656" s="212">
        <v>0</v>
      </c>
      <c r="AQ656" s="221">
        <v>0</v>
      </c>
      <c r="AR656" s="221">
        <v>0</v>
      </c>
      <c r="AU656" s="223">
        <v>0</v>
      </c>
      <c r="AV656" s="223">
        <v>0</v>
      </c>
      <c r="AY656">
        <f>A656+1999</f>
        <v>2007</v>
      </c>
      <c r="AZ656" t="str">
        <f>VLOOKUP(B656,$BF$2:$BJ$75,4)</f>
        <v>Coast TFLs</v>
      </c>
      <c r="BA656" t="str">
        <f>VLOOKUP(B656,$BF$2:$BK$75,2)</f>
        <v>CoastTFLs</v>
      </c>
      <c r="BB656" t="str">
        <f>VLOOKUP(B656,$BF$2:$BK$75,3)</f>
        <v>Coast TFLs</v>
      </c>
      <c r="BC656">
        <f>IF(B656&lt;40,B656,IF(VLOOKUP(B656,$BF$2:$BO$75,10,FALSE)="I",40,41))</f>
        <v>41</v>
      </c>
    </row>
    <row r="657" spans="1:55" ht="15" x14ac:dyDescent="0.25">
      <c r="A657">
        <v>8</v>
      </c>
      <c r="B657">
        <v>41</v>
      </c>
      <c r="E657">
        <v>0</v>
      </c>
      <c r="F657">
        <v>0</v>
      </c>
      <c r="I657">
        <v>0</v>
      </c>
      <c r="J657">
        <v>0</v>
      </c>
      <c r="M657">
        <v>0</v>
      </c>
      <c r="N657">
        <v>0</v>
      </c>
      <c r="O657">
        <v>0</v>
      </c>
      <c r="P657">
        <v>0</v>
      </c>
      <c r="S657">
        <v>0</v>
      </c>
      <c r="T657">
        <v>0</v>
      </c>
      <c r="W657">
        <v>0</v>
      </c>
      <c r="X657">
        <v>0</v>
      </c>
      <c r="AA657">
        <v>0</v>
      </c>
      <c r="AB657">
        <v>0</v>
      </c>
      <c r="AE657">
        <v>0</v>
      </c>
      <c r="AF657">
        <v>0</v>
      </c>
      <c r="AI657" s="151">
        <v>0</v>
      </c>
      <c r="AJ657" s="151">
        <v>0</v>
      </c>
      <c r="AM657" s="212">
        <v>0</v>
      </c>
      <c r="AN657" s="212">
        <v>0</v>
      </c>
      <c r="AQ657" s="221">
        <v>0</v>
      </c>
      <c r="AR657" s="221">
        <v>0</v>
      </c>
      <c r="AU657" s="223">
        <v>0</v>
      </c>
      <c r="AV657" s="223">
        <v>0</v>
      </c>
      <c r="AY657">
        <f>A657+1999</f>
        <v>2007</v>
      </c>
      <c r="AZ657" t="str">
        <f>VLOOKUP(B657,$BF$2:$BJ$75,4)</f>
        <v>Coast TFLs</v>
      </c>
      <c r="BA657" t="str">
        <f>VLOOKUP(B657,$BF$2:$BK$75,2)</f>
        <v>CoastTFLs</v>
      </c>
      <c r="BB657" t="str">
        <f>VLOOKUP(B657,$BF$2:$BK$75,3)</f>
        <v>Coast TFLs</v>
      </c>
      <c r="BC657">
        <f>IF(B657&lt;40,B657,IF(VLOOKUP(B657,$BF$2:$BO$75,10,FALSE)="I",40,41))</f>
        <v>41</v>
      </c>
    </row>
    <row r="658" spans="1:55" ht="15" x14ac:dyDescent="0.25">
      <c r="A658">
        <v>8</v>
      </c>
      <c r="B658">
        <v>41</v>
      </c>
      <c r="E658">
        <v>0</v>
      </c>
      <c r="F658">
        <v>0</v>
      </c>
      <c r="I658">
        <v>0</v>
      </c>
      <c r="J658">
        <v>0</v>
      </c>
      <c r="M658">
        <v>128</v>
      </c>
      <c r="N658">
        <v>128</v>
      </c>
      <c r="O658">
        <v>0</v>
      </c>
      <c r="P658">
        <v>0</v>
      </c>
      <c r="S658">
        <v>0</v>
      </c>
      <c r="T658">
        <v>0</v>
      </c>
      <c r="W658">
        <v>48</v>
      </c>
      <c r="X658">
        <v>96</v>
      </c>
      <c r="AA658">
        <v>48</v>
      </c>
      <c r="AB658">
        <v>96</v>
      </c>
      <c r="AE658">
        <v>0</v>
      </c>
      <c r="AF658">
        <v>0</v>
      </c>
      <c r="AI658" s="151">
        <v>0</v>
      </c>
      <c r="AJ658" s="151">
        <v>0</v>
      </c>
      <c r="AM658" s="212">
        <v>0</v>
      </c>
      <c r="AN658" s="212">
        <v>0</v>
      </c>
      <c r="AQ658" s="221">
        <v>0</v>
      </c>
      <c r="AR658" s="221">
        <v>0</v>
      </c>
      <c r="AU658" s="223">
        <v>0</v>
      </c>
      <c r="AV658" s="223">
        <v>0</v>
      </c>
      <c r="AY658">
        <f>A658+1999</f>
        <v>2007</v>
      </c>
      <c r="AZ658" t="str">
        <f>VLOOKUP(B658,$BF$2:$BJ$75,4)</f>
        <v>Coast TFLs</v>
      </c>
      <c r="BA658" t="str">
        <f>VLOOKUP(B658,$BF$2:$BK$75,2)</f>
        <v>CoastTFLs</v>
      </c>
      <c r="BB658" t="str">
        <f>VLOOKUP(B658,$BF$2:$BK$75,3)</f>
        <v>Coast TFLs</v>
      </c>
      <c r="BC658">
        <f>IF(B658&lt;40,B658,IF(VLOOKUP(B658,$BF$2:$BO$75,10,FALSE)="I",40,41))</f>
        <v>41</v>
      </c>
    </row>
    <row r="659" spans="1:55" ht="15" x14ac:dyDescent="0.25">
      <c r="A659">
        <v>8</v>
      </c>
      <c r="B659">
        <v>41</v>
      </c>
      <c r="E659">
        <v>0</v>
      </c>
      <c r="F659">
        <v>0</v>
      </c>
      <c r="I659">
        <v>0</v>
      </c>
      <c r="J659">
        <v>0</v>
      </c>
      <c r="M659">
        <v>0</v>
      </c>
      <c r="N659">
        <v>0</v>
      </c>
      <c r="O659">
        <v>0</v>
      </c>
      <c r="P659">
        <v>0</v>
      </c>
      <c r="S659">
        <v>0</v>
      </c>
      <c r="T659">
        <v>0</v>
      </c>
      <c r="W659">
        <v>0</v>
      </c>
      <c r="X659">
        <v>0</v>
      </c>
      <c r="AA659">
        <v>0</v>
      </c>
      <c r="AB659">
        <v>0</v>
      </c>
      <c r="AE659">
        <v>0</v>
      </c>
      <c r="AF659">
        <v>0</v>
      </c>
      <c r="AI659" s="151">
        <v>0</v>
      </c>
      <c r="AJ659" s="151">
        <v>0</v>
      </c>
      <c r="AM659" s="212">
        <v>0</v>
      </c>
      <c r="AN659" s="212">
        <v>0</v>
      </c>
      <c r="AQ659" s="221">
        <v>0</v>
      </c>
      <c r="AR659" s="221">
        <v>0</v>
      </c>
      <c r="AU659" s="223">
        <v>0</v>
      </c>
      <c r="AV659" s="223">
        <v>0</v>
      </c>
      <c r="AY659">
        <f>A659+1999</f>
        <v>2007</v>
      </c>
      <c r="AZ659" t="str">
        <f>VLOOKUP(B659,$BF$2:$BJ$75,4)</f>
        <v>Coast TFLs</v>
      </c>
      <c r="BA659" t="str">
        <f>VLOOKUP(B659,$BF$2:$BK$75,2)</f>
        <v>CoastTFLs</v>
      </c>
      <c r="BB659" t="str">
        <f>VLOOKUP(B659,$BF$2:$BK$75,3)</f>
        <v>Coast TFLs</v>
      </c>
      <c r="BC659">
        <f>IF(B659&lt;40,B659,IF(VLOOKUP(B659,$BF$2:$BO$75,10,FALSE)="I",40,41))</f>
        <v>41</v>
      </c>
    </row>
    <row r="660" spans="1:55" ht="15" x14ac:dyDescent="0.25">
      <c r="A660">
        <v>8</v>
      </c>
      <c r="B660">
        <v>41</v>
      </c>
      <c r="E660">
        <v>0</v>
      </c>
      <c r="F660">
        <v>0</v>
      </c>
      <c r="I660">
        <v>0</v>
      </c>
      <c r="J660">
        <v>0</v>
      </c>
      <c r="M660">
        <v>0</v>
      </c>
      <c r="N660">
        <v>0</v>
      </c>
      <c r="O660">
        <v>0</v>
      </c>
      <c r="P660">
        <v>0</v>
      </c>
      <c r="S660">
        <v>0</v>
      </c>
      <c r="T660">
        <v>0</v>
      </c>
      <c r="W660">
        <v>0</v>
      </c>
      <c r="X660">
        <v>0</v>
      </c>
      <c r="AA660">
        <v>0</v>
      </c>
      <c r="AB660">
        <v>0</v>
      </c>
      <c r="AE660">
        <v>0</v>
      </c>
      <c r="AF660">
        <v>0</v>
      </c>
      <c r="AI660" s="151">
        <v>0</v>
      </c>
      <c r="AJ660" s="151">
        <v>0</v>
      </c>
      <c r="AM660" s="212">
        <v>0</v>
      </c>
      <c r="AN660" s="212">
        <v>0</v>
      </c>
      <c r="AQ660" s="221">
        <v>0</v>
      </c>
      <c r="AR660" s="221">
        <v>0</v>
      </c>
      <c r="AU660" s="223">
        <v>0</v>
      </c>
      <c r="AV660" s="223">
        <v>0</v>
      </c>
      <c r="AY660">
        <f>A660+1999</f>
        <v>2007</v>
      </c>
      <c r="AZ660" t="str">
        <f>VLOOKUP(B660,$BF$2:$BJ$75,4)</f>
        <v>Coast TFLs</v>
      </c>
      <c r="BA660" t="str">
        <f>VLOOKUP(B660,$BF$2:$BK$75,2)</f>
        <v>CoastTFLs</v>
      </c>
      <c r="BB660" t="str">
        <f>VLOOKUP(B660,$BF$2:$BK$75,3)</f>
        <v>Coast TFLs</v>
      </c>
      <c r="BC660">
        <f>IF(B660&lt;40,B660,IF(VLOOKUP(B660,$BF$2:$BO$75,10,FALSE)="I",40,41))</f>
        <v>41</v>
      </c>
    </row>
    <row r="661" spans="1:55" ht="15" x14ac:dyDescent="0.25">
      <c r="A661">
        <v>8</v>
      </c>
      <c r="B661">
        <v>41</v>
      </c>
      <c r="E661">
        <v>0</v>
      </c>
      <c r="F661">
        <v>0</v>
      </c>
      <c r="I661">
        <v>0</v>
      </c>
      <c r="J661">
        <v>0</v>
      </c>
      <c r="M661">
        <v>0</v>
      </c>
      <c r="N661">
        <v>0</v>
      </c>
      <c r="O661">
        <v>0</v>
      </c>
      <c r="P661">
        <v>0</v>
      </c>
      <c r="S661">
        <v>0</v>
      </c>
      <c r="T661">
        <v>0</v>
      </c>
      <c r="W661">
        <v>0</v>
      </c>
      <c r="X661">
        <v>0</v>
      </c>
      <c r="AA661">
        <v>0</v>
      </c>
      <c r="AB661">
        <v>0</v>
      </c>
      <c r="AE661">
        <v>0</v>
      </c>
      <c r="AF661">
        <v>0</v>
      </c>
      <c r="AI661" s="151">
        <v>0</v>
      </c>
      <c r="AJ661" s="151">
        <v>0</v>
      </c>
      <c r="AM661" s="212">
        <v>0</v>
      </c>
      <c r="AN661" s="212">
        <v>0</v>
      </c>
      <c r="AQ661" s="221">
        <v>0</v>
      </c>
      <c r="AR661" s="221">
        <v>0</v>
      </c>
      <c r="AU661" s="223">
        <v>0</v>
      </c>
      <c r="AV661" s="223">
        <v>0</v>
      </c>
      <c r="AY661">
        <f>A661+1999</f>
        <v>2007</v>
      </c>
      <c r="AZ661" t="str">
        <f>VLOOKUP(B661,$BF$2:$BJ$75,4)</f>
        <v>Coast TFLs</v>
      </c>
      <c r="BA661" t="str">
        <f>VLOOKUP(B661,$BF$2:$BK$75,2)</f>
        <v>CoastTFLs</v>
      </c>
      <c r="BB661" t="str">
        <f>VLOOKUP(B661,$BF$2:$BK$75,3)</f>
        <v>Coast TFLs</v>
      </c>
      <c r="BC661">
        <f>IF(B661&lt;40,B661,IF(VLOOKUP(B661,$BF$2:$BO$75,10,FALSE)="I",40,41))</f>
        <v>41</v>
      </c>
    </row>
    <row r="662" spans="1:55" ht="15" x14ac:dyDescent="0.25">
      <c r="A662">
        <v>8</v>
      </c>
      <c r="B662">
        <v>41</v>
      </c>
      <c r="E662">
        <v>0</v>
      </c>
      <c r="F662">
        <v>0</v>
      </c>
      <c r="I662">
        <v>0</v>
      </c>
      <c r="J662">
        <v>0</v>
      </c>
      <c r="M662">
        <v>0</v>
      </c>
      <c r="N662">
        <v>0</v>
      </c>
      <c r="O662">
        <v>0</v>
      </c>
      <c r="P662">
        <v>0</v>
      </c>
      <c r="S662">
        <v>0</v>
      </c>
      <c r="T662">
        <v>0</v>
      </c>
      <c r="W662">
        <v>0</v>
      </c>
      <c r="X662">
        <v>0</v>
      </c>
      <c r="AA662">
        <v>0</v>
      </c>
      <c r="AB662">
        <v>0</v>
      </c>
      <c r="AE662">
        <v>0</v>
      </c>
      <c r="AF662">
        <v>0</v>
      </c>
      <c r="AI662" s="151">
        <v>0</v>
      </c>
      <c r="AJ662" s="151">
        <v>0</v>
      </c>
      <c r="AM662" s="212">
        <v>0</v>
      </c>
      <c r="AN662" s="212">
        <v>0</v>
      </c>
      <c r="AQ662" s="221">
        <v>0</v>
      </c>
      <c r="AR662" s="221">
        <v>0</v>
      </c>
      <c r="AU662" s="223">
        <v>0</v>
      </c>
      <c r="AV662" s="223">
        <v>0</v>
      </c>
      <c r="AY662">
        <f>A662+1999</f>
        <v>2007</v>
      </c>
      <c r="AZ662" t="str">
        <f>VLOOKUP(B662,$BF$2:$BJ$75,4)</f>
        <v>Coast TFLs</v>
      </c>
      <c r="BA662" t="str">
        <f>VLOOKUP(B662,$BF$2:$BK$75,2)</f>
        <v>CoastTFLs</v>
      </c>
      <c r="BB662" t="str">
        <f>VLOOKUP(B662,$BF$2:$BK$75,3)</f>
        <v>Coast TFLs</v>
      </c>
      <c r="BC662">
        <f>IF(B662&lt;40,B662,IF(VLOOKUP(B662,$BF$2:$BO$75,10,FALSE)="I",40,41))</f>
        <v>41</v>
      </c>
    </row>
    <row r="663" spans="1:55" ht="15" x14ac:dyDescent="0.25">
      <c r="A663">
        <v>8</v>
      </c>
      <c r="B663">
        <v>41</v>
      </c>
      <c r="E663">
        <v>0</v>
      </c>
      <c r="F663">
        <v>0</v>
      </c>
      <c r="I663">
        <v>0</v>
      </c>
      <c r="J663">
        <v>0</v>
      </c>
      <c r="M663">
        <v>0</v>
      </c>
      <c r="N663">
        <v>0</v>
      </c>
      <c r="O663">
        <v>0</v>
      </c>
      <c r="P663">
        <v>0</v>
      </c>
      <c r="S663">
        <v>0</v>
      </c>
      <c r="T663">
        <v>0</v>
      </c>
      <c r="W663">
        <v>0</v>
      </c>
      <c r="X663">
        <v>0</v>
      </c>
      <c r="AA663">
        <v>0</v>
      </c>
      <c r="AB663">
        <v>0</v>
      </c>
      <c r="AE663">
        <v>0</v>
      </c>
      <c r="AF663">
        <v>0</v>
      </c>
      <c r="AI663" s="151">
        <v>0</v>
      </c>
      <c r="AJ663" s="151">
        <v>0</v>
      </c>
      <c r="AM663" s="212">
        <v>0</v>
      </c>
      <c r="AN663" s="212">
        <v>0</v>
      </c>
      <c r="AQ663" s="221">
        <v>0</v>
      </c>
      <c r="AR663" s="221">
        <v>0</v>
      </c>
      <c r="AU663" s="223">
        <v>0</v>
      </c>
      <c r="AV663" s="223">
        <v>0</v>
      </c>
      <c r="AY663">
        <f>A663+1999</f>
        <v>2007</v>
      </c>
      <c r="AZ663" t="str">
        <f>VLOOKUP(B663,$BF$2:$BJ$75,4)</f>
        <v>Coast TFLs</v>
      </c>
      <c r="BA663" t="str">
        <f>VLOOKUP(B663,$BF$2:$BK$75,2)</f>
        <v>CoastTFLs</v>
      </c>
      <c r="BB663" t="str">
        <f>VLOOKUP(B663,$BF$2:$BK$75,3)</f>
        <v>Coast TFLs</v>
      </c>
      <c r="BC663">
        <f>IF(B663&lt;40,B663,IF(VLOOKUP(B663,$BF$2:$BO$75,10,FALSE)="I",40,41))</f>
        <v>41</v>
      </c>
    </row>
    <row r="664" spans="1:55" ht="15" x14ac:dyDescent="0.25">
      <c r="A664">
        <v>8</v>
      </c>
      <c r="B664">
        <v>41</v>
      </c>
      <c r="E664">
        <v>0</v>
      </c>
      <c r="F664">
        <v>0</v>
      </c>
      <c r="I664">
        <v>0</v>
      </c>
      <c r="J664">
        <v>0</v>
      </c>
      <c r="M664">
        <v>0</v>
      </c>
      <c r="N664">
        <v>0</v>
      </c>
      <c r="O664">
        <v>0</v>
      </c>
      <c r="P664">
        <v>0</v>
      </c>
      <c r="S664">
        <v>0</v>
      </c>
      <c r="T664">
        <v>0</v>
      </c>
      <c r="W664">
        <v>0</v>
      </c>
      <c r="X664">
        <v>0</v>
      </c>
      <c r="AA664">
        <v>0</v>
      </c>
      <c r="AB664">
        <v>0</v>
      </c>
      <c r="AE664">
        <v>0</v>
      </c>
      <c r="AF664">
        <v>0</v>
      </c>
      <c r="AI664" s="151">
        <v>0</v>
      </c>
      <c r="AJ664" s="151">
        <v>0</v>
      </c>
      <c r="AM664" s="212">
        <v>0</v>
      </c>
      <c r="AN664" s="212">
        <v>0</v>
      </c>
      <c r="AQ664" s="221">
        <v>0</v>
      </c>
      <c r="AR664" s="221">
        <v>0</v>
      </c>
      <c r="AU664" s="223">
        <v>0</v>
      </c>
      <c r="AV664" s="223">
        <v>0</v>
      </c>
      <c r="AY664">
        <f>A664+1999</f>
        <v>2007</v>
      </c>
      <c r="AZ664" t="str">
        <f>VLOOKUP(B664,$BF$2:$BJ$75,4)</f>
        <v>Coast TFLs</v>
      </c>
      <c r="BA664" t="str">
        <f>VLOOKUP(B664,$BF$2:$BK$75,2)</f>
        <v>CoastTFLs</v>
      </c>
      <c r="BB664" t="str">
        <f>VLOOKUP(B664,$BF$2:$BK$75,3)</f>
        <v>Coast TFLs</v>
      </c>
      <c r="BC664">
        <f>IF(B664&lt;40,B664,IF(VLOOKUP(B664,$BF$2:$BO$75,10,FALSE)="I",40,41))</f>
        <v>41</v>
      </c>
    </row>
    <row r="665" spans="1:55" ht="15" x14ac:dyDescent="0.25">
      <c r="A665">
        <v>8</v>
      </c>
      <c r="B665">
        <v>41</v>
      </c>
      <c r="E665">
        <v>0</v>
      </c>
      <c r="F665">
        <v>0</v>
      </c>
      <c r="I665">
        <v>0</v>
      </c>
      <c r="J665">
        <v>0</v>
      </c>
      <c r="M665">
        <v>0</v>
      </c>
      <c r="N665">
        <v>0</v>
      </c>
      <c r="O665">
        <v>0</v>
      </c>
      <c r="P665">
        <v>0</v>
      </c>
      <c r="S665">
        <v>0</v>
      </c>
      <c r="T665">
        <v>0</v>
      </c>
      <c r="W665">
        <v>0</v>
      </c>
      <c r="X665">
        <v>0</v>
      </c>
      <c r="AA665">
        <v>0</v>
      </c>
      <c r="AB665">
        <v>0</v>
      </c>
      <c r="AE665">
        <v>0</v>
      </c>
      <c r="AF665">
        <v>0</v>
      </c>
      <c r="AI665" s="151">
        <v>0</v>
      </c>
      <c r="AJ665" s="151">
        <v>0</v>
      </c>
      <c r="AM665" s="212">
        <v>0</v>
      </c>
      <c r="AN665" s="212">
        <v>0</v>
      </c>
      <c r="AQ665" s="221">
        <v>0</v>
      </c>
      <c r="AR665" s="221">
        <v>0</v>
      </c>
      <c r="AU665" s="223">
        <v>0</v>
      </c>
      <c r="AV665" s="223">
        <v>0</v>
      </c>
      <c r="AY665">
        <f>A665+1999</f>
        <v>2007</v>
      </c>
      <c r="AZ665" t="str">
        <f>VLOOKUP(B665,$BF$2:$BJ$75,4)</f>
        <v>Coast TFLs</v>
      </c>
      <c r="BA665" t="str">
        <f>VLOOKUP(B665,$BF$2:$BK$75,2)</f>
        <v>CoastTFLs</v>
      </c>
      <c r="BB665" t="str">
        <f>VLOOKUP(B665,$BF$2:$BK$75,3)</f>
        <v>Coast TFLs</v>
      </c>
      <c r="BC665">
        <f>IF(B665&lt;40,B665,IF(VLOOKUP(B665,$BF$2:$BO$75,10,FALSE)="I",40,41))</f>
        <v>41</v>
      </c>
    </row>
    <row r="666" spans="1:55" ht="15" x14ac:dyDescent="0.25">
      <c r="A666">
        <v>8</v>
      </c>
      <c r="B666">
        <v>41</v>
      </c>
      <c r="E666">
        <v>0</v>
      </c>
      <c r="F666">
        <v>0</v>
      </c>
      <c r="I666">
        <v>0</v>
      </c>
      <c r="J666">
        <v>0</v>
      </c>
      <c r="M666">
        <v>0</v>
      </c>
      <c r="N666">
        <v>0</v>
      </c>
      <c r="O666">
        <v>0</v>
      </c>
      <c r="P666">
        <v>0</v>
      </c>
      <c r="S666">
        <v>0</v>
      </c>
      <c r="T666">
        <v>0</v>
      </c>
      <c r="W666">
        <v>0</v>
      </c>
      <c r="X666">
        <v>0</v>
      </c>
      <c r="AA666">
        <v>0</v>
      </c>
      <c r="AB666">
        <v>0</v>
      </c>
      <c r="AE666">
        <v>0</v>
      </c>
      <c r="AF666">
        <v>0</v>
      </c>
      <c r="AI666" s="151">
        <v>0</v>
      </c>
      <c r="AJ666" s="151">
        <v>0</v>
      </c>
      <c r="AM666" s="212">
        <v>0</v>
      </c>
      <c r="AN666" s="212">
        <v>0</v>
      </c>
      <c r="AQ666" s="221">
        <v>0</v>
      </c>
      <c r="AR666" s="221">
        <v>0</v>
      </c>
      <c r="AU666" s="223">
        <v>0</v>
      </c>
      <c r="AV666" s="223">
        <v>0</v>
      </c>
      <c r="AY666">
        <f>A666+1999</f>
        <v>2007</v>
      </c>
      <c r="AZ666" t="str">
        <f>VLOOKUP(B666,$BF$2:$BJ$75,4)</f>
        <v>Coast TFLs</v>
      </c>
      <c r="BA666" t="str">
        <f>VLOOKUP(B666,$BF$2:$BK$75,2)</f>
        <v>CoastTFLs</v>
      </c>
      <c r="BB666" t="str">
        <f>VLOOKUP(B666,$BF$2:$BK$75,3)</f>
        <v>Coast TFLs</v>
      </c>
      <c r="BC666">
        <f>IF(B666&lt;40,B666,IF(VLOOKUP(B666,$BF$2:$BO$75,10,FALSE)="I",40,41))</f>
        <v>41</v>
      </c>
    </row>
    <row r="667" spans="1:55" ht="15" x14ac:dyDescent="0.25">
      <c r="A667">
        <v>8</v>
      </c>
      <c r="B667">
        <v>41</v>
      </c>
      <c r="E667">
        <v>0</v>
      </c>
      <c r="F667">
        <v>0</v>
      </c>
      <c r="I667">
        <v>0</v>
      </c>
      <c r="J667">
        <v>0</v>
      </c>
      <c r="M667">
        <v>0</v>
      </c>
      <c r="N667">
        <v>0</v>
      </c>
      <c r="O667">
        <v>0</v>
      </c>
      <c r="P667">
        <v>0</v>
      </c>
      <c r="S667">
        <v>0</v>
      </c>
      <c r="T667">
        <v>0</v>
      </c>
      <c r="W667">
        <v>0</v>
      </c>
      <c r="X667">
        <v>0</v>
      </c>
      <c r="AA667">
        <v>0</v>
      </c>
      <c r="AB667">
        <v>0</v>
      </c>
      <c r="AE667">
        <v>0</v>
      </c>
      <c r="AF667">
        <v>0</v>
      </c>
      <c r="AI667" s="151">
        <v>0</v>
      </c>
      <c r="AJ667" s="151">
        <v>0</v>
      </c>
      <c r="AM667" s="212">
        <v>0</v>
      </c>
      <c r="AN667" s="212">
        <v>0</v>
      </c>
      <c r="AQ667" s="221">
        <v>0</v>
      </c>
      <c r="AR667" s="221">
        <v>0</v>
      </c>
      <c r="AU667" s="223">
        <v>0</v>
      </c>
      <c r="AV667" s="223">
        <v>0</v>
      </c>
      <c r="AY667">
        <f>A667+1999</f>
        <v>2007</v>
      </c>
      <c r="AZ667" t="str">
        <f>VLOOKUP(B667,$BF$2:$BJ$75,4)</f>
        <v>Coast TFLs</v>
      </c>
      <c r="BA667" t="str">
        <f>VLOOKUP(B667,$BF$2:$BK$75,2)</f>
        <v>CoastTFLs</v>
      </c>
      <c r="BB667" t="str">
        <f>VLOOKUP(B667,$BF$2:$BK$75,3)</f>
        <v>Coast TFLs</v>
      </c>
      <c r="BC667">
        <f>IF(B667&lt;40,B667,IF(VLOOKUP(B667,$BF$2:$BO$75,10,FALSE)="I",40,41))</f>
        <v>41</v>
      </c>
    </row>
    <row r="668" spans="1:55" ht="15" x14ac:dyDescent="0.25">
      <c r="A668">
        <v>9</v>
      </c>
      <c r="B668">
        <v>1</v>
      </c>
      <c r="E668">
        <v>6848272</v>
      </c>
      <c r="F668">
        <v>30146928</v>
      </c>
      <c r="I668">
        <v>5729968</v>
      </c>
      <c r="J668">
        <v>41862928</v>
      </c>
      <c r="M668">
        <v>3673200</v>
      </c>
      <c r="N668">
        <v>41908496</v>
      </c>
      <c r="Q668">
        <v>2691456</v>
      </c>
      <c r="R668">
        <v>41999136</v>
      </c>
      <c r="S668">
        <v>1864224</v>
      </c>
      <c r="T668">
        <v>41451248</v>
      </c>
      <c r="W668">
        <v>1855408</v>
      </c>
      <c r="X668">
        <v>41615600</v>
      </c>
      <c r="AA668">
        <v>1830064</v>
      </c>
      <c r="AB668">
        <v>41552464</v>
      </c>
      <c r="AE668">
        <v>1846288</v>
      </c>
      <c r="AF668">
        <v>41446464</v>
      </c>
      <c r="AI668" s="151">
        <v>1811472</v>
      </c>
      <c r="AJ668" s="151">
        <v>41401376</v>
      </c>
      <c r="AM668" s="212">
        <v>1838032</v>
      </c>
      <c r="AN668" s="212">
        <v>41397248</v>
      </c>
      <c r="AQ668" s="221">
        <v>1799424</v>
      </c>
      <c r="AR668" s="221">
        <v>41363152</v>
      </c>
      <c r="AU668" s="223">
        <v>1803376</v>
      </c>
      <c r="AV668" s="223">
        <v>41508976</v>
      </c>
      <c r="AY668">
        <f>A668+1999</f>
        <v>2008</v>
      </c>
      <c r="AZ668" t="str">
        <f>VLOOKUP(B668,$BF$2:$BJ$75,4)</f>
        <v>Pine Units</v>
      </c>
      <c r="BA668" t="str">
        <f>VLOOKUP(B668,$BF$2:$BK$75,2)</f>
        <v>100MileHouse</v>
      </c>
      <c r="BB668" t="str">
        <f>VLOOKUP(B668,$BF$2:$BK$75,3)</f>
        <v>100 Mile House TSA</v>
      </c>
      <c r="BC668">
        <f>IF(B668&lt;40,B668,IF(VLOOKUP(B668,$BF$2:$BO$75,10,FALSE)="I",40,41))</f>
        <v>1</v>
      </c>
    </row>
    <row r="669" spans="1:55" ht="15" x14ac:dyDescent="0.25">
      <c r="A669">
        <v>9</v>
      </c>
      <c r="B669">
        <v>2</v>
      </c>
      <c r="E669">
        <v>770096</v>
      </c>
      <c r="F669">
        <v>3091168</v>
      </c>
      <c r="I669">
        <v>1228576</v>
      </c>
      <c r="J669">
        <v>4793952</v>
      </c>
      <c r="M669">
        <v>910768</v>
      </c>
      <c r="N669">
        <v>3373248</v>
      </c>
      <c r="Q669">
        <v>281424</v>
      </c>
      <c r="R669">
        <v>2261600</v>
      </c>
      <c r="S669">
        <v>220176</v>
      </c>
      <c r="T669">
        <v>2185264</v>
      </c>
      <c r="W669">
        <v>236128</v>
      </c>
      <c r="X669">
        <v>2212624</v>
      </c>
      <c r="AA669">
        <v>241888</v>
      </c>
      <c r="AB669">
        <v>2271440</v>
      </c>
      <c r="AE669">
        <v>224432</v>
      </c>
      <c r="AF669">
        <v>2209344</v>
      </c>
      <c r="AI669" s="151">
        <v>224928</v>
      </c>
      <c r="AJ669" s="151">
        <v>2204576</v>
      </c>
      <c r="AM669" s="212">
        <v>219776</v>
      </c>
      <c r="AN669" s="212">
        <v>2209040</v>
      </c>
      <c r="AQ669" s="221">
        <v>222288</v>
      </c>
      <c r="AR669" s="221">
        <v>2178896</v>
      </c>
      <c r="AU669" s="223">
        <v>218304</v>
      </c>
      <c r="AV669" s="223">
        <v>2189056</v>
      </c>
      <c r="AY669">
        <f>A669+1999</f>
        <v>2008</v>
      </c>
      <c r="AZ669" t="str">
        <f>VLOOKUP(B669,$BF$2:$BJ$75,4)</f>
        <v>Pine Units</v>
      </c>
      <c r="BA669" t="str">
        <f>VLOOKUP(B669,$BF$2:$BK$75,2)</f>
        <v>Arrow</v>
      </c>
      <c r="BB669" t="str">
        <f>VLOOKUP(B669,$BF$2:$BK$75,3)</f>
        <v>Arrow TSA</v>
      </c>
      <c r="BC669">
        <f>IF(B669&lt;40,B669,IF(VLOOKUP(B669,$BF$2:$BO$75,10,FALSE)="I",40,41))</f>
        <v>2</v>
      </c>
    </row>
    <row r="670" spans="1:55" ht="15" x14ac:dyDescent="0.25">
      <c r="A670">
        <v>9</v>
      </c>
      <c r="B670">
        <v>3</v>
      </c>
      <c r="E670">
        <v>0</v>
      </c>
      <c r="F670">
        <v>0</v>
      </c>
      <c r="I670">
        <v>0</v>
      </c>
      <c r="J670">
        <v>0</v>
      </c>
      <c r="M670">
        <v>0</v>
      </c>
      <c r="N670">
        <v>0</v>
      </c>
      <c r="Q670">
        <v>0</v>
      </c>
      <c r="R670">
        <v>0</v>
      </c>
      <c r="S670">
        <v>0</v>
      </c>
      <c r="T670">
        <v>0</v>
      </c>
      <c r="W670">
        <v>0</v>
      </c>
      <c r="X670">
        <v>0</v>
      </c>
      <c r="AA670">
        <v>0</v>
      </c>
      <c r="AB670">
        <v>0</v>
      </c>
      <c r="AE670">
        <v>0</v>
      </c>
      <c r="AF670">
        <v>0</v>
      </c>
      <c r="AI670" s="151">
        <v>0</v>
      </c>
      <c r="AJ670" s="151">
        <v>0</v>
      </c>
      <c r="AM670" s="212">
        <v>0</v>
      </c>
      <c r="AN670" s="212">
        <v>0</v>
      </c>
      <c r="AQ670" s="221">
        <v>0</v>
      </c>
      <c r="AR670" s="221">
        <v>0</v>
      </c>
      <c r="AU670" s="223">
        <v>0</v>
      </c>
      <c r="AV670" s="223">
        <v>0</v>
      </c>
      <c r="AY670">
        <f>A670+1999</f>
        <v>2008</v>
      </c>
      <c r="AZ670" t="str">
        <f>VLOOKUP(B670,$BF$2:$BJ$75,4)</f>
        <v>Non-pine Units</v>
      </c>
      <c r="BA670" t="str">
        <f>VLOOKUP(B670,$BF$2:$BK$75,2)</f>
        <v>Arrowsmith</v>
      </c>
      <c r="BB670" t="str">
        <f>VLOOKUP(B670,$BF$2:$BK$75,3)</f>
        <v>Arrowsmith TSA</v>
      </c>
      <c r="BC670">
        <f>IF(B670&lt;40,B670,IF(VLOOKUP(B670,$BF$2:$BO$75,10,FALSE)="I",40,41))</f>
        <v>3</v>
      </c>
    </row>
    <row r="671" spans="1:55" ht="15" x14ac:dyDescent="0.25">
      <c r="A671">
        <v>9</v>
      </c>
      <c r="B671">
        <v>4</v>
      </c>
      <c r="E671">
        <v>1075792</v>
      </c>
      <c r="F671">
        <v>2328752</v>
      </c>
      <c r="I671">
        <v>1929648</v>
      </c>
      <c r="J671">
        <v>3491040</v>
      </c>
      <c r="M671">
        <v>805088</v>
      </c>
      <c r="N671">
        <v>1506544</v>
      </c>
      <c r="Q671">
        <v>208272</v>
      </c>
      <c r="R671">
        <v>691616</v>
      </c>
      <c r="S671">
        <v>88080</v>
      </c>
      <c r="T671">
        <v>584336</v>
      </c>
      <c r="W671">
        <v>95728</v>
      </c>
      <c r="X671">
        <v>579920</v>
      </c>
      <c r="AA671">
        <v>98272</v>
      </c>
      <c r="AB671">
        <v>586800</v>
      </c>
      <c r="AE671">
        <v>97200</v>
      </c>
      <c r="AF671">
        <v>584592</v>
      </c>
      <c r="AI671" s="151">
        <v>94464</v>
      </c>
      <c r="AJ671" s="151">
        <v>595552</v>
      </c>
      <c r="AM671" s="212">
        <v>97472</v>
      </c>
      <c r="AN671" s="212">
        <v>571200</v>
      </c>
      <c r="AQ671" s="221">
        <v>95296</v>
      </c>
      <c r="AR671" s="221">
        <v>598736</v>
      </c>
      <c r="AU671" s="223">
        <v>91120</v>
      </c>
      <c r="AV671" s="223">
        <v>580432</v>
      </c>
      <c r="AY671">
        <f>A671+1999</f>
        <v>2008</v>
      </c>
      <c r="AZ671" t="str">
        <f>VLOOKUP(B671,$BF$2:$BJ$75,4)</f>
        <v>Pine Units</v>
      </c>
      <c r="BA671" t="str">
        <f>VLOOKUP(B671,$BF$2:$BK$75,2)</f>
        <v>Boundary</v>
      </c>
      <c r="BB671" t="str">
        <f>VLOOKUP(B671,$BF$2:$BK$75,3)</f>
        <v>Boundary TSA</v>
      </c>
      <c r="BC671">
        <f>IF(B671&lt;40,B671,IF(VLOOKUP(B671,$BF$2:$BO$75,10,FALSE)="I",40,41))</f>
        <v>4</v>
      </c>
    </row>
    <row r="672" spans="1:55" ht="15" x14ac:dyDescent="0.25">
      <c r="A672">
        <v>9</v>
      </c>
      <c r="B672">
        <v>5</v>
      </c>
      <c r="E672">
        <v>1072160</v>
      </c>
      <c r="F672">
        <v>2643312</v>
      </c>
      <c r="I672">
        <v>2367408</v>
      </c>
      <c r="J672">
        <v>4262176</v>
      </c>
      <c r="M672">
        <v>914848</v>
      </c>
      <c r="N672">
        <v>1623024</v>
      </c>
      <c r="Q672">
        <v>641200</v>
      </c>
      <c r="R672">
        <v>1281440</v>
      </c>
      <c r="S672">
        <v>376256</v>
      </c>
      <c r="T672">
        <v>1030576</v>
      </c>
      <c r="W672">
        <v>425488</v>
      </c>
      <c r="X672">
        <v>1069168</v>
      </c>
      <c r="AA672">
        <v>572144</v>
      </c>
      <c r="AB672">
        <v>1268000</v>
      </c>
      <c r="AE672">
        <v>563968</v>
      </c>
      <c r="AF672">
        <v>1260144</v>
      </c>
      <c r="AI672" s="151">
        <v>559200</v>
      </c>
      <c r="AJ672" s="151">
        <v>1246272</v>
      </c>
      <c r="AM672" s="212">
        <v>557456</v>
      </c>
      <c r="AN672" s="212">
        <v>1253536</v>
      </c>
      <c r="AQ672" s="221">
        <v>536224</v>
      </c>
      <c r="AR672" s="221">
        <v>1234832</v>
      </c>
      <c r="AU672" s="223">
        <v>576304</v>
      </c>
      <c r="AV672" s="223">
        <v>1268144</v>
      </c>
      <c r="AY672">
        <f>A672+1999</f>
        <v>2008</v>
      </c>
      <c r="AZ672" t="str">
        <f>VLOOKUP(B672,$BF$2:$BJ$75,4)</f>
        <v>Pine Units</v>
      </c>
      <c r="BA672" t="str">
        <f>VLOOKUP(B672,$BF$2:$BK$75,2)</f>
        <v>Bulkley</v>
      </c>
      <c r="BB672" t="str">
        <f>VLOOKUP(B672,$BF$2:$BK$75,3)</f>
        <v>Bulkley TSA</v>
      </c>
      <c r="BC672">
        <f>IF(B672&lt;40,B672,IF(VLOOKUP(B672,$BF$2:$BO$75,10,FALSE)="I",40,41))</f>
        <v>5</v>
      </c>
    </row>
    <row r="673" spans="1:55" ht="15" x14ac:dyDescent="0.25">
      <c r="A673">
        <v>9</v>
      </c>
      <c r="B673">
        <v>6</v>
      </c>
      <c r="E673">
        <v>16976</v>
      </c>
      <c r="F673">
        <v>24768</v>
      </c>
      <c r="I673">
        <v>0</v>
      </c>
      <c r="J673">
        <v>352</v>
      </c>
      <c r="M673">
        <v>0</v>
      </c>
      <c r="N673">
        <v>352</v>
      </c>
      <c r="Q673">
        <v>0</v>
      </c>
      <c r="R673">
        <v>352</v>
      </c>
      <c r="S673">
        <v>0</v>
      </c>
      <c r="T673">
        <v>352</v>
      </c>
      <c r="W673">
        <v>0</v>
      </c>
      <c r="X673">
        <v>352</v>
      </c>
      <c r="AA673">
        <v>0</v>
      </c>
      <c r="AB673">
        <v>352</v>
      </c>
      <c r="AE673">
        <v>0</v>
      </c>
      <c r="AF673">
        <v>352</v>
      </c>
      <c r="AI673" s="151">
        <v>0</v>
      </c>
      <c r="AJ673" s="151">
        <v>352</v>
      </c>
      <c r="AM673" s="212">
        <v>0</v>
      </c>
      <c r="AN673" s="212">
        <v>352</v>
      </c>
      <c r="AQ673" s="221">
        <v>0</v>
      </c>
      <c r="AR673" s="221">
        <v>352</v>
      </c>
      <c r="AU673" s="223">
        <v>0</v>
      </c>
      <c r="AV673" s="223">
        <v>352</v>
      </c>
      <c r="AY673">
        <f>A673+1999</f>
        <v>2008</v>
      </c>
      <c r="AZ673" t="str">
        <f>VLOOKUP(B673,$BF$2:$BJ$75,4)</f>
        <v>Non-pine Units</v>
      </c>
      <c r="BA673" t="str">
        <f>VLOOKUP(B673,$BF$2:$BK$75,2)</f>
        <v>Cassiar</v>
      </c>
      <c r="BB673" t="str">
        <f>VLOOKUP(B673,$BF$2:$BK$75,3)</f>
        <v>Cassiar TSA</v>
      </c>
      <c r="BC673">
        <f>IF(B673&lt;40,B673,IF(VLOOKUP(B673,$BF$2:$BO$75,10,FALSE)="I",40,41))</f>
        <v>6</v>
      </c>
    </row>
    <row r="674" spans="1:55" ht="15" x14ac:dyDescent="0.25">
      <c r="A674">
        <v>9</v>
      </c>
      <c r="B674">
        <v>7</v>
      </c>
      <c r="E674">
        <v>6128</v>
      </c>
      <c r="F674">
        <v>10288</v>
      </c>
      <c r="I674">
        <v>4128</v>
      </c>
      <c r="J674">
        <v>4608</v>
      </c>
      <c r="M674">
        <v>1056</v>
      </c>
      <c r="N674">
        <v>1072</v>
      </c>
      <c r="Q674">
        <v>144</v>
      </c>
      <c r="R674">
        <v>144</v>
      </c>
      <c r="S674">
        <v>0</v>
      </c>
      <c r="T674">
        <v>0</v>
      </c>
      <c r="W674">
        <v>0</v>
      </c>
      <c r="X674">
        <v>0</v>
      </c>
      <c r="AA674">
        <v>1856</v>
      </c>
      <c r="AB674">
        <v>1856</v>
      </c>
      <c r="AE674">
        <v>1664</v>
      </c>
      <c r="AF674">
        <v>1664</v>
      </c>
      <c r="AI674" s="151">
        <v>1472</v>
      </c>
      <c r="AJ674" s="151">
        <v>1472</v>
      </c>
      <c r="AM674" s="212">
        <v>2288</v>
      </c>
      <c r="AN674" s="212">
        <v>2288</v>
      </c>
      <c r="AQ674" s="221">
        <v>1456</v>
      </c>
      <c r="AR674" s="221">
        <v>1456</v>
      </c>
      <c r="AU674" s="223">
        <v>3552</v>
      </c>
      <c r="AV674" s="223">
        <v>3552</v>
      </c>
      <c r="AY674">
        <f>A674+1999</f>
        <v>2008</v>
      </c>
      <c r="AZ674" t="str">
        <f>VLOOKUP(B674,$BF$2:$BJ$75,4)</f>
        <v>Non-pine Units</v>
      </c>
      <c r="BA674" t="str">
        <f>VLOOKUP(B674,$BF$2:$BK$75,2)</f>
        <v>Cranberry</v>
      </c>
      <c r="BB674" t="str">
        <f>VLOOKUP(B674,$BF$2:$BK$75,3)</f>
        <v>Cranberry TSA</v>
      </c>
      <c r="BC674">
        <f>IF(B674&lt;40,B674,IF(VLOOKUP(B674,$BF$2:$BO$75,10,FALSE)="I",40,41))</f>
        <v>7</v>
      </c>
    </row>
    <row r="675" spans="1:55" ht="15" x14ac:dyDescent="0.25">
      <c r="A675">
        <v>9</v>
      </c>
      <c r="B675">
        <v>8</v>
      </c>
      <c r="E675">
        <v>2524992</v>
      </c>
      <c r="F675">
        <v>6772816</v>
      </c>
      <c r="I675">
        <v>3609008</v>
      </c>
      <c r="J675">
        <v>8327760</v>
      </c>
      <c r="M675">
        <v>1548080</v>
      </c>
      <c r="N675">
        <v>4215136</v>
      </c>
      <c r="Q675">
        <v>356160</v>
      </c>
      <c r="R675">
        <v>2514704</v>
      </c>
      <c r="S675">
        <v>573296</v>
      </c>
      <c r="T675">
        <v>2818784</v>
      </c>
      <c r="W675">
        <v>587424</v>
      </c>
      <c r="X675">
        <v>2792368</v>
      </c>
      <c r="AA675">
        <v>592752</v>
      </c>
      <c r="AB675">
        <v>2775472</v>
      </c>
      <c r="AE675">
        <v>590960</v>
      </c>
      <c r="AF675">
        <v>2798960</v>
      </c>
      <c r="AI675" s="151">
        <v>600336</v>
      </c>
      <c r="AJ675" s="151">
        <v>2797472</v>
      </c>
      <c r="AM675" s="212">
        <v>594096</v>
      </c>
      <c r="AN675" s="212">
        <v>2833488</v>
      </c>
      <c r="AQ675" s="221">
        <v>611344</v>
      </c>
      <c r="AR675" s="221">
        <v>2804224</v>
      </c>
      <c r="AU675" s="223">
        <v>591056</v>
      </c>
      <c r="AV675" s="223">
        <v>2812160</v>
      </c>
      <c r="AY675">
        <f>A675+1999</f>
        <v>2008</v>
      </c>
      <c r="AZ675" t="str">
        <f>VLOOKUP(B675,$BF$2:$BJ$75,4)</f>
        <v>Pine Units</v>
      </c>
      <c r="BA675" t="str">
        <f>VLOOKUP(B675,$BF$2:$BK$75,2)</f>
        <v>Cranbrook</v>
      </c>
      <c r="BB675" t="str">
        <f>VLOOKUP(B675,$BF$2:$BK$75,3)</f>
        <v>Cranbrook TSA</v>
      </c>
      <c r="BC675">
        <f>IF(B675&lt;40,B675,IF(VLOOKUP(B675,$BF$2:$BO$75,10,FALSE)="I",40,41))</f>
        <v>8</v>
      </c>
    </row>
    <row r="676" spans="1:55" ht="15" x14ac:dyDescent="0.25">
      <c r="A676">
        <v>9</v>
      </c>
      <c r="B676">
        <v>9</v>
      </c>
      <c r="E676">
        <v>619440</v>
      </c>
      <c r="F676">
        <v>1157728</v>
      </c>
      <c r="I676">
        <v>1078352</v>
      </c>
      <c r="J676">
        <v>1545552</v>
      </c>
      <c r="M676">
        <v>676720</v>
      </c>
      <c r="N676">
        <v>1113312</v>
      </c>
      <c r="Q676">
        <v>3388800</v>
      </c>
      <c r="R676">
        <v>6257984</v>
      </c>
      <c r="S676">
        <v>985056</v>
      </c>
      <c r="T676">
        <v>3835584</v>
      </c>
      <c r="W676">
        <v>1549568</v>
      </c>
      <c r="X676">
        <v>4417568</v>
      </c>
      <c r="AA676">
        <v>3265104</v>
      </c>
      <c r="AB676">
        <v>6115600</v>
      </c>
      <c r="AE676">
        <v>3281920</v>
      </c>
      <c r="AF676">
        <v>6147120</v>
      </c>
      <c r="AI676" s="151">
        <v>3270256</v>
      </c>
      <c r="AJ676" s="151">
        <v>6121920</v>
      </c>
      <c r="AM676" s="212">
        <v>3310368</v>
      </c>
      <c r="AN676" s="212">
        <v>6168192</v>
      </c>
      <c r="AQ676" s="221">
        <v>3301600</v>
      </c>
      <c r="AR676" s="221">
        <v>6158928</v>
      </c>
      <c r="AU676" s="223">
        <v>3317728</v>
      </c>
      <c r="AV676" s="223">
        <v>6192752</v>
      </c>
      <c r="AY676">
        <f>A676+1999</f>
        <v>2008</v>
      </c>
      <c r="AZ676" t="str">
        <f>VLOOKUP(B676,$BF$2:$BJ$75,4)</f>
        <v>Pine Units</v>
      </c>
      <c r="BA676" t="str">
        <f>VLOOKUP(B676,$BF$2:$BK$75,2)</f>
        <v>DawsonCreek</v>
      </c>
      <c r="BB676" t="str">
        <f>VLOOKUP(B676,$BF$2:$BK$75,3)</f>
        <v>Dawson Creek TSA</v>
      </c>
      <c r="BC676">
        <f>IF(B676&lt;40,B676,IF(VLOOKUP(B676,$BF$2:$BO$75,10,FALSE)="I",40,41))</f>
        <v>9</v>
      </c>
    </row>
    <row r="677" spans="1:55" ht="15" x14ac:dyDescent="0.25">
      <c r="A677">
        <v>9</v>
      </c>
      <c r="B677">
        <v>10</v>
      </c>
      <c r="E677">
        <v>0</v>
      </c>
      <c r="F677">
        <v>0</v>
      </c>
      <c r="I677">
        <v>0</v>
      </c>
      <c r="J677">
        <v>0</v>
      </c>
      <c r="M677">
        <v>0</v>
      </c>
      <c r="N677">
        <v>0</v>
      </c>
      <c r="Q677">
        <v>0</v>
      </c>
      <c r="R677">
        <v>0</v>
      </c>
      <c r="S677">
        <v>0</v>
      </c>
      <c r="T677">
        <v>0</v>
      </c>
      <c r="W677">
        <v>0</v>
      </c>
      <c r="X677">
        <v>0</v>
      </c>
      <c r="AA677">
        <v>160</v>
      </c>
      <c r="AB677">
        <v>160</v>
      </c>
      <c r="AE677">
        <v>144</v>
      </c>
      <c r="AF677">
        <v>144</v>
      </c>
      <c r="AI677" s="151">
        <v>416</v>
      </c>
      <c r="AJ677" s="151">
        <v>416</v>
      </c>
      <c r="AM677" s="212">
        <v>240</v>
      </c>
      <c r="AN677" s="212">
        <v>240</v>
      </c>
      <c r="AQ677" s="221">
        <v>176</v>
      </c>
      <c r="AR677" s="221">
        <v>176</v>
      </c>
      <c r="AU677" s="223">
        <v>208</v>
      </c>
      <c r="AV677" s="223">
        <v>208</v>
      </c>
      <c r="AY677">
        <f>A677+1999</f>
        <v>2008</v>
      </c>
      <c r="AZ677" t="str">
        <f>VLOOKUP(B677,$BF$2:$BJ$75,4)</f>
        <v>Non-pine Units</v>
      </c>
      <c r="BA677" t="str">
        <f>VLOOKUP(B677,$BF$2:$BK$75,2)</f>
        <v>FortNelson</v>
      </c>
      <c r="BB677" t="str">
        <f>VLOOKUP(B677,$BF$2:$BK$75,3)</f>
        <v>Fort Nelson TSA</v>
      </c>
      <c r="BC677">
        <f>IF(B677&lt;40,B677,IF(VLOOKUP(B677,$BF$2:$BO$75,10,FALSE)="I",40,41))</f>
        <v>10</v>
      </c>
    </row>
    <row r="678" spans="1:55" ht="15" x14ac:dyDescent="0.25">
      <c r="A678">
        <v>9</v>
      </c>
      <c r="B678">
        <v>11</v>
      </c>
      <c r="E678">
        <v>14112</v>
      </c>
      <c r="F678">
        <v>35280</v>
      </c>
      <c r="I678">
        <v>67824</v>
      </c>
      <c r="J678">
        <v>113040</v>
      </c>
      <c r="M678">
        <v>66224</v>
      </c>
      <c r="N678">
        <v>129968</v>
      </c>
      <c r="Q678">
        <v>58688</v>
      </c>
      <c r="R678">
        <v>158048</v>
      </c>
      <c r="S678">
        <v>63664</v>
      </c>
      <c r="T678">
        <v>158272</v>
      </c>
      <c r="W678">
        <v>64640</v>
      </c>
      <c r="X678">
        <v>160672</v>
      </c>
      <c r="AA678">
        <v>64528</v>
      </c>
      <c r="AB678">
        <v>158400</v>
      </c>
      <c r="AE678">
        <v>63904</v>
      </c>
      <c r="AF678">
        <v>159600</v>
      </c>
      <c r="AI678" s="151">
        <v>67264</v>
      </c>
      <c r="AJ678" s="151">
        <v>162016</v>
      </c>
      <c r="AM678" s="212">
        <v>58096</v>
      </c>
      <c r="AN678" s="212">
        <v>156352</v>
      </c>
      <c r="AQ678" s="221">
        <v>63104</v>
      </c>
      <c r="AR678" s="221">
        <v>156208</v>
      </c>
      <c r="AU678" s="223">
        <v>63840</v>
      </c>
      <c r="AV678" s="223">
        <v>161456</v>
      </c>
      <c r="AY678">
        <f>A678+1999</f>
        <v>2008</v>
      </c>
      <c r="AZ678" t="str">
        <f>VLOOKUP(B678,$BF$2:$BJ$75,4)</f>
        <v>Non-pine Units</v>
      </c>
      <c r="BA678" t="str">
        <f>VLOOKUP(B678,$BF$2:$BK$75,2)</f>
        <v>Fraser</v>
      </c>
      <c r="BB678" t="str">
        <f>VLOOKUP(B678,$BF$2:$BK$75,3)</f>
        <v>Fraser TSA</v>
      </c>
      <c r="BC678">
        <f>IF(B678&lt;40,B678,IF(VLOOKUP(B678,$BF$2:$BO$75,10,FALSE)="I",40,41))</f>
        <v>11</v>
      </c>
    </row>
    <row r="679" spans="1:55" ht="15" x14ac:dyDescent="0.25">
      <c r="A679">
        <v>9</v>
      </c>
      <c r="B679">
        <v>12</v>
      </c>
      <c r="E679">
        <v>11117024</v>
      </c>
      <c r="F679">
        <v>46414368</v>
      </c>
      <c r="I679">
        <v>14733600</v>
      </c>
      <c r="J679">
        <v>69690512</v>
      </c>
      <c r="M679">
        <v>12057008</v>
      </c>
      <c r="N679">
        <v>51994192</v>
      </c>
      <c r="Q679">
        <v>10770672</v>
      </c>
      <c r="R679">
        <v>55772160</v>
      </c>
      <c r="S679">
        <v>3918672</v>
      </c>
      <c r="T679">
        <v>49182944</v>
      </c>
      <c r="W679">
        <v>5103120</v>
      </c>
      <c r="X679">
        <v>50234560</v>
      </c>
      <c r="AA679">
        <v>9609376</v>
      </c>
      <c r="AB679">
        <v>55231776</v>
      </c>
      <c r="AE679">
        <v>9664896</v>
      </c>
      <c r="AF679">
        <v>55121888</v>
      </c>
      <c r="AI679" s="151">
        <v>9582256</v>
      </c>
      <c r="AJ679" s="151">
        <v>54920064</v>
      </c>
      <c r="AM679" s="212">
        <v>9617136</v>
      </c>
      <c r="AN679" s="212">
        <v>55125472</v>
      </c>
      <c r="AQ679" s="221">
        <v>9631840</v>
      </c>
      <c r="AR679" s="221">
        <v>54941712</v>
      </c>
      <c r="AU679" s="223">
        <v>9608944</v>
      </c>
      <c r="AV679" s="223">
        <v>55135296</v>
      </c>
      <c r="AY679">
        <f>A679+1999</f>
        <v>2008</v>
      </c>
      <c r="AZ679" t="str">
        <f>VLOOKUP(B679,$BF$2:$BJ$75,4)</f>
        <v>Pine Units</v>
      </c>
      <c r="BA679" t="str">
        <f>VLOOKUP(B679,$BF$2:$BK$75,2)</f>
        <v>FtStJames</v>
      </c>
      <c r="BB679" t="str">
        <f>VLOOKUP(B679,$BF$2:$BK$75,3)</f>
        <v>Ft. St. James Forest District</v>
      </c>
      <c r="BC679">
        <f>IF(B679&lt;40,B679,IF(VLOOKUP(B679,$BF$2:$BO$75,10,FALSE)="I",40,41))</f>
        <v>12</v>
      </c>
    </row>
    <row r="680" spans="1:55" ht="15" x14ac:dyDescent="0.25">
      <c r="A680">
        <v>9</v>
      </c>
      <c r="B680">
        <v>13</v>
      </c>
      <c r="E680">
        <v>105824</v>
      </c>
      <c r="F680">
        <v>196608</v>
      </c>
      <c r="I680">
        <v>182960</v>
      </c>
      <c r="J680">
        <v>242816</v>
      </c>
      <c r="M680">
        <v>54224</v>
      </c>
      <c r="N680">
        <v>70848</v>
      </c>
      <c r="Q680">
        <v>141952</v>
      </c>
      <c r="R680">
        <v>187616</v>
      </c>
      <c r="S680">
        <v>183216</v>
      </c>
      <c r="T680">
        <v>231600</v>
      </c>
      <c r="W680">
        <v>184736</v>
      </c>
      <c r="X680">
        <v>231040</v>
      </c>
      <c r="AA680">
        <v>428160</v>
      </c>
      <c r="AB680">
        <v>470928</v>
      </c>
      <c r="AE680">
        <v>420880</v>
      </c>
      <c r="AF680">
        <v>468416</v>
      </c>
      <c r="AI680" s="151">
        <v>448112</v>
      </c>
      <c r="AJ680" s="151">
        <v>491984</v>
      </c>
      <c r="AM680" s="212">
        <v>436160</v>
      </c>
      <c r="AN680" s="212">
        <v>481152</v>
      </c>
      <c r="AQ680" s="221">
        <v>418176</v>
      </c>
      <c r="AR680" s="221">
        <v>461792</v>
      </c>
      <c r="AU680" s="223">
        <v>426960</v>
      </c>
      <c r="AV680" s="223">
        <v>470528</v>
      </c>
      <c r="AY680">
        <f>A680+1999</f>
        <v>2008</v>
      </c>
      <c r="AZ680" t="str">
        <f>VLOOKUP(B680,$BF$2:$BJ$75,4)</f>
        <v>Non-pine Units</v>
      </c>
      <c r="BA680" t="str">
        <f>VLOOKUP(B680,$BF$2:$BK$75,2)</f>
        <v>FtStJohn</v>
      </c>
      <c r="BB680" t="str">
        <f>VLOOKUP(B680,$BF$2:$BK$75,3)</f>
        <v>Ft. St. John TSA</v>
      </c>
      <c r="BC680">
        <f>IF(B680&lt;40,B680,IF(VLOOKUP(B680,$BF$2:$BO$75,10,FALSE)="I",40,41))</f>
        <v>13</v>
      </c>
    </row>
    <row r="681" spans="1:55" ht="15" x14ac:dyDescent="0.25">
      <c r="A681">
        <v>9</v>
      </c>
      <c r="B681">
        <v>14</v>
      </c>
      <c r="E681">
        <v>420976</v>
      </c>
      <c r="F681">
        <v>1463248</v>
      </c>
      <c r="I681">
        <v>764448</v>
      </c>
      <c r="J681">
        <v>2295248</v>
      </c>
      <c r="M681">
        <v>470832</v>
      </c>
      <c r="N681">
        <v>1509504</v>
      </c>
      <c r="Q681">
        <v>109696</v>
      </c>
      <c r="R681">
        <v>932976</v>
      </c>
      <c r="S681">
        <v>132368</v>
      </c>
      <c r="T681">
        <v>960720</v>
      </c>
      <c r="W681">
        <v>142784</v>
      </c>
      <c r="X681">
        <v>990384</v>
      </c>
      <c r="AA681">
        <v>136704</v>
      </c>
      <c r="AB681">
        <v>985328</v>
      </c>
      <c r="AE681">
        <v>140432</v>
      </c>
      <c r="AF681">
        <v>947488</v>
      </c>
      <c r="AI681" s="151">
        <v>133136</v>
      </c>
      <c r="AJ681" s="151">
        <v>977616</v>
      </c>
      <c r="AM681" s="212">
        <v>142192</v>
      </c>
      <c r="AN681" s="212">
        <v>959440</v>
      </c>
      <c r="AQ681" s="221">
        <v>126960</v>
      </c>
      <c r="AR681" s="221">
        <v>939168</v>
      </c>
      <c r="AU681" s="223">
        <v>135616</v>
      </c>
      <c r="AV681" s="223">
        <v>954144</v>
      </c>
      <c r="AY681">
        <f>A681+1999</f>
        <v>2008</v>
      </c>
      <c r="AZ681" t="str">
        <f>VLOOKUP(B681,$BF$2:$BJ$75,4)</f>
        <v>Pine Units</v>
      </c>
      <c r="BA681" t="str">
        <f>VLOOKUP(B681,$BF$2:$BK$75,2)</f>
        <v>Golden</v>
      </c>
      <c r="BB681" t="str">
        <f>VLOOKUP(B681,$BF$2:$BK$75,3)</f>
        <v>Golden TSA</v>
      </c>
      <c r="BC681">
        <f>IF(B681&lt;40,B681,IF(VLOOKUP(B681,$BF$2:$BO$75,10,FALSE)="I",40,41))</f>
        <v>14</v>
      </c>
    </row>
    <row r="682" spans="1:55" ht="15" x14ac:dyDescent="0.25">
      <c r="A682">
        <v>9</v>
      </c>
      <c r="B682">
        <v>15</v>
      </c>
      <c r="E682">
        <v>983584</v>
      </c>
      <c r="F682">
        <v>2734864</v>
      </c>
      <c r="I682">
        <v>1775040</v>
      </c>
      <c r="J682">
        <v>3909120</v>
      </c>
      <c r="M682">
        <v>907120</v>
      </c>
      <c r="N682">
        <v>2169536</v>
      </c>
      <c r="Q682">
        <v>317488</v>
      </c>
      <c r="R682">
        <v>1334288</v>
      </c>
      <c r="S682">
        <v>281824</v>
      </c>
      <c r="T682">
        <v>1401712</v>
      </c>
      <c r="W682">
        <v>303136</v>
      </c>
      <c r="X682">
        <v>1403808</v>
      </c>
      <c r="AA682">
        <v>304128</v>
      </c>
      <c r="AB682">
        <v>1409376</v>
      </c>
      <c r="AE682">
        <v>303456</v>
      </c>
      <c r="AF682">
        <v>1380720</v>
      </c>
      <c r="AI682" s="151">
        <v>300528</v>
      </c>
      <c r="AJ682" s="151">
        <v>1402288</v>
      </c>
      <c r="AM682" s="212">
        <v>297424</v>
      </c>
      <c r="AN682" s="212">
        <v>1349808</v>
      </c>
      <c r="AQ682" s="221">
        <v>300416</v>
      </c>
      <c r="AR682" s="221">
        <v>1385024</v>
      </c>
      <c r="AU682" s="223">
        <v>291696</v>
      </c>
      <c r="AV682" s="223">
        <v>1392400</v>
      </c>
      <c r="AY682">
        <f>A682+1999</f>
        <v>2008</v>
      </c>
      <c r="AZ682" t="str">
        <f>VLOOKUP(B682,$BF$2:$BJ$75,4)</f>
        <v>Pine Units</v>
      </c>
      <c r="BA682" t="str">
        <f>VLOOKUP(B682,$BF$2:$BK$75,2)</f>
        <v>Invermere</v>
      </c>
      <c r="BB682" t="str">
        <f>VLOOKUP(B682,$BF$2:$BK$75,3)</f>
        <v>Invermere TSA</v>
      </c>
      <c r="BC682">
        <f>IF(B682&lt;40,B682,IF(VLOOKUP(B682,$BF$2:$BO$75,10,FALSE)="I",40,41))</f>
        <v>15</v>
      </c>
    </row>
    <row r="683" spans="1:55" ht="15" x14ac:dyDescent="0.25">
      <c r="A683">
        <v>9</v>
      </c>
      <c r="B683">
        <v>16</v>
      </c>
      <c r="E683">
        <v>352</v>
      </c>
      <c r="F683">
        <v>832</v>
      </c>
      <c r="I683">
        <v>1120</v>
      </c>
      <c r="J683">
        <v>3072</v>
      </c>
      <c r="M683">
        <v>2560</v>
      </c>
      <c r="N683">
        <v>4256</v>
      </c>
      <c r="Q683">
        <v>496</v>
      </c>
      <c r="R683">
        <v>1088</v>
      </c>
      <c r="S683">
        <v>17088</v>
      </c>
      <c r="T683">
        <v>17472</v>
      </c>
      <c r="W683">
        <v>14976</v>
      </c>
      <c r="X683">
        <v>16352</v>
      </c>
      <c r="AA683">
        <v>17152</v>
      </c>
      <c r="AB683">
        <v>19104</v>
      </c>
      <c r="AE683">
        <v>15952</v>
      </c>
      <c r="AF683">
        <v>17664</v>
      </c>
      <c r="AI683" s="151">
        <v>15120</v>
      </c>
      <c r="AJ683" s="151">
        <v>15744</v>
      </c>
      <c r="AM683" s="212">
        <v>16432</v>
      </c>
      <c r="AN683" s="212">
        <v>18432</v>
      </c>
      <c r="AQ683" s="221">
        <v>16336</v>
      </c>
      <c r="AR683" s="221">
        <v>16768</v>
      </c>
      <c r="AU683" s="223">
        <v>17184</v>
      </c>
      <c r="AV683" s="223">
        <v>18560</v>
      </c>
      <c r="AY683">
        <f>A683+1999</f>
        <v>2008</v>
      </c>
      <c r="AZ683" t="str">
        <f>VLOOKUP(B683,$BF$2:$BJ$75,4)</f>
        <v>Non-pine Units</v>
      </c>
      <c r="BA683" t="str">
        <f>VLOOKUP(B683,$BF$2:$BK$75,2)</f>
        <v>Kalum</v>
      </c>
      <c r="BB683" t="str">
        <f>VLOOKUP(B683,$BF$2:$BK$75,3)</f>
        <v>Kalum TSA</v>
      </c>
      <c r="BC683">
        <f>IF(B683&lt;40,B683,IF(VLOOKUP(B683,$BF$2:$BO$75,10,FALSE)="I",40,41))</f>
        <v>16</v>
      </c>
    </row>
    <row r="684" spans="1:55" ht="15" x14ac:dyDescent="0.25">
      <c r="A684">
        <v>9</v>
      </c>
      <c r="B684">
        <v>17</v>
      </c>
      <c r="E684">
        <v>5484416</v>
      </c>
      <c r="F684">
        <v>21740416</v>
      </c>
      <c r="I684">
        <v>7537296</v>
      </c>
      <c r="J684">
        <v>33874496</v>
      </c>
      <c r="M684">
        <v>6151248</v>
      </c>
      <c r="N684">
        <v>32308336</v>
      </c>
      <c r="Q684">
        <v>5125968</v>
      </c>
      <c r="R684">
        <v>31636176</v>
      </c>
      <c r="S684">
        <v>1983616</v>
      </c>
      <c r="T684">
        <v>28772544</v>
      </c>
      <c r="W684">
        <v>2077120</v>
      </c>
      <c r="X684">
        <v>28536336</v>
      </c>
      <c r="AA684">
        <v>2084512</v>
      </c>
      <c r="AB684">
        <v>28399696</v>
      </c>
      <c r="AE684">
        <v>2001808</v>
      </c>
      <c r="AF684">
        <v>28381616</v>
      </c>
      <c r="AI684" s="151">
        <v>2010816</v>
      </c>
      <c r="AJ684" s="151">
        <v>28454512</v>
      </c>
      <c r="AM684" s="212">
        <v>2007472</v>
      </c>
      <c r="AN684" s="212">
        <v>28383024</v>
      </c>
      <c r="AQ684" s="221">
        <v>1994128</v>
      </c>
      <c r="AR684" s="221">
        <v>28403504</v>
      </c>
      <c r="AU684" s="223">
        <v>2021200</v>
      </c>
      <c r="AV684" s="223">
        <v>28462864</v>
      </c>
      <c r="AY684">
        <f>A684+1999</f>
        <v>2008</v>
      </c>
      <c r="AZ684" t="str">
        <f>VLOOKUP(B684,$BF$2:$BJ$75,4)</f>
        <v>Pine Units</v>
      </c>
      <c r="BA684" t="str">
        <f>VLOOKUP(B684,$BF$2:$BK$75,2)</f>
        <v>Kamloops</v>
      </c>
      <c r="BB684" t="str">
        <f>VLOOKUP(B684,$BF$2:$BK$75,3)</f>
        <v>Kamloops TSA</v>
      </c>
      <c r="BC684">
        <f>IF(B684&lt;40,B684,IF(VLOOKUP(B684,$BF$2:$BO$75,10,FALSE)="I",40,41))</f>
        <v>17</v>
      </c>
    </row>
    <row r="685" spans="1:55" ht="15" x14ac:dyDescent="0.25">
      <c r="A685">
        <v>9</v>
      </c>
      <c r="B685">
        <v>18</v>
      </c>
      <c r="E685">
        <v>0</v>
      </c>
      <c r="F685">
        <v>0</v>
      </c>
      <c r="I685">
        <v>0</v>
      </c>
      <c r="J685">
        <v>0</v>
      </c>
      <c r="M685">
        <v>0</v>
      </c>
      <c r="N685">
        <v>0</v>
      </c>
      <c r="Q685">
        <v>0</v>
      </c>
      <c r="R685">
        <v>0</v>
      </c>
      <c r="S685">
        <v>0</v>
      </c>
      <c r="T685">
        <v>0</v>
      </c>
      <c r="W685">
        <v>0</v>
      </c>
      <c r="X685">
        <v>0</v>
      </c>
      <c r="AA685">
        <v>0</v>
      </c>
      <c r="AB685">
        <v>0</v>
      </c>
      <c r="AE685">
        <v>0</v>
      </c>
      <c r="AF685">
        <v>0</v>
      </c>
      <c r="AI685" s="151">
        <v>0</v>
      </c>
      <c r="AJ685" s="151">
        <v>0</v>
      </c>
      <c r="AM685" s="212">
        <v>0</v>
      </c>
      <c r="AN685" s="212">
        <v>0</v>
      </c>
      <c r="AQ685" s="221">
        <v>0</v>
      </c>
      <c r="AR685" s="221">
        <v>0</v>
      </c>
      <c r="AU685" s="223">
        <v>0</v>
      </c>
      <c r="AV685" s="223">
        <v>0</v>
      </c>
      <c r="AY685">
        <f>A685+1999</f>
        <v>2008</v>
      </c>
      <c r="AZ685" t="str">
        <f>VLOOKUP(B685,$BF$2:$BJ$75,4)</f>
        <v>Non-pine Units</v>
      </c>
      <c r="BA685" t="str">
        <f>VLOOKUP(B685,$BF$2:$BK$75,2)</f>
        <v>Kingcome</v>
      </c>
      <c r="BB685" t="str">
        <f>VLOOKUP(B685,$BF$2:$BK$75,3)</f>
        <v>Kingcome TSA</v>
      </c>
      <c r="BC685">
        <f>IF(B685&lt;40,B685,IF(VLOOKUP(B685,$BF$2:$BO$75,10,FALSE)="I",40,41))</f>
        <v>18</v>
      </c>
    </row>
    <row r="686" spans="1:55" ht="15" x14ac:dyDescent="0.25">
      <c r="A686">
        <v>9</v>
      </c>
      <c r="B686">
        <v>19</v>
      </c>
      <c r="E686">
        <v>36688</v>
      </c>
      <c r="F686">
        <v>74336</v>
      </c>
      <c r="I686">
        <v>185120</v>
      </c>
      <c r="J686">
        <v>255040</v>
      </c>
      <c r="M686">
        <v>33792</v>
      </c>
      <c r="N686">
        <v>42016</v>
      </c>
      <c r="Q686">
        <v>13328</v>
      </c>
      <c r="R686">
        <v>18656</v>
      </c>
      <c r="S686">
        <v>2864</v>
      </c>
      <c r="T686">
        <v>10208</v>
      </c>
      <c r="W686">
        <v>3920</v>
      </c>
      <c r="X686">
        <v>8256</v>
      </c>
      <c r="AA686">
        <v>87680</v>
      </c>
      <c r="AB686">
        <v>105712</v>
      </c>
      <c r="AE686">
        <v>82432</v>
      </c>
      <c r="AF686">
        <v>93328</v>
      </c>
      <c r="AI686" s="151">
        <v>77424</v>
      </c>
      <c r="AJ686" s="151">
        <v>91184</v>
      </c>
      <c r="AM686" s="212">
        <v>80480</v>
      </c>
      <c r="AN686" s="212">
        <v>93552</v>
      </c>
      <c r="AQ686" s="221">
        <v>82880</v>
      </c>
      <c r="AR686" s="221">
        <v>94944</v>
      </c>
      <c r="AU686" s="223">
        <v>86384</v>
      </c>
      <c r="AV686" s="223">
        <v>99392</v>
      </c>
      <c r="AY686">
        <f>A686+1999</f>
        <v>2008</v>
      </c>
      <c r="AZ686" t="str">
        <f>VLOOKUP(B686,$BF$2:$BJ$75,4)</f>
        <v>Non-pine Units</v>
      </c>
      <c r="BA686" t="str">
        <f>VLOOKUP(B686,$BF$2:$BK$75,2)</f>
        <v>Kispiox</v>
      </c>
      <c r="BB686" t="str">
        <f>VLOOKUP(B686,$BF$2:$BK$75,3)</f>
        <v>Kispiox TSA</v>
      </c>
      <c r="BC686">
        <f>IF(B686&lt;40,B686,IF(VLOOKUP(B686,$BF$2:$BO$75,10,FALSE)="I",40,41))</f>
        <v>19</v>
      </c>
    </row>
    <row r="687" spans="1:55" ht="15" x14ac:dyDescent="0.25">
      <c r="A687">
        <v>9</v>
      </c>
      <c r="B687">
        <v>20</v>
      </c>
      <c r="E687">
        <v>1052912</v>
      </c>
      <c r="F687">
        <v>2873104</v>
      </c>
      <c r="I687">
        <v>1891920</v>
      </c>
      <c r="J687">
        <v>4421792</v>
      </c>
      <c r="M687">
        <v>996000</v>
      </c>
      <c r="N687">
        <v>2677712</v>
      </c>
      <c r="Q687">
        <v>388048</v>
      </c>
      <c r="R687">
        <v>1704256</v>
      </c>
      <c r="S687">
        <v>469008</v>
      </c>
      <c r="T687">
        <v>1855248</v>
      </c>
      <c r="W687">
        <v>483312</v>
      </c>
      <c r="X687">
        <v>1876480</v>
      </c>
      <c r="AA687">
        <v>500192</v>
      </c>
      <c r="AB687">
        <v>1874320</v>
      </c>
      <c r="AE687">
        <v>475632</v>
      </c>
      <c r="AF687">
        <v>1878016</v>
      </c>
      <c r="AI687" s="151">
        <v>489824</v>
      </c>
      <c r="AJ687" s="151">
        <v>1844864</v>
      </c>
      <c r="AM687" s="212">
        <v>501920</v>
      </c>
      <c r="AN687" s="212">
        <v>1869328</v>
      </c>
      <c r="AQ687" s="221">
        <v>487904</v>
      </c>
      <c r="AR687" s="221">
        <v>1841248</v>
      </c>
      <c r="AU687" s="223">
        <v>481264</v>
      </c>
      <c r="AV687" s="223">
        <v>1837536</v>
      </c>
      <c r="AY687">
        <f>A687+1999</f>
        <v>2008</v>
      </c>
      <c r="AZ687" t="str">
        <f>VLOOKUP(B687,$BF$2:$BJ$75,4)</f>
        <v>Pine Units</v>
      </c>
      <c r="BA687" t="str">
        <f>VLOOKUP(B687,$BF$2:$BK$75,2)</f>
        <v>KootenayLake</v>
      </c>
      <c r="BB687" t="str">
        <f>VLOOKUP(B687,$BF$2:$BK$75,3)</f>
        <v>Kootenay Lake TSA</v>
      </c>
      <c r="BC687">
        <f>IF(B687&lt;40,B687,IF(VLOOKUP(B687,$BF$2:$BO$75,10,FALSE)="I",40,41))</f>
        <v>20</v>
      </c>
    </row>
    <row r="688" spans="1:55" ht="15" x14ac:dyDescent="0.25">
      <c r="A688">
        <v>9</v>
      </c>
      <c r="B688">
        <v>21</v>
      </c>
      <c r="E688">
        <v>5513952</v>
      </c>
      <c r="F688">
        <v>41701792</v>
      </c>
      <c r="I688">
        <v>3874672</v>
      </c>
      <c r="J688">
        <v>56096208</v>
      </c>
      <c r="M688">
        <v>3536720</v>
      </c>
      <c r="N688">
        <v>54402016</v>
      </c>
      <c r="Q688">
        <v>3416448</v>
      </c>
      <c r="R688">
        <v>54184832</v>
      </c>
      <c r="S688">
        <v>1267008</v>
      </c>
      <c r="T688">
        <v>51926336</v>
      </c>
      <c r="W688">
        <v>1787344</v>
      </c>
      <c r="X688">
        <v>52379984</v>
      </c>
      <c r="AA688">
        <v>2767168</v>
      </c>
      <c r="AB688">
        <v>53480224</v>
      </c>
      <c r="AE688">
        <v>2727600</v>
      </c>
      <c r="AF688">
        <v>53178032</v>
      </c>
      <c r="AI688" s="151">
        <v>2749504</v>
      </c>
      <c r="AJ688" s="151">
        <v>53109632</v>
      </c>
      <c r="AM688" s="212">
        <v>2715472</v>
      </c>
      <c r="AN688" s="212">
        <v>52957072</v>
      </c>
      <c r="AQ688" s="221">
        <v>2699984</v>
      </c>
      <c r="AR688" s="221">
        <v>52839328</v>
      </c>
      <c r="AU688" s="223">
        <v>2731040</v>
      </c>
      <c r="AV688" s="223">
        <v>53003904</v>
      </c>
      <c r="AY688">
        <f>A688+1999</f>
        <v>2008</v>
      </c>
      <c r="AZ688" t="str">
        <f>VLOOKUP(B688,$BF$2:$BJ$75,4)</f>
        <v>Pine Units</v>
      </c>
      <c r="BA688" t="str">
        <f>VLOOKUP(B688,$BF$2:$BK$75,2)</f>
        <v>Lakes</v>
      </c>
      <c r="BB688" t="str">
        <f>VLOOKUP(B688,$BF$2:$BK$75,3)</f>
        <v>Lakes TSA</v>
      </c>
      <c r="BC688">
        <f>IF(B688&lt;40,B688,IF(VLOOKUP(B688,$BF$2:$BO$75,10,FALSE)="I",40,41))</f>
        <v>21</v>
      </c>
    </row>
    <row r="689" spans="1:55" ht="15" x14ac:dyDescent="0.25">
      <c r="A689">
        <v>9</v>
      </c>
      <c r="B689">
        <v>22</v>
      </c>
      <c r="E689">
        <v>1151856</v>
      </c>
      <c r="F689">
        <v>2571968</v>
      </c>
      <c r="I689">
        <v>2648880</v>
      </c>
      <c r="J689">
        <v>6086576</v>
      </c>
      <c r="M689">
        <v>2557392</v>
      </c>
      <c r="N689">
        <v>5705040</v>
      </c>
      <c r="Q689">
        <v>2154192</v>
      </c>
      <c r="R689">
        <v>4962800</v>
      </c>
      <c r="S689">
        <v>984256</v>
      </c>
      <c r="T689">
        <v>3849920</v>
      </c>
      <c r="W689">
        <v>1067152</v>
      </c>
      <c r="X689">
        <v>3928064</v>
      </c>
      <c r="AA689">
        <v>1081504</v>
      </c>
      <c r="AB689">
        <v>3890016</v>
      </c>
      <c r="AE689">
        <v>1071968</v>
      </c>
      <c r="AF689">
        <v>3860672</v>
      </c>
      <c r="AI689" s="151">
        <v>1078976</v>
      </c>
      <c r="AJ689" s="151">
        <v>3879568</v>
      </c>
      <c r="AM689" s="212">
        <v>1090384</v>
      </c>
      <c r="AN689" s="212">
        <v>3890400</v>
      </c>
      <c r="AQ689" s="221">
        <v>1049296</v>
      </c>
      <c r="AR689" s="221">
        <v>3862304</v>
      </c>
      <c r="AU689" s="223">
        <v>1079808</v>
      </c>
      <c r="AV689" s="223">
        <v>3848240</v>
      </c>
      <c r="AY689">
        <f>A689+1999</f>
        <v>2008</v>
      </c>
      <c r="AZ689" t="str">
        <f>VLOOKUP(B689,$BF$2:$BJ$75,4)</f>
        <v>Pine Units</v>
      </c>
      <c r="BA689" t="str">
        <f>VLOOKUP(B689,$BF$2:$BK$75,2)</f>
        <v>Lillooet</v>
      </c>
      <c r="BB689" t="str">
        <f>VLOOKUP(B689,$BF$2:$BK$75,3)</f>
        <v>Lillooet TSA</v>
      </c>
      <c r="BC689">
        <f>IF(B689&lt;40,B689,IF(VLOOKUP(B689,$BF$2:$BO$75,10,FALSE)="I",40,41))</f>
        <v>22</v>
      </c>
    </row>
    <row r="690" spans="1:55" ht="15" x14ac:dyDescent="0.25">
      <c r="A690">
        <v>9</v>
      </c>
      <c r="B690">
        <v>23</v>
      </c>
      <c r="E690">
        <v>4785568</v>
      </c>
      <c r="F690">
        <v>9728032</v>
      </c>
      <c r="I690">
        <v>10278000</v>
      </c>
      <c r="J690">
        <v>19183920</v>
      </c>
      <c r="M690">
        <v>8633968</v>
      </c>
      <c r="N690">
        <v>16837568</v>
      </c>
      <c r="Q690">
        <v>5463040</v>
      </c>
      <c r="R690">
        <v>13705632</v>
      </c>
      <c r="S690">
        <v>2218432</v>
      </c>
      <c r="T690">
        <v>10810432</v>
      </c>
      <c r="W690">
        <v>3462352</v>
      </c>
      <c r="X690">
        <v>11946272</v>
      </c>
      <c r="AA690">
        <v>9033680</v>
      </c>
      <c r="AB690">
        <v>18797072</v>
      </c>
      <c r="AE690">
        <v>9132976</v>
      </c>
      <c r="AF690">
        <v>18948704</v>
      </c>
      <c r="AI690" s="151">
        <v>9185504</v>
      </c>
      <c r="AJ690" s="151">
        <v>18938800</v>
      </c>
      <c r="AM690" s="212">
        <v>9173088</v>
      </c>
      <c r="AN690" s="212">
        <v>18951568</v>
      </c>
      <c r="AQ690" s="221">
        <v>9099952</v>
      </c>
      <c r="AR690" s="221">
        <v>18994320</v>
      </c>
      <c r="AU690" s="223">
        <v>9098384</v>
      </c>
      <c r="AV690" s="223">
        <v>18959104</v>
      </c>
      <c r="AY690">
        <f>A690+1999</f>
        <v>2008</v>
      </c>
      <c r="AZ690" t="str">
        <f>VLOOKUP(B690,$BF$2:$BJ$75,4)</f>
        <v>Pine Units</v>
      </c>
      <c r="BA690" t="str">
        <f>VLOOKUP(B690,$BF$2:$BK$75,2)</f>
        <v>Mackenzie</v>
      </c>
      <c r="BB690" t="str">
        <f>VLOOKUP(B690,$BF$2:$BK$75,3)</f>
        <v>Mackenzie TSA</v>
      </c>
      <c r="BC690">
        <f>IF(B690&lt;40,B690,IF(VLOOKUP(B690,$BF$2:$BO$75,10,FALSE)="I",40,41))</f>
        <v>23</v>
      </c>
    </row>
    <row r="691" spans="1:55" ht="15" x14ac:dyDescent="0.25">
      <c r="A691">
        <v>9</v>
      </c>
      <c r="B691">
        <v>24</v>
      </c>
      <c r="E691">
        <v>6526224</v>
      </c>
      <c r="F691">
        <v>19412672</v>
      </c>
      <c r="I691">
        <v>9822064</v>
      </c>
      <c r="J691">
        <v>23885728</v>
      </c>
      <c r="M691">
        <v>7601920</v>
      </c>
      <c r="N691">
        <v>17939344</v>
      </c>
      <c r="Q691">
        <v>6088064</v>
      </c>
      <c r="R691">
        <v>15843888</v>
      </c>
      <c r="S691">
        <v>3533280</v>
      </c>
      <c r="T691">
        <v>13468560</v>
      </c>
      <c r="W691">
        <v>3717616</v>
      </c>
      <c r="X691">
        <v>13357680</v>
      </c>
      <c r="AA691">
        <v>3732800</v>
      </c>
      <c r="AB691">
        <v>13340240</v>
      </c>
      <c r="AE691">
        <v>3645104</v>
      </c>
      <c r="AF691">
        <v>13221072</v>
      </c>
      <c r="AI691" s="151">
        <v>3682288</v>
      </c>
      <c r="AJ691" s="151">
        <v>13167952</v>
      </c>
      <c r="AM691" s="212">
        <v>3680368</v>
      </c>
      <c r="AN691" s="212">
        <v>13218608</v>
      </c>
      <c r="AQ691" s="221">
        <v>3685696</v>
      </c>
      <c r="AR691" s="221">
        <v>13200096</v>
      </c>
      <c r="AU691" s="223">
        <v>3657232</v>
      </c>
      <c r="AV691" s="223">
        <v>13176544</v>
      </c>
      <c r="AY691">
        <f>A691+1999</f>
        <v>2008</v>
      </c>
      <c r="AZ691" t="str">
        <f>VLOOKUP(B691,$BF$2:$BJ$75,4)</f>
        <v>Pine Units</v>
      </c>
      <c r="BA691" t="str">
        <f>VLOOKUP(B691,$BF$2:$BK$75,2)</f>
        <v>Merritt</v>
      </c>
      <c r="BB691" t="str">
        <f>VLOOKUP(B691,$BF$2:$BK$75,3)</f>
        <v>Merritt TSA</v>
      </c>
      <c r="BC691">
        <f>IF(B691&lt;40,B691,IF(VLOOKUP(B691,$BF$2:$BO$75,10,FALSE)="I",40,41))</f>
        <v>24</v>
      </c>
    </row>
    <row r="692" spans="1:55" ht="15" x14ac:dyDescent="0.25">
      <c r="A692">
        <v>9</v>
      </c>
      <c r="B692">
        <v>25</v>
      </c>
      <c r="E692">
        <v>0</v>
      </c>
      <c r="F692">
        <v>0</v>
      </c>
      <c r="I692">
        <v>2128</v>
      </c>
      <c r="J692">
        <v>24512</v>
      </c>
      <c r="M692">
        <v>2064</v>
      </c>
      <c r="N692">
        <v>26592</v>
      </c>
      <c r="Q692">
        <v>752</v>
      </c>
      <c r="R692">
        <v>21264</v>
      </c>
      <c r="S692">
        <v>64</v>
      </c>
      <c r="T692">
        <v>27872</v>
      </c>
      <c r="W692">
        <v>0</v>
      </c>
      <c r="X692">
        <v>21824</v>
      </c>
      <c r="AA692">
        <v>0</v>
      </c>
      <c r="AB692">
        <v>21808</v>
      </c>
      <c r="AE692">
        <v>0</v>
      </c>
      <c r="AF692">
        <v>29344</v>
      </c>
      <c r="AI692" s="151">
        <v>0</v>
      </c>
      <c r="AJ692" s="151">
        <v>27424</v>
      </c>
      <c r="AM692" s="212">
        <v>0</v>
      </c>
      <c r="AN692" s="212">
        <v>25216</v>
      </c>
      <c r="AQ692" s="221">
        <v>0</v>
      </c>
      <c r="AR692" s="221">
        <v>27728</v>
      </c>
      <c r="AU692" s="223">
        <v>0</v>
      </c>
      <c r="AV692" s="223">
        <v>23728</v>
      </c>
      <c r="AY692">
        <f>A692+1999</f>
        <v>2008</v>
      </c>
      <c r="AZ692" t="str">
        <f>VLOOKUP(B692,$BF$2:$BJ$75,4)</f>
        <v>Non-pine Units</v>
      </c>
      <c r="BA692" t="str">
        <f>VLOOKUP(B692,$BF$2:$BK$75,2)</f>
        <v>MidCoast</v>
      </c>
      <c r="BB692" t="str">
        <f>VLOOKUP(B692,$BF$2:$BK$75,3)</f>
        <v>Mid Coast TSA</v>
      </c>
      <c r="BC692">
        <f>IF(B692&lt;40,B692,IF(VLOOKUP(B692,$BF$2:$BO$75,10,FALSE)="I",40,41))</f>
        <v>25</v>
      </c>
    </row>
    <row r="693" spans="1:55" ht="15" x14ac:dyDescent="0.25">
      <c r="A693">
        <v>9</v>
      </c>
      <c r="B693">
        <v>26</v>
      </c>
      <c r="E693">
        <v>5485808</v>
      </c>
      <c r="F693">
        <v>17362272</v>
      </c>
      <c r="I693">
        <v>9314576</v>
      </c>
      <c r="J693">
        <v>34292064</v>
      </c>
      <c r="M693">
        <v>7754304</v>
      </c>
      <c r="N693">
        <v>28909904</v>
      </c>
      <c r="Q693">
        <v>6458768</v>
      </c>
      <c r="R693">
        <v>25253392</v>
      </c>
      <c r="S693">
        <v>6199792</v>
      </c>
      <c r="T693">
        <v>26200560</v>
      </c>
      <c r="W693">
        <v>6521568</v>
      </c>
      <c r="X693">
        <v>26538016</v>
      </c>
      <c r="AA693">
        <v>6922432</v>
      </c>
      <c r="AB693">
        <v>26951152</v>
      </c>
      <c r="AE693">
        <v>6913872</v>
      </c>
      <c r="AF693">
        <v>26919856</v>
      </c>
      <c r="AI693" s="151">
        <v>6881936</v>
      </c>
      <c r="AJ693" s="151">
        <v>26780016</v>
      </c>
      <c r="AM693" s="212">
        <v>6892256</v>
      </c>
      <c r="AN693" s="212">
        <v>26837072</v>
      </c>
      <c r="AQ693" s="221">
        <v>6883712</v>
      </c>
      <c r="AR693" s="221">
        <v>26823728</v>
      </c>
      <c r="AU693" s="223">
        <v>6862800</v>
      </c>
      <c r="AV693" s="223">
        <v>26748528</v>
      </c>
      <c r="AY693">
        <f>A693+1999</f>
        <v>2008</v>
      </c>
      <c r="AZ693" t="str">
        <f>VLOOKUP(B693,$BF$2:$BJ$75,4)</f>
        <v>Pine Units</v>
      </c>
      <c r="BA693" t="str">
        <f>VLOOKUP(B693,$BF$2:$BK$75,2)</f>
        <v>Morice</v>
      </c>
      <c r="BB693" t="str">
        <f>VLOOKUP(B693,$BF$2:$BK$75,3)</f>
        <v>Morice TSA</v>
      </c>
      <c r="BC693">
        <f>IF(B693&lt;40,B693,IF(VLOOKUP(B693,$BF$2:$BO$75,10,FALSE)="I",40,41))</f>
        <v>26</v>
      </c>
    </row>
    <row r="694" spans="1:55" ht="15" x14ac:dyDescent="0.25">
      <c r="A694">
        <v>9</v>
      </c>
      <c r="B694">
        <v>27</v>
      </c>
      <c r="E694">
        <v>10768</v>
      </c>
      <c r="F694">
        <v>20960</v>
      </c>
      <c r="I694">
        <v>12304</v>
      </c>
      <c r="J694">
        <v>23872</v>
      </c>
      <c r="M694">
        <v>272</v>
      </c>
      <c r="N694">
        <v>5328</v>
      </c>
      <c r="Q694">
        <v>192</v>
      </c>
      <c r="R694">
        <v>4448</v>
      </c>
      <c r="S694">
        <v>0</v>
      </c>
      <c r="T694">
        <v>4976</v>
      </c>
      <c r="W694">
        <v>0</v>
      </c>
      <c r="X694">
        <v>4000</v>
      </c>
      <c r="AA694">
        <v>1472</v>
      </c>
      <c r="AB694">
        <v>5008</v>
      </c>
      <c r="AE694">
        <v>752</v>
      </c>
      <c r="AF694">
        <v>5008</v>
      </c>
      <c r="AI694" s="151">
        <v>448</v>
      </c>
      <c r="AJ694" s="151">
        <v>5680</v>
      </c>
      <c r="AM694" s="212">
        <v>2576</v>
      </c>
      <c r="AN694" s="212">
        <v>8016</v>
      </c>
      <c r="AQ694" s="221">
        <v>2704</v>
      </c>
      <c r="AR694" s="221">
        <v>7808</v>
      </c>
      <c r="AU694" s="223">
        <v>3024</v>
      </c>
      <c r="AV694" s="223">
        <v>7152</v>
      </c>
      <c r="AY694">
        <f>A694+1999</f>
        <v>2008</v>
      </c>
      <c r="AZ694" t="str">
        <f>VLOOKUP(B694,$BF$2:$BJ$75,4)</f>
        <v>Non-pine Units</v>
      </c>
      <c r="BA694" t="str">
        <f>VLOOKUP(B694,$BF$2:$BK$75,2)</f>
        <v>Nass</v>
      </c>
      <c r="BB694" t="str">
        <f>VLOOKUP(B694,$BF$2:$BK$75,3)</f>
        <v>Nass TSA</v>
      </c>
      <c r="BC694">
        <f>IF(B694&lt;40,B694,IF(VLOOKUP(B694,$BF$2:$BO$75,10,FALSE)="I",40,41))</f>
        <v>27</v>
      </c>
    </row>
    <row r="695" spans="1:55" ht="15" x14ac:dyDescent="0.25">
      <c r="A695">
        <v>9</v>
      </c>
      <c r="B695">
        <v>28</v>
      </c>
      <c r="E695">
        <v>0</v>
      </c>
      <c r="F695">
        <v>0</v>
      </c>
      <c r="I695">
        <v>0</v>
      </c>
      <c r="J695">
        <v>0</v>
      </c>
      <c r="M695">
        <v>0</v>
      </c>
      <c r="N695">
        <v>0</v>
      </c>
      <c r="Q695">
        <v>0</v>
      </c>
      <c r="R695">
        <v>0</v>
      </c>
      <c r="S695">
        <v>0</v>
      </c>
      <c r="T695">
        <v>0</v>
      </c>
      <c r="W695">
        <v>0</v>
      </c>
      <c r="X695">
        <v>0</v>
      </c>
      <c r="AA695">
        <v>0</v>
      </c>
      <c r="AB695">
        <v>0</v>
      </c>
      <c r="AE695">
        <v>0</v>
      </c>
      <c r="AF695">
        <v>0</v>
      </c>
      <c r="AI695" s="151">
        <v>0</v>
      </c>
      <c r="AJ695" s="151">
        <v>0</v>
      </c>
      <c r="AM695" s="212">
        <v>0</v>
      </c>
      <c r="AN695" s="212">
        <v>0</v>
      </c>
      <c r="AQ695" s="221">
        <v>0</v>
      </c>
      <c r="AR695" s="221">
        <v>0</v>
      </c>
      <c r="AU695" s="223">
        <v>0</v>
      </c>
      <c r="AV695" s="223">
        <v>0</v>
      </c>
      <c r="AY695">
        <f>A695+1999</f>
        <v>2008</v>
      </c>
      <c r="AZ695" t="str">
        <f>VLOOKUP(B695,$BF$2:$BJ$75,4)</f>
        <v>Non-pine Units</v>
      </c>
      <c r="BA695" t="str">
        <f>VLOOKUP(B695,$BF$2:$BK$75,2)</f>
        <v>NorthCoast</v>
      </c>
      <c r="BB695" t="str">
        <f>VLOOKUP(B695,$BF$2:$BK$75,3)</f>
        <v>North Coast TSA</v>
      </c>
      <c r="BC695">
        <f>IF(B695&lt;40,B695,IF(VLOOKUP(B695,$BF$2:$BO$75,10,FALSE)="I",40,41))</f>
        <v>28</v>
      </c>
    </row>
    <row r="696" spans="1:55" ht="15" x14ac:dyDescent="0.25">
      <c r="A696">
        <v>9</v>
      </c>
      <c r="B696">
        <v>29</v>
      </c>
      <c r="E696">
        <v>4697952</v>
      </c>
      <c r="F696">
        <v>12704448</v>
      </c>
      <c r="I696">
        <v>6763392</v>
      </c>
      <c r="J696">
        <v>15262416</v>
      </c>
      <c r="M696">
        <v>4181536</v>
      </c>
      <c r="N696">
        <v>10080112</v>
      </c>
      <c r="Q696">
        <v>2581904</v>
      </c>
      <c r="R696">
        <v>8121808</v>
      </c>
      <c r="S696">
        <v>1572480</v>
      </c>
      <c r="T696">
        <v>7023408</v>
      </c>
      <c r="W696">
        <v>1638528</v>
      </c>
      <c r="X696">
        <v>7094576</v>
      </c>
      <c r="AA696">
        <v>1630720</v>
      </c>
      <c r="AB696">
        <v>7056912</v>
      </c>
      <c r="AE696">
        <v>1596288</v>
      </c>
      <c r="AF696">
        <v>6844736</v>
      </c>
      <c r="AI696" s="151">
        <v>1579936</v>
      </c>
      <c r="AJ696" s="151">
        <v>6854768</v>
      </c>
      <c r="AM696" s="212">
        <v>1569952</v>
      </c>
      <c r="AN696" s="212">
        <v>6824928</v>
      </c>
      <c r="AQ696" s="221">
        <v>1583504</v>
      </c>
      <c r="AR696" s="221">
        <v>6842208</v>
      </c>
      <c r="AU696" s="223">
        <v>1587008</v>
      </c>
      <c r="AV696" s="223">
        <v>6868032</v>
      </c>
      <c r="AY696">
        <f>A696+1999</f>
        <v>2008</v>
      </c>
      <c r="AZ696" t="str">
        <f>VLOOKUP(B696,$BF$2:$BJ$75,4)</f>
        <v>Pine Units</v>
      </c>
      <c r="BA696" t="str">
        <f>VLOOKUP(B696,$BF$2:$BK$75,2)</f>
        <v>Okanagan</v>
      </c>
      <c r="BB696" t="str">
        <f>VLOOKUP(B696,$BF$2:$BK$75,3)</f>
        <v>Okanagan TSA</v>
      </c>
      <c r="BC696">
        <f>IF(B696&lt;40,B696,IF(VLOOKUP(B696,$BF$2:$BO$75,10,FALSE)="I",40,41))</f>
        <v>29</v>
      </c>
    </row>
    <row r="697" spans="1:55" ht="15" x14ac:dyDescent="0.25">
      <c r="A697">
        <v>9</v>
      </c>
      <c r="B697">
        <v>30</v>
      </c>
      <c r="E697">
        <v>6679344</v>
      </c>
      <c r="F697">
        <v>45940064</v>
      </c>
      <c r="I697">
        <v>5310112</v>
      </c>
      <c r="J697">
        <v>54239200</v>
      </c>
      <c r="M697">
        <v>4955744</v>
      </c>
      <c r="N697">
        <v>50085056</v>
      </c>
      <c r="Q697">
        <v>3260272</v>
      </c>
      <c r="R697">
        <v>49241552</v>
      </c>
      <c r="S697">
        <v>274192</v>
      </c>
      <c r="T697">
        <v>46367696</v>
      </c>
      <c r="W697">
        <v>358288</v>
      </c>
      <c r="X697">
        <v>46638064</v>
      </c>
      <c r="AA697">
        <v>2385040</v>
      </c>
      <c r="AB697">
        <v>48865296</v>
      </c>
      <c r="AE697">
        <v>2446608</v>
      </c>
      <c r="AF697">
        <v>48775456</v>
      </c>
      <c r="AI697" s="151">
        <v>2388416</v>
      </c>
      <c r="AJ697" s="151">
        <v>48835808</v>
      </c>
      <c r="AM697" s="212">
        <v>2384992</v>
      </c>
      <c r="AN697" s="212">
        <v>48970992</v>
      </c>
      <c r="AQ697" s="221">
        <v>2402160</v>
      </c>
      <c r="AR697" s="221">
        <v>49023376</v>
      </c>
      <c r="AU697" s="223">
        <v>2443232</v>
      </c>
      <c r="AV697" s="223">
        <v>48975120</v>
      </c>
      <c r="AY697">
        <f>A697+1999</f>
        <v>2008</v>
      </c>
      <c r="AZ697" t="str">
        <f>VLOOKUP(B697,$BF$2:$BJ$75,4)</f>
        <v>Pine Units</v>
      </c>
      <c r="BA697" t="str">
        <f>VLOOKUP(B697,$BF$2:$BK$75,2)</f>
        <v>PrinceGeorge</v>
      </c>
      <c r="BB697" t="str">
        <f>VLOOKUP(B697,$BF$2:$BK$75,3)</f>
        <v>Prince George Forest District</v>
      </c>
      <c r="BC697">
        <f>IF(B697&lt;40,B697,IF(VLOOKUP(B697,$BF$2:$BO$75,10,FALSE)="I",40,41))</f>
        <v>30</v>
      </c>
    </row>
    <row r="698" spans="1:55" ht="15" x14ac:dyDescent="0.25">
      <c r="A698">
        <v>9</v>
      </c>
      <c r="B698">
        <v>31</v>
      </c>
      <c r="E698">
        <v>0</v>
      </c>
      <c r="F698">
        <v>0</v>
      </c>
      <c r="I698">
        <v>0</v>
      </c>
      <c r="J698">
        <v>0</v>
      </c>
      <c r="M698">
        <v>0</v>
      </c>
      <c r="N698">
        <v>0</v>
      </c>
      <c r="Q698">
        <v>0</v>
      </c>
      <c r="R698">
        <v>0</v>
      </c>
      <c r="S698">
        <v>0</v>
      </c>
      <c r="T698">
        <v>0</v>
      </c>
      <c r="W698">
        <v>0</v>
      </c>
      <c r="X698">
        <v>0</v>
      </c>
      <c r="AA698">
        <v>0</v>
      </c>
      <c r="AB698">
        <v>0</v>
      </c>
      <c r="AE698">
        <v>0</v>
      </c>
      <c r="AF698">
        <v>0</v>
      </c>
      <c r="AI698" s="151">
        <v>0</v>
      </c>
      <c r="AJ698" s="151">
        <v>0</v>
      </c>
      <c r="AM698" s="212">
        <v>0</v>
      </c>
      <c r="AN698" s="212">
        <v>0</v>
      </c>
      <c r="AQ698" s="221">
        <v>0</v>
      </c>
      <c r="AR698" s="221">
        <v>0</v>
      </c>
      <c r="AU698" s="223">
        <v>0</v>
      </c>
      <c r="AV698" s="223">
        <v>0</v>
      </c>
      <c r="AY698">
        <f>A698+1999</f>
        <v>2008</v>
      </c>
      <c r="AZ698" t="str">
        <f>VLOOKUP(B698,$BF$2:$BJ$75,4)</f>
        <v>Non-pine Units</v>
      </c>
      <c r="BA698" t="str">
        <f>VLOOKUP(B698,$BF$2:$BK$75,2)</f>
        <v>QueenCharlotte</v>
      </c>
      <c r="BB698" t="str">
        <f>VLOOKUP(B698,$BF$2:$BK$75,3)</f>
        <v>Queen Charlotte TSA</v>
      </c>
      <c r="BC698">
        <f>IF(B698&lt;40,B698,IF(VLOOKUP(B698,$BF$2:$BO$75,10,FALSE)="I",40,41))</f>
        <v>31</v>
      </c>
    </row>
    <row r="699" spans="1:55" ht="15" x14ac:dyDescent="0.25">
      <c r="A699">
        <v>9</v>
      </c>
      <c r="B699">
        <v>32</v>
      </c>
      <c r="E699">
        <v>5174672</v>
      </c>
      <c r="F699">
        <v>89794192</v>
      </c>
      <c r="I699">
        <v>1769504</v>
      </c>
      <c r="J699">
        <v>90999600</v>
      </c>
      <c r="M699">
        <v>1963904</v>
      </c>
      <c r="N699">
        <v>90259872</v>
      </c>
      <c r="Q699">
        <v>1712560</v>
      </c>
      <c r="R699">
        <v>90300560</v>
      </c>
      <c r="S699">
        <v>871424</v>
      </c>
      <c r="T699">
        <v>89527600</v>
      </c>
      <c r="W699">
        <v>881232</v>
      </c>
      <c r="X699">
        <v>89531200</v>
      </c>
      <c r="AA699">
        <v>901632</v>
      </c>
      <c r="AB699">
        <v>89619520</v>
      </c>
      <c r="AE699">
        <v>896432</v>
      </c>
      <c r="AF699">
        <v>89548176</v>
      </c>
      <c r="AI699" s="151">
        <v>894608</v>
      </c>
      <c r="AJ699" s="151">
        <v>89559440</v>
      </c>
      <c r="AM699" s="212">
        <v>900544</v>
      </c>
      <c r="AN699" s="212">
        <v>89725232</v>
      </c>
      <c r="AQ699" s="221">
        <v>895808</v>
      </c>
      <c r="AR699" s="221">
        <v>89809440</v>
      </c>
      <c r="AU699" s="223">
        <v>896880</v>
      </c>
      <c r="AV699" s="223">
        <v>89664480</v>
      </c>
      <c r="AY699">
        <f>A699+1999</f>
        <v>2008</v>
      </c>
      <c r="AZ699" t="str">
        <f>VLOOKUP(B699,$BF$2:$BJ$75,4)</f>
        <v>Pine Units</v>
      </c>
      <c r="BA699" t="str">
        <f>VLOOKUP(B699,$BF$2:$BK$75,2)</f>
        <v>Quesnel</v>
      </c>
      <c r="BB699" t="str">
        <f>VLOOKUP(B699,$BF$2:$BK$75,3)</f>
        <v>Quesnel TSA</v>
      </c>
      <c r="BC699">
        <f>IF(B699&lt;40,B699,IF(VLOOKUP(B699,$BF$2:$BO$75,10,FALSE)="I",40,41))</f>
        <v>32</v>
      </c>
    </row>
    <row r="700" spans="1:55" ht="15" x14ac:dyDescent="0.25">
      <c r="A700">
        <v>9</v>
      </c>
      <c r="B700">
        <v>33</v>
      </c>
      <c r="E700">
        <v>1584</v>
      </c>
      <c r="F700">
        <v>3696</v>
      </c>
      <c r="I700">
        <v>11328</v>
      </c>
      <c r="J700">
        <v>19008</v>
      </c>
      <c r="M700">
        <v>5760</v>
      </c>
      <c r="N700">
        <v>12064</v>
      </c>
      <c r="Q700">
        <v>2256</v>
      </c>
      <c r="R700">
        <v>5696</v>
      </c>
      <c r="S700">
        <v>2272</v>
      </c>
      <c r="T700">
        <v>5488</v>
      </c>
      <c r="W700">
        <v>3168</v>
      </c>
      <c r="X700">
        <v>6192</v>
      </c>
      <c r="AA700">
        <v>2336</v>
      </c>
      <c r="AB700">
        <v>5824</v>
      </c>
      <c r="AE700">
        <v>2912</v>
      </c>
      <c r="AF700">
        <v>6080</v>
      </c>
      <c r="AI700" s="151">
        <v>1888</v>
      </c>
      <c r="AJ700" s="151">
        <v>4992</v>
      </c>
      <c r="AM700" s="212">
        <v>2512</v>
      </c>
      <c r="AN700" s="212">
        <v>6288</v>
      </c>
      <c r="AQ700" s="221">
        <v>2368</v>
      </c>
      <c r="AR700" s="221">
        <v>5584</v>
      </c>
      <c r="AU700" s="223">
        <v>1360</v>
      </c>
      <c r="AV700" s="223">
        <v>5328</v>
      </c>
      <c r="AY700">
        <f>A700+1999</f>
        <v>2008</v>
      </c>
      <c r="AZ700" t="str">
        <f>VLOOKUP(B700,$BF$2:$BJ$75,4)</f>
        <v>Non-pine Units</v>
      </c>
      <c r="BA700" t="str">
        <f>VLOOKUP(B700,$BF$2:$BK$75,2)</f>
        <v>Revelstoke</v>
      </c>
      <c r="BB700" t="str">
        <f>VLOOKUP(B700,$BF$2:$BK$75,3)</f>
        <v>Revelstoke TSA</v>
      </c>
      <c r="BC700">
        <f>IF(B700&lt;40,B700,IF(VLOOKUP(B700,$BF$2:$BO$75,10,FALSE)="I",40,41))</f>
        <v>33</v>
      </c>
    </row>
    <row r="701" spans="1:55" ht="15" x14ac:dyDescent="0.25">
      <c r="A701">
        <v>9</v>
      </c>
      <c r="B701">
        <v>34</v>
      </c>
      <c r="E701">
        <v>575872</v>
      </c>
      <c r="F701">
        <v>1689232</v>
      </c>
      <c r="I701">
        <v>863808</v>
      </c>
      <c r="J701">
        <v>2080640</v>
      </c>
      <c r="M701">
        <v>591840</v>
      </c>
      <c r="N701">
        <v>1536560</v>
      </c>
      <c r="Q701">
        <v>446720</v>
      </c>
      <c r="R701">
        <v>1391392</v>
      </c>
      <c r="S701">
        <v>388608</v>
      </c>
      <c r="T701">
        <v>1334784</v>
      </c>
      <c r="W701">
        <v>394592</v>
      </c>
      <c r="X701">
        <v>1345680</v>
      </c>
      <c r="AA701">
        <v>412768</v>
      </c>
      <c r="AB701">
        <v>1356512</v>
      </c>
      <c r="AE701">
        <v>416192</v>
      </c>
      <c r="AF701">
        <v>1344816</v>
      </c>
      <c r="AI701" s="151">
        <v>410448</v>
      </c>
      <c r="AJ701" s="151">
        <v>1339824</v>
      </c>
      <c r="AM701" s="212">
        <v>415120</v>
      </c>
      <c r="AN701" s="212">
        <v>1360160</v>
      </c>
      <c r="AQ701" s="221">
        <v>400128</v>
      </c>
      <c r="AR701" s="221">
        <v>1332560</v>
      </c>
      <c r="AU701" s="223">
        <v>404672</v>
      </c>
      <c r="AV701" s="223">
        <v>1357872</v>
      </c>
      <c r="AY701">
        <f>A701+1999</f>
        <v>2008</v>
      </c>
      <c r="AZ701" t="str">
        <f>VLOOKUP(B701,$BF$2:$BJ$75,4)</f>
        <v>Pine Units</v>
      </c>
      <c r="BA701" t="str">
        <f>VLOOKUP(B701,$BF$2:$BK$75,2)</f>
        <v>RobsonValley</v>
      </c>
      <c r="BB701" t="str">
        <f>VLOOKUP(B701,$BF$2:$BK$75,3)</f>
        <v>Robson Valley TSA</v>
      </c>
      <c r="BC701">
        <f>IF(B701&lt;40,B701,IF(VLOOKUP(B701,$BF$2:$BO$75,10,FALSE)="I",40,41))</f>
        <v>34</v>
      </c>
    </row>
    <row r="702" spans="1:55" ht="15" x14ac:dyDescent="0.25">
      <c r="A702">
        <v>9</v>
      </c>
      <c r="B702">
        <v>35</v>
      </c>
      <c r="E702">
        <v>5456</v>
      </c>
      <c r="F702">
        <v>24480</v>
      </c>
      <c r="I702">
        <v>36400</v>
      </c>
      <c r="J702">
        <v>204096</v>
      </c>
      <c r="M702">
        <v>52800</v>
      </c>
      <c r="N702">
        <v>295920</v>
      </c>
      <c r="Q702">
        <v>33136</v>
      </c>
      <c r="R702">
        <v>277888</v>
      </c>
      <c r="S702">
        <v>19488</v>
      </c>
      <c r="T702">
        <v>270032</v>
      </c>
      <c r="W702">
        <v>19456</v>
      </c>
      <c r="X702">
        <v>280032</v>
      </c>
      <c r="AA702">
        <v>18736</v>
      </c>
      <c r="AB702">
        <v>260000</v>
      </c>
      <c r="AE702">
        <v>17984</v>
      </c>
      <c r="AF702">
        <v>263664</v>
      </c>
      <c r="AI702" s="151">
        <v>15200</v>
      </c>
      <c r="AJ702" s="151">
        <v>255040</v>
      </c>
      <c r="AM702" s="212">
        <v>15968</v>
      </c>
      <c r="AN702" s="212">
        <v>264928</v>
      </c>
      <c r="AQ702" s="221">
        <v>21792</v>
      </c>
      <c r="AR702" s="221">
        <v>260720</v>
      </c>
      <c r="AU702" s="223">
        <v>17344</v>
      </c>
      <c r="AV702" s="223">
        <v>266640</v>
      </c>
      <c r="AY702">
        <f>A702+1999</f>
        <v>2008</v>
      </c>
      <c r="AZ702" t="str">
        <f>VLOOKUP(B702,$BF$2:$BJ$75,4)</f>
        <v>Non-pine Units</v>
      </c>
      <c r="BA702" t="str">
        <f>VLOOKUP(B702,$BF$2:$BK$75,2)</f>
        <v>Soo</v>
      </c>
      <c r="BB702" t="str">
        <f>VLOOKUP(B702,$BF$2:$BK$75,3)</f>
        <v>Soo TSA</v>
      </c>
      <c r="BC702">
        <f>IF(B702&lt;40,B702,IF(VLOOKUP(B702,$BF$2:$BO$75,10,FALSE)="I",40,41))</f>
        <v>35</v>
      </c>
    </row>
    <row r="703" spans="1:55" ht="15" x14ac:dyDescent="0.25">
      <c r="A703">
        <v>9</v>
      </c>
      <c r="B703">
        <v>36</v>
      </c>
      <c r="E703">
        <v>0</v>
      </c>
      <c r="F703">
        <v>0</v>
      </c>
      <c r="I703">
        <v>0</v>
      </c>
      <c r="J703">
        <v>0</v>
      </c>
      <c r="M703">
        <v>0</v>
      </c>
      <c r="N703">
        <v>0</v>
      </c>
      <c r="Q703">
        <v>0</v>
      </c>
      <c r="R703">
        <v>0</v>
      </c>
      <c r="S703">
        <v>0</v>
      </c>
      <c r="T703">
        <v>0</v>
      </c>
      <c r="W703">
        <v>0</v>
      </c>
      <c r="X703">
        <v>0</v>
      </c>
      <c r="AA703">
        <v>0</v>
      </c>
      <c r="AB703">
        <v>0</v>
      </c>
      <c r="AE703">
        <v>0</v>
      </c>
      <c r="AF703">
        <v>0</v>
      </c>
      <c r="AI703" s="151">
        <v>0</v>
      </c>
      <c r="AJ703" s="151">
        <v>0</v>
      </c>
      <c r="AM703" s="212">
        <v>0</v>
      </c>
      <c r="AN703" s="212">
        <v>0</v>
      </c>
      <c r="AQ703" s="221">
        <v>0</v>
      </c>
      <c r="AR703" s="221">
        <v>0</v>
      </c>
      <c r="AU703" s="223">
        <v>0</v>
      </c>
      <c r="AV703" s="223">
        <v>0</v>
      </c>
      <c r="AY703">
        <f>A703+1999</f>
        <v>2008</v>
      </c>
      <c r="AZ703" t="str">
        <f>VLOOKUP(B703,$BF$2:$BJ$75,4)</f>
        <v>Non-pine Units</v>
      </c>
      <c r="BA703" t="str">
        <f>VLOOKUP(B703,$BF$2:$BK$75,2)</f>
        <v>Strathcona</v>
      </c>
      <c r="BB703" t="str">
        <f>VLOOKUP(B703,$BF$2:$BK$75,3)</f>
        <v>Strathcona TSA</v>
      </c>
      <c r="BC703">
        <f>IF(B703&lt;40,B703,IF(VLOOKUP(B703,$BF$2:$BO$75,10,FALSE)="I",40,41))</f>
        <v>36</v>
      </c>
    </row>
    <row r="704" spans="1:55" ht="15" x14ac:dyDescent="0.25">
      <c r="A704">
        <v>9</v>
      </c>
      <c r="B704">
        <v>37</v>
      </c>
      <c r="E704">
        <v>0</v>
      </c>
      <c r="F704">
        <v>0</v>
      </c>
      <c r="I704">
        <v>160</v>
      </c>
      <c r="J704">
        <v>160</v>
      </c>
      <c r="M704">
        <v>128</v>
      </c>
      <c r="N704">
        <v>240</v>
      </c>
      <c r="Q704">
        <v>176</v>
      </c>
      <c r="R704">
        <v>352</v>
      </c>
      <c r="S704">
        <v>0</v>
      </c>
      <c r="T704">
        <v>192</v>
      </c>
      <c r="W704">
        <v>0</v>
      </c>
      <c r="X704">
        <v>176</v>
      </c>
      <c r="AA704">
        <v>0</v>
      </c>
      <c r="AB704">
        <v>192</v>
      </c>
      <c r="AE704">
        <v>0</v>
      </c>
      <c r="AF704">
        <v>176</v>
      </c>
      <c r="AI704" s="151">
        <v>0</v>
      </c>
      <c r="AJ704" s="151">
        <v>176</v>
      </c>
      <c r="AM704" s="212">
        <v>0</v>
      </c>
      <c r="AN704" s="212">
        <v>176</v>
      </c>
      <c r="AQ704" s="221">
        <v>0</v>
      </c>
      <c r="AR704" s="221">
        <v>176</v>
      </c>
      <c r="AU704" s="223">
        <v>0</v>
      </c>
      <c r="AV704" s="223">
        <v>192</v>
      </c>
      <c r="AY704">
        <f>A704+1999</f>
        <v>2008</v>
      </c>
      <c r="AZ704" t="str">
        <f>VLOOKUP(B704,$BF$2:$BJ$75,4)</f>
        <v>Non-pine Units</v>
      </c>
      <c r="BA704" t="str">
        <f>VLOOKUP(B704,$BF$2:$BK$75,2)</f>
        <v>SunshineCoast</v>
      </c>
      <c r="BB704" t="str">
        <f>VLOOKUP(B704,$BF$2:$BK$75,3)</f>
        <v>Sunshine Coast TSA</v>
      </c>
      <c r="BC704">
        <f>IF(B704&lt;40,B704,IF(VLOOKUP(B704,$BF$2:$BO$75,10,FALSE)="I",40,41))</f>
        <v>37</v>
      </c>
    </row>
    <row r="705" spans="1:55" ht="15" x14ac:dyDescent="0.25">
      <c r="A705">
        <v>9</v>
      </c>
      <c r="B705">
        <v>38</v>
      </c>
      <c r="E705">
        <v>6442176</v>
      </c>
      <c r="F705">
        <v>70605360</v>
      </c>
      <c r="I705">
        <v>2611952</v>
      </c>
      <c r="J705">
        <v>77037376</v>
      </c>
      <c r="M705">
        <v>2579664</v>
      </c>
      <c r="N705">
        <v>72846496</v>
      </c>
      <c r="Q705">
        <v>1997744</v>
      </c>
      <c r="R705">
        <v>72712032</v>
      </c>
      <c r="S705">
        <v>140608</v>
      </c>
      <c r="T705">
        <v>70217120</v>
      </c>
      <c r="W705">
        <v>283296</v>
      </c>
      <c r="X705">
        <v>70612960</v>
      </c>
      <c r="AA705">
        <v>1112528</v>
      </c>
      <c r="AB705">
        <v>71414192</v>
      </c>
      <c r="AE705">
        <v>1111136</v>
      </c>
      <c r="AF705">
        <v>71127392</v>
      </c>
      <c r="AI705" s="151">
        <v>1084656</v>
      </c>
      <c r="AJ705" s="151">
        <v>71163664</v>
      </c>
      <c r="AM705" s="212">
        <v>1094336</v>
      </c>
      <c r="AN705" s="212">
        <v>71060560</v>
      </c>
      <c r="AQ705" s="221">
        <v>1106944</v>
      </c>
      <c r="AR705" s="221">
        <v>71056672</v>
      </c>
      <c r="AU705" s="223">
        <v>1143360</v>
      </c>
      <c r="AV705" s="223">
        <v>71030752</v>
      </c>
      <c r="AY705">
        <f>A705+1999</f>
        <v>2008</v>
      </c>
      <c r="AZ705" t="str">
        <f>VLOOKUP(B705,$BF$2:$BJ$75,4)</f>
        <v>Pine Units</v>
      </c>
      <c r="BA705" t="str">
        <f>VLOOKUP(B705,$BF$2:$BK$75,2)</f>
        <v>Vanderhoof</v>
      </c>
      <c r="BB705" t="str">
        <f>VLOOKUP(B705,$BF$2:$BK$75,3)</f>
        <v>Vanderhoof Forest District</v>
      </c>
      <c r="BC705">
        <f>IF(B705&lt;40,B705,IF(VLOOKUP(B705,$BF$2:$BO$75,10,FALSE)="I",40,41))</f>
        <v>38</v>
      </c>
    </row>
    <row r="706" spans="1:55" ht="15" x14ac:dyDescent="0.25">
      <c r="A706">
        <v>9</v>
      </c>
      <c r="B706">
        <v>39</v>
      </c>
      <c r="E706">
        <v>13348016</v>
      </c>
      <c r="F706">
        <v>79613776</v>
      </c>
      <c r="I706">
        <v>12609584</v>
      </c>
      <c r="J706">
        <v>88249248</v>
      </c>
      <c r="M706">
        <v>12892336</v>
      </c>
      <c r="N706">
        <v>89222960</v>
      </c>
      <c r="Q706">
        <v>12924304</v>
      </c>
      <c r="R706">
        <v>92722816</v>
      </c>
      <c r="S706">
        <v>4499520</v>
      </c>
      <c r="T706">
        <v>84178864</v>
      </c>
      <c r="W706">
        <v>4781616</v>
      </c>
      <c r="X706">
        <v>84582672</v>
      </c>
      <c r="AA706">
        <v>4781040</v>
      </c>
      <c r="AB706">
        <v>84603072</v>
      </c>
      <c r="AE706">
        <v>4753856</v>
      </c>
      <c r="AF706">
        <v>84196880</v>
      </c>
      <c r="AI706" s="151">
        <v>4737872</v>
      </c>
      <c r="AJ706" s="151">
        <v>84189936</v>
      </c>
      <c r="AM706" s="212">
        <v>4731712</v>
      </c>
      <c r="AN706" s="212">
        <v>83895872</v>
      </c>
      <c r="AQ706" s="221">
        <v>4703424</v>
      </c>
      <c r="AR706" s="221">
        <v>83953008</v>
      </c>
      <c r="AU706" s="223">
        <v>4739488</v>
      </c>
      <c r="AV706" s="223">
        <v>83923248</v>
      </c>
      <c r="AY706">
        <f>A706+1999</f>
        <v>2008</v>
      </c>
      <c r="AZ706" t="str">
        <f>VLOOKUP(B706,$BF$2:$BJ$75,4)</f>
        <v>Pine Units</v>
      </c>
      <c r="BA706" t="str">
        <f>VLOOKUP(B706,$BF$2:$BK$75,2)</f>
        <v>WilliamsLake</v>
      </c>
      <c r="BB706" t="str">
        <f>VLOOKUP(B706,$BF$2:$BK$75,3)</f>
        <v>Williams Lake TSA</v>
      </c>
      <c r="BC706">
        <f>IF(B706&lt;40,B706,IF(VLOOKUP(B706,$BF$2:$BO$75,10,FALSE)="I",40,41))</f>
        <v>39</v>
      </c>
    </row>
    <row r="707" spans="1:55" ht="15" x14ac:dyDescent="0.25">
      <c r="A707">
        <v>9</v>
      </c>
      <c r="B707">
        <v>40</v>
      </c>
      <c r="E707">
        <v>0</v>
      </c>
      <c r="F707">
        <v>0</v>
      </c>
      <c r="I707">
        <v>0</v>
      </c>
      <c r="J707">
        <v>48</v>
      </c>
      <c r="M707">
        <v>0</v>
      </c>
      <c r="N707">
        <v>0</v>
      </c>
      <c r="Q707">
        <v>0</v>
      </c>
      <c r="R707">
        <v>0</v>
      </c>
      <c r="S707">
        <v>48</v>
      </c>
      <c r="T707">
        <v>48</v>
      </c>
      <c r="W707">
        <v>48</v>
      </c>
      <c r="X707">
        <v>48</v>
      </c>
      <c r="AA707">
        <v>48</v>
      </c>
      <c r="AB707">
        <v>48</v>
      </c>
      <c r="AE707">
        <v>48</v>
      </c>
      <c r="AF707">
        <v>48</v>
      </c>
      <c r="AI707" s="151">
        <v>0</v>
      </c>
      <c r="AJ707" s="151">
        <v>0</v>
      </c>
      <c r="AM707" s="212">
        <v>0</v>
      </c>
      <c r="AN707" s="212">
        <v>0</v>
      </c>
      <c r="AQ707" s="221">
        <v>48</v>
      </c>
      <c r="AR707" s="221">
        <v>48</v>
      </c>
      <c r="AU707" s="223">
        <v>48</v>
      </c>
      <c r="AV707" s="223">
        <v>48</v>
      </c>
      <c r="AY707">
        <f>A707+1999</f>
        <v>2008</v>
      </c>
      <c r="AZ707" t="str">
        <f>VLOOKUP(B707,$BF$2:$BJ$75,4)</f>
        <v>Interior TFLs</v>
      </c>
      <c r="BA707" t="str">
        <f>VLOOKUP(B707,$BF$2:$BK$75,2)</f>
        <v>InteriorTFLs</v>
      </c>
      <c r="BB707" t="str">
        <f>VLOOKUP(B707,$BF$2:$BK$75,3)</f>
        <v>Interior TFLs</v>
      </c>
      <c r="BC707">
        <f>IF(B707&lt;40,B707,IF(VLOOKUP(B707,$BF$2:$BO$75,10,FALSE)="I",40,41))</f>
        <v>40</v>
      </c>
    </row>
    <row r="708" spans="1:55" ht="15" x14ac:dyDescent="0.25">
      <c r="A708">
        <v>9</v>
      </c>
      <c r="B708">
        <v>40</v>
      </c>
      <c r="E708">
        <v>149632</v>
      </c>
      <c r="F708">
        <v>272944</v>
      </c>
      <c r="I708">
        <v>60048</v>
      </c>
      <c r="J708">
        <v>84160</v>
      </c>
      <c r="M708">
        <v>14384</v>
      </c>
      <c r="N708">
        <v>25504</v>
      </c>
      <c r="Q708">
        <v>6688</v>
      </c>
      <c r="R708">
        <v>14624</v>
      </c>
      <c r="S708">
        <v>800</v>
      </c>
      <c r="T708">
        <v>8992</v>
      </c>
      <c r="W708">
        <v>800</v>
      </c>
      <c r="X708">
        <v>7072</v>
      </c>
      <c r="AA708">
        <v>800</v>
      </c>
      <c r="AB708">
        <v>9984</v>
      </c>
      <c r="AE708">
        <v>768</v>
      </c>
      <c r="AF708">
        <v>8384</v>
      </c>
      <c r="AI708" s="151">
        <v>768</v>
      </c>
      <c r="AJ708" s="151">
        <v>10176</v>
      </c>
      <c r="AM708" s="212">
        <v>768</v>
      </c>
      <c r="AN708" s="212">
        <v>9200</v>
      </c>
      <c r="AQ708" s="221">
        <v>752</v>
      </c>
      <c r="AR708" s="221">
        <v>9808</v>
      </c>
      <c r="AU708" s="223">
        <v>768</v>
      </c>
      <c r="AV708" s="223">
        <v>8592</v>
      </c>
      <c r="AY708">
        <f>A708+1999</f>
        <v>2008</v>
      </c>
      <c r="AZ708" t="str">
        <f>VLOOKUP(B708,$BF$2:$BJ$75,4)</f>
        <v>Interior TFLs</v>
      </c>
      <c r="BA708" t="str">
        <f>VLOOKUP(B708,$BF$2:$BK$75,2)</f>
        <v>InteriorTFLs</v>
      </c>
      <c r="BB708" t="str">
        <f>VLOOKUP(B708,$BF$2:$BK$75,3)</f>
        <v>Interior TFLs</v>
      </c>
      <c r="BC708">
        <f>IF(B708&lt;40,B708,IF(VLOOKUP(B708,$BF$2:$BO$75,10,FALSE)="I",40,41))</f>
        <v>40</v>
      </c>
    </row>
    <row r="709" spans="1:55" ht="15" x14ac:dyDescent="0.25">
      <c r="A709">
        <v>9</v>
      </c>
      <c r="B709">
        <v>40</v>
      </c>
      <c r="E709">
        <v>285280</v>
      </c>
      <c r="F709">
        <v>2821200</v>
      </c>
      <c r="I709">
        <v>32208</v>
      </c>
      <c r="J709">
        <v>3390272</v>
      </c>
      <c r="M709">
        <v>22400</v>
      </c>
      <c r="N709">
        <v>3136016</v>
      </c>
      <c r="Q709">
        <v>15168</v>
      </c>
      <c r="R709">
        <v>3105648</v>
      </c>
      <c r="S709">
        <v>2720</v>
      </c>
      <c r="T709">
        <v>2778896</v>
      </c>
      <c r="W709">
        <v>3056</v>
      </c>
      <c r="X709">
        <v>2884544</v>
      </c>
      <c r="AA709">
        <v>4192</v>
      </c>
      <c r="AB709">
        <v>2895984</v>
      </c>
      <c r="AE709">
        <v>2528</v>
      </c>
      <c r="AF709">
        <v>2816112</v>
      </c>
      <c r="AI709" s="151">
        <v>1520</v>
      </c>
      <c r="AJ709" s="151">
        <v>2790064</v>
      </c>
      <c r="AM709" s="212">
        <v>1904</v>
      </c>
      <c r="AN709" s="212">
        <v>2724704</v>
      </c>
      <c r="AQ709" s="221">
        <v>1680</v>
      </c>
      <c r="AR709" s="221">
        <v>2731456</v>
      </c>
      <c r="AU709" s="223">
        <v>1952</v>
      </c>
      <c r="AV709" s="223">
        <v>2740672</v>
      </c>
      <c r="AY709">
        <f>A709+1999</f>
        <v>2008</v>
      </c>
      <c r="AZ709" t="str">
        <f>VLOOKUP(B709,$BF$2:$BJ$75,4)</f>
        <v>Interior TFLs</v>
      </c>
      <c r="BA709" t="str">
        <f>VLOOKUP(B709,$BF$2:$BK$75,2)</f>
        <v>InteriorTFLs</v>
      </c>
      <c r="BB709" t="str">
        <f>VLOOKUP(B709,$BF$2:$BK$75,3)</f>
        <v>Interior TFLs</v>
      </c>
      <c r="BC709">
        <f>IF(B709&lt;40,B709,IF(VLOOKUP(B709,$BF$2:$BO$75,10,FALSE)="I",40,41))</f>
        <v>40</v>
      </c>
    </row>
    <row r="710" spans="1:55" ht="15" x14ac:dyDescent="0.25">
      <c r="A710">
        <v>9</v>
      </c>
      <c r="B710">
        <v>40</v>
      </c>
      <c r="E710">
        <v>72816</v>
      </c>
      <c r="F710">
        <v>1564496</v>
      </c>
      <c r="I710">
        <v>19104</v>
      </c>
      <c r="J710">
        <v>1648256</v>
      </c>
      <c r="M710">
        <v>18592</v>
      </c>
      <c r="N710">
        <v>1559616</v>
      </c>
      <c r="Q710">
        <v>5664</v>
      </c>
      <c r="R710">
        <v>1543088</v>
      </c>
      <c r="S710">
        <v>6768</v>
      </c>
      <c r="T710">
        <v>1505200</v>
      </c>
      <c r="W710">
        <v>5632</v>
      </c>
      <c r="X710">
        <v>1554144</v>
      </c>
      <c r="AA710">
        <v>3920</v>
      </c>
      <c r="AB710">
        <v>1554000</v>
      </c>
      <c r="AE710">
        <v>7136</v>
      </c>
      <c r="AF710">
        <v>1448608</v>
      </c>
      <c r="AI710" s="151">
        <v>4880</v>
      </c>
      <c r="AJ710" s="151">
        <v>1438144</v>
      </c>
      <c r="AM710" s="212">
        <v>6064</v>
      </c>
      <c r="AN710" s="212">
        <v>1357120</v>
      </c>
      <c r="AQ710" s="221">
        <v>3728</v>
      </c>
      <c r="AR710" s="221">
        <v>1334272</v>
      </c>
      <c r="AU710" s="223">
        <v>2784</v>
      </c>
      <c r="AV710" s="223">
        <v>1331328</v>
      </c>
      <c r="AY710">
        <f>A710+1999</f>
        <v>2008</v>
      </c>
      <c r="AZ710" t="str">
        <f>VLOOKUP(B710,$BF$2:$BJ$75,4)</f>
        <v>Interior TFLs</v>
      </c>
      <c r="BA710" t="str">
        <f>VLOOKUP(B710,$BF$2:$BK$75,2)</f>
        <v>InteriorTFLs</v>
      </c>
      <c r="BB710" t="str">
        <f>VLOOKUP(B710,$BF$2:$BK$75,3)</f>
        <v>Interior TFLs</v>
      </c>
      <c r="BC710">
        <f>IF(B710&lt;40,B710,IF(VLOOKUP(B710,$BF$2:$BO$75,10,FALSE)="I",40,41))</f>
        <v>40</v>
      </c>
    </row>
    <row r="711" spans="1:55" ht="15" x14ac:dyDescent="0.25">
      <c r="A711">
        <v>9</v>
      </c>
      <c r="B711">
        <v>40</v>
      </c>
      <c r="E711">
        <v>0</v>
      </c>
      <c r="F711">
        <v>0</v>
      </c>
      <c r="I711">
        <v>160</v>
      </c>
      <c r="J711">
        <v>2400</v>
      </c>
      <c r="M711">
        <v>160</v>
      </c>
      <c r="N711">
        <v>160</v>
      </c>
      <c r="Q711">
        <v>0</v>
      </c>
      <c r="R711">
        <v>0</v>
      </c>
      <c r="S711">
        <v>3424</v>
      </c>
      <c r="T711">
        <v>3424</v>
      </c>
      <c r="W711">
        <v>3424</v>
      </c>
      <c r="X711">
        <v>3424</v>
      </c>
      <c r="AA711">
        <v>5680</v>
      </c>
      <c r="AB711">
        <v>5680</v>
      </c>
      <c r="AE711">
        <v>3424</v>
      </c>
      <c r="AF711">
        <v>3424</v>
      </c>
      <c r="AI711" s="151">
        <v>3472</v>
      </c>
      <c r="AJ711" s="151">
        <v>3472</v>
      </c>
      <c r="AM711" s="212">
        <v>3216</v>
      </c>
      <c r="AN711" s="212">
        <v>3216</v>
      </c>
      <c r="AQ711" s="221">
        <v>5856</v>
      </c>
      <c r="AR711" s="221">
        <v>5856</v>
      </c>
      <c r="AU711" s="223">
        <v>5472</v>
      </c>
      <c r="AV711" s="223">
        <v>5472</v>
      </c>
      <c r="AY711">
        <f>A711+1999</f>
        <v>2008</v>
      </c>
      <c r="AZ711" t="str">
        <f>VLOOKUP(B711,$BF$2:$BJ$75,4)</f>
        <v>Interior TFLs</v>
      </c>
      <c r="BA711" t="str">
        <f>VLOOKUP(B711,$BF$2:$BK$75,2)</f>
        <v>InteriorTFLs</v>
      </c>
      <c r="BB711" t="str">
        <f>VLOOKUP(B711,$BF$2:$BK$75,3)</f>
        <v>Interior TFLs</v>
      </c>
      <c r="BC711">
        <f>IF(B711&lt;40,B711,IF(VLOOKUP(B711,$BF$2:$BO$75,10,FALSE)="I",40,41))</f>
        <v>40</v>
      </c>
    </row>
    <row r="712" spans="1:55" ht="15" x14ac:dyDescent="0.25">
      <c r="A712">
        <v>9</v>
      </c>
      <c r="B712">
        <v>40</v>
      </c>
      <c r="E712">
        <v>0</v>
      </c>
      <c r="F712">
        <v>0</v>
      </c>
      <c r="I712">
        <v>3920</v>
      </c>
      <c r="J712">
        <v>6144</v>
      </c>
      <c r="M712">
        <v>1856</v>
      </c>
      <c r="N712">
        <v>2416</v>
      </c>
      <c r="Q712">
        <v>944</v>
      </c>
      <c r="R712">
        <v>1136</v>
      </c>
      <c r="S712">
        <v>4800</v>
      </c>
      <c r="T712">
        <v>4992</v>
      </c>
      <c r="W712">
        <v>4800</v>
      </c>
      <c r="X712">
        <v>4992</v>
      </c>
      <c r="AA712">
        <v>7008</v>
      </c>
      <c r="AB712">
        <v>7200</v>
      </c>
      <c r="AE712">
        <v>7008</v>
      </c>
      <c r="AF712">
        <v>7200</v>
      </c>
      <c r="AI712" s="151">
        <v>7008</v>
      </c>
      <c r="AJ712" s="151">
        <v>7200</v>
      </c>
      <c r="AM712" s="212">
        <v>7008</v>
      </c>
      <c r="AN712" s="212">
        <v>7200</v>
      </c>
      <c r="AQ712" s="221">
        <v>7008</v>
      </c>
      <c r="AR712" s="221">
        <v>7200</v>
      </c>
      <c r="AU712" s="223">
        <v>7008</v>
      </c>
      <c r="AV712" s="223">
        <v>7200</v>
      </c>
      <c r="AY712">
        <f>A712+1999</f>
        <v>2008</v>
      </c>
      <c r="AZ712" t="str">
        <f>VLOOKUP(B712,$BF$2:$BJ$75,4)</f>
        <v>Interior TFLs</v>
      </c>
      <c r="BA712" t="str">
        <f>VLOOKUP(B712,$BF$2:$BK$75,2)</f>
        <v>InteriorTFLs</v>
      </c>
      <c r="BB712" t="str">
        <f>VLOOKUP(B712,$BF$2:$BK$75,3)</f>
        <v>Interior TFLs</v>
      </c>
      <c r="BC712">
        <f>IF(B712&lt;40,B712,IF(VLOOKUP(B712,$BF$2:$BO$75,10,FALSE)="I",40,41))</f>
        <v>40</v>
      </c>
    </row>
    <row r="713" spans="1:55" ht="15" x14ac:dyDescent="0.25">
      <c r="A713">
        <v>9</v>
      </c>
      <c r="B713">
        <v>40</v>
      </c>
      <c r="E713">
        <v>188704</v>
      </c>
      <c r="F713">
        <v>377856</v>
      </c>
      <c r="I713">
        <v>399744</v>
      </c>
      <c r="J713">
        <v>613168</v>
      </c>
      <c r="M713">
        <v>85392</v>
      </c>
      <c r="N713">
        <v>147600</v>
      </c>
      <c r="Q713">
        <v>32016</v>
      </c>
      <c r="R713">
        <v>77056</v>
      </c>
      <c r="S713">
        <v>9120</v>
      </c>
      <c r="T713">
        <v>60848</v>
      </c>
      <c r="W713">
        <v>9136</v>
      </c>
      <c r="X713">
        <v>53776</v>
      </c>
      <c r="AA713">
        <v>6752</v>
      </c>
      <c r="AB713">
        <v>53056</v>
      </c>
      <c r="AE713">
        <v>8960</v>
      </c>
      <c r="AF713">
        <v>60000</v>
      </c>
      <c r="AI713" s="151">
        <v>7072</v>
      </c>
      <c r="AJ713" s="151">
        <v>58432</v>
      </c>
      <c r="AM713" s="212">
        <v>12032</v>
      </c>
      <c r="AN713" s="212">
        <v>61392</v>
      </c>
      <c r="AQ713" s="221">
        <v>9792</v>
      </c>
      <c r="AR713" s="221">
        <v>65152</v>
      </c>
      <c r="AU713" s="223">
        <v>8144</v>
      </c>
      <c r="AV713" s="223">
        <v>56688</v>
      </c>
      <c r="AY713">
        <f>A713+1999</f>
        <v>2008</v>
      </c>
      <c r="AZ713" t="str">
        <f>VLOOKUP(B713,$BF$2:$BJ$75,4)</f>
        <v>Interior TFLs</v>
      </c>
      <c r="BA713" t="str">
        <f>VLOOKUP(B713,$BF$2:$BK$75,2)</f>
        <v>InteriorTFLs</v>
      </c>
      <c r="BB713" t="str">
        <f>VLOOKUP(B713,$BF$2:$BK$75,3)</f>
        <v>Interior TFLs</v>
      </c>
      <c r="BC713">
        <f>IF(B713&lt;40,B713,IF(VLOOKUP(B713,$BF$2:$BO$75,10,FALSE)="I",40,41))</f>
        <v>40</v>
      </c>
    </row>
    <row r="714" spans="1:55" ht="15" x14ac:dyDescent="0.25">
      <c r="A714">
        <v>9</v>
      </c>
      <c r="B714">
        <v>40</v>
      </c>
      <c r="E714">
        <v>1038624</v>
      </c>
      <c r="F714">
        <v>12580704</v>
      </c>
      <c r="I714">
        <v>210528</v>
      </c>
      <c r="J714">
        <v>15051808</v>
      </c>
      <c r="M714">
        <v>155872</v>
      </c>
      <c r="N714">
        <v>14259456</v>
      </c>
      <c r="Q714">
        <v>83760</v>
      </c>
      <c r="R714">
        <v>13790240</v>
      </c>
      <c r="S714">
        <v>12448</v>
      </c>
      <c r="T714">
        <v>13144208</v>
      </c>
      <c r="W714">
        <v>12080</v>
      </c>
      <c r="X714">
        <v>13371376</v>
      </c>
      <c r="AA714">
        <v>11712</v>
      </c>
      <c r="AB714">
        <v>13291760</v>
      </c>
      <c r="AE714">
        <v>10912</v>
      </c>
      <c r="AF714">
        <v>12969408</v>
      </c>
      <c r="AI714" s="151">
        <v>10592</v>
      </c>
      <c r="AJ714" s="151">
        <v>12986512</v>
      </c>
      <c r="AM714" s="212">
        <v>11648</v>
      </c>
      <c r="AN714" s="212">
        <v>12866768</v>
      </c>
      <c r="AQ714" s="221">
        <v>10992</v>
      </c>
      <c r="AR714" s="221">
        <v>12871312</v>
      </c>
      <c r="AU714" s="223">
        <v>12240</v>
      </c>
      <c r="AV714" s="223">
        <v>12899104</v>
      </c>
      <c r="AY714">
        <f>A714+1999</f>
        <v>2008</v>
      </c>
      <c r="AZ714" t="str">
        <f>VLOOKUP(B714,$BF$2:$BJ$75,4)</f>
        <v>Interior TFLs</v>
      </c>
      <c r="BA714" t="str">
        <f>VLOOKUP(B714,$BF$2:$BK$75,2)</f>
        <v>InteriorTFLs</v>
      </c>
      <c r="BB714" t="str">
        <f>VLOOKUP(B714,$BF$2:$BK$75,3)</f>
        <v>Interior TFLs</v>
      </c>
      <c r="BC714">
        <f>IF(B714&lt;40,B714,IF(VLOOKUP(B714,$BF$2:$BO$75,10,FALSE)="I",40,41))</f>
        <v>40</v>
      </c>
    </row>
    <row r="715" spans="1:55" ht="15" x14ac:dyDescent="0.25">
      <c r="A715">
        <v>9</v>
      </c>
      <c r="B715">
        <v>40</v>
      </c>
      <c r="E715">
        <v>2704</v>
      </c>
      <c r="F715">
        <v>6064</v>
      </c>
      <c r="I715">
        <v>32656</v>
      </c>
      <c r="J715">
        <v>52320</v>
      </c>
      <c r="M715">
        <v>11088</v>
      </c>
      <c r="N715">
        <v>24240</v>
      </c>
      <c r="Q715">
        <v>11088</v>
      </c>
      <c r="R715">
        <v>37568</v>
      </c>
      <c r="S715">
        <v>12240</v>
      </c>
      <c r="T715">
        <v>36528</v>
      </c>
      <c r="W715">
        <v>14160</v>
      </c>
      <c r="X715">
        <v>40880</v>
      </c>
      <c r="AA715">
        <v>13488</v>
      </c>
      <c r="AB715">
        <v>37616</v>
      </c>
      <c r="AE715">
        <v>10432</v>
      </c>
      <c r="AF715">
        <v>44080</v>
      </c>
      <c r="AI715" s="151">
        <v>10992</v>
      </c>
      <c r="AJ715" s="151">
        <v>39696</v>
      </c>
      <c r="AM715" s="212">
        <v>13904</v>
      </c>
      <c r="AN715" s="212">
        <v>40416</v>
      </c>
      <c r="AQ715" s="221">
        <v>15904</v>
      </c>
      <c r="AR715" s="221">
        <v>42368</v>
      </c>
      <c r="AU715" s="223">
        <v>13520</v>
      </c>
      <c r="AV715" s="223">
        <v>41152</v>
      </c>
      <c r="AY715">
        <f>A715+1999</f>
        <v>2008</v>
      </c>
      <c r="AZ715" t="str">
        <f>VLOOKUP(B715,$BF$2:$BJ$75,4)</f>
        <v>Interior TFLs</v>
      </c>
      <c r="BA715" t="str">
        <f>VLOOKUP(B715,$BF$2:$BK$75,2)</f>
        <v>InteriorTFLs</v>
      </c>
      <c r="BB715" t="str">
        <f>VLOOKUP(B715,$BF$2:$BK$75,3)</f>
        <v>Interior TFLs</v>
      </c>
      <c r="BC715">
        <f>IF(B715&lt;40,B715,IF(VLOOKUP(B715,$BF$2:$BO$75,10,FALSE)="I",40,41))</f>
        <v>40</v>
      </c>
    </row>
    <row r="716" spans="1:55" ht="15" x14ac:dyDescent="0.25">
      <c r="A716">
        <v>9</v>
      </c>
      <c r="B716">
        <v>40</v>
      </c>
      <c r="E716">
        <v>140224</v>
      </c>
      <c r="F716">
        <v>715472</v>
      </c>
      <c r="I716">
        <v>71840</v>
      </c>
      <c r="J716">
        <v>841568</v>
      </c>
      <c r="M716">
        <v>85376</v>
      </c>
      <c r="N716">
        <v>814560</v>
      </c>
      <c r="Q716">
        <v>31904</v>
      </c>
      <c r="R716">
        <v>766336</v>
      </c>
      <c r="S716">
        <v>4368</v>
      </c>
      <c r="T716">
        <v>752416</v>
      </c>
      <c r="W716">
        <v>4688</v>
      </c>
      <c r="X716">
        <v>737616</v>
      </c>
      <c r="AA716">
        <v>48032</v>
      </c>
      <c r="AB716">
        <v>774256</v>
      </c>
      <c r="AE716">
        <v>46576</v>
      </c>
      <c r="AF716">
        <v>733280</v>
      </c>
      <c r="AI716" s="151">
        <v>41680</v>
      </c>
      <c r="AJ716" s="151">
        <v>737136</v>
      </c>
      <c r="AM716" s="212">
        <v>38544</v>
      </c>
      <c r="AN716" s="212">
        <v>691072</v>
      </c>
      <c r="AQ716" s="221">
        <v>40848</v>
      </c>
      <c r="AR716" s="221">
        <v>698320</v>
      </c>
      <c r="AU716" s="223">
        <v>22912</v>
      </c>
      <c r="AV716" s="223">
        <v>693632</v>
      </c>
      <c r="AY716">
        <f>A716+1999</f>
        <v>2008</v>
      </c>
      <c r="AZ716" t="str">
        <f>VLOOKUP(B716,$BF$2:$BJ$75,4)</f>
        <v>Interior TFLs</v>
      </c>
      <c r="BA716" t="str">
        <f>VLOOKUP(B716,$BF$2:$BK$75,2)</f>
        <v>InteriorTFLs</v>
      </c>
      <c r="BB716" t="str">
        <f>VLOOKUP(B716,$BF$2:$BK$75,3)</f>
        <v>Interior TFLs</v>
      </c>
      <c r="BC716">
        <f>IF(B716&lt;40,B716,IF(VLOOKUP(B716,$BF$2:$BO$75,10,FALSE)="I",40,41))</f>
        <v>40</v>
      </c>
    </row>
    <row r="717" spans="1:55" ht="15" x14ac:dyDescent="0.25">
      <c r="A717">
        <v>9</v>
      </c>
      <c r="B717">
        <v>40</v>
      </c>
      <c r="E717">
        <v>104384</v>
      </c>
      <c r="F717">
        <v>491632</v>
      </c>
      <c r="I717">
        <v>114464</v>
      </c>
      <c r="J717">
        <v>675872</v>
      </c>
      <c r="M717">
        <v>62976</v>
      </c>
      <c r="N717">
        <v>565360</v>
      </c>
      <c r="Q717">
        <v>22848</v>
      </c>
      <c r="R717">
        <v>536016</v>
      </c>
      <c r="S717">
        <v>20560</v>
      </c>
      <c r="T717">
        <v>536368</v>
      </c>
      <c r="W717">
        <v>24304</v>
      </c>
      <c r="X717">
        <v>542064</v>
      </c>
      <c r="AA717">
        <v>24288</v>
      </c>
      <c r="AB717">
        <v>539456</v>
      </c>
      <c r="AE717">
        <v>26112</v>
      </c>
      <c r="AF717">
        <v>529616</v>
      </c>
      <c r="AI717" s="151">
        <v>26352</v>
      </c>
      <c r="AJ717" s="151">
        <v>526912</v>
      </c>
      <c r="AM717" s="212">
        <v>27072</v>
      </c>
      <c r="AN717" s="212">
        <v>514720</v>
      </c>
      <c r="AQ717" s="221">
        <v>23264</v>
      </c>
      <c r="AR717" s="221">
        <v>504512</v>
      </c>
      <c r="AU717" s="223">
        <v>24336</v>
      </c>
      <c r="AV717" s="223">
        <v>499024</v>
      </c>
      <c r="AY717">
        <f>A717+1999</f>
        <v>2008</v>
      </c>
      <c r="AZ717" t="str">
        <f>VLOOKUP(B717,$BF$2:$BJ$75,4)</f>
        <v>Interior TFLs</v>
      </c>
      <c r="BA717" t="str">
        <f>VLOOKUP(B717,$BF$2:$BK$75,2)</f>
        <v>InteriorTFLs</v>
      </c>
      <c r="BB717" t="str">
        <f>VLOOKUP(B717,$BF$2:$BK$75,3)</f>
        <v>Interior TFLs</v>
      </c>
      <c r="BC717">
        <f>IF(B717&lt;40,B717,IF(VLOOKUP(B717,$BF$2:$BO$75,10,FALSE)="I",40,41))</f>
        <v>40</v>
      </c>
    </row>
    <row r="718" spans="1:55" ht="15" x14ac:dyDescent="0.25">
      <c r="A718">
        <v>9</v>
      </c>
      <c r="B718">
        <v>40</v>
      </c>
      <c r="E718">
        <v>10880</v>
      </c>
      <c r="F718">
        <v>24640</v>
      </c>
      <c r="I718">
        <v>9408</v>
      </c>
      <c r="J718">
        <v>13936</v>
      </c>
      <c r="M718">
        <v>2064</v>
      </c>
      <c r="N718">
        <v>3664</v>
      </c>
      <c r="Q718">
        <v>672</v>
      </c>
      <c r="R718">
        <v>2736</v>
      </c>
      <c r="S718">
        <v>26752</v>
      </c>
      <c r="T718">
        <v>28816</v>
      </c>
      <c r="W718">
        <v>25136</v>
      </c>
      <c r="X718">
        <v>27200</v>
      </c>
      <c r="AA718">
        <v>26400</v>
      </c>
      <c r="AB718">
        <v>28464</v>
      </c>
      <c r="AE718">
        <v>27296</v>
      </c>
      <c r="AF718">
        <v>29360</v>
      </c>
      <c r="AI718" s="151">
        <v>30448</v>
      </c>
      <c r="AJ718" s="151">
        <v>32512</v>
      </c>
      <c r="AM718" s="212">
        <v>28384</v>
      </c>
      <c r="AN718" s="212">
        <v>30224</v>
      </c>
      <c r="AQ718" s="221">
        <v>26064</v>
      </c>
      <c r="AR718" s="221">
        <v>27904</v>
      </c>
      <c r="AU718" s="223">
        <v>27168</v>
      </c>
      <c r="AV718" s="223">
        <v>29008</v>
      </c>
      <c r="AY718">
        <f>A718+1999</f>
        <v>2008</v>
      </c>
      <c r="AZ718" t="str">
        <f>VLOOKUP(B718,$BF$2:$BJ$75,4)</f>
        <v>Interior TFLs</v>
      </c>
      <c r="BA718" t="str">
        <f>VLOOKUP(B718,$BF$2:$BK$75,2)</f>
        <v>InteriorTFLs</v>
      </c>
      <c r="BB718" t="str">
        <f>VLOOKUP(B718,$BF$2:$BK$75,3)</f>
        <v>Interior TFLs</v>
      </c>
      <c r="BC718">
        <f>IF(B718&lt;40,B718,IF(VLOOKUP(B718,$BF$2:$BO$75,10,FALSE)="I",40,41))</f>
        <v>40</v>
      </c>
    </row>
    <row r="719" spans="1:55" ht="15" x14ac:dyDescent="0.25">
      <c r="A719">
        <v>9</v>
      </c>
      <c r="B719">
        <v>40</v>
      </c>
      <c r="E719">
        <v>355936</v>
      </c>
      <c r="F719">
        <v>992656</v>
      </c>
      <c r="I719">
        <v>547920</v>
      </c>
      <c r="J719">
        <v>1144864</v>
      </c>
      <c r="M719">
        <v>299280</v>
      </c>
      <c r="N719">
        <v>648960</v>
      </c>
      <c r="Q719">
        <v>68848</v>
      </c>
      <c r="R719">
        <v>342112</v>
      </c>
      <c r="S719">
        <v>28400</v>
      </c>
      <c r="T719">
        <v>300320</v>
      </c>
      <c r="W719">
        <v>33408</v>
      </c>
      <c r="X719">
        <v>306784</v>
      </c>
      <c r="AA719">
        <v>34864</v>
      </c>
      <c r="AB719">
        <v>314208</v>
      </c>
      <c r="AE719">
        <v>31424</v>
      </c>
      <c r="AF719">
        <v>291632</v>
      </c>
      <c r="AI719" s="151">
        <v>31744</v>
      </c>
      <c r="AJ719" s="151">
        <v>300864</v>
      </c>
      <c r="AM719" s="212">
        <v>29264</v>
      </c>
      <c r="AN719" s="212">
        <v>283504</v>
      </c>
      <c r="AQ719" s="221">
        <v>29824</v>
      </c>
      <c r="AR719" s="221">
        <v>285984</v>
      </c>
      <c r="AU719" s="223">
        <v>31184</v>
      </c>
      <c r="AV719" s="223">
        <v>286176</v>
      </c>
      <c r="AY719">
        <f>A719+1999</f>
        <v>2008</v>
      </c>
      <c r="AZ719" t="str">
        <f>VLOOKUP(B719,$BF$2:$BJ$75,4)</f>
        <v>Interior TFLs</v>
      </c>
      <c r="BA719" t="str">
        <f>VLOOKUP(B719,$BF$2:$BK$75,2)</f>
        <v>InteriorTFLs</v>
      </c>
      <c r="BB719" t="str">
        <f>VLOOKUP(B719,$BF$2:$BK$75,3)</f>
        <v>Interior TFLs</v>
      </c>
      <c r="BC719">
        <f>IF(B719&lt;40,B719,IF(VLOOKUP(B719,$BF$2:$BO$75,10,FALSE)="I",40,41))</f>
        <v>40</v>
      </c>
    </row>
    <row r="720" spans="1:55" ht="15" x14ac:dyDescent="0.25">
      <c r="A720">
        <v>9</v>
      </c>
      <c r="B720">
        <v>40</v>
      </c>
      <c r="E720">
        <v>277776</v>
      </c>
      <c r="F720">
        <v>1245840</v>
      </c>
      <c r="I720">
        <v>310672</v>
      </c>
      <c r="J720">
        <v>2017152</v>
      </c>
      <c r="M720">
        <v>240144</v>
      </c>
      <c r="N720">
        <v>1745808</v>
      </c>
      <c r="Q720">
        <v>163040</v>
      </c>
      <c r="R720">
        <v>1602816</v>
      </c>
      <c r="S720">
        <v>93632</v>
      </c>
      <c r="T720">
        <v>1477760</v>
      </c>
      <c r="W720">
        <v>97264</v>
      </c>
      <c r="X720">
        <v>1527920</v>
      </c>
      <c r="AA720">
        <v>92656</v>
      </c>
      <c r="AB720">
        <v>1506976</v>
      </c>
      <c r="AE720">
        <v>82912</v>
      </c>
      <c r="AF720">
        <v>1433440</v>
      </c>
      <c r="AI720" s="151">
        <v>81648</v>
      </c>
      <c r="AJ720" s="151">
        <v>1435456</v>
      </c>
      <c r="AM720" s="212">
        <v>84832</v>
      </c>
      <c r="AN720" s="212">
        <v>1421552</v>
      </c>
      <c r="AQ720" s="221">
        <v>82000</v>
      </c>
      <c r="AR720" s="221">
        <v>1416224</v>
      </c>
      <c r="AU720" s="223">
        <v>76384</v>
      </c>
      <c r="AV720" s="223">
        <v>1400592</v>
      </c>
      <c r="AY720">
        <f>A720+1999</f>
        <v>2008</v>
      </c>
      <c r="AZ720" t="str">
        <f>VLOOKUP(B720,$BF$2:$BJ$75,4)</f>
        <v>Interior TFLs</v>
      </c>
      <c r="BA720" t="str">
        <f>VLOOKUP(B720,$BF$2:$BK$75,2)</f>
        <v>InteriorTFLs</v>
      </c>
      <c r="BB720" t="str">
        <f>VLOOKUP(B720,$BF$2:$BK$75,3)</f>
        <v>Interior TFLs</v>
      </c>
      <c r="BC720">
        <f>IF(B720&lt;40,B720,IF(VLOOKUP(B720,$BF$2:$BO$75,10,FALSE)="I",40,41))</f>
        <v>40</v>
      </c>
    </row>
    <row r="721" spans="1:55" ht="15" x14ac:dyDescent="0.25">
      <c r="A721">
        <v>9</v>
      </c>
      <c r="B721">
        <v>40</v>
      </c>
      <c r="E721">
        <v>307104</v>
      </c>
      <c r="F721">
        <v>2438896</v>
      </c>
      <c r="I721">
        <v>231584</v>
      </c>
      <c r="J721">
        <v>2844576</v>
      </c>
      <c r="M721">
        <v>212384</v>
      </c>
      <c r="N721">
        <v>2583440</v>
      </c>
      <c r="Q721">
        <v>232176</v>
      </c>
      <c r="R721">
        <v>2582080</v>
      </c>
      <c r="S721">
        <v>140624</v>
      </c>
      <c r="T721">
        <v>2443872</v>
      </c>
      <c r="W721">
        <v>145872</v>
      </c>
      <c r="X721">
        <v>2494352</v>
      </c>
      <c r="AA721">
        <v>156288</v>
      </c>
      <c r="AB721">
        <v>2494544</v>
      </c>
      <c r="AE721">
        <v>153856</v>
      </c>
      <c r="AF721">
        <v>2439712</v>
      </c>
      <c r="AI721" s="151">
        <v>165840</v>
      </c>
      <c r="AJ721" s="151">
        <v>2444704</v>
      </c>
      <c r="AM721" s="212">
        <v>156016</v>
      </c>
      <c r="AN721" s="212">
        <v>2403680</v>
      </c>
      <c r="AQ721" s="221">
        <v>156048</v>
      </c>
      <c r="AR721" s="221">
        <v>2390656</v>
      </c>
      <c r="AU721" s="223">
        <v>149168</v>
      </c>
      <c r="AV721" s="223">
        <v>2394592</v>
      </c>
      <c r="AY721">
        <f>A721+1999</f>
        <v>2008</v>
      </c>
      <c r="AZ721" t="str">
        <f>VLOOKUP(B721,$BF$2:$BJ$75,4)</f>
        <v>Interior TFLs</v>
      </c>
      <c r="BA721" t="str">
        <f>VLOOKUP(B721,$BF$2:$BK$75,2)</f>
        <v>InteriorTFLs</v>
      </c>
      <c r="BB721" t="str">
        <f>VLOOKUP(B721,$BF$2:$BK$75,3)</f>
        <v>Interior TFLs</v>
      </c>
      <c r="BC721">
        <f>IF(B721&lt;40,B721,IF(VLOOKUP(B721,$BF$2:$BO$75,10,FALSE)="I",40,41))</f>
        <v>40</v>
      </c>
    </row>
    <row r="722" spans="1:55" ht="15" x14ac:dyDescent="0.25">
      <c r="A722">
        <v>9</v>
      </c>
      <c r="B722">
        <v>40</v>
      </c>
      <c r="E722">
        <v>742816</v>
      </c>
      <c r="F722">
        <v>2966496</v>
      </c>
      <c r="I722">
        <v>1172672</v>
      </c>
      <c r="J722">
        <v>4655824</v>
      </c>
      <c r="M722">
        <v>759232</v>
      </c>
      <c r="N722">
        <v>3190864</v>
      </c>
      <c r="Q722">
        <v>214448</v>
      </c>
      <c r="R722">
        <v>2363664</v>
      </c>
      <c r="S722">
        <v>182400</v>
      </c>
      <c r="T722">
        <v>2366960</v>
      </c>
      <c r="W722">
        <v>195552</v>
      </c>
      <c r="X722">
        <v>2437248</v>
      </c>
      <c r="AA722">
        <v>194544</v>
      </c>
      <c r="AB722">
        <v>2435440</v>
      </c>
      <c r="AE722">
        <v>202208</v>
      </c>
      <c r="AF722">
        <v>2401664</v>
      </c>
      <c r="AI722" s="151">
        <v>182320</v>
      </c>
      <c r="AJ722" s="151">
        <v>2324880</v>
      </c>
      <c r="AM722" s="212">
        <v>181712</v>
      </c>
      <c r="AN722" s="212">
        <v>2285088</v>
      </c>
      <c r="AQ722" s="221">
        <v>185984</v>
      </c>
      <c r="AR722" s="221">
        <v>2327232</v>
      </c>
      <c r="AU722" s="223">
        <v>195312</v>
      </c>
      <c r="AV722" s="223">
        <v>2337296</v>
      </c>
      <c r="AY722">
        <f>A722+1999</f>
        <v>2008</v>
      </c>
      <c r="AZ722" t="str">
        <f>VLOOKUP(B722,$BF$2:$BJ$75,4)</f>
        <v>Interior TFLs</v>
      </c>
      <c r="BA722" t="str">
        <f>VLOOKUP(B722,$BF$2:$BK$75,2)</f>
        <v>InteriorTFLs</v>
      </c>
      <c r="BB722" t="str">
        <f>VLOOKUP(B722,$BF$2:$BK$75,3)</f>
        <v>Interior TFLs</v>
      </c>
      <c r="BC722">
        <f>IF(B722&lt;40,B722,IF(VLOOKUP(B722,$BF$2:$BO$75,10,FALSE)="I",40,41))</f>
        <v>40</v>
      </c>
    </row>
    <row r="723" spans="1:55" ht="15" x14ac:dyDescent="0.25">
      <c r="A723">
        <v>9</v>
      </c>
      <c r="B723">
        <v>40</v>
      </c>
      <c r="E723">
        <v>520992</v>
      </c>
      <c r="F723">
        <v>1493504</v>
      </c>
      <c r="I723">
        <v>916976</v>
      </c>
      <c r="J723">
        <v>3633072</v>
      </c>
      <c r="M723">
        <v>652928</v>
      </c>
      <c r="N723">
        <v>3161552</v>
      </c>
      <c r="Q723">
        <v>553216</v>
      </c>
      <c r="R723">
        <v>3102544</v>
      </c>
      <c r="S723">
        <v>229024</v>
      </c>
      <c r="T723">
        <v>2830640</v>
      </c>
      <c r="W723">
        <v>221424</v>
      </c>
      <c r="X723">
        <v>2824320</v>
      </c>
      <c r="AA723">
        <v>214992</v>
      </c>
      <c r="AB723">
        <v>2802784</v>
      </c>
      <c r="AE723">
        <v>214976</v>
      </c>
      <c r="AF723">
        <v>2775984</v>
      </c>
      <c r="AI723" s="151">
        <v>212656</v>
      </c>
      <c r="AJ723" s="151">
        <v>2745472</v>
      </c>
      <c r="AM723" s="212">
        <v>213232</v>
      </c>
      <c r="AN723" s="212">
        <v>2732080</v>
      </c>
      <c r="AQ723" s="221">
        <v>215376</v>
      </c>
      <c r="AR723" s="221">
        <v>2740720</v>
      </c>
      <c r="AU723" s="223">
        <v>197328</v>
      </c>
      <c r="AV723" s="223">
        <v>2709120</v>
      </c>
      <c r="AY723">
        <f>A723+1999</f>
        <v>2008</v>
      </c>
      <c r="AZ723" t="str">
        <f>VLOOKUP(B723,$BF$2:$BJ$75,4)</f>
        <v>Interior TFLs</v>
      </c>
      <c r="BA723" t="str">
        <f>VLOOKUP(B723,$BF$2:$BK$75,2)</f>
        <v>InteriorTFLs</v>
      </c>
      <c r="BB723" t="str">
        <f>VLOOKUP(B723,$BF$2:$BK$75,3)</f>
        <v>Interior TFLs</v>
      </c>
      <c r="BC723">
        <f>IF(B723&lt;40,B723,IF(VLOOKUP(B723,$BF$2:$BO$75,10,FALSE)="I",40,41))</f>
        <v>40</v>
      </c>
    </row>
    <row r="724" spans="1:55" ht="15" x14ac:dyDescent="0.25">
      <c r="A724">
        <v>9</v>
      </c>
      <c r="B724">
        <v>40</v>
      </c>
      <c r="E724">
        <v>862448</v>
      </c>
      <c r="F724">
        <v>3624400</v>
      </c>
      <c r="I724">
        <v>1367504</v>
      </c>
      <c r="J724">
        <v>5232656</v>
      </c>
      <c r="M724">
        <v>1136240</v>
      </c>
      <c r="N724">
        <v>4275520</v>
      </c>
      <c r="Q724">
        <v>941072</v>
      </c>
      <c r="R724">
        <v>4050032</v>
      </c>
      <c r="S724">
        <v>522336</v>
      </c>
      <c r="T724">
        <v>3442304</v>
      </c>
      <c r="W724">
        <v>546528</v>
      </c>
      <c r="X724">
        <v>3547456</v>
      </c>
      <c r="AA724">
        <v>550320</v>
      </c>
      <c r="AB724">
        <v>3574448</v>
      </c>
      <c r="AE724">
        <v>536656</v>
      </c>
      <c r="AF724">
        <v>3458752</v>
      </c>
      <c r="AI724" s="151">
        <v>555072</v>
      </c>
      <c r="AJ724" s="151">
        <v>3454144</v>
      </c>
      <c r="AM724" s="212">
        <v>547856</v>
      </c>
      <c r="AN724" s="212">
        <v>3418912</v>
      </c>
      <c r="AQ724" s="221">
        <v>543296</v>
      </c>
      <c r="AR724" s="221">
        <v>3449904</v>
      </c>
      <c r="AU724" s="223">
        <v>544272</v>
      </c>
      <c r="AV724" s="223">
        <v>3415344</v>
      </c>
      <c r="AY724">
        <f>A724+1999</f>
        <v>2008</v>
      </c>
      <c r="AZ724" t="str">
        <f>VLOOKUP(B724,$BF$2:$BJ$75,4)</f>
        <v>Interior TFLs</v>
      </c>
      <c r="BA724" t="str">
        <f>VLOOKUP(B724,$BF$2:$BK$75,2)</f>
        <v>InteriorTFLs</v>
      </c>
      <c r="BB724" t="str">
        <f>VLOOKUP(B724,$BF$2:$BK$75,3)</f>
        <v>Interior TFLs</v>
      </c>
      <c r="BC724">
        <f>IF(B724&lt;40,B724,IF(VLOOKUP(B724,$BF$2:$BO$75,10,FALSE)="I",40,41))</f>
        <v>40</v>
      </c>
    </row>
    <row r="725" spans="1:55" ht="15" x14ac:dyDescent="0.25">
      <c r="A725">
        <v>9</v>
      </c>
      <c r="B725">
        <v>40</v>
      </c>
      <c r="E725">
        <v>1192544</v>
      </c>
      <c r="F725">
        <v>2372336</v>
      </c>
      <c r="I725">
        <v>2147072</v>
      </c>
      <c r="J725">
        <v>3320368</v>
      </c>
      <c r="M725">
        <v>1190128</v>
      </c>
      <c r="N725">
        <v>1887248</v>
      </c>
      <c r="Q725">
        <v>4551760</v>
      </c>
      <c r="R725">
        <v>10344880</v>
      </c>
      <c r="S725">
        <v>1102000</v>
      </c>
      <c r="T725">
        <v>6836576</v>
      </c>
      <c r="W725">
        <v>2045968</v>
      </c>
      <c r="X725">
        <v>7829120</v>
      </c>
      <c r="AA725">
        <v>4666144</v>
      </c>
      <c r="AB725">
        <v>10439888</v>
      </c>
      <c r="AE725">
        <v>4623120</v>
      </c>
      <c r="AF725">
        <v>10319216</v>
      </c>
      <c r="AI725" s="151">
        <v>4639504</v>
      </c>
      <c r="AJ725" s="151">
        <v>10351648</v>
      </c>
      <c r="AM725" s="212">
        <v>4546864</v>
      </c>
      <c r="AN725" s="212">
        <v>10144576</v>
      </c>
      <c r="AQ725" s="221">
        <v>4613264</v>
      </c>
      <c r="AR725" s="221">
        <v>10183984</v>
      </c>
      <c r="AU725" s="223">
        <v>4622336</v>
      </c>
      <c r="AV725" s="223">
        <v>10227200</v>
      </c>
      <c r="AY725">
        <f>A725+1999</f>
        <v>2008</v>
      </c>
      <c r="AZ725" t="str">
        <f>VLOOKUP(B725,$BF$2:$BJ$75,4)</f>
        <v>Interior TFLs</v>
      </c>
      <c r="BA725" t="str">
        <f>VLOOKUP(B725,$BF$2:$BK$75,2)</f>
        <v>InteriorTFLs</v>
      </c>
      <c r="BB725" t="str">
        <f>VLOOKUP(B725,$BF$2:$BK$75,3)</f>
        <v>Interior TFLs</v>
      </c>
      <c r="BC725">
        <f>IF(B725&lt;40,B725,IF(VLOOKUP(B725,$BF$2:$BO$75,10,FALSE)="I",40,41))</f>
        <v>40</v>
      </c>
    </row>
    <row r="726" spans="1:55" ht="15" x14ac:dyDescent="0.25">
      <c r="A726">
        <v>9</v>
      </c>
      <c r="B726">
        <v>41</v>
      </c>
      <c r="E726">
        <v>0</v>
      </c>
      <c r="F726">
        <v>0</v>
      </c>
      <c r="I726">
        <v>0</v>
      </c>
      <c r="J726">
        <v>0</v>
      </c>
      <c r="M726">
        <v>0</v>
      </c>
      <c r="N726">
        <v>0</v>
      </c>
      <c r="Q726">
        <v>0</v>
      </c>
      <c r="R726">
        <v>0</v>
      </c>
      <c r="S726">
        <v>0</v>
      </c>
      <c r="T726">
        <v>0</v>
      </c>
      <c r="W726">
        <v>0</v>
      </c>
      <c r="X726">
        <v>0</v>
      </c>
      <c r="AA726">
        <v>0</v>
      </c>
      <c r="AB726">
        <v>0</v>
      </c>
      <c r="AE726">
        <v>0</v>
      </c>
      <c r="AF726">
        <v>0</v>
      </c>
      <c r="AI726" s="151">
        <v>0</v>
      </c>
      <c r="AJ726" s="151">
        <v>0</v>
      </c>
      <c r="AM726" s="212">
        <v>0</v>
      </c>
      <c r="AN726" s="212">
        <v>0</v>
      </c>
      <c r="AQ726" s="221">
        <v>0</v>
      </c>
      <c r="AR726" s="221">
        <v>0</v>
      </c>
      <c r="AU726" s="223">
        <v>0</v>
      </c>
      <c r="AV726" s="223">
        <v>0</v>
      </c>
      <c r="AY726">
        <f>A726+1999</f>
        <v>2008</v>
      </c>
      <c r="AZ726" t="str">
        <f>VLOOKUP(B726,$BF$2:$BJ$75,4)</f>
        <v>Coast TFLs</v>
      </c>
      <c r="BA726" t="str">
        <f>VLOOKUP(B726,$BF$2:$BK$75,2)</f>
        <v>CoastTFLs</v>
      </c>
      <c r="BB726" t="str">
        <f>VLOOKUP(B726,$BF$2:$BK$75,3)</f>
        <v>Coast TFLs</v>
      </c>
      <c r="BC726">
        <f>IF(B726&lt;40,B726,IF(VLOOKUP(B726,$BF$2:$BO$75,10,FALSE)="I",40,41))</f>
        <v>41</v>
      </c>
    </row>
    <row r="727" spans="1:55" ht="15" x14ac:dyDescent="0.25">
      <c r="A727">
        <v>9</v>
      </c>
      <c r="B727">
        <v>41</v>
      </c>
      <c r="E727">
        <v>0</v>
      </c>
      <c r="F727">
        <v>0</v>
      </c>
      <c r="I727">
        <v>0</v>
      </c>
      <c r="J727">
        <v>0</v>
      </c>
      <c r="M727">
        <v>0</v>
      </c>
      <c r="N727">
        <v>0</v>
      </c>
      <c r="Q727">
        <v>0</v>
      </c>
      <c r="R727">
        <v>0</v>
      </c>
      <c r="S727">
        <v>0</v>
      </c>
      <c r="T727">
        <v>0</v>
      </c>
      <c r="W727">
        <v>0</v>
      </c>
      <c r="X727">
        <v>0</v>
      </c>
      <c r="AA727">
        <v>0</v>
      </c>
      <c r="AB727">
        <v>0</v>
      </c>
      <c r="AE727">
        <v>0</v>
      </c>
      <c r="AF727">
        <v>0</v>
      </c>
      <c r="AI727" s="151">
        <v>0</v>
      </c>
      <c r="AJ727" s="151">
        <v>0</v>
      </c>
      <c r="AM727" s="212">
        <v>0</v>
      </c>
      <c r="AN727" s="212">
        <v>0</v>
      </c>
      <c r="AQ727" s="221">
        <v>0</v>
      </c>
      <c r="AR727" s="221">
        <v>0</v>
      </c>
      <c r="AU727" s="223">
        <v>0</v>
      </c>
      <c r="AV727" s="223">
        <v>0</v>
      </c>
      <c r="AY727">
        <f>A727+1999</f>
        <v>2008</v>
      </c>
      <c r="AZ727" t="str">
        <f>VLOOKUP(B727,$BF$2:$BJ$75,4)</f>
        <v>Coast TFLs</v>
      </c>
      <c r="BA727" t="str">
        <f>VLOOKUP(B727,$BF$2:$BK$75,2)</f>
        <v>CoastTFLs</v>
      </c>
      <c r="BB727" t="str">
        <f>VLOOKUP(B727,$BF$2:$BK$75,3)</f>
        <v>Coast TFLs</v>
      </c>
      <c r="BC727">
        <f>IF(B727&lt;40,B727,IF(VLOOKUP(B727,$BF$2:$BO$75,10,FALSE)="I",40,41))</f>
        <v>41</v>
      </c>
    </row>
    <row r="728" spans="1:55" ht="15" x14ac:dyDescent="0.25">
      <c r="A728">
        <v>9</v>
      </c>
      <c r="B728">
        <v>41</v>
      </c>
      <c r="E728">
        <v>0</v>
      </c>
      <c r="F728">
        <v>0</v>
      </c>
      <c r="I728">
        <v>0</v>
      </c>
      <c r="J728">
        <v>0</v>
      </c>
      <c r="M728">
        <v>0</v>
      </c>
      <c r="N728">
        <v>0</v>
      </c>
      <c r="Q728">
        <v>0</v>
      </c>
      <c r="R728">
        <v>0</v>
      </c>
      <c r="S728">
        <v>0</v>
      </c>
      <c r="T728">
        <v>0</v>
      </c>
      <c r="W728">
        <v>0</v>
      </c>
      <c r="X728">
        <v>0</v>
      </c>
      <c r="AA728">
        <v>0</v>
      </c>
      <c r="AB728">
        <v>0</v>
      </c>
      <c r="AE728">
        <v>0</v>
      </c>
      <c r="AF728">
        <v>0</v>
      </c>
      <c r="AI728" s="151">
        <v>0</v>
      </c>
      <c r="AJ728" s="151">
        <v>0</v>
      </c>
      <c r="AM728" s="212">
        <v>0</v>
      </c>
      <c r="AN728" s="212">
        <v>0</v>
      </c>
      <c r="AQ728" s="221">
        <v>0</v>
      </c>
      <c r="AR728" s="221">
        <v>0</v>
      </c>
      <c r="AU728" s="223">
        <v>0</v>
      </c>
      <c r="AV728" s="223">
        <v>0</v>
      </c>
      <c r="AY728">
        <f>A728+1999</f>
        <v>2008</v>
      </c>
      <c r="AZ728" t="str">
        <f>VLOOKUP(B728,$BF$2:$BJ$75,4)</f>
        <v>Coast TFLs</v>
      </c>
      <c r="BA728" t="str">
        <f>VLOOKUP(B728,$BF$2:$BK$75,2)</f>
        <v>CoastTFLs</v>
      </c>
      <c r="BB728" t="str">
        <f>VLOOKUP(B728,$BF$2:$BK$75,3)</f>
        <v>Coast TFLs</v>
      </c>
      <c r="BC728">
        <f>IF(B728&lt;40,B728,IF(VLOOKUP(B728,$BF$2:$BO$75,10,FALSE)="I",40,41))</f>
        <v>41</v>
      </c>
    </row>
    <row r="729" spans="1:55" ht="15" x14ac:dyDescent="0.25">
      <c r="A729">
        <v>9</v>
      </c>
      <c r="B729">
        <v>41</v>
      </c>
      <c r="E729">
        <v>0</v>
      </c>
      <c r="F729">
        <v>0</v>
      </c>
      <c r="I729">
        <v>0</v>
      </c>
      <c r="J729">
        <v>0</v>
      </c>
      <c r="M729">
        <v>0</v>
      </c>
      <c r="N729">
        <v>0</v>
      </c>
      <c r="Q729">
        <v>0</v>
      </c>
      <c r="R729">
        <v>0</v>
      </c>
      <c r="S729">
        <v>0</v>
      </c>
      <c r="T729">
        <v>0</v>
      </c>
      <c r="W729">
        <v>0</v>
      </c>
      <c r="X729">
        <v>0</v>
      </c>
      <c r="AA729">
        <v>0</v>
      </c>
      <c r="AB729">
        <v>0</v>
      </c>
      <c r="AE729">
        <v>0</v>
      </c>
      <c r="AF729">
        <v>0</v>
      </c>
      <c r="AI729" s="151">
        <v>0</v>
      </c>
      <c r="AJ729" s="151">
        <v>0</v>
      </c>
      <c r="AM729" s="212">
        <v>0</v>
      </c>
      <c r="AN729" s="212">
        <v>0</v>
      </c>
      <c r="AQ729" s="221">
        <v>0</v>
      </c>
      <c r="AR729" s="221">
        <v>0</v>
      </c>
      <c r="AU729" s="223">
        <v>0</v>
      </c>
      <c r="AV729" s="223">
        <v>0</v>
      </c>
      <c r="AY729">
        <f>A729+1999</f>
        <v>2008</v>
      </c>
      <c r="AZ729" t="str">
        <f>VLOOKUP(B729,$BF$2:$BJ$75,4)</f>
        <v>Coast TFLs</v>
      </c>
      <c r="BA729" t="str">
        <f>VLOOKUP(B729,$BF$2:$BK$75,2)</f>
        <v>CoastTFLs</v>
      </c>
      <c r="BB729" t="str">
        <f>VLOOKUP(B729,$BF$2:$BK$75,3)</f>
        <v>Coast TFLs</v>
      </c>
      <c r="BC729">
        <f>IF(B729&lt;40,B729,IF(VLOOKUP(B729,$BF$2:$BO$75,10,FALSE)="I",40,41))</f>
        <v>41</v>
      </c>
    </row>
    <row r="730" spans="1:55" ht="15" x14ac:dyDescent="0.25">
      <c r="A730">
        <v>9</v>
      </c>
      <c r="B730">
        <v>41</v>
      </c>
      <c r="E730">
        <v>0</v>
      </c>
      <c r="F730">
        <v>0</v>
      </c>
      <c r="I730">
        <v>0</v>
      </c>
      <c r="J730">
        <v>0</v>
      </c>
      <c r="M730">
        <v>0</v>
      </c>
      <c r="N730">
        <v>0</v>
      </c>
      <c r="Q730">
        <v>0</v>
      </c>
      <c r="R730">
        <v>0</v>
      </c>
      <c r="S730">
        <v>0</v>
      </c>
      <c r="T730">
        <v>0</v>
      </c>
      <c r="W730">
        <v>0</v>
      </c>
      <c r="X730">
        <v>0</v>
      </c>
      <c r="AA730">
        <v>0</v>
      </c>
      <c r="AB730">
        <v>0</v>
      </c>
      <c r="AE730">
        <v>0</v>
      </c>
      <c r="AF730">
        <v>0</v>
      </c>
      <c r="AI730" s="151">
        <v>0</v>
      </c>
      <c r="AJ730" s="151">
        <v>0</v>
      </c>
      <c r="AM730" s="212">
        <v>0</v>
      </c>
      <c r="AN730" s="212">
        <v>0</v>
      </c>
      <c r="AQ730" s="221">
        <v>0</v>
      </c>
      <c r="AR730" s="221">
        <v>0</v>
      </c>
      <c r="AU730" s="223">
        <v>0</v>
      </c>
      <c r="AV730" s="223">
        <v>0</v>
      </c>
      <c r="AY730">
        <f>A730+1999</f>
        <v>2008</v>
      </c>
      <c r="AZ730" t="str">
        <f>VLOOKUP(B730,$BF$2:$BJ$75,4)</f>
        <v>Coast TFLs</v>
      </c>
      <c r="BA730" t="str">
        <f>VLOOKUP(B730,$BF$2:$BK$75,2)</f>
        <v>CoastTFLs</v>
      </c>
      <c r="BB730" t="str">
        <f>VLOOKUP(B730,$BF$2:$BK$75,3)</f>
        <v>Coast TFLs</v>
      </c>
      <c r="BC730">
        <f>IF(B730&lt;40,B730,IF(VLOOKUP(B730,$BF$2:$BO$75,10,FALSE)="I",40,41))</f>
        <v>41</v>
      </c>
    </row>
    <row r="731" spans="1:55" ht="15" x14ac:dyDescent="0.25">
      <c r="A731">
        <v>9</v>
      </c>
      <c r="B731">
        <v>41</v>
      </c>
      <c r="E731">
        <v>0</v>
      </c>
      <c r="F731">
        <v>0</v>
      </c>
      <c r="I731">
        <v>0</v>
      </c>
      <c r="J731">
        <v>0</v>
      </c>
      <c r="M731">
        <v>0</v>
      </c>
      <c r="N731">
        <v>0</v>
      </c>
      <c r="Q731">
        <v>0</v>
      </c>
      <c r="R731">
        <v>0</v>
      </c>
      <c r="S731">
        <v>0</v>
      </c>
      <c r="T731">
        <v>0</v>
      </c>
      <c r="W731">
        <v>0</v>
      </c>
      <c r="X731">
        <v>0</v>
      </c>
      <c r="AA731">
        <v>0</v>
      </c>
      <c r="AB731">
        <v>0</v>
      </c>
      <c r="AE731">
        <v>0</v>
      </c>
      <c r="AF731">
        <v>0</v>
      </c>
      <c r="AI731" s="151">
        <v>0</v>
      </c>
      <c r="AJ731" s="151">
        <v>0</v>
      </c>
      <c r="AM731" s="212">
        <v>0</v>
      </c>
      <c r="AN731" s="212">
        <v>0</v>
      </c>
      <c r="AQ731" s="221">
        <v>0</v>
      </c>
      <c r="AR731" s="221">
        <v>0</v>
      </c>
      <c r="AU731" s="223">
        <v>0</v>
      </c>
      <c r="AV731" s="223">
        <v>0</v>
      </c>
      <c r="AY731">
        <f>A731+1999</f>
        <v>2008</v>
      </c>
      <c r="AZ731" t="str">
        <f>VLOOKUP(B731,$BF$2:$BJ$75,4)</f>
        <v>Coast TFLs</v>
      </c>
      <c r="BA731" t="str">
        <f>VLOOKUP(B731,$BF$2:$BK$75,2)</f>
        <v>CoastTFLs</v>
      </c>
      <c r="BB731" t="str">
        <f>VLOOKUP(B731,$BF$2:$BK$75,3)</f>
        <v>Coast TFLs</v>
      </c>
      <c r="BC731">
        <f>IF(B731&lt;40,B731,IF(VLOOKUP(B731,$BF$2:$BO$75,10,FALSE)="I",40,41))</f>
        <v>41</v>
      </c>
    </row>
    <row r="732" spans="1:55" ht="15" x14ac:dyDescent="0.25">
      <c r="A732">
        <v>9</v>
      </c>
      <c r="B732">
        <v>41</v>
      </c>
      <c r="E732">
        <v>0</v>
      </c>
      <c r="F732">
        <v>0</v>
      </c>
      <c r="I732">
        <v>208</v>
      </c>
      <c r="J732">
        <v>208</v>
      </c>
      <c r="M732">
        <v>128</v>
      </c>
      <c r="N732">
        <v>256</v>
      </c>
      <c r="Q732">
        <v>0</v>
      </c>
      <c r="R732">
        <v>0</v>
      </c>
      <c r="S732">
        <v>0</v>
      </c>
      <c r="T732">
        <v>0</v>
      </c>
      <c r="W732">
        <v>0</v>
      </c>
      <c r="X732">
        <v>96</v>
      </c>
      <c r="AA732">
        <v>0</v>
      </c>
      <c r="AB732">
        <v>96</v>
      </c>
      <c r="AE732">
        <v>0</v>
      </c>
      <c r="AF732">
        <v>0</v>
      </c>
      <c r="AI732" s="151">
        <v>0</v>
      </c>
      <c r="AJ732" s="151">
        <v>0</v>
      </c>
      <c r="AM732" s="212">
        <v>0</v>
      </c>
      <c r="AN732" s="212">
        <v>0</v>
      </c>
      <c r="AQ732" s="221">
        <v>0</v>
      </c>
      <c r="AR732" s="221">
        <v>0</v>
      </c>
      <c r="AU732" s="223">
        <v>0</v>
      </c>
      <c r="AV732" s="223">
        <v>0</v>
      </c>
      <c r="AY732">
        <f>A732+1999</f>
        <v>2008</v>
      </c>
      <c r="AZ732" t="str">
        <f>VLOOKUP(B732,$BF$2:$BJ$75,4)</f>
        <v>Coast TFLs</v>
      </c>
      <c r="BA732" t="str">
        <f>VLOOKUP(B732,$BF$2:$BK$75,2)</f>
        <v>CoastTFLs</v>
      </c>
      <c r="BB732" t="str">
        <f>VLOOKUP(B732,$BF$2:$BK$75,3)</f>
        <v>Coast TFLs</v>
      </c>
      <c r="BC732">
        <f>IF(B732&lt;40,B732,IF(VLOOKUP(B732,$BF$2:$BO$75,10,FALSE)="I",40,41))</f>
        <v>41</v>
      </c>
    </row>
    <row r="733" spans="1:55" ht="15" x14ac:dyDescent="0.25">
      <c r="A733">
        <v>9</v>
      </c>
      <c r="B733">
        <v>41</v>
      </c>
      <c r="E733">
        <v>0</v>
      </c>
      <c r="F733">
        <v>0</v>
      </c>
      <c r="I733">
        <v>0</v>
      </c>
      <c r="J733">
        <v>0</v>
      </c>
      <c r="M733">
        <v>0</v>
      </c>
      <c r="N733">
        <v>0</v>
      </c>
      <c r="Q733">
        <v>0</v>
      </c>
      <c r="R733">
        <v>0</v>
      </c>
      <c r="S733">
        <v>0</v>
      </c>
      <c r="T733">
        <v>0</v>
      </c>
      <c r="W733">
        <v>0</v>
      </c>
      <c r="X733">
        <v>0</v>
      </c>
      <c r="AA733">
        <v>0</v>
      </c>
      <c r="AB733">
        <v>0</v>
      </c>
      <c r="AE733">
        <v>0</v>
      </c>
      <c r="AF733">
        <v>0</v>
      </c>
      <c r="AI733" s="151">
        <v>0</v>
      </c>
      <c r="AJ733" s="151">
        <v>0</v>
      </c>
      <c r="AM733" s="212">
        <v>0</v>
      </c>
      <c r="AN733" s="212">
        <v>0</v>
      </c>
      <c r="AQ733" s="221">
        <v>0</v>
      </c>
      <c r="AR733" s="221">
        <v>0</v>
      </c>
      <c r="AU733" s="223">
        <v>0</v>
      </c>
      <c r="AV733" s="223">
        <v>0</v>
      </c>
      <c r="AY733">
        <f>A733+1999</f>
        <v>2008</v>
      </c>
      <c r="AZ733" t="str">
        <f>VLOOKUP(B733,$BF$2:$BJ$75,4)</f>
        <v>Coast TFLs</v>
      </c>
      <c r="BA733" t="str">
        <f>VLOOKUP(B733,$BF$2:$BK$75,2)</f>
        <v>CoastTFLs</v>
      </c>
      <c r="BB733" t="str">
        <f>VLOOKUP(B733,$BF$2:$BK$75,3)</f>
        <v>Coast TFLs</v>
      </c>
      <c r="BC733">
        <f>IF(B733&lt;40,B733,IF(VLOOKUP(B733,$BF$2:$BO$75,10,FALSE)="I",40,41))</f>
        <v>41</v>
      </c>
    </row>
    <row r="734" spans="1:55" ht="15" x14ac:dyDescent="0.25">
      <c r="A734">
        <v>9</v>
      </c>
      <c r="B734">
        <v>41</v>
      </c>
      <c r="E734">
        <v>0</v>
      </c>
      <c r="F734">
        <v>0</v>
      </c>
      <c r="I734">
        <v>0</v>
      </c>
      <c r="J734">
        <v>0</v>
      </c>
      <c r="M734">
        <v>0</v>
      </c>
      <c r="N734">
        <v>0</v>
      </c>
      <c r="Q734">
        <v>0</v>
      </c>
      <c r="R734">
        <v>0</v>
      </c>
      <c r="S734">
        <v>0</v>
      </c>
      <c r="T734">
        <v>0</v>
      </c>
      <c r="W734">
        <v>0</v>
      </c>
      <c r="X734">
        <v>0</v>
      </c>
      <c r="AA734">
        <v>0</v>
      </c>
      <c r="AB734">
        <v>0</v>
      </c>
      <c r="AE734">
        <v>0</v>
      </c>
      <c r="AF734">
        <v>0</v>
      </c>
      <c r="AI734" s="151">
        <v>0</v>
      </c>
      <c r="AJ734" s="151">
        <v>0</v>
      </c>
      <c r="AM734" s="212">
        <v>0</v>
      </c>
      <c r="AN734" s="212">
        <v>0</v>
      </c>
      <c r="AQ734" s="221">
        <v>0</v>
      </c>
      <c r="AR734" s="221">
        <v>0</v>
      </c>
      <c r="AU734" s="223">
        <v>0</v>
      </c>
      <c r="AV734" s="223">
        <v>0</v>
      </c>
      <c r="AY734">
        <f>A734+1999</f>
        <v>2008</v>
      </c>
      <c r="AZ734" t="str">
        <f>VLOOKUP(B734,$BF$2:$BJ$75,4)</f>
        <v>Coast TFLs</v>
      </c>
      <c r="BA734" t="str">
        <f>VLOOKUP(B734,$BF$2:$BK$75,2)</f>
        <v>CoastTFLs</v>
      </c>
      <c r="BB734" t="str">
        <f>VLOOKUP(B734,$BF$2:$BK$75,3)</f>
        <v>Coast TFLs</v>
      </c>
      <c r="BC734">
        <f>IF(B734&lt;40,B734,IF(VLOOKUP(B734,$BF$2:$BO$75,10,FALSE)="I",40,41))</f>
        <v>41</v>
      </c>
    </row>
    <row r="735" spans="1:55" ht="15" x14ac:dyDescent="0.25">
      <c r="A735">
        <v>9</v>
      </c>
      <c r="B735">
        <v>41</v>
      </c>
      <c r="E735">
        <v>0</v>
      </c>
      <c r="F735">
        <v>0</v>
      </c>
      <c r="I735">
        <v>0</v>
      </c>
      <c r="J735">
        <v>0</v>
      </c>
      <c r="M735">
        <v>0</v>
      </c>
      <c r="N735">
        <v>0</v>
      </c>
      <c r="Q735">
        <v>0</v>
      </c>
      <c r="R735">
        <v>0</v>
      </c>
      <c r="S735">
        <v>0</v>
      </c>
      <c r="T735">
        <v>0</v>
      </c>
      <c r="W735">
        <v>0</v>
      </c>
      <c r="X735">
        <v>0</v>
      </c>
      <c r="AA735">
        <v>0</v>
      </c>
      <c r="AB735">
        <v>0</v>
      </c>
      <c r="AE735">
        <v>0</v>
      </c>
      <c r="AF735">
        <v>0</v>
      </c>
      <c r="AI735" s="151">
        <v>0</v>
      </c>
      <c r="AJ735" s="151">
        <v>0</v>
      </c>
      <c r="AM735" s="212">
        <v>0</v>
      </c>
      <c r="AN735" s="212">
        <v>0</v>
      </c>
      <c r="AQ735" s="221">
        <v>0</v>
      </c>
      <c r="AR735" s="221">
        <v>0</v>
      </c>
      <c r="AU735" s="223">
        <v>0</v>
      </c>
      <c r="AV735" s="223">
        <v>0</v>
      </c>
      <c r="AY735">
        <f>A735+1999</f>
        <v>2008</v>
      </c>
      <c r="AZ735" t="str">
        <f>VLOOKUP(B735,$BF$2:$BJ$75,4)</f>
        <v>Coast TFLs</v>
      </c>
      <c r="BA735" t="str">
        <f>VLOOKUP(B735,$BF$2:$BK$75,2)</f>
        <v>CoastTFLs</v>
      </c>
      <c r="BB735" t="str">
        <f>VLOOKUP(B735,$BF$2:$BK$75,3)</f>
        <v>Coast TFLs</v>
      </c>
      <c r="BC735">
        <f>IF(B735&lt;40,B735,IF(VLOOKUP(B735,$BF$2:$BO$75,10,FALSE)="I",40,41))</f>
        <v>41</v>
      </c>
    </row>
    <row r="736" spans="1:55" ht="15" x14ac:dyDescent="0.25">
      <c r="A736">
        <v>9</v>
      </c>
      <c r="B736">
        <v>41</v>
      </c>
      <c r="E736">
        <v>0</v>
      </c>
      <c r="F736">
        <v>0</v>
      </c>
      <c r="I736">
        <v>0</v>
      </c>
      <c r="J736">
        <v>0</v>
      </c>
      <c r="M736">
        <v>0</v>
      </c>
      <c r="N736">
        <v>0</v>
      </c>
      <c r="Q736">
        <v>0</v>
      </c>
      <c r="R736">
        <v>0</v>
      </c>
      <c r="S736">
        <v>0</v>
      </c>
      <c r="T736">
        <v>0</v>
      </c>
      <c r="W736">
        <v>0</v>
      </c>
      <c r="X736">
        <v>0</v>
      </c>
      <c r="AA736">
        <v>0</v>
      </c>
      <c r="AB736">
        <v>0</v>
      </c>
      <c r="AE736">
        <v>0</v>
      </c>
      <c r="AF736">
        <v>0</v>
      </c>
      <c r="AI736" s="151">
        <v>0</v>
      </c>
      <c r="AJ736" s="151">
        <v>0</v>
      </c>
      <c r="AM736" s="212">
        <v>0</v>
      </c>
      <c r="AN736" s="212">
        <v>0</v>
      </c>
      <c r="AQ736" s="221">
        <v>0</v>
      </c>
      <c r="AR736" s="221">
        <v>0</v>
      </c>
      <c r="AU736" s="223">
        <v>0</v>
      </c>
      <c r="AV736" s="223">
        <v>0</v>
      </c>
      <c r="AY736">
        <f>A736+1999</f>
        <v>2008</v>
      </c>
      <c r="AZ736" t="str">
        <f>VLOOKUP(B736,$BF$2:$BJ$75,4)</f>
        <v>Coast TFLs</v>
      </c>
      <c r="BA736" t="str">
        <f>VLOOKUP(B736,$BF$2:$BK$75,2)</f>
        <v>CoastTFLs</v>
      </c>
      <c r="BB736" t="str">
        <f>VLOOKUP(B736,$BF$2:$BK$75,3)</f>
        <v>Coast TFLs</v>
      </c>
      <c r="BC736">
        <f>IF(B736&lt;40,B736,IF(VLOOKUP(B736,$BF$2:$BO$75,10,FALSE)="I",40,41))</f>
        <v>41</v>
      </c>
    </row>
    <row r="737" spans="1:55" ht="15" x14ac:dyDescent="0.25">
      <c r="A737">
        <v>9</v>
      </c>
      <c r="B737">
        <v>41</v>
      </c>
      <c r="E737">
        <v>0</v>
      </c>
      <c r="F737">
        <v>0</v>
      </c>
      <c r="I737">
        <v>0</v>
      </c>
      <c r="J737">
        <v>0</v>
      </c>
      <c r="M737">
        <v>0</v>
      </c>
      <c r="N737">
        <v>0</v>
      </c>
      <c r="Q737">
        <v>0</v>
      </c>
      <c r="R737">
        <v>0</v>
      </c>
      <c r="S737">
        <v>0</v>
      </c>
      <c r="T737">
        <v>0</v>
      </c>
      <c r="W737">
        <v>0</v>
      </c>
      <c r="X737">
        <v>0</v>
      </c>
      <c r="AA737">
        <v>0</v>
      </c>
      <c r="AB737">
        <v>0</v>
      </c>
      <c r="AE737">
        <v>0</v>
      </c>
      <c r="AF737">
        <v>0</v>
      </c>
      <c r="AI737" s="151">
        <v>0</v>
      </c>
      <c r="AJ737" s="151">
        <v>0</v>
      </c>
      <c r="AM737" s="212">
        <v>0</v>
      </c>
      <c r="AN737" s="212">
        <v>0</v>
      </c>
      <c r="AQ737" s="221">
        <v>0</v>
      </c>
      <c r="AR737" s="221">
        <v>0</v>
      </c>
      <c r="AU737" s="223">
        <v>0</v>
      </c>
      <c r="AV737" s="223">
        <v>0</v>
      </c>
      <c r="AY737">
        <f>A737+1999</f>
        <v>2008</v>
      </c>
      <c r="AZ737" t="str">
        <f>VLOOKUP(B737,$BF$2:$BJ$75,4)</f>
        <v>Coast TFLs</v>
      </c>
      <c r="BA737" t="str">
        <f>VLOOKUP(B737,$BF$2:$BK$75,2)</f>
        <v>CoastTFLs</v>
      </c>
      <c r="BB737" t="str">
        <f>VLOOKUP(B737,$BF$2:$BK$75,3)</f>
        <v>Coast TFLs</v>
      </c>
      <c r="BC737">
        <f>IF(B737&lt;40,B737,IF(VLOOKUP(B737,$BF$2:$BO$75,10,FALSE)="I",40,41))</f>
        <v>41</v>
      </c>
    </row>
    <row r="738" spans="1:55" ht="15" x14ac:dyDescent="0.25">
      <c r="A738">
        <v>9</v>
      </c>
      <c r="B738">
        <v>41</v>
      </c>
      <c r="E738">
        <v>0</v>
      </c>
      <c r="F738">
        <v>0</v>
      </c>
      <c r="I738">
        <v>0</v>
      </c>
      <c r="J738">
        <v>0</v>
      </c>
      <c r="M738">
        <v>0</v>
      </c>
      <c r="N738">
        <v>0</v>
      </c>
      <c r="Q738">
        <v>0</v>
      </c>
      <c r="R738">
        <v>0</v>
      </c>
      <c r="S738">
        <v>0</v>
      </c>
      <c r="T738">
        <v>0</v>
      </c>
      <c r="W738">
        <v>0</v>
      </c>
      <c r="X738">
        <v>0</v>
      </c>
      <c r="AA738">
        <v>0</v>
      </c>
      <c r="AB738">
        <v>0</v>
      </c>
      <c r="AE738">
        <v>0</v>
      </c>
      <c r="AF738">
        <v>0</v>
      </c>
      <c r="AI738" s="151">
        <v>0</v>
      </c>
      <c r="AJ738" s="151">
        <v>0</v>
      </c>
      <c r="AM738" s="212">
        <v>0</v>
      </c>
      <c r="AN738" s="212">
        <v>0</v>
      </c>
      <c r="AQ738" s="221">
        <v>0</v>
      </c>
      <c r="AR738" s="221">
        <v>0</v>
      </c>
      <c r="AU738" s="223">
        <v>0</v>
      </c>
      <c r="AV738" s="223">
        <v>0</v>
      </c>
      <c r="AY738">
        <f>A738+1999</f>
        <v>2008</v>
      </c>
      <c r="AZ738" t="str">
        <f>VLOOKUP(B738,$BF$2:$BJ$75,4)</f>
        <v>Coast TFLs</v>
      </c>
      <c r="BA738" t="str">
        <f>VLOOKUP(B738,$BF$2:$BK$75,2)</f>
        <v>CoastTFLs</v>
      </c>
      <c r="BB738" t="str">
        <f>VLOOKUP(B738,$BF$2:$BK$75,3)</f>
        <v>Coast TFLs</v>
      </c>
      <c r="BC738">
        <f>IF(B738&lt;40,B738,IF(VLOOKUP(B738,$BF$2:$BO$75,10,FALSE)="I",40,41))</f>
        <v>41</v>
      </c>
    </row>
    <row r="739" spans="1:55" ht="15" x14ac:dyDescent="0.25">
      <c r="A739">
        <v>9</v>
      </c>
      <c r="B739">
        <v>41</v>
      </c>
      <c r="E739">
        <v>0</v>
      </c>
      <c r="F739">
        <v>0</v>
      </c>
      <c r="I739">
        <v>0</v>
      </c>
      <c r="J739">
        <v>0</v>
      </c>
      <c r="M739">
        <v>0</v>
      </c>
      <c r="N739">
        <v>0</v>
      </c>
      <c r="Q739">
        <v>0</v>
      </c>
      <c r="R739">
        <v>0</v>
      </c>
      <c r="S739">
        <v>0</v>
      </c>
      <c r="T739">
        <v>0</v>
      </c>
      <c r="W739">
        <v>0</v>
      </c>
      <c r="X739">
        <v>0</v>
      </c>
      <c r="AA739">
        <v>0</v>
      </c>
      <c r="AB739">
        <v>0</v>
      </c>
      <c r="AE739">
        <v>0</v>
      </c>
      <c r="AF739">
        <v>0</v>
      </c>
      <c r="AI739" s="151">
        <v>0</v>
      </c>
      <c r="AJ739" s="151">
        <v>0</v>
      </c>
      <c r="AM739" s="212">
        <v>0</v>
      </c>
      <c r="AN739" s="212">
        <v>0</v>
      </c>
      <c r="AQ739" s="221">
        <v>0</v>
      </c>
      <c r="AR739" s="221">
        <v>0</v>
      </c>
      <c r="AU739" s="223">
        <v>0</v>
      </c>
      <c r="AV739" s="223">
        <v>0</v>
      </c>
      <c r="AY739">
        <f>A739+1999</f>
        <v>2008</v>
      </c>
      <c r="AZ739" t="str">
        <f>VLOOKUP(B739,$BF$2:$BJ$75,4)</f>
        <v>Coast TFLs</v>
      </c>
      <c r="BA739" t="str">
        <f>VLOOKUP(B739,$BF$2:$BK$75,2)</f>
        <v>CoastTFLs</v>
      </c>
      <c r="BB739" t="str">
        <f>VLOOKUP(B739,$BF$2:$BK$75,3)</f>
        <v>Coast TFLs</v>
      </c>
      <c r="BC739">
        <f>IF(B739&lt;40,B739,IF(VLOOKUP(B739,$BF$2:$BO$75,10,FALSE)="I",40,41))</f>
        <v>41</v>
      </c>
    </row>
    <row r="740" spans="1:55" ht="15" x14ac:dyDescent="0.25">
      <c r="A740">
        <v>9</v>
      </c>
      <c r="B740">
        <v>41</v>
      </c>
      <c r="E740">
        <v>0</v>
      </c>
      <c r="F740">
        <v>0</v>
      </c>
      <c r="I740">
        <v>0</v>
      </c>
      <c r="J740">
        <v>0</v>
      </c>
      <c r="M740">
        <v>0</v>
      </c>
      <c r="N740">
        <v>0</v>
      </c>
      <c r="Q740">
        <v>0</v>
      </c>
      <c r="R740">
        <v>0</v>
      </c>
      <c r="S740">
        <v>0</v>
      </c>
      <c r="T740">
        <v>0</v>
      </c>
      <c r="W740">
        <v>0</v>
      </c>
      <c r="X740">
        <v>0</v>
      </c>
      <c r="AA740">
        <v>0</v>
      </c>
      <c r="AB740">
        <v>0</v>
      </c>
      <c r="AE740">
        <v>0</v>
      </c>
      <c r="AF740">
        <v>0</v>
      </c>
      <c r="AI740" s="151">
        <v>0</v>
      </c>
      <c r="AJ740" s="151">
        <v>0</v>
      </c>
      <c r="AM740" s="212">
        <v>0</v>
      </c>
      <c r="AN740" s="212">
        <v>0</v>
      </c>
      <c r="AQ740" s="221">
        <v>0</v>
      </c>
      <c r="AR740" s="221">
        <v>0</v>
      </c>
      <c r="AU740" s="223">
        <v>0</v>
      </c>
      <c r="AV740" s="223">
        <v>0</v>
      </c>
      <c r="AY740">
        <f>A740+1999</f>
        <v>2008</v>
      </c>
      <c r="AZ740" t="str">
        <f>VLOOKUP(B740,$BF$2:$BJ$75,4)</f>
        <v>Coast TFLs</v>
      </c>
      <c r="BA740" t="str">
        <f>VLOOKUP(B740,$BF$2:$BK$75,2)</f>
        <v>CoastTFLs</v>
      </c>
      <c r="BB740" t="str">
        <f>VLOOKUP(B740,$BF$2:$BK$75,3)</f>
        <v>Coast TFLs</v>
      </c>
      <c r="BC740">
        <f>IF(B740&lt;40,B740,IF(VLOOKUP(B740,$BF$2:$BO$75,10,FALSE)="I",40,41))</f>
        <v>41</v>
      </c>
    </row>
    <row r="741" spans="1:55" ht="15" x14ac:dyDescent="0.25">
      <c r="A741">
        <v>9</v>
      </c>
      <c r="B741">
        <v>41</v>
      </c>
      <c r="E741">
        <v>0</v>
      </c>
      <c r="F741">
        <v>0</v>
      </c>
      <c r="I741">
        <v>0</v>
      </c>
      <c r="J741">
        <v>0</v>
      </c>
      <c r="M741">
        <v>0</v>
      </c>
      <c r="N741">
        <v>0</v>
      </c>
      <c r="Q741">
        <v>0</v>
      </c>
      <c r="R741">
        <v>0</v>
      </c>
      <c r="S741">
        <v>0</v>
      </c>
      <c r="T741">
        <v>0</v>
      </c>
      <c r="W741">
        <v>0</v>
      </c>
      <c r="X741">
        <v>0</v>
      </c>
      <c r="AA741">
        <v>0</v>
      </c>
      <c r="AB741">
        <v>0</v>
      </c>
      <c r="AE741">
        <v>0</v>
      </c>
      <c r="AF741">
        <v>0</v>
      </c>
      <c r="AI741" s="151">
        <v>0</v>
      </c>
      <c r="AJ741" s="151">
        <v>0</v>
      </c>
      <c r="AM741" s="212">
        <v>0</v>
      </c>
      <c r="AN741" s="212">
        <v>0</v>
      </c>
      <c r="AQ741" s="221">
        <v>0</v>
      </c>
      <c r="AR741" s="221">
        <v>0</v>
      </c>
      <c r="AU741" s="223">
        <v>0</v>
      </c>
      <c r="AV741" s="223">
        <v>0</v>
      </c>
      <c r="AY741">
        <f>A741+1999</f>
        <v>2008</v>
      </c>
      <c r="AZ741" t="str">
        <f>VLOOKUP(B741,$BF$2:$BJ$75,4)</f>
        <v>Coast TFLs</v>
      </c>
      <c r="BA741" t="str">
        <f>VLOOKUP(B741,$BF$2:$BK$75,2)</f>
        <v>CoastTFLs</v>
      </c>
      <c r="BB741" t="str">
        <f>VLOOKUP(B741,$BF$2:$BK$75,3)</f>
        <v>Coast TFLs</v>
      </c>
      <c r="BC741">
        <f>IF(B741&lt;40,B741,IF(VLOOKUP(B741,$BF$2:$BO$75,10,FALSE)="I",40,41))</f>
        <v>41</v>
      </c>
    </row>
    <row r="742" spans="1:55" ht="15" x14ac:dyDescent="0.25">
      <c r="A742">
        <v>10</v>
      </c>
      <c r="B742">
        <v>1</v>
      </c>
      <c r="E742">
        <v>5802528</v>
      </c>
      <c r="F742">
        <v>35949456</v>
      </c>
      <c r="I742">
        <v>2888240</v>
      </c>
      <c r="J742">
        <v>44751168</v>
      </c>
      <c r="M742">
        <v>2010608</v>
      </c>
      <c r="N742">
        <v>43919104</v>
      </c>
      <c r="Q742">
        <v>1334480</v>
      </c>
      <c r="R742">
        <v>43333616</v>
      </c>
      <c r="U742">
        <v>753280</v>
      </c>
      <c r="V742">
        <v>42204528</v>
      </c>
      <c r="W742">
        <v>68976</v>
      </c>
      <c r="X742">
        <v>41684576</v>
      </c>
      <c r="AA742">
        <v>72160</v>
      </c>
      <c r="AB742">
        <v>41624624</v>
      </c>
      <c r="AE742">
        <v>72768</v>
      </c>
      <c r="AF742">
        <v>41519232</v>
      </c>
      <c r="AI742" s="151">
        <v>68160</v>
      </c>
      <c r="AJ742" s="151">
        <v>41469536</v>
      </c>
      <c r="AM742" s="212">
        <v>75520</v>
      </c>
      <c r="AN742" s="212">
        <v>41472768</v>
      </c>
      <c r="AQ742" s="221">
        <v>70912</v>
      </c>
      <c r="AR742" s="221">
        <v>41434064</v>
      </c>
      <c r="AU742" s="223">
        <v>73952</v>
      </c>
      <c r="AV742" s="223">
        <v>41582928</v>
      </c>
      <c r="AY742">
        <f>A742+1999</f>
        <v>2009</v>
      </c>
      <c r="AZ742" t="str">
        <f>VLOOKUP(B742,$BF$2:$BJ$75,4)</f>
        <v>Pine Units</v>
      </c>
      <c r="BA742" t="str">
        <f>VLOOKUP(B742,$BF$2:$BK$75,2)</f>
        <v>100MileHouse</v>
      </c>
      <c r="BB742" t="str">
        <f>VLOOKUP(B742,$BF$2:$BK$75,3)</f>
        <v>100 Mile House TSA</v>
      </c>
      <c r="BC742">
        <f>IF(B742&lt;40,B742,IF(VLOOKUP(B742,$BF$2:$BO$75,10,FALSE)="I",40,41))</f>
        <v>1</v>
      </c>
    </row>
    <row r="743" spans="1:55" ht="15" x14ac:dyDescent="0.25">
      <c r="A743">
        <v>10</v>
      </c>
      <c r="B743">
        <v>2</v>
      </c>
      <c r="E743">
        <v>741936</v>
      </c>
      <c r="F743">
        <v>3833104</v>
      </c>
      <c r="I743">
        <v>858336</v>
      </c>
      <c r="J743">
        <v>5652288</v>
      </c>
      <c r="M743">
        <v>999312</v>
      </c>
      <c r="N743">
        <v>4372560</v>
      </c>
      <c r="Q743">
        <v>584080</v>
      </c>
      <c r="R743">
        <v>2845680</v>
      </c>
      <c r="U743">
        <v>369216</v>
      </c>
      <c r="V743">
        <v>2554480</v>
      </c>
      <c r="W743">
        <v>112464</v>
      </c>
      <c r="X743">
        <v>2325088</v>
      </c>
      <c r="AA743">
        <v>126528</v>
      </c>
      <c r="AB743">
        <v>2397968</v>
      </c>
      <c r="AE743">
        <v>126336</v>
      </c>
      <c r="AF743">
        <v>2335680</v>
      </c>
      <c r="AI743" s="151">
        <v>120176</v>
      </c>
      <c r="AJ743" s="151">
        <v>2324752</v>
      </c>
      <c r="AM743" s="212">
        <v>120400</v>
      </c>
      <c r="AN743" s="212">
        <v>2329440</v>
      </c>
      <c r="AQ743" s="221">
        <v>131648</v>
      </c>
      <c r="AR743" s="221">
        <v>2310544</v>
      </c>
      <c r="AU743" s="223">
        <v>122688</v>
      </c>
      <c r="AV743" s="223">
        <v>2311744</v>
      </c>
      <c r="AY743">
        <f>A743+1999</f>
        <v>2009</v>
      </c>
      <c r="AZ743" t="str">
        <f>VLOOKUP(B743,$BF$2:$BJ$75,4)</f>
        <v>Pine Units</v>
      </c>
      <c r="BA743" t="str">
        <f>VLOOKUP(B743,$BF$2:$BK$75,2)</f>
        <v>Arrow</v>
      </c>
      <c r="BB743" t="str">
        <f>VLOOKUP(B743,$BF$2:$BK$75,3)</f>
        <v>Arrow TSA</v>
      </c>
      <c r="BC743">
        <f>IF(B743&lt;40,B743,IF(VLOOKUP(B743,$BF$2:$BO$75,10,FALSE)="I",40,41))</f>
        <v>2</v>
      </c>
    </row>
    <row r="744" spans="1:55" ht="15" x14ac:dyDescent="0.25">
      <c r="A744">
        <v>10</v>
      </c>
      <c r="B744">
        <v>3</v>
      </c>
      <c r="E744">
        <v>0</v>
      </c>
      <c r="F744">
        <v>0</v>
      </c>
      <c r="I744">
        <v>0</v>
      </c>
      <c r="J744">
        <v>0</v>
      </c>
      <c r="M744">
        <v>0</v>
      </c>
      <c r="N744">
        <v>0</v>
      </c>
      <c r="Q744">
        <v>0</v>
      </c>
      <c r="R744">
        <v>0</v>
      </c>
      <c r="U744">
        <v>0</v>
      </c>
      <c r="V744">
        <v>0</v>
      </c>
      <c r="W744">
        <v>0</v>
      </c>
      <c r="X744">
        <v>0</v>
      </c>
      <c r="AA744">
        <v>0</v>
      </c>
      <c r="AB744">
        <v>0</v>
      </c>
      <c r="AE744">
        <v>0</v>
      </c>
      <c r="AF744">
        <v>0</v>
      </c>
      <c r="AI744" s="151">
        <v>0</v>
      </c>
      <c r="AJ744" s="151">
        <v>0</v>
      </c>
      <c r="AM744" s="212">
        <v>0</v>
      </c>
      <c r="AN744" s="212">
        <v>0</v>
      </c>
      <c r="AQ744" s="221">
        <v>0</v>
      </c>
      <c r="AR744" s="221">
        <v>0</v>
      </c>
      <c r="AU744" s="223">
        <v>0</v>
      </c>
      <c r="AV744" s="223">
        <v>0</v>
      </c>
      <c r="AY744">
        <f>A744+1999</f>
        <v>2009</v>
      </c>
      <c r="AZ744" t="str">
        <f>VLOOKUP(B744,$BF$2:$BJ$75,4)</f>
        <v>Non-pine Units</v>
      </c>
      <c r="BA744" t="str">
        <f>VLOOKUP(B744,$BF$2:$BK$75,2)</f>
        <v>Arrowsmith</v>
      </c>
      <c r="BB744" t="str">
        <f>VLOOKUP(B744,$BF$2:$BK$75,3)</f>
        <v>Arrowsmith TSA</v>
      </c>
      <c r="BC744">
        <f>IF(B744&lt;40,B744,IF(VLOOKUP(B744,$BF$2:$BO$75,10,FALSE)="I",40,41))</f>
        <v>3</v>
      </c>
    </row>
    <row r="745" spans="1:55" ht="15" x14ac:dyDescent="0.25">
      <c r="A745">
        <v>10</v>
      </c>
      <c r="B745">
        <v>4</v>
      </c>
      <c r="E745">
        <v>1353680</v>
      </c>
      <c r="F745">
        <v>3682432</v>
      </c>
      <c r="I745">
        <v>2452032</v>
      </c>
      <c r="J745">
        <v>5943072</v>
      </c>
      <c r="M745">
        <v>1597872</v>
      </c>
      <c r="N745">
        <v>3104416</v>
      </c>
      <c r="Q745">
        <v>556304</v>
      </c>
      <c r="R745">
        <v>1247920</v>
      </c>
      <c r="U745">
        <v>304432</v>
      </c>
      <c r="V745">
        <v>888768</v>
      </c>
      <c r="W745">
        <v>98032</v>
      </c>
      <c r="X745">
        <v>677952</v>
      </c>
      <c r="AA745">
        <v>101264</v>
      </c>
      <c r="AB745">
        <v>688064</v>
      </c>
      <c r="AE745">
        <v>99696</v>
      </c>
      <c r="AF745">
        <v>684288</v>
      </c>
      <c r="AI745" s="151">
        <v>103200</v>
      </c>
      <c r="AJ745" s="151">
        <v>698752</v>
      </c>
      <c r="AM745" s="212">
        <v>98672</v>
      </c>
      <c r="AN745" s="212">
        <v>669872</v>
      </c>
      <c r="AQ745" s="221">
        <v>103088</v>
      </c>
      <c r="AR745" s="221">
        <v>701824</v>
      </c>
      <c r="AU745" s="223">
        <v>105280</v>
      </c>
      <c r="AV745" s="223">
        <v>685712</v>
      </c>
      <c r="AY745">
        <f>A745+1999</f>
        <v>2009</v>
      </c>
      <c r="AZ745" t="str">
        <f>VLOOKUP(B745,$BF$2:$BJ$75,4)</f>
        <v>Pine Units</v>
      </c>
      <c r="BA745" t="str">
        <f>VLOOKUP(B745,$BF$2:$BK$75,2)</f>
        <v>Boundary</v>
      </c>
      <c r="BB745" t="str">
        <f>VLOOKUP(B745,$BF$2:$BK$75,3)</f>
        <v>Boundary TSA</v>
      </c>
      <c r="BC745">
        <f>IF(B745&lt;40,B745,IF(VLOOKUP(B745,$BF$2:$BO$75,10,FALSE)="I",40,41))</f>
        <v>4</v>
      </c>
    </row>
    <row r="746" spans="1:55" ht="15" x14ac:dyDescent="0.25">
      <c r="A746">
        <v>10</v>
      </c>
      <c r="B746">
        <v>5</v>
      </c>
      <c r="E746">
        <v>1222352</v>
      </c>
      <c r="F746">
        <v>3865664</v>
      </c>
      <c r="I746">
        <v>2725888</v>
      </c>
      <c r="J746">
        <v>6988064</v>
      </c>
      <c r="M746">
        <v>1925136</v>
      </c>
      <c r="N746">
        <v>3548160</v>
      </c>
      <c r="Q746">
        <v>1483232</v>
      </c>
      <c r="R746">
        <v>2764672</v>
      </c>
      <c r="U746">
        <v>783952</v>
      </c>
      <c r="V746">
        <v>1814528</v>
      </c>
      <c r="W746">
        <v>463120</v>
      </c>
      <c r="X746">
        <v>1532288</v>
      </c>
      <c r="AA746">
        <v>563456</v>
      </c>
      <c r="AB746">
        <v>1831456</v>
      </c>
      <c r="AE746">
        <v>550592</v>
      </c>
      <c r="AF746">
        <v>1810736</v>
      </c>
      <c r="AI746" s="151">
        <v>553840</v>
      </c>
      <c r="AJ746" s="151">
        <v>1800112</v>
      </c>
      <c r="AM746" s="212">
        <v>553184</v>
      </c>
      <c r="AN746" s="212">
        <v>1806720</v>
      </c>
      <c r="AQ746" s="221">
        <v>549248</v>
      </c>
      <c r="AR746" s="221">
        <v>1784080</v>
      </c>
      <c r="AU746" s="223">
        <v>545072</v>
      </c>
      <c r="AV746" s="223">
        <v>1813216</v>
      </c>
      <c r="AY746">
        <f>A746+1999</f>
        <v>2009</v>
      </c>
      <c r="AZ746" t="str">
        <f>VLOOKUP(B746,$BF$2:$BJ$75,4)</f>
        <v>Pine Units</v>
      </c>
      <c r="BA746" t="str">
        <f>VLOOKUP(B746,$BF$2:$BK$75,2)</f>
        <v>Bulkley</v>
      </c>
      <c r="BB746" t="str">
        <f>VLOOKUP(B746,$BF$2:$BK$75,3)</f>
        <v>Bulkley TSA</v>
      </c>
      <c r="BC746">
        <f>IF(B746&lt;40,B746,IF(VLOOKUP(B746,$BF$2:$BO$75,10,FALSE)="I",40,41))</f>
        <v>5</v>
      </c>
    </row>
    <row r="747" spans="1:55" ht="15" x14ac:dyDescent="0.25">
      <c r="A747">
        <v>10</v>
      </c>
      <c r="B747">
        <v>6</v>
      </c>
      <c r="E747">
        <v>37776</v>
      </c>
      <c r="F747">
        <v>62544</v>
      </c>
      <c r="I747">
        <v>0</v>
      </c>
      <c r="J747">
        <v>352</v>
      </c>
      <c r="M747">
        <v>0</v>
      </c>
      <c r="N747">
        <v>352</v>
      </c>
      <c r="Q747">
        <v>0</v>
      </c>
      <c r="R747">
        <v>352</v>
      </c>
      <c r="U747">
        <v>0</v>
      </c>
      <c r="V747">
        <v>352</v>
      </c>
      <c r="W747">
        <v>1424</v>
      </c>
      <c r="X747">
        <v>1776</v>
      </c>
      <c r="AA747">
        <v>1360</v>
      </c>
      <c r="AB747">
        <v>1712</v>
      </c>
      <c r="AE747">
        <v>1376</v>
      </c>
      <c r="AF747">
        <v>1728</v>
      </c>
      <c r="AI747" s="151">
        <v>1088</v>
      </c>
      <c r="AJ747" s="151">
        <v>1440</v>
      </c>
      <c r="AM747" s="212">
        <v>1216</v>
      </c>
      <c r="AN747" s="212">
        <v>1568</v>
      </c>
      <c r="AQ747" s="221">
        <v>1520</v>
      </c>
      <c r="AR747" s="221">
        <v>1872</v>
      </c>
      <c r="AU747" s="223">
        <v>1376</v>
      </c>
      <c r="AV747" s="223">
        <v>1728</v>
      </c>
      <c r="AY747">
        <f>A747+1999</f>
        <v>2009</v>
      </c>
      <c r="AZ747" t="str">
        <f>VLOOKUP(B747,$BF$2:$BJ$75,4)</f>
        <v>Non-pine Units</v>
      </c>
      <c r="BA747" t="str">
        <f>VLOOKUP(B747,$BF$2:$BK$75,2)</f>
        <v>Cassiar</v>
      </c>
      <c r="BB747" t="str">
        <f>VLOOKUP(B747,$BF$2:$BK$75,3)</f>
        <v>Cassiar TSA</v>
      </c>
      <c r="BC747">
        <f>IF(B747&lt;40,B747,IF(VLOOKUP(B747,$BF$2:$BO$75,10,FALSE)="I",40,41))</f>
        <v>6</v>
      </c>
    </row>
    <row r="748" spans="1:55" ht="15" x14ac:dyDescent="0.25">
      <c r="A748">
        <v>10</v>
      </c>
      <c r="B748">
        <v>7</v>
      </c>
      <c r="E748">
        <v>14016</v>
      </c>
      <c r="F748">
        <v>24304</v>
      </c>
      <c r="I748">
        <v>6800</v>
      </c>
      <c r="J748">
        <v>11408</v>
      </c>
      <c r="M748">
        <v>4080</v>
      </c>
      <c r="N748">
        <v>5152</v>
      </c>
      <c r="Q748">
        <v>1504</v>
      </c>
      <c r="R748">
        <v>1648</v>
      </c>
      <c r="U748">
        <v>336</v>
      </c>
      <c r="V748">
        <v>336</v>
      </c>
      <c r="W748">
        <v>0</v>
      </c>
      <c r="X748">
        <v>0</v>
      </c>
      <c r="AA748">
        <v>0</v>
      </c>
      <c r="AB748">
        <v>1856</v>
      </c>
      <c r="AE748">
        <v>0</v>
      </c>
      <c r="AF748">
        <v>1664</v>
      </c>
      <c r="AI748" s="151">
        <v>0</v>
      </c>
      <c r="AJ748" s="151">
        <v>1472</v>
      </c>
      <c r="AM748" s="212">
        <v>0</v>
      </c>
      <c r="AN748" s="212">
        <v>2288</v>
      </c>
      <c r="AQ748" s="221">
        <v>0</v>
      </c>
      <c r="AR748" s="221">
        <v>1456</v>
      </c>
      <c r="AU748" s="223">
        <v>0</v>
      </c>
      <c r="AV748" s="223">
        <v>3552</v>
      </c>
      <c r="AY748">
        <f>A748+1999</f>
        <v>2009</v>
      </c>
      <c r="AZ748" t="str">
        <f>VLOOKUP(B748,$BF$2:$BJ$75,4)</f>
        <v>Non-pine Units</v>
      </c>
      <c r="BA748" t="str">
        <f>VLOOKUP(B748,$BF$2:$BK$75,2)</f>
        <v>Cranberry</v>
      </c>
      <c r="BB748" t="str">
        <f>VLOOKUP(B748,$BF$2:$BK$75,3)</f>
        <v>Cranberry TSA</v>
      </c>
      <c r="BC748">
        <f>IF(B748&lt;40,B748,IF(VLOOKUP(B748,$BF$2:$BO$75,10,FALSE)="I",40,41))</f>
        <v>7</v>
      </c>
    </row>
    <row r="749" spans="1:55" ht="15" x14ac:dyDescent="0.25">
      <c r="A749">
        <v>10</v>
      </c>
      <c r="B749">
        <v>8</v>
      </c>
      <c r="E749">
        <v>2867600</v>
      </c>
      <c r="F749">
        <v>9640416</v>
      </c>
      <c r="I749">
        <v>4137376</v>
      </c>
      <c r="J749">
        <v>12465136</v>
      </c>
      <c r="M749">
        <v>2601168</v>
      </c>
      <c r="N749">
        <v>6816304</v>
      </c>
      <c r="Q749">
        <v>813392</v>
      </c>
      <c r="R749">
        <v>3328096</v>
      </c>
      <c r="U749">
        <v>743936</v>
      </c>
      <c r="V749">
        <v>3562720</v>
      </c>
      <c r="W749">
        <v>287664</v>
      </c>
      <c r="X749">
        <v>3080032</v>
      </c>
      <c r="AA749">
        <v>348336</v>
      </c>
      <c r="AB749">
        <v>3123808</v>
      </c>
      <c r="AE749">
        <v>342224</v>
      </c>
      <c r="AF749">
        <v>3141184</v>
      </c>
      <c r="AI749" s="151">
        <v>338528</v>
      </c>
      <c r="AJ749" s="151">
        <v>3136000</v>
      </c>
      <c r="AM749" s="212">
        <v>342592</v>
      </c>
      <c r="AN749" s="212">
        <v>3176080</v>
      </c>
      <c r="AQ749" s="221">
        <v>340736</v>
      </c>
      <c r="AR749" s="221">
        <v>3144960</v>
      </c>
      <c r="AU749" s="223">
        <v>345168</v>
      </c>
      <c r="AV749" s="223">
        <v>3157328</v>
      </c>
      <c r="AY749">
        <f>A749+1999</f>
        <v>2009</v>
      </c>
      <c r="AZ749" t="str">
        <f>VLOOKUP(B749,$BF$2:$BJ$75,4)</f>
        <v>Pine Units</v>
      </c>
      <c r="BA749" t="str">
        <f>VLOOKUP(B749,$BF$2:$BK$75,2)</f>
        <v>Cranbrook</v>
      </c>
      <c r="BB749" t="str">
        <f>VLOOKUP(B749,$BF$2:$BK$75,3)</f>
        <v>Cranbrook TSA</v>
      </c>
      <c r="BC749">
        <f>IF(B749&lt;40,B749,IF(VLOOKUP(B749,$BF$2:$BO$75,10,FALSE)="I",40,41))</f>
        <v>8</v>
      </c>
    </row>
    <row r="750" spans="1:55" ht="15" x14ac:dyDescent="0.25">
      <c r="A750">
        <v>10</v>
      </c>
      <c r="B750">
        <v>9</v>
      </c>
      <c r="E750">
        <v>904576</v>
      </c>
      <c r="F750">
        <v>2062304</v>
      </c>
      <c r="I750">
        <v>2923840</v>
      </c>
      <c r="J750">
        <v>4469392</v>
      </c>
      <c r="M750">
        <v>1644688</v>
      </c>
      <c r="N750">
        <v>2758000</v>
      </c>
      <c r="Q750">
        <v>4307072</v>
      </c>
      <c r="R750">
        <v>10565056</v>
      </c>
      <c r="U750">
        <v>1893952</v>
      </c>
      <c r="V750">
        <v>5729536</v>
      </c>
      <c r="W750">
        <v>1608112</v>
      </c>
      <c r="X750">
        <v>6025680</v>
      </c>
      <c r="AA750">
        <v>1892016</v>
      </c>
      <c r="AB750">
        <v>8007616</v>
      </c>
      <c r="AE750">
        <v>1862192</v>
      </c>
      <c r="AF750">
        <v>8009312</v>
      </c>
      <c r="AI750" s="151">
        <v>1871376</v>
      </c>
      <c r="AJ750" s="151">
        <v>7993296</v>
      </c>
      <c r="AM750" s="212">
        <v>1869696</v>
      </c>
      <c r="AN750" s="212">
        <v>8037888</v>
      </c>
      <c r="AQ750" s="221">
        <v>1863984</v>
      </c>
      <c r="AR750" s="221">
        <v>8022912</v>
      </c>
      <c r="AU750" s="223">
        <v>1867792</v>
      </c>
      <c r="AV750" s="223">
        <v>8060544</v>
      </c>
      <c r="AY750">
        <f>A750+1999</f>
        <v>2009</v>
      </c>
      <c r="AZ750" t="str">
        <f>VLOOKUP(B750,$BF$2:$BJ$75,4)</f>
        <v>Pine Units</v>
      </c>
      <c r="BA750" t="str">
        <f>VLOOKUP(B750,$BF$2:$BK$75,2)</f>
        <v>DawsonCreek</v>
      </c>
      <c r="BB750" t="str">
        <f>VLOOKUP(B750,$BF$2:$BK$75,3)</f>
        <v>Dawson Creek TSA</v>
      </c>
      <c r="BC750">
        <f>IF(B750&lt;40,B750,IF(VLOOKUP(B750,$BF$2:$BO$75,10,FALSE)="I",40,41))</f>
        <v>9</v>
      </c>
    </row>
    <row r="751" spans="1:55" ht="15" x14ac:dyDescent="0.25">
      <c r="A751">
        <v>10</v>
      </c>
      <c r="B751">
        <v>10</v>
      </c>
      <c r="E751">
        <v>0</v>
      </c>
      <c r="F751">
        <v>0</v>
      </c>
      <c r="I751">
        <v>0</v>
      </c>
      <c r="J751">
        <v>0</v>
      </c>
      <c r="M751">
        <v>0</v>
      </c>
      <c r="N751">
        <v>0</v>
      </c>
      <c r="Q751">
        <v>0</v>
      </c>
      <c r="R751">
        <v>0</v>
      </c>
      <c r="U751">
        <v>0</v>
      </c>
      <c r="V751">
        <v>0</v>
      </c>
      <c r="W751">
        <v>0</v>
      </c>
      <c r="X751">
        <v>0</v>
      </c>
      <c r="AA751">
        <v>4832</v>
      </c>
      <c r="AB751">
        <v>4992</v>
      </c>
      <c r="AE751">
        <v>5344</v>
      </c>
      <c r="AF751">
        <v>5488</v>
      </c>
      <c r="AI751" s="151">
        <v>5216</v>
      </c>
      <c r="AJ751" s="151">
        <v>5632</v>
      </c>
      <c r="AM751" s="212">
        <v>4128</v>
      </c>
      <c r="AN751" s="212">
        <v>4368</v>
      </c>
      <c r="AQ751" s="221">
        <v>5040</v>
      </c>
      <c r="AR751" s="221">
        <v>5216</v>
      </c>
      <c r="AU751" s="223">
        <v>5040</v>
      </c>
      <c r="AV751" s="223">
        <v>5248</v>
      </c>
      <c r="AY751">
        <f>A751+1999</f>
        <v>2009</v>
      </c>
      <c r="AZ751" t="str">
        <f>VLOOKUP(B751,$BF$2:$BJ$75,4)</f>
        <v>Non-pine Units</v>
      </c>
      <c r="BA751" t="str">
        <f>VLOOKUP(B751,$BF$2:$BK$75,2)</f>
        <v>FortNelson</v>
      </c>
      <c r="BB751" t="str">
        <f>VLOOKUP(B751,$BF$2:$BK$75,3)</f>
        <v>Fort Nelson TSA</v>
      </c>
      <c r="BC751">
        <f>IF(B751&lt;40,B751,IF(VLOOKUP(B751,$BF$2:$BO$75,10,FALSE)="I",40,41))</f>
        <v>10</v>
      </c>
    </row>
    <row r="752" spans="1:55" ht="15" x14ac:dyDescent="0.25">
      <c r="A752">
        <v>10</v>
      </c>
      <c r="B752">
        <v>11</v>
      </c>
      <c r="E752">
        <v>12992</v>
      </c>
      <c r="F752">
        <v>48272</v>
      </c>
      <c r="I752">
        <v>109408</v>
      </c>
      <c r="J752">
        <v>222448</v>
      </c>
      <c r="M752">
        <v>76752</v>
      </c>
      <c r="N752">
        <v>206720</v>
      </c>
      <c r="Q752">
        <v>83616</v>
      </c>
      <c r="R752">
        <v>241664</v>
      </c>
      <c r="U752">
        <v>57856</v>
      </c>
      <c r="V752">
        <v>216128</v>
      </c>
      <c r="W752">
        <v>23824</v>
      </c>
      <c r="X752">
        <v>184496</v>
      </c>
      <c r="AA752">
        <v>30992</v>
      </c>
      <c r="AB752">
        <v>189392</v>
      </c>
      <c r="AE752">
        <v>27296</v>
      </c>
      <c r="AF752">
        <v>186896</v>
      </c>
      <c r="AI752" s="151">
        <v>29552</v>
      </c>
      <c r="AJ752" s="151">
        <v>191568</v>
      </c>
      <c r="AM752" s="212">
        <v>26784</v>
      </c>
      <c r="AN752" s="212">
        <v>183136</v>
      </c>
      <c r="AQ752" s="221">
        <v>28256</v>
      </c>
      <c r="AR752" s="221">
        <v>184464</v>
      </c>
      <c r="AU752" s="223">
        <v>28512</v>
      </c>
      <c r="AV752" s="223">
        <v>189968</v>
      </c>
      <c r="AY752">
        <f>A752+1999</f>
        <v>2009</v>
      </c>
      <c r="AZ752" t="str">
        <f>VLOOKUP(B752,$BF$2:$BJ$75,4)</f>
        <v>Non-pine Units</v>
      </c>
      <c r="BA752" t="str">
        <f>VLOOKUP(B752,$BF$2:$BK$75,2)</f>
        <v>Fraser</v>
      </c>
      <c r="BB752" t="str">
        <f>VLOOKUP(B752,$BF$2:$BK$75,3)</f>
        <v>Fraser TSA</v>
      </c>
      <c r="BC752">
        <f>IF(B752&lt;40,B752,IF(VLOOKUP(B752,$BF$2:$BO$75,10,FALSE)="I",40,41))</f>
        <v>11</v>
      </c>
    </row>
    <row r="753" spans="1:55" ht="15" x14ac:dyDescent="0.25">
      <c r="A753">
        <v>10</v>
      </c>
      <c r="B753">
        <v>12</v>
      </c>
      <c r="E753">
        <v>10419872</v>
      </c>
      <c r="F753">
        <v>56834240</v>
      </c>
      <c r="I753">
        <v>11385968</v>
      </c>
      <c r="J753">
        <v>81076480</v>
      </c>
      <c r="M753">
        <v>10874816</v>
      </c>
      <c r="N753">
        <v>62869008</v>
      </c>
      <c r="Q753">
        <v>9257232</v>
      </c>
      <c r="R753">
        <v>65029392</v>
      </c>
      <c r="U753">
        <v>4513728</v>
      </c>
      <c r="V753">
        <v>53696672</v>
      </c>
      <c r="W753">
        <v>4785120</v>
      </c>
      <c r="X753">
        <v>55019680</v>
      </c>
      <c r="AA753">
        <v>6162128</v>
      </c>
      <c r="AB753">
        <v>61393904</v>
      </c>
      <c r="AE753">
        <v>6181584</v>
      </c>
      <c r="AF753">
        <v>61303472</v>
      </c>
      <c r="AI753" s="151">
        <v>6176192</v>
      </c>
      <c r="AJ753" s="151">
        <v>61096256</v>
      </c>
      <c r="AM753" s="212">
        <v>6154256</v>
      </c>
      <c r="AN753" s="212">
        <v>61279728</v>
      </c>
      <c r="AQ753" s="221">
        <v>6165792</v>
      </c>
      <c r="AR753" s="221">
        <v>61107504</v>
      </c>
      <c r="AU753" s="223">
        <v>6158672</v>
      </c>
      <c r="AV753" s="223">
        <v>61293968</v>
      </c>
      <c r="AY753">
        <f>A753+1999</f>
        <v>2009</v>
      </c>
      <c r="AZ753" t="str">
        <f>VLOOKUP(B753,$BF$2:$BJ$75,4)</f>
        <v>Pine Units</v>
      </c>
      <c r="BA753" t="str">
        <f>VLOOKUP(B753,$BF$2:$BK$75,2)</f>
        <v>FtStJames</v>
      </c>
      <c r="BB753" t="str">
        <f>VLOOKUP(B753,$BF$2:$BK$75,3)</f>
        <v>Ft. St. James Forest District</v>
      </c>
      <c r="BC753">
        <f>IF(B753&lt;40,B753,IF(VLOOKUP(B753,$BF$2:$BO$75,10,FALSE)="I",40,41))</f>
        <v>12</v>
      </c>
    </row>
    <row r="754" spans="1:55" ht="15" x14ac:dyDescent="0.25">
      <c r="A754">
        <v>10</v>
      </c>
      <c r="B754">
        <v>13</v>
      </c>
      <c r="E754">
        <v>184464</v>
      </c>
      <c r="F754">
        <v>381072</v>
      </c>
      <c r="I754">
        <v>654000</v>
      </c>
      <c r="J754">
        <v>896816</v>
      </c>
      <c r="M754">
        <v>224304</v>
      </c>
      <c r="N754">
        <v>295152</v>
      </c>
      <c r="Q754">
        <v>556512</v>
      </c>
      <c r="R754">
        <v>744128</v>
      </c>
      <c r="U754">
        <v>475360</v>
      </c>
      <c r="V754">
        <v>706960</v>
      </c>
      <c r="W754">
        <v>1050816</v>
      </c>
      <c r="X754">
        <v>1281856</v>
      </c>
      <c r="AA754">
        <v>1208224</v>
      </c>
      <c r="AB754">
        <v>1679152</v>
      </c>
      <c r="AE754">
        <v>1223840</v>
      </c>
      <c r="AF754">
        <v>1692256</v>
      </c>
      <c r="AI754" s="151">
        <v>1209872</v>
      </c>
      <c r="AJ754" s="151">
        <v>1701856</v>
      </c>
      <c r="AM754" s="212">
        <v>1207616</v>
      </c>
      <c r="AN754" s="212">
        <v>1688768</v>
      </c>
      <c r="AQ754" s="221">
        <v>1214400</v>
      </c>
      <c r="AR754" s="221">
        <v>1676192</v>
      </c>
      <c r="AU754" s="223">
        <v>1219696</v>
      </c>
      <c r="AV754" s="223">
        <v>1690224</v>
      </c>
      <c r="AY754">
        <f>A754+1999</f>
        <v>2009</v>
      </c>
      <c r="AZ754" t="str">
        <f>VLOOKUP(B754,$BF$2:$BJ$75,4)</f>
        <v>Non-pine Units</v>
      </c>
      <c r="BA754" t="str">
        <f>VLOOKUP(B754,$BF$2:$BK$75,2)</f>
        <v>FtStJohn</v>
      </c>
      <c r="BB754" t="str">
        <f>VLOOKUP(B754,$BF$2:$BK$75,3)</f>
        <v>Ft. St. John TSA</v>
      </c>
      <c r="BC754">
        <f>IF(B754&lt;40,B754,IF(VLOOKUP(B754,$BF$2:$BO$75,10,FALSE)="I",40,41))</f>
        <v>13</v>
      </c>
    </row>
    <row r="755" spans="1:55" ht="15" x14ac:dyDescent="0.25">
      <c r="A755">
        <v>10</v>
      </c>
      <c r="B755">
        <v>14</v>
      </c>
      <c r="E755">
        <v>450832</v>
      </c>
      <c r="F755">
        <v>1914080</v>
      </c>
      <c r="I755">
        <v>668992</v>
      </c>
      <c r="J755">
        <v>2964240</v>
      </c>
      <c r="M755">
        <v>582016</v>
      </c>
      <c r="N755">
        <v>2091520</v>
      </c>
      <c r="Q755">
        <v>208944</v>
      </c>
      <c r="R755">
        <v>1141920</v>
      </c>
      <c r="U755">
        <v>133632</v>
      </c>
      <c r="V755">
        <v>1094352</v>
      </c>
      <c r="W755">
        <v>43312</v>
      </c>
      <c r="X755">
        <v>1033696</v>
      </c>
      <c r="AA755">
        <v>48736</v>
      </c>
      <c r="AB755">
        <v>1034064</v>
      </c>
      <c r="AE755">
        <v>41280</v>
      </c>
      <c r="AF755">
        <v>988768</v>
      </c>
      <c r="AI755" s="151">
        <v>49536</v>
      </c>
      <c r="AJ755" s="151">
        <v>1027152</v>
      </c>
      <c r="AM755" s="212">
        <v>46672</v>
      </c>
      <c r="AN755" s="212">
        <v>1006112</v>
      </c>
      <c r="AQ755" s="221">
        <v>43536</v>
      </c>
      <c r="AR755" s="221">
        <v>982704</v>
      </c>
      <c r="AU755" s="223">
        <v>42912</v>
      </c>
      <c r="AV755" s="223">
        <v>997056</v>
      </c>
      <c r="AY755">
        <f>A755+1999</f>
        <v>2009</v>
      </c>
      <c r="AZ755" t="str">
        <f>VLOOKUP(B755,$BF$2:$BJ$75,4)</f>
        <v>Pine Units</v>
      </c>
      <c r="BA755" t="str">
        <f>VLOOKUP(B755,$BF$2:$BK$75,2)</f>
        <v>Golden</v>
      </c>
      <c r="BB755" t="str">
        <f>VLOOKUP(B755,$BF$2:$BK$75,3)</f>
        <v>Golden TSA</v>
      </c>
      <c r="BC755">
        <f>IF(B755&lt;40,B755,IF(VLOOKUP(B755,$BF$2:$BO$75,10,FALSE)="I",40,41))</f>
        <v>14</v>
      </c>
    </row>
    <row r="756" spans="1:55" ht="15" x14ac:dyDescent="0.25">
      <c r="A756">
        <v>10</v>
      </c>
      <c r="B756">
        <v>15</v>
      </c>
      <c r="E756">
        <v>1047408</v>
      </c>
      <c r="F756">
        <v>3782272</v>
      </c>
      <c r="I756">
        <v>1630016</v>
      </c>
      <c r="J756">
        <v>5539136</v>
      </c>
      <c r="M756">
        <v>1282880</v>
      </c>
      <c r="N756">
        <v>3452416</v>
      </c>
      <c r="Q756">
        <v>704448</v>
      </c>
      <c r="R756">
        <v>2038736</v>
      </c>
      <c r="U756">
        <v>342720</v>
      </c>
      <c r="V756">
        <v>1744432</v>
      </c>
      <c r="W756">
        <v>209584</v>
      </c>
      <c r="X756">
        <v>1613392</v>
      </c>
      <c r="AA756">
        <v>211088</v>
      </c>
      <c r="AB756">
        <v>1620464</v>
      </c>
      <c r="AE756">
        <v>220192</v>
      </c>
      <c r="AF756">
        <v>1600912</v>
      </c>
      <c r="AI756" s="151">
        <v>222976</v>
      </c>
      <c r="AJ756" s="151">
        <v>1625264</v>
      </c>
      <c r="AM756" s="212">
        <v>226032</v>
      </c>
      <c r="AN756" s="212">
        <v>1575840</v>
      </c>
      <c r="AQ756" s="221">
        <v>213344</v>
      </c>
      <c r="AR756" s="221">
        <v>1598368</v>
      </c>
      <c r="AU756" s="223">
        <v>211280</v>
      </c>
      <c r="AV756" s="223">
        <v>1603680</v>
      </c>
      <c r="AY756">
        <f>A756+1999</f>
        <v>2009</v>
      </c>
      <c r="AZ756" t="str">
        <f>VLOOKUP(B756,$BF$2:$BJ$75,4)</f>
        <v>Pine Units</v>
      </c>
      <c r="BA756" t="str">
        <f>VLOOKUP(B756,$BF$2:$BK$75,2)</f>
        <v>Invermere</v>
      </c>
      <c r="BB756" t="str">
        <f>VLOOKUP(B756,$BF$2:$BK$75,3)</f>
        <v>Invermere TSA</v>
      </c>
      <c r="BC756">
        <f>IF(B756&lt;40,B756,IF(VLOOKUP(B756,$BF$2:$BO$75,10,FALSE)="I",40,41))</f>
        <v>15</v>
      </c>
    </row>
    <row r="757" spans="1:55" ht="15" x14ac:dyDescent="0.25">
      <c r="A757">
        <v>10</v>
      </c>
      <c r="B757">
        <v>16</v>
      </c>
      <c r="E757">
        <v>1808</v>
      </c>
      <c r="F757">
        <v>2640</v>
      </c>
      <c r="I757">
        <v>1664</v>
      </c>
      <c r="J757">
        <v>4736</v>
      </c>
      <c r="M757">
        <v>6928</v>
      </c>
      <c r="N757">
        <v>11184</v>
      </c>
      <c r="Q757">
        <v>2704</v>
      </c>
      <c r="R757">
        <v>3792</v>
      </c>
      <c r="U757">
        <v>16864</v>
      </c>
      <c r="V757">
        <v>34336</v>
      </c>
      <c r="W757">
        <v>4256</v>
      </c>
      <c r="X757">
        <v>20608</v>
      </c>
      <c r="AA757">
        <v>6576</v>
      </c>
      <c r="AB757">
        <v>25680</v>
      </c>
      <c r="AE757">
        <v>6080</v>
      </c>
      <c r="AF757">
        <v>23744</v>
      </c>
      <c r="AI757" s="151">
        <v>6672</v>
      </c>
      <c r="AJ757" s="151">
        <v>22416</v>
      </c>
      <c r="AM757" s="212">
        <v>5824</v>
      </c>
      <c r="AN757" s="212">
        <v>24256</v>
      </c>
      <c r="AQ757" s="221">
        <v>6640</v>
      </c>
      <c r="AR757" s="221">
        <v>23408</v>
      </c>
      <c r="AU757" s="223">
        <v>6304</v>
      </c>
      <c r="AV757" s="223">
        <v>24864</v>
      </c>
      <c r="AY757">
        <f>A757+1999</f>
        <v>2009</v>
      </c>
      <c r="AZ757" t="str">
        <f>VLOOKUP(B757,$BF$2:$BJ$75,4)</f>
        <v>Non-pine Units</v>
      </c>
      <c r="BA757" t="str">
        <f>VLOOKUP(B757,$BF$2:$BK$75,2)</f>
        <v>Kalum</v>
      </c>
      <c r="BB757" t="str">
        <f>VLOOKUP(B757,$BF$2:$BK$75,3)</f>
        <v>Kalum TSA</v>
      </c>
      <c r="BC757">
        <f>IF(B757&lt;40,B757,IF(VLOOKUP(B757,$BF$2:$BO$75,10,FALSE)="I",40,41))</f>
        <v>16</v>
      </c>
    </row>
    <row r="758" spans="1:55" ht="15" x14ac:dyDescent="0.25">
      <c r="A758">
        <v>10</v>
      </c>
      <c r="B758">
        <v>17</v>
      </c>
      <c r="E758">
        <v>5475024</v>
      </c>
      <c r="F758">
        <v>27215440</v>
      </c>
      <c r="I758">
        <v>5468480</v>
      </c>
      <c r="J758">
        <v>39342976</v>
      </c>
      <c r="M758">
        <v>4705040</v>
      </c>
      <c r="N758">
        <v>37013376</v>
      </c>
      <c r="Q758">
        <v>3903184</v>
      </c>
      <c r="R758">
        <v>35539360</v>
      </c>
      <c r="U758">
        <v>1989504</v>
      </c>
      <c r="V758">
        <v>30762048</v>
      </c>
      <c r="W758">
        <v>395824</v>
      </c>
      <c r="X758">
        <v>28932160</v>
      </c>
      <c r="AA758">
        <v>425024</v>
      </c>
      <c r="AB758">
        <v>28824720</v>
      </c>
      <c r="AE758">
        <v>393312</v>
      </c>
      <c r="AF758">
        <v>28774928</v>
      </c>
      <c r="AI758" s="151">
        <v>397072</v>
      </c>
      <c r="AJ758" s="151">
        <v>28851584</v>
      </c>
      <c r="AM758" s="212">
        <v>397088</v>
      </c>
      <c r="AN758" s="212">
        <v>28780112</v>
      </c>
      <c r="AQ758" s="221">
        <v>409264</v>
      </c>
      <c r="AR758" s="221">
        <v>28812768</v>
      </c>
      <c r="AU758" s="223">
        <v>388448</v>
      </c>
      <c r="AV758" s="223">
        <v>28851312</v>
      </c>
      <c r="AY758">
        <f>A758+1999</f>
        <v>2009</v>
      </c>
      <c r="AZ758" t="str">
        <f>VLOOKUP(B758,$BF$2:$BJ$75,4)</f>
        <v>Pine Units</v>
      </c>
      <c r="BA758" t="str">
        <f>VLOOKUP(B758,$BF$2:$BK$75,2)</f>
        <v>Kamloops</v>
      </c>
      <c r="BB758" t="str">
        <f>VLOOKUP(B758,$BF$2:$BK$75,3)</f>
        <v>Kamloops TSA</v>
      </c>
      <c r="BC758">
        <f>IF(B758&lt;40,B758,IF(VLOOKUP(B758,$BF$2:$BO$75,10,FALSE)="I",40,41))</f>
        <v>17</v>
      </c>
    </row>
    <row r="759" spans="1:55" ht="15" x14ac:dyDescent="0.25">
      <c r="A759">
        <v>10</v>
      </c>
      <c r="B759">
        <v>18</v>
      </c>
      <c r="E759">
        <v>0</v>
      </c>
      <c r="F759">
        <v>0</v>
      </c>
      <c r="I759">
        <v>0</v>
      </c>
      <c r="J759">
        <v>0</v>
      </c>
      <c r="M759">
        <v>0</v>
      </c>
      <c r="N759">
        <v>0</v>
      </c>
      <c r="Q759">
        <v>0</v>
      </c>
      <c r="R759">
        <v>0</v>
      </c>
      <c r="U759">
        <v>0</v>
      </c>
      <c r="V759">
        <v>0</v>
      </c>
      <c r="W759">
        <v>0</v>
      </c>
      <c r="X759">
        <v>0</v>
      </c>
      <c r="AA759">
        <v>0</v>
      </c>
      <c r="AB759">
        <v>0</v>
      </c>
      <c r="AE759">
        <v>0</v>
      </c>
      <c r="AF759">
        <v>0</v>
      </c>
      <c r="AI759" s="151">
        <v>0</v>
      </c>
      <c r="AJ759" s="151">
        <v>0</v>
      </c>
      <c r="AM759" s="212">
        <v>0</v>
      </c>
      <c r="AN759" s="212">
        <v>0</v>
      </c>
      <c r="AQ759" s="221">
        <v>0</v>
      </c>
      <c r="AR759" s="221">
        <v>0</v>
      </c>
      <c r="AU759" s="223">
        <v>0</v>
      </c>
      <c r="AV759" s="223">
        <v>0</v>
      </c>
      <c r="AY759">
        <f>A759+1999</f>
        <v>2009</v>
      </c>
      <c r="AZ759" t="str">
        <f>VLOOKUP(B759,$BF$2:$BJ$75,4)</f>
        <v>Non-pine Units</v>
      </c>
      <c r="BA759" t="str">
        <f>VLOOKUP(B759,$BF$2:$BK$75,2)</f>
        <v>Kingcome</v>
      </c>
      <c r="BB759" t="str">
        <f>VLOOKUP(B759,$BF$2:$BK$75,3)</f>
        <v>Kingcome TSA</v>
      </c>
      <c r="BC759">
        <f>IF(B759&lt;40,B759,IF(VLOOKUP(B759,$BF$2:$BO$75,10,FALSE)="I",40,41))</f>
        <v>18</v>
      </c>
    </row>
    <row r="760" spans="1:55" ht="15" x14ac:dyDescent="0.25">
      <c r="A760">
        <v>10</v>
      </c>
      <c r="B760">
        <v>19</v>
      </c>
      <c r="E760">
        <v>62128</v>
      </c>
      <c r="F760">
        <v>136464</v>
      </c>
      <c r="I760">
        <v>305552</v>
      </c>
      <c r="J760">
        <v>560592</v>
      </c>
      <c r="M760">
        <v>129728</v>
      </c>
      <c r="N760">
        <v>171744</v>
      </c>
      <c r="Q760">
        <v>50768</v>
      </c>
      <c r="R760">
        <v>69424</v>
      </c>
      <c r="U760">
        <v>21792</v>
      </c>
      <c r="V760">
        <v>32000</v>
      </c>
      <c r="W760">
        <v>18160</v>
      </c>
      <c r="X760">
        <v>26416</v>
      </c>
      <c r="AA760">
        <v>26352</v>
      </c>
      <c r="AB760">
        <v>132064</v>
      </c>
      <c r="AE760">
        <v>29344</v>
      </c>
      <c r="AF760">
        <v>122672</v>
      </c>
      <c r="AI760" s="151">
        <v>32480</v>
      </c>
      <c r="AJ760" s="151">
        <v>123664</v>
      </c>
      <c r="AM760" s="212">
        <v>28304</v>
      </c>
      <c r="AN760" s="212">
        <v>121856</v>
      </c>
      <c r="AQ760" s="221">
        <v>27072</v>
      </c>
      <c r="AR760" s="221">
        <v>122016</v>
      </c>
      <c r="AU760" s="223">
        <v>30208</v>
      </c>
      <c r="AV760" s="223">
        <v>129600</v>
      </c>
      <c r="AY760">
        <f>A760+1999</f>
        <v>2009</v>
      </c>
      <c r="AZ760" t="str">
        <f>VLOOKUP(B760,$BF$2:$BJ$75,4)</f>
        <v>Non-pine Units</v>
      </c>
      <c r="BA760" t="str">
        <f>VLOOKUP(B760,$BF$2:$BK$75,2)</f>
        <v>Kispiox</v>
      </c>
      <c r="BB760" t="str">
        <f>VLOOKUP(B760,$BF$2:$BK$75,3)</f>
        <v>Kispiox TSA</v>
      </c>
      <c r="BC760">
        <f>IF(B760&lt;40,B760,IF(VLOOKUP(B760,$BF$2:$BO$75,10,FALSE)="I",40,41))</f>
        <v>19</v>
      </c>
    </row>
    <row r="761" spans="1:55" ht="15" x14ac:dyDescent="0.25">
      <c r="A761">
        <v>10</v>
      </c>
      <c r="B761">
        <v>20</v>
      </c>
      <c r="E761">
        <v>1196752</v>
      </c>
      <c r="F761">
        <v>4069856</v>
      </c>
      <c r="I761">
        <v>2009792</v>
      </c>
      <c r="J761">
        <v>6431584</v>
      </c>
      <c r="M761">
        <v>1428560</v>
      </c>
      <c r="N761">
        <v>4106272</v>
      </c>
      <c r="Q761">
        <v>709632</v>
      </c>
      <c r="R761">
        <v>2413888</v>
      </c>
      <c r="U761">
        <v>467168</v>
      </c>
      <c r="V761">
        <v>2322416</v>
      </c>
      <c r="W761">
        <v>229632</v>
      </c>
      <c r="X761">
        <v>2106112</v>
      </c>
      <c r="AA761">
        <v>248960</v>
      </c>
      <c r="AB761">
        <v>2123280</v>
      </c>
      <c r="AE761">
        <v>247200</v>
      </c>
      <c r="AF761">
        <v>2125216</v>
      </c>
      <c r="AI761" s="151">
        <v>238336</v>
      </c>
      <c r="AJ761" s="151">
        <v>2083200</v>
      </c>
      <c r="AM761" s="212">
        <v>245664</v>
      </c>
      <c r="AN761" s="212">
        <v>2114992</v>
      </c>
      <c r="AQ761" s="221">
        <v>249312</v>
      </c>
      <c r="AR761" s="221">
        <v>2090560</v>
      </c>
      <c r="AU761" s="223">
        <v>242208</v>
      </c>
      <c r="AV761" s="223">
        <v>2079744</v>
      </c>
      <c r="AY761">
        <f>A761+1999</f>
        <v>2009</v>
      </c>
      <c r="AZ761" t="str">
        <f>VLOOKUP(B761,$BF$2:$BJ$75,4)</f>
        <v>Pine Units</v>
      </c>
      <c r="BA761" t="str">
        <f>VLOOKUP(B761,$BF$2:$BK$75,2)</f>
        <v>KootenayLake</v>
      </c>
      <c r="BB761" t="str">
        <f>VLOOKUP(B761,$BF$2:$BK$75,3)</f>
        <v>Kootenay Lake TSA</v>
      </c>
      <c r="BC761">
        <f>IF(B761&lt;40,B761,IF(VLOOKUP(B761,$BF$2:$BO$75,10,FALSE)="I",40,41))</f>
        <v>20</v>
      </c>
    </row>
    <row r="762" spans="1:55" ht="15" x14ac:dyDescent="0.25">
      <c r="A762">
        <v>10</v>
      </c>
      <c r="B762">
        <v>21</v>
      </c>
      <c r="E762">
        <v>4700976</v>
      </c>
      <c r="F762">
        <v>46402768</v>
      </c>
      <c r="I762">
        <v>1972976</v>
      </c>
      <c r="J762">
        <v>58069184</v>
      </c>
      <c r="M762">
        <v>1775168</v>
      </c>
      <c r="N762">
        <v>56177184</v>
      </c>
      <c r="Q762">
        <v>1418576</v>
      </c>
      <c r="R762">
        <v>55603408</v>
      </c>
      <c r="U762">
        <v>512256</v>
      </c>
      <c r="V762">
        <v>52438592</v>
      </c>
      <c r="W762">
        <v>744896</v>
      </c>
      <c r="X762">
        <v>53124880</v>
      </c>
      <c r="AA762">
        <v>643664</v>
      </c>
      <c r="AB762">
        <v>54123888</v>
      </c>
      <c r="AE762">
        <v>637008</v>
      </c>
      <c r="AF762">
        <v>53815040</v>
      </c>
      <c r="AI762" s="151">
        <v>628880</v>
      </c>
      <c r="AJ762" s="151">
        <v>53738512</v>
      </c>
      <c r="AM762" s="212">
        <v>633696</v>
      </c>
      <c r="AN762" s="212">
        <v>53590768</v>
      </c>
      <c r="AQ762" s="221">
        <v>627232</v>
      </c>
      <c r="AR762" s="221">
        <v>53466560</v>
      </c>
      <c r="AU762" s="223">
        <v>626176</v>
      </c>
      <c r="AV762" s="223">
        <v>53630080</v>
      </c>
      <c r="AY762">
        <f>A762+1999</f>
        <v>2009</v>
      </c>
      <c r="AZ762" t="str">
        <f>VLOOKUP(B762,$BF$2:$BJ$75,4)</f>
        <v>Pine Units</v>
      </c>
      <c r="BA762" t="str">
        <f>VLOOKUP(B762,$BF$2:$BK$75,2)</f>
        <v>Lakes</v>
      </c>
      <c r="BB762" t="str">
        <f>VLOOKUP(B762,$BF$2:$BK$75,3)</f>
        <v>Lakes TSA</v>
      </c>
      <c r="BC762">
        <f>IF(B762&lt;40,B762,IF(VLOOKUP(B762,$BF$2:$BO$75,10,FALSE)="I",40,41))</f>
        <v>21</v>
      </c>
    </row>
    <row r="763" spans="1:55" ht="15" x14ac:dyDescent="0.25">
      <c r="A763">
        <v>10</v>
      </c>
      <c r="B763">
        <v>22</v>
      </c>
      <c r="E763">
        <v>1416016</v>
      </c>
      <c r="F763">
        <v>3987984</v>
      </c>
      <c r="I763">
        <v>2934448</v>
      </c>
      <c r="J763">
        <v>9021024</v>
      </c>
      <c r="M763">
        <v>2947632</v>
      </c>
      <c r="N763">
        <v>8652672</v>
      </c>
      <c r="Q763">
        <v>2860064</v>
      </c>
      <c r="R763">
        <v>7822864</v>
      </c>
      <c r="U763">
        <v>1556912</v>
      </c>
      <c r="V763">
        <v>5406832</v>
      </c>
      <c r="W763">
        <v>705696</v>
      </c>
      <c r="X763">
        <v>4633760</v>
      </c>
      <c r="AA763">
        <v>770416</v>
      </c>
      <c r="AB763">
        <v>4660432</v>
      </c>
      <c r="AE763">
        <v>763328</v>
      </c>
      <c r="AF763">
        <v>4624000</v>
      </c>
      <c r="AI763" s="151">
        <v>773728</v>
      </c>
      <c r="AJ763" s="151">
        <v>4653296</v>
      </c>
      <c r="AM763" s="212">
        <v>765344</v>
      </c>
      <c r="AN763" s="212">
        <v>4655744</v>
      </c>
      <c r="AQ763" s="221">
        <v>751792</v>
      </c>
      <c r="AR763" s="221">
        <v>4614096</v>
      </c>
      <c r="AU763" s="223">
        <v>776272</v>
      </c>
      <c r="AV763" s="223">
        <v>4624512</v>
      </c>
      <c r="AY763">
        <f>A763+1999</f>
        <v>2009</v>
      </c>
      <c r="AZ763" t="str">
        <f>VLOOKUP(B763,$BF$2:$BJ$75,4)</f>
        <v>Pine Units</v>
      </c>
      <c r="BA763" t="str">
        <f>VLOOKUP(B763,$BF$2:$BK$75,2)</f>
        <v>Lillooet</v>
      </c>
      <c r="BB763" t="str">
        <f>VLOOKUP(B763,$BF$2:$BK$75,3)</f>
        <v>Lillooet TSA</v>
      </c>
      <c r="BC763">
        <f>IF(B763&lt;40,B763,IF(VLOOKUP(B763,$BF$2:$BO$75,10,FALSE)="I",40,41))</f>
        <v>22</v>
      </c>
    </row>
    <row r="764" spans="1:55" ht="15" x14ac:dyDescent="0.25">
      <c r="A764">
        <v>10</v>
      </c>
      <c r="B764">
        <v>23</v>
      </c>
      <c r="E764">
        <v>6663360</v>
      </c>
      <c r="F764">
        <v>16391392</v>
      </c>
      <c r="I764">
        <v>13736976</v>
      </c>
      <c r="J764">
        <v>32920896</v>
      </c>
      <c r="M764">
        <v>10542464</v>
      </c>
      <c r="N764">
        <v>27380032</v>
      </c>
      <c r="Q764">
        <v>7919664</v>
      </c>
      <c r="R764">
        <v>21625296</v>
      </c>
      <c r="U764">
        <v>4836480</v>
      </c>
      <c r="V764">
        <v>15646912</v>
      </c>
      <c r="W764">
        <v>21396688</v>
      </c>
      <c r="X764">
        <v>33342960</v>
      </c>
      <c r="AA764">
        <v>21213136</v>
      </c>
      <c r="AB764">
        <v>40010208</v>
      </c>
      <c r="AE764">
        <v>21203376</v>
      </c>
      <c r="AF764">
        <v>40152080</v>
      </c>
      <c r="AI764" s="151">
        <v>21201680</v>
      </c>
      <c r="AJ764" s="151">
        <v>40140480</v>
      </c>
      <c r="AM764" s="212">
        <v>21194176</v>
      </c>
      <c r="AN764" s="212">
        <v>40145744</v>
      </c>
      <c r="AQ764" s="221">
        <v>21204704</v>
      </c>
      <c r="AR764" s="221">
        <v>40199024</v>
      </c>
      <c r="AU764" s="223">
        <v>21233728</v>
      </c>
      <c r="AV764" s="223">
        <v>40192832</v>
      </c>
      <c r="AY764">
        <f>A764+1999</f>
        <v>2009</v>
      </c>
      <c r="AZ764" t="str">
        <f>VLOOKUP(B764,$BF$2:$BJ$75,4)</f>
        <v>Pine Units</v>
      </c>
      <c r="BA764" t="str">
        <f>VLOOKUP(B764,$BF$2:$BK$75,2)</f>
        <v>Mackenzie</v>
      </c>
      <c r="BB764" t="str">
        <f>VLOOKUP(B764,$BF$2:$BK$75,3)</f>
        <v>Mackenzie TSA</v>
      </c>
      <c r="BC764">
        <f>IF(B764&lt;40,B764,IF(VLOOKUP(B764,$BF$2:$BO$75,10,FALSE)="I",40,41))</f>
        <v>23</v>
      </c>
    </row>
    <row r="765" spans="1:55" ht="15" x14ac:dyDescent="0.25">
      <c r="A765">
        <v>10</v>
      </c>
      <c r="B765">
        <v>24</v>
      </c>
      <c r="E765">
        <v>6878064</v>
      </c>
      <c r="F765">
        <v>26290736</v>
      </c>
      <c r="I765">
        <v>9850016</v>
      </c>
      <c r="J765">
        <v>33735744</v>
      </c>
      <c r="M765">
        <v>9058208</v>
      </c>
      <c r="N765">
        <v>26997552</v>
      </c>
      <c r="Q765">
        <v>7752048</v>
      </c>
      <c r="R765">
        <v>23595936</v>
      </c>
      <c r="U765">
        <v>4822272</v>
      </c>
      <c r="V765">
        <v>18290832</v>
      </c>
      <c r="W765">
        <v>3313488</v>
      </c>
      <c r="X765">
        <v>16671168</v>
      </c>
      <c r="AA765">
        <v>3437088</v>
      </c>
      <c r="AB765">
        <v>16777328</v>
      </c>
      <c r="AE765">
        <v>3379968</v>
      </c>
      <c r="AF765">
        <v>16601040</v>
      </c>
      <c r="AI765" s="151">
        <v>3365008</v>
      </c>
      <c r="AJ765" s="151">
        <v>16532960</v>
      </c>
      <c r="AM765" s="212">
        <v>3369024</v>
      </c>
      <c r="AN765" s="212">
        <v>16587632</v>
      </c>
      <c r="AQ765" s="221">
        <v>3355840</v>
      </c>
      <c r="AR765" s="221">
        <v>16555936</v>
      </c>
      <c r="AU765" s="223">
        <v>3426448</v>
      </c>
      <c r="AV765" s="223">
        <v>16602992</v>
      </c>
      <c r="AY765">
        <f>A765+1999</f>
        <v>2009</v>
      </c>
      <c r="AZ765" t="str">
        <f>VLOOKUP(B765,$BF$2:$BJ$75,4)</f>
        <v>Pine Units</v>
      </c>
      <c r="BA765" t="str">
        <f>VLOOKUP(B765,$BF$2:$BK$75,2)</f>
        <v>Merritt</v>
      </c>
      <c r="BB765" t="str">
        <f>VLOOKUP(B765,$BF$2:$BK$75,3)</f>
        <v>Merritt TSA</v>
      </c>
      <c r="BC765">
        <f>IF(B765&lt;40,B765,IF(VLOOKUP(B765,$BF$2:$BO$75,10,FALSE)="I",40,41))</f>
        <v>24</v>
      </c>
    </row>
    <row r="766" spans="1:55" ht="15" x14ac:dyDescent="0.25">
      <c r="A766">
        <v>10</v>
      </c>
      <c r="B766">
        <v>25</v>
      </c>
      <c r="E766">
        <v>0</v>
      </c>
      <c r="F766">
        <v>0</v>
      </c>
      <c r="I766">
        <v>4464</v>
      </c>
      <c r="J766">
        <v>28976</v>
      </c>
      <c r="M766">
        <v>6864</v>
      </c>
      <c r="N766">
        <v>33456</v>
      </c>
      <c r="Q766">
        <v>736</v>
      </c>
      <c r="R766">
        <v>22000</v>
      </c>
      <c r="U766">
        <v>32</v>
      </c>
      <c r="V766">
        <v>27904</v>
      </c>
      <c r="W766">
        <v>0</v>
      </c>
      <c r="X766">
        <v>21824</v>
      </c>
      <c r="AA766">
        <v>0</v>
      </c>
      <c r="AB766">
        <v>21808</v>
      </c>
      <c r="AE766">
        <v>0</v>
      </c>
      <c r="AF766">
        <v>29344</v>
      </c>
      <c r="AI766" s="151">
        <v>0</v>
      </c>
      <c r="AJ766" s="151">
        <v>27424</v>
      </c>
      <c r="AM766" s="212">
        <v>0</v>
      </c>
      <c r="AN766" s="212">
        <v>25216</v>
      </c>
      <c r="AQ766" s="221">
        <v>0</v>
      </c>
      <c r="AR766" s="221">
        <v>27728</v>
      </c>
      <c r="AU766" s="223">
        <v>0</v>
      </c>
      <c r="AV766" s="223">
        <v>23728</v>
      </c>
      <c r="AY766">
        <f>A766+1999</f>
        <v>2009</v>
      </c>
      <c r="AZ766" t="str">
        <f>VLOOKUP(B766,$BF$2:$BJ$75,4)</f>
        <v>Non-pine Units</v>
      </c>
      <c r="BA766" t="str">
        <f>VLOOKUP(B766,$BF$2:$BK$75,2)</f>
        <v>MidCoast</v>
      </c>
      <c r="BB766" t="str">
        <f>VLOOKUP(B766,$BF$2:$BK$75,3)</f>
        <v>Mid Coast TSA</v>
      </c>
      <c r="BC766">
        <f>IF(B766&lt;40,B766,IF(VLOOKUP(B766,$BF$2:$BO$75,10,FALSE)="I",40,41))</f>
        <v>25</v>
      </c>
    </row>
    <row r="767" spans="1:55" ht="15" x14ac:dyDescent="0.25">
      <c r="A767">
        <v>10</v>
      </c>
      <c r="B767">
        <v>26</v>
      </c>
      <c r="E767">
        <v>5700768</v>
      </c>
      <c r="F767">
        <v>23063040</v>
      </c>
      <c r="I767">
        <v>6034720</v>
      </c>
      <c r="J767">
        <v>40326784</v>
      </c>
      <c r="M767">
        <v>5959168</v>
      </c>
      <c r="N767">
        <v>34869072</v>
      </c>
      <c r="Q767">
        <v>5954960</v>
      </c>
      <c r="R767">
        <v>31208352</v>
      </c>
      <c r="U767">
        <v>4812912</v>
      </c>
      <c r="V767">
        <v>31013472</v>
      </c>
      <c r="W767">
        <v>2102672</v>
      </c>
      <c r="X767">
        <v>28640688</v>
      </c>
      <c r="AA767">
        <v>2259824</v>
      </c>
      <c r="AB767">
        <v>29210976</v>
      </c>
      <c r="AE767">
        <v>2205392</v>
      </c>
      <c r="AF767">
        <v>29125248</v>
      </c>
      <c r="AI767" s="151">
        <v>2221168</v>
      </c>
      <c r="AJ767" s="151">
        <v>29001184</v>
      </c>
      <c r="AM767" s="212">
        <v>2213552</v>
      </c>
      <c r="AN767" s="212">
        <v>29050624</v>
      </c>
      <c r="AQ767" s="221">
        <v>2200192</v>
      </c>
      <c r="AR767" s="221">
        <v>29023920</v>
      </c>
      <c r="AU767" s="223">
        <v>2212560</v>
      </c>
      <c r="AV767" s="223">
        <v>28961088</v>
      </c>
      <c r="AY767">
        <f>A767+1999</f>
        <v>2009</v>
      </c>
      <c r="AZ767" t="str">
        <f>VLOOKUP(B767,$BF$2:$BJ$75,4)</f>
        <v>Pine Units</v>
      </c>
      <c r="BA767" t="str">
        <f>VLOOKUP(B767,$BF$2:$BK$75,2)</f>
        <v>Morice</v>
      </c>
      <c r="BB767" t="str">
        <f>VLOOKUP(B767,$BF$2:$BK$75,3)</f>
        <v>Morice TSA</v>
      </c>
      <c r="BC767">
        <f>IF(B767&lt;40,B767,IF(VLOOKUP(B767,$BF$2:$BO$75,10,FALSE)="I",40,41))</f>
        <v>26</v>
      </c>
    </row>
    <row r="768" spans="1:55" ht="15" x14ac:dyDescent="0.25">
      <c r="A768">
        <v>10</v>
      </c>
      <c r="B768">
        <v>27</v>
      </c>
      <c r="E768">
        <v>17280</v>
      </c>
      <c r="F768">
        <v>38240</v>
      </c>
      <c r="I768">
        <v>23344</v>
      </c>
      <c r="J768">
        <v>47216</v>
      </c>
      <c r="M768">
        <v>3584</v>
      </c>
      <c r="N768">
        <v>8912</v>
      </c>
      <c r="Q768">
        <v>1568</v>
      </c>
      <c r="R768">
        <v>6016</v>
      </c>
      <c r="U768">
        <v>144</v>
      </c>
      <c r="V768">
        <v>5120</v>
      </c>
      <c r="W768">
        <v>0</v>
      </c>
      <c r="X768">
        <v>4000</v>
      </c>
      <c r="AA768">
        <v>0</v>
      </c>
      <c r="AB768">
        <v>5008</v>
      </c>
      <c r="AE768">
        <v>0</v>
      </c>
      <c r="AF768">
        <v>5008</v>
      </c>
      <c r="AI768" s="151">
        <v>0</v>
      </c>
      <c r="AJ768" s="151">
        <v>5680</v>
      </c>
      <c r="AM768" s="212">
        <v>0</v>
      </c>
      <c r="AN768" s="212">
        <v>8016</v>
      </c>
      <c r="AQ768" s="221">
        <v>0</v>
      </c>
      <c r="AR768" s="221">
        <v>7808</v>
      </c>
      <c r="AU768" s="223">
        <v>0</v>
      </c>
      <c r="AV768" s="223">
        <v>7152</v>
      </c>
      <c r="AY768">
        <f>A768+1999</f>
        <v>2009</v>
      </c>
      <c r="AZ768" t="str">
        <f>VLOOKUP(B768,$BF$2:$BJ$75,4)</f>
        <v>Non-pine Units</v>
      </c>
      <c r="BA768" t="str">
        <f>VLOOKUP(B768,$BF$2:$BK$75,2)</f>
        <v>Nass</v>
      </c>
      <c r="BB768" t="str">
        <f>VLOOKUP(B768,$BF$2:$BK$75,3)</f>
        <v>Nass TSA</v>
      </c>
      <c r="BC768">
        <f>IF(B768&lt;40,B768,IF(VLOOKUP(B768,$BF$2:$BO$75,10,FALSE)="I",40,41))</f>
        <v>27</v>
      </c>
    </row>
    <row r="769" spans="1:55" ht="15" x14ac:dyDescent="0.25">
      <c r="A769">
        <v>10</v>
      </c>
      <c r="B769">
        <v>28</v>
      </c>
      <c r="E769">
        <v>0</v>
      </c>
      <c r="F769">
        <v>0</v>
      </c>
      <c r="I769">
        <v>0</v>
      </c>
      <c r="J769">
        <v>0</v>
      </c>
      <c r="M769">
        <v>0</v>
      </c>
      <c r="N769">
        <v>0</v>
      </c>
      <c r="Q769">
        <v>0</v>
      </c>
      <c r="R769">
        <v>0</v>
      </c>
      <c r="U769">
        <v>0</v>
      </c>
      <c r="V769">
        <v>0</v>
      </c>
      <c r="W769">
        <v>0</v>
      </c>
      <c r="X769">
        <v>0</v>
      </c>
      <c r="AA769">
        <v>0</v>
      </c>
      <c r="AB769">
        <v>0</v>
      </c>
      <c r="AE769">
        <v>0</v>
      </c>
      <c r="AF769">
        <v>0</v>
      </c>
      <c r="AI769" s="151">
        <v>0</v>
      </c>
      <c r="AJ769" s="151">
        <v>0</v>
      </c>
      <c r="AM769" s="212">
        <v>0</v>
      </c>
      <c r="AN769" s="212">
        <v>0</v>
      </c>
      <c r="AQ769" s="221">
        <v>0</v>
      </c>
      <c r="AR769" s="221">
        <v>0</v>
      </c>
      <c r="AU769" s="223">
        <v>0</v>
      </c>
      <c r="AV769" s="223">
        <v>0</v>
      </c>
      <c r="AY769">
        <f>A769+1999</f>
        <v>2009</v>
      </c>
      <c r="AZ769" t="str">
        <f>VLOOKUP(B769,$BF$2:$BJ$75,4)</f>
        <v>Non-pine Units</v>
      </c>
      <c r="BA769" t="str">
        <f>VLOOKUP(B769,$BF$2:$BK$75,2)</f>
        <v>NorthCoast</v>
      </c>
      <c r="BB769" t="str">
        <f>VLOOKUP(B769,$BF$2:$BK$75,3)</f>
        <v>North Coast TSA</v>
      </c>
      <c r="BC769">
        <f>IF(B769&lt;40,B769,IF(VLOOKUP(B769,$BF$2:$BO$75,10,FALSE)="I",40,41))</f>
        <v>28</v>
      </c>
    </row>
    <row r="770" spans="1:55" ht="15" x14ac:dyDescent="0.25">
      <c r="A770">
        <v>10</v>
      </c>
      <c r="B770">
        <v>29</v>
      </c>
      <c r="E770">
        <v>5396000</v>
      </c>
      <c r="F770">
        <v>18100448</v>
      </c>
      <c r="I770">
        <v>8176784</v>
      </c>
      <c r="J770">
        <v>23439200</v>
      </c>
      <c r="M770">
        <v>6572400</v>
      </c>
      <c r="N770">
        <v>16652512</v>
      </c>
      <c r="Q770">
        <v>4525456</v>
      </c>
      <c r="R770">
        <v>12647264</v>
      </c>
      <c r="U770">
        <v>2400864</v>
      </c>
      <c r="V770">
        <v>9424272</v>
      </c>
      <c r="W770">
        <v>1196048</v>
      </c>
      <c r="X770">
        <v>8290624</v>
      </c>
      <c r="AA770">
        <v>1310624</v>
      </c>
      <c r="AB770">
        <v>8367536</v>
      </c>
      <c r="AE770">
        <v>1269744</v>
      </c>
      <c r="AF770">
        <v>8114480</v>
      </c>
      <c r="AI770" s="151">
        <v>1254560</v>
      </c>
      <c r="AJ770" s="151">
        <v>8109328</v>
      </c>
      <c r="AM770" s="212">
        <v>1259568</v>
      </c>
      <c r="AN770" s="212">
        <v>8084496</v>
      </c>
      <c r="AQ770" s="221">
        <v>1246912</v>
      </c>
      <c r="AR770" s="221">
        <v>8089120</v>
      </c>
      <c r="AU770" s="223">
        <v>1249632</v>
      </c>
      <c r="AV770" s="223">
        <v>8117664</v>
      </c>
      <c r="AY770">
        <f>A770+1999</f>
        <v>2009</v>
      </c>
      <c r="AZ770" t="str">
        <f>VLOOKUP(B770,$BF$2:$BJ$75,4)</f>
        <v>Pine Units</v>
      </c>
      <c r="BA770" t="str">
        <f>VLOOKUP(B770,$BF$2:$BK$75,2)</f>
        <v>Okanagan</v>
      </c>
      <c r="BB770" t="str">
        <f>VLOOKUP(B770,$BF$2:$BK$75,3)</f>
        <v>Okanagan TSA</v>
      </c>
      <c r="BC770">
        <f>IF(B770&lt;40,B770,IF(VLOOKUP(B770,$BF$2:$BO$75,10,FALSE)="I",40,41))</f>
        <v>29</v>
      </c>
    </row>
    <row r="771" spans="1:55" ht="15" x14ac:dyDescent="0.25">
      <c r="A771">
        <v>10</v>
      </c>
      <c r="B771">
        <v>30</v>
      </c>
      <c r="E771">
        <v>5729072</v>
      </c>
      <c r="F771">
        <v>51669136</v>
      </c>
      <c r="I771">
        <v>2924128</v>
      </c>
      <c r="J771">
        <v>57163328</v>
      </c>
      <c r="M771">
        <v>2795216</v>
      </c>
      <c r="N771">
        <v>52880272</v>
      </c>
      <c r="Q771">
        <v>1821440</v>
      </c>
      <c r="R771">
        <v>51062992</v>
      </c>
      <c r="U771">
        <v>214864</v>
      </c>
      <c r="V771">
        <v>46582560</v>
      </c>
      <c r="W771">
        <v>197520</v>
      </c>
      <c r="X771">
        <v>46835584</v>
      </c>
      <c r="AA771">
        <v>191536</v>
      </c>
      <c r="AB771">
        <v>49056832</v>
      </c>
      <c r="AE771">
        <v>172608</v>
      </c>
      <c r="AF771">
        <v>48948064</v>
      </c>
      <c r="AI771" s="151">
        <v>183680</v>
      </c>
      <c r="AJ771" s="151">
        <v>49019488</v>
      </c>
      <c r="AM771" s="212">
        <v>171456</v>
      </c>
      <c r="AN771" s="212">
        <v>49142448</v>
      </c>
      <c r="AQ771" s="221">
        <v>173632</v>
      </c>
      <c r="AR771" s="221">
        <v>49197008</v>
      </c>
      <c r="AU771" s="223">
        <v>177312</v>
      </c>
      <c r="AV771" s="223">
        <v>49152432</v>
      </c>
      <c r="AY771">
        <f>A771+1999</f>
        <v>2009</v>
      </c>
      <c r="AZ771" t="str">
        <f>VLOOKUP(B771,$BF$2:$BJ$75,4)</f>
        <v>Pine Units</v>
      </c>
      <c r="BA771" t="str">
        <f>VLOOKUP(B771,$BF$2:$BK$75,2)</f>
        <v>PrinceGeorge</v>
      </c>
      <c r="BB771" t="str">
        <f>VLOOKUP(B771,$BF$2:$BK$75,3)</f>
        <v>Prince George Forest District</v>
      </c>
      <c r="BC771">
        <f>IF(B771&lt;40,B771,IF(VLOOKUP(B771,$BF$2:$BO$75,10,FALSE)="I",40,41))</f>
        <v>30</v>
      </c>
    </row>
    <row r="772" spans="1:55" ht="15" x14ac:dyDescent="0.25">
      <c r="A772">
        <v>10</v>
      </c>
      <c r="B772">
        <v>31</v>
      </c>
      <c r="E772">
        <v>0</v>
      </c>
      <c r="F772">
        <v>0</v>
      </c>
      <c r="I772">
        <v>0</v>
      </c>
      <c r="J772">
        <v>0</v>
      </c>
      <c r="M772">
        <v>0</v>
      </c>
      <c r="N772">
        <v>0</v>
      </c>
      <c r="Q772">
        <v>0</v>
      </c>
      <c r="R772">
        <v>0</v>
      </c>
      <c r="U772">
        <v>0</v>
      </c>
      <c r="V772">
        <v>0</v>
      </c>
      <c r="W772">
        <v>0</v>
      </c>
      <c r="X772">
        <v>0</v>
      </c>
      <c r="AA772">
        <v>0</v>
      </c>
      <c r="AB772">
        <v>0</v>
      </c>
      <c r="AE772">
        <v>0</v>
      </c>
      <c r="AF772">
        <v>0</v>
      </c>
      <c r="AI772" s="151">
        <v>0</v>
      </c>
      <c r="AJ772" s="151">
        <v>0</v>
      </c>
      <c r="AM772" s="212">
        <v>0</v>
      </c>
      <c r="AN772" s="212">
        <v>0</v>
      </c>
      <c r="AQ772" s="221">
        <v>0</v>
      </c>
      <c r="AR772" s="221">
        <v>0</v>
      </c>
      <c r="AU772" s="223">
        <v>0</v>
      </c>
      <c r="AV772" s="223">
        <v>0</v>
      </c>
      <c r="AY772">
        <f>A772+1999</f>
        <v>2009</v>
      </c>
      <c r="AZ772" t="str">
        <f>VLOOKUP(B772,$BF$2:$BJ$75,4)</f>
        <v>Non-pine Units</v>
      </c>
      <c r="BA772" t="str">
        <f>VLOOKUP(B772,$BF$2:$BK$75,2)</f>
        <v>QueenCharlotte</v>
      </c>
      <c r="BB772" t="str">
        <f>VLOOKUP(B772,$BF$2:$BK$75,3)</f>
        <v>Queen Charlotte TSA</v>
      </c>
      <c r="BC772">
        <f>IF(B772&lt;40,B772,IF(VLOOKUP(B772,$BF$2:$BO$75,10,FALSE)="I",40,41))</f>
        <v>31</v>
      </c>
    </row>
    <row r="773" spans="1:55" ht="15" x14ac:dyDescent="0.25">
      <c r="A773">
        <v>10</v>
      </c>
      <c r="B773">
        <v>32</v>
      </c>
      <c r="E773">
        <v>3417648</v>
      </c>
      <c r="F773">
        <v>93211840</v>
      </c>
      <c r="I773">
        <v>648880</v>
      </c>
      <c r="J773">
        <v>91648480</v>
      </c>
      <c r="M773">
        <v>628416</v>
      </c>
      <c r="N773">
        <v>90888288</v>
      </c>
      <c r="Q773">
        <v>538912</v>
      </c>
      <c r="R773">
        <v>90839472</v>
      </c>
      <c r="U773">
        <v>102784</v>
      </c>
      <c r="V773">
        <v>89630384</v>
      </c>
      <c r="W773">
        <v>125296</v>
      </c>
      <c r="X773">
        <v>89656496</v>
      </c>
      <c r="AA773">
        <v>126448</v>
      </c>
      <c r="AB773">
        <v>89745968</v>
      </c>
      <c r="AE773">
        <v>126368</v>
      </c>
      <c r="AF773">
        <v>89674544</v>
      </c>
      <c r="AI773" s="151">
        <v>127344</v>
      </c>
      <c r="AJ773" s="151">
        <v>89686784</v>
      </c>
      <c r="AM773" s="212">
        <v>125024</v>
      </c>
      <c r="AN773" s="212">
        <v>89850256</v>
      </c>
      <c r="AQ773" s="221">
        <v>128848</v>
      </c>
      <c r="AR773" s="221">
        <v>89938288</v>
      </c>
      <c r="AU773" s="223">
        <v>124160</v>
      </c>
      <c r="AV773" s="223">
        <v>89788640</v>
      </c>
      <c r="AY773">
        <f>A773+1999</f>
        <v>2009</v>
      </c>
      <c r="AZ773" t="str">
        <f>VLOOKUP(B773,$BF$2:$BJ$75,4)</f>
        <v>Pine Units</v>
      </c>
      <c r="BA773" t="str">
        <f>VLOOKUP(B773,$BF$2:$BK$75,2)</f>
        <v>Quesnel</v>
      </c>
      <c r="BB773" t="str">
        <f>VLOOKUP(B773,$BF$2:$BK$75,3)</f>
        <v>Quesnel TSA</v>
      </c>
      <c r="BC773">
        <f>IF(B773&lt;40,B773,IF(VLOOKUP(B773,$BF$2:$BO$75,10,FALSE)="I",40,41))</f>
        <v>32</v>
      </c>
    </row>
    <row r="774" spans="1:55" ht="15" x14ac:dyDescent="0.25">
      <c r="A774">
        <v>10</v>
      </c>
      <c r="B774">
        <v>33</v>
      </c>
      <c r="E774">
        <v>1552</v>
      </c>
      <c r="F774">
        <v>5248</v>
      </c>
      <c r="I774">
        <v>19088</v>
      </c>
      <c r="J774">
        <v>38096</v>
      </c>
      <c r="M774">
        <v>9216</v>
      </c>
      <c r="N774">
        <v>21280</v>
      </c>
      <c r="Q774">
        <v>7136</v>
      </c>
      <c r="R774">
        <v>12832</v>
      </c>
      <c r="U774">
        <v>5072</v>
      </c>
      <c r="V774">
        <v>10560</v>
      </c>
      <c r="W774">
        <v>1184</v>
      </c>
      <c r="X774">
        <v>7376</v>
      </c>
      <c r="AA774">
        <v>1920</v>
      </c>
      <c r="AB774">
        <v>7744</v>
      </c>
      <c r="AE774">
        <v>1616</v>
      </c>
      <c r="AF774">
        <v>7696</v>
      </c>
      <c r="AI774" s="151">
        <v>1968</v>
      </c>
      <c r="AJ774" s="151">
        <v>6960</v>
      </c>
      <c r="AM774" s="212">
        <v>2192</v>
      </c>
      <c r="AN774" s="212">
        <v>8480</v>
      </c>
      <c r="AQ774" s="221">
        <v>2368</v>
      </c>
      <c r="AR774" s="221">
        <v>7952</v>
      </c>
      <c r="AU774" s="223">
        <v>1936</v>
      </c>
      <c r="AV774" s="223">
        <v>7264</v>
      </c>
      <c r="AY774">
        <f>A774+1999</f>
        <v>2009</v>
      </c>
      <c r="AZ774" t="str">
        <f>VLOOKUP(B774,$BF$2:$BJ$75,4)</f>
        <v>Non-pine Units</v>
      </c>
      <c r="BA774" t="str">
        <f>VLOOKUP(B774,$BF$2:$BK$75,2)</f>
        <v>Revelstoke</v>
      </c>
      <c r="BB774" t="str">
        <f>VLOOKUP(B774,$BF$2:$BK$75,3)</f>
        <v>Revelstoke TSA</v>
      </c>
      <c r="BC774">
        <f>IF(B774&lt;40,B774,IF(VLOOKUP(B774,$BF$2:$BO$75,10,FALSE)="I",40,41))</f>
        <v>33</v>
      </c>
    </row>
    <row r="775" spans="1:55" ht="15" x14ac:dyDescent="0.25">
      <c r="A775">
        <v>10</v>
      </c>
      <c r="B775">
        <v>34</v>
      </c>
      <c r="E775">
        <v>599392</v>
      </c>
      <c r="F775">
        <v>2288624</v>
      </c>
      <c r="I775">
        <v>1009248</v>
      </c>
      <c r="J775">
        <v>3089888</v>
      </c>
      <c r="M775">
        <v>724464</v>
      </c>
      <c r="N775">
        <v>2261024</v>
      </c>
      <c r="Q775">
        <v>641792</v>
      </c>
      <c r="R775">
        <v>2033184</v>
      </c>
      <c r="U775">
        <v>446368</v>
      </c>
      <c r="V775">
        <v>1781152</v>
      </c>
      <c r="W775">
        <v>342576</v>
      </c>
      <c r="X775">
        <v>1688256</v>
      </c>
      <c r="AA775">
        <v>371920</v>
      </c>
      <c r="AB775">
        <v>1728432</v>
      </c>
      <c r="AE775">
        <v>356080</v>
      </c>
      <c r="AF775">
        <v>1700896</v>
      </c>
      <c r="AI775" s="151">
        <v>342144</v>
      </c>
      <c r="AJ775" s="151">
        <v>1681968</v>
      </c>
      <c r="AM775" s="212">
        <v>340192</v>
      </c>
      <c r="AN775" s="212">
        <v>1700352</v>
      </c>
      <c r="AQ775" s="221">
        <v>355200</v>
      </c>
      <c r="AR775" s="221">
        <v>1687760</v>
      </c>
      <c r="AU775" s="223">
        <v>343184</v>
      </c>
      <c r="AV775" s="223">
        <v>1701056</v>
      </c>
      <c r="AY775">
        <f>A775+1999</f>
        <v>2009</v>
      </c>
      <c r="AZ775" t="str">
        <f>VLOOKUP(B775,$BF$2:$BJ$75,4)</f>
        <v>Pine Units</v>
      </c>
      <c r="BA775" t="str">
        <f>VLOOKUP(B775,$BF$2:$BK$75,2)</f>
        <v>RobsonValley</v>
      </c>
      <c r="BB775" t="str">
        <f>VLOOKUP(B775,$BF$2:$BK$75,3)</f>
        <v>Robson Valley TSA</v>
      </c>
      <c r="BC775">
        <f>IF(B775&lt;40,B775,IF(VLOOKUP(B775,$BF$2:$BO$75,10,FALSE)="I",40,41))</f>
        <v>34</v>
      </c>
    </row>
    <row r="776" spans="1:55" ht="15" x14ac:dyDescent="0.25">
      <c r="A776">
        <v>10</v>
      </c>
      <c r="B776">
        <v>35</v>
      </c>
      <c r="E776">
        <v>4368</v>
      </c>
      <c r="F776">
        <v>28848</v>
      </c>
      <c r="I776">
        <v>51408</v>
      </c>
      <c r="J776">
        <v>255504</v>
      </c>
      <c r="M776">
        <v>53328</v>
      </c>
      <c r="N776">
        <v>349248</v>
      </c>
      <c r="Q776">
        <v>35824</v>
      </c>
      <c r="R776">
        <v>313712</v>
      </c>
      <c r="U776">
        <v>19968</v>
      </c>
      <c r="V776">
        <v>290000</v>
      </c>
      <c r="W776">
        <v>4736</v>
      </c>
      <c r="X776">
        <v>284768</v>
      </c>
      <c r="AA776">
        <v>5968</v>
      </c>
      <c r="AB776">
        <v>265968</v>
      </c>
      <c r="AE776">
        <v>7616</v>
      </c>
      <c r="AF776">
        <v>271280</v>
      </c>
      <c r="AI776" s="151">
        <v>6720</v>
      </c>
      <c r="AJ776" s="151">
        <v>261760</v>
      </c>
      <c r="AM776" s="212">
        <v>4896</v>
      </c>
      <c r="AN776" s="212">
        <v>269824</v>
      </c>
      <c r="AQ776" s="221">
        <v>5968</v>
      </c>
      <c r="AR776" s="221">
        <v>266688</v>
      </c>
      <c r="AU776" s="223">
        <v>5280</v>
      </c>
      <c r="AV776" s="223">
        <v>271920</v>
      </c>
      <c r="AY776">
        <f>A776+1999</f>
        <v>2009</v>
      </c>
      <c r="AZ776" t="str">
        <f>VLOOKUP(B776,$BF$2:$BJ$75,4)</f>
        <v>Non-pine Units</v>
      </c>
      <c r="BA776" t="str">
        <f>VLOOKUP(B776,$BF$2:$BK$75,2)</f>
        <v>Soo</v>
      </c>
      <c r="BB776" t="str">
        <f>VLOOKUP(B776,$BF$2:$BK$75,3)</f>
        <v>Soo TSA</v>
      </c>
      <c r="BC776">
        <f>IF(B776&lt;40,B776,IF(VLOOKUP(B776,$BF$2:$BO$75,10,FALSE)="I",40,41))</f>
        <v>35</v>
      </c>
    </row>
    <row r="777" spans="1:55" ht="15" x14ac:dyDescent="0.25">
      <c r="A777">
        <v>10</v>
      </c>
      <c r="B777">
        <v>36</v>
      </c>
      <c r="E777">
        <v>0</v>
      </c>
      <c r="F777">
        <v>0</v>
      </c>
      <c r="I777">
        <v>0</v>
      </c>
      <c r="J777">
        <v>0</v>
      </c>
      <c r="M777">
        <v>0</v>
      </c>
      <c r="N777">
        <v>0</v>
      </c>
      <c r="Q777">
        <v>0</v>
      </c>
      <c r="R777">
        <v>0</v>
      </c>
      <c r="U777">
        <v>0</v>
      </c>
      <c r="V777">
        <v>0</v>
      </c>
      <c r="W777">
        <v>0</v>
      </c>
      <c r="X777">
        <v>0</v>
      </c>
      <c r="AA777">
        <v>0</v>
      </c>
      <c r="AB777">
        <v>0</v>
      </c>
      <c r="AE777">
        <v>0</v>
      </c>
      <c r="AF777">
        <v>0</v>
      </c>
      <c r="AI777" s="151">
        <v>0</v>
      </c>
      <c r="AJ777" s="151">
        <v>0</v>
      </c>
      <c r="AM777" s="212">
        <v>0</v>
      </c>
      <c r="AN777" s="212">
        <v>0</v>
      </c>
      <c r="AQ777" s="221">
        <v>0</v>
      </c>
      <c r="AR777" s="221">
        <v>0</v>
      </c>
      <c r="AU777" s="223">
        <v>0</v>
      </c>
      <c r="AV777" s="223">
        <v>0</v>
      </c>
      <c r="AY777">
        <f>A777+1999</f>
        <v>2009</v>
      </c>
      <c r="AZ777" t="str">
        <f>VLOOKUP(B777,$BF$2:$BJ$75,4)</f>
        <v>Non-pine Units</v>
      </c>
      <c r="BA777" t="str">
        <f>VLOOKUP(B777,$BF$2:$BK$75,2)</f>
        <v>Strathcona</v>
      </c>
      <c r="BB777" t="str">
        <f>VLOOKUP(B777,$BF$2:$BK$75,3)</f>
        <v>Strathcona TSA</v>
      </c>
      <c r="BC777">
        <f>IF(B777&lt;40,B777,IF(VLOOKUP(B777,$BF$2:$BO$75,10,FALSE)="I",40,41))</f>
        <v>36</v>
      </c>
    </row>
    <row r="778" spans="1:55" ht="15" x14ac:dyDescent="0.25">
      <c r="A778">
        <v>10</v>
      </c>
      <c r="B778">
        <v>37</v>
      </c>
      <c r="E778">
        <v>0</v>
      </c>
      <c r="F778">
        <v>0</v>
      </c>
      <c r="I778">
        <v>208</v>
      </c>
      <c r="J778">
        <v>368</v>
      </c>
      <c r="M778">
        <v>2336</v>
      </c>
      <c r="N778">
        <v>2576</v>
      </c>
      <c r="Q778">
        <v>944</v>
      </c>
      <c r="R778">
        <v>1296</v>
      </c>
      <c r="U778">
        <v>32</v>
      </c>
      <c r="V778">
        <v>224</v>
      </c>
      <c r="W778">
        <v>0</v>
      </c>
      <c r="X778">
        <v>176</v>
      </c>
      <c r="AA778">
        <v>0</v>
      </c>
      <c r="AB778">
        <v>192</v>
      </c>
      <c r="AE778">
        <v>0</v>
      </c>
      <c r="AF778">
        <v>176</v>
      </c>
      <c r="AI778" s="151">
        <v>0</v>
      </c>
      <c r="AJ778" s="151">
        <v>176</v>
      </c>
      <c r="AM778" s="212">
        <v>0</v>
      </c>
      <c r="AN778" s="212">
        <v>176</v>
      </c>
      <c r="AQ778" s="221">
        <v>0</v>
      </c>
      <c r="AR778" s="221">
        <v>176</v>
      </c>
      <c r="AU778" s="223">
        <v>0</v>
      </c>
      <c r="AV778" s="223">
        <v>192</v>
      </c>
      <c r="AY778">
        <f>A778+1999</f>
        <v>2009</v>
      </c>
      <c r="AZ778" t="str">
        <f>VLOOKUP(B778,$BF$2:$BJ$75,4)</f>
        <v>Non-pine Units</v>
      </c>
      <c r="BA778" t="str">
        <f>VLOOKUP(B778,$BF$2:$BK$75,2)</f>
        <v>SunshineCoast</v>
      </c>
      <c r="BB778" t="str">
        <f>VLOOKUP(B778,$BF$2:$BK$75,3)</f>
        <v>Sunshine Coast TSA</v>
      </c>
      <c r="BC778">
        <f>IF(B778&lt;40,B778,IF(VLOOKUP(B778,$BF$2:$BO$75,10,FALSE)="I",40,41))</f>
        <v>37</v>
      </c>
    </row>
    <row r="779" spans="1:55" ht="15" x14ac:dyDescent="0.25">
      <c r="A779">
        <v>10</v>
      </c>
      <c r="B779">
        <v>38</v>
      </c>
      <c r="E779">
        <v>4907056</v>
      </c>
      <c r="F779">
        <v>75512416</v>
      </c>
      <c r="I779">
        <v>1288624</v>
      </c>
      <c r="J779">
        <v>78326000</v>
      </c>
      <c r="M779">
        <v>1302592</v>
      </c>
      <c r="N779">
        <v>74149088</v>
      </c>
      <c r="Q779">
        <v>884464</v>
      </c>
      <c r="R779">
        <v>73596496</v>
      </c>
      <c r="U779">
        <v>58928</v>
      </c>
      <c r="V779">
        <v>70276048</v>
      </c>
      <c r="W779">
        <v>198784</v>
      </c>
      <c r="X779">
        <v>70811744</v>
      </c>
      <c r="AA779">
        <v>169904</v>
      </c>
      <c r="AB779">
        <v>71584096</v>
      </c>
      <c r="AE779">
        <v>175456</v>
      </c>
      <c r="AF779">
        <v>71302848</v>
      </c>
      <c r="AI779" s="151">
        <v>171344</v>
      </c>
      <c r="AJ779" s="151">
        <v>71335008</v>
      </c>
      <c r="AM779" s="212">
        <v>177472</v>
      </c>
      <c r="AN779" s="212">
        <v>71238032</v>
      </c>
      <c r="AQ779" s="221">
        <v>170064</v>
      </c>
      <c r="AR779" s="221">
        <v>71226736</v>
      </c>
      <c r="AU779" s="223">
        <v>175664</v>
      </c>
      <c r="AV779" s="223">
        <v>71206416</v>
      </c>
      <c r="AY779">
        <f>A779+1999</f>
        <v>2009</v>
      </c>
      <c r="AZ779" t="str">
        <f>VLOOKUP(B779,$BF$2:$BJ$75,4)</f>
        <v>Pine Units</v>
      </c>
      <c r="BA779" t="str">
        <f>VLOOKUP(B779,$BF$2:$BK$75,2)</f>
        <v>Vanderhoof</v>
      </c>
      <c r="BB779" t="str">
        <f>VLOOKUP(B779,$BF$2:$BK$75,3)</f>
        <v>Vanderhoof Forest District</v>
      </c>
      <c r="BC779">
        <f>IF(B779&lt;40,B779,IF(VLOOKUP(B779,$BF$2:$BO$75,10,FALSE)="I",40,41))</f>
        <v>38</v>
      </c>
    </row>
    <row r="780" spans="1:55" ht="15" x14ac:dyDescent="0.25">
      <c r="A780">
        <v>10</v>
      </c>
      <c r="B780">
        <v>39</v>
      </c>
      <c r="E780">
        <v>11289520</v>
      </c>
      <c r="F780">
        <v>90903296</v>
      </c>
      <c r="I780">
        <v>9766240</v>
      </c>
      <c r="J780">
        <v>98015488</v>
      </c>
      <c r="M780">
        <v>9292000</v>
      </c>
      <c r="N780">
        <v>98514960</v>
      </c>
      <c r="Q780">
        <v>8559568</v>
      </c>
      <c r="R780">
        <v>101282384</v>
      </c>
      <c r="U780">
        <v>2964160</v>
      </c>
      <c r="V780">
        <v>87143024</v>
      </c>
      <c r="W780">
        <v>1993808</v>
      </c>
      <c r="X780">
        <v>86576480</v>
      </c>
      <c r="AA780">
        <v>1996496</v>
      </c>
      <c r="AB780">
        <v>86599568</v>
      </c>
      <c r="AE780">
        <v>1998336</v>
      </c>
      <c r="AF780">
        <v>86195216</v>
      </c>
      <c r="AI780" s="151">
        <v>2003280</v>
      </c>
      <c r="AJ780" s="151">
        <v>86193216</v>
      </c>
      <c r="AM780" s="212">
        <v>1999712</v>
      </c>
      <c r="AN780" s="212">
        <v>85895584</v>
      </c>
      <c r="AQ780" s="221">
        <v>1990768</v>
      </c>
      <c r="AR780" s="221">
        <v>85943776</v>
      </c>
      <c r="AU780" s="223">
        <v>1992160</v>
      </c>
      <c r="AV780" s="223">
        <v>85915408</v>
      </c>
      <c r="AY780">
        <f>A780+1999</f>
        <v>2009</v>
      </c>
      <c r="AZ780" t="str">
        <f>VLOOKUP(B780,$BF$2:$BJ$75,4)</f>
        <v>Pine Units</v>
      </c>
      <c r="BA780" t="str">
        <f>VLOOKUP(B780,$BF$2:$BK$75,2)</f>
        <v>WilliamsLake</v>
      </c>
      <c r="BB780" t="str">
        <f>VLOOKUP(B780,$BF$2:$BK$75,3)</f>
        <v>Williams Lake TSA</v>
      </c>
      <c r="BC780">
        <f>IF(B780&lt;40,B780,IF(VLOOKUP(B780,$BF$2:$BO$75,10,FALSE)="I",40,41))</f>
        <v>39</v>
      </c>
    </row>
    <row r="781" spans="1:55" ht="15" x14ac:dyDescent="0.25">
      <c r="A781">
        <v>10</v>
      </c>
      <c r="B781">
        <v>40</v>
      </c>
      <c r="E781">
        <v>51808</v>
      </c>
      <c r="F781">
        <v>1616304</v>
      </c>
      <c r="I781">
        <v>10944</v>
      </c>
      <c r="J781">
        <v>1659200</v>
      </c>
      <c r="M781">
        <v>9888</v>
      </c>
      <c r="N781">
        <v>1569504</v>
      </c>
      <c r="Q781">
        <v>5888</v>
      </c>
      <c r="R781">
        <v>1548976</v>
      </c>
      <c r="U781">
        <v>768</v>
      </c>
      <c r="V781">
        <v>1505968</v>
      </c>
      <c r="W781">
        <v>0</v>
      </c>
      <c r="X781">
        <v>1554144</v>
      </c>
      <c r="AA781">
        <v>0</v>
      </c>
      <c r="AB781">
        <v>1554000</v>
      </c>
      <c r="AE781">
        <v>0</v>
      </c>
      <c r="AF781">
        <v>1448608</v>
      </c>
      <c r="AI781" s="151">
        <v>0</v>
      </c>
      <c r="AJ781" s="151">
        <v>1438144</v>
      </c>
      <c r="AM781" s="212">
        <v>0</v>
      </c>
      <c r="AN781" s="212">
        <v>1357120</v>
      </c>
      <c r="AQ781" s="221">
        <v>0</v>
      </c>
      <c r="AR781" s="221">
        <v>1334272</v>
      </c>
      <c r="AU781" s="223">
        <v>0</v>
      </c>
      <c r="AV781" s="223">
        <v>1331328</v>
      </c>
      <c r="AY781">
        <f>A781+1999</f>
        <v>2009</v>
      </c>
      <c r="AZ781" t="str">
        <f>VLOOKUP(B781,$BF$2:$BJ$75,4)</f>
        <v>Interior TFLs</v>
      </c>
      <c r="BA781" t="str">
        <f>VLOOKUP(B781,$BF$2:$BK$75,2)</f>
        <v>InteriorTFLs</v>
      </c>
      <c r="BB781" t="str">
        <f>VLOOKUP(B781,$BF$2:$BK$75,3)</f>
        <v>Interior TFLs</v>
      </c>
      <c r="BC781">
        <f>IF(B781&lt;40,B781,IF(VLOOKUP(B781,$BF$2:$BO$75,10,FALSE)="I",40,41))</f>
        <v>40</v>
      </c>
    </row>
    <row r="782" spans="1:55" ht="15" x14ac:dyDescent="0.25">
      <c r="A782">
        <v>10</v>
      </c>
      <c r="B782">
        <v>40</v>
      </c>
      <c r="E782">
        <v>785056</v>
      </c>
      <c r="F782">
        <v>13365760</v>
      </c>
      <c r="I782">
        <v>77600</v>
      </c>
      <c r="J782">
        <v>15129408</v>
      </c>
      <c r="M782">
        <v>75680</v>
      </c>
      <c r="N782">
        <v>14335136</v>
      </c>
      <c r="Q782">
        <v>57808</v>
      </c>
      <c r="R782">
        <v>13848048</v>
      </c>
      <c r="U782">
        <v>19408</v>
      </c>
      <c r="V782">
        <v>13163616</v>
      </c>
      <c r="W782">
        <v>0</v>
      </c>
      <c r="X782">
        <v>13371376</v>
      </c>
      <c r="AA782">
        <v>0</v>
      </c>
      <c r="AB782">
        <v>13291760</v>
      </c>
      <c r="AE782">
        <v>0</v>
      </c>
      <c r="AF782">
        <v>12969408</v>
      </c>
      <c r="AI782" s="151">
        <v>0</v>
      </c>
      <c r="AJ782" s="151">
        <v>12986512</v>
      </c>
      <c r="AM782" s="212">
        <v>0</v>
      </c>
      <c r="AN782" s="212">
        <v>12866768</v>
      </c>
      <c r="AQ782" s="221">
        <v>0</v>
      </c>
      <c r="AR782" s="221">
        <v>12871312</v>
      </c>
      <c r="AU782" s="223">
        <v>0</v>
      </c>
      <c r="AV782" s="223">
        <v>12899104</v>
      </c>
      <c r="AY782">
        <f>A782+1999</f>
        <v>2009</v>
      </c>
      <c r="AZ782" t="str">
        <f>VLOOKUP(B782,$BF$2:$BJ$75,4)</f>
        <v>Interior TFLs</v>
      </c>
      <c r="BA782" t="str">
        <f>VLOOKUP(B782,$BF$2:$BK$75,2)</f>
        <v>InteriorTFLs</v>
      </c>
      <c r="BB782" t="str">
        <f>VLOOKUP(B782,$BF$2:$BK$75,3)</f>
        <v>Interior TFLs</v>
      </c>
      <c r="BC782">
        <f>IF(B782&lt;40,B782,IF(VLOOKUP(B782,$BF$2:$BO$75,10,FALSE)="I",40,41))</f>
        <v>40</v>
      </c>
    </row>
    <row r="783" spans="1:55" ht="15" x14ac:dyDescent="0.25">
      <c r="A783">
        <v>10</v>
      </c>
      <c r="B783">
        <v>40</v>
      </c>
      <c r="E783">
        <v>206160</v>
      </c>
      <c r="F783">
        <v>3027360</v>
      </c>
      <c r="I783">
        <v>16816</v>
      </c>
      <c r="J783">
        <v>3407088</v>
      </c>
      <c r="M783">
        <v>18288</v>
      </c>
      <c r="N783">
        <v>3154304</v>
      </c>
      <c r="Q783">
        <v>11344</v>
      </c>
      <c r="R783">
        <v>3116992</v>
      </c>
      <c r="U783">
        <v>2912</v>
      </c>
      <c r="V783">
        <v>2781808</v>
      </c>
      <c r="W783">
        <v>0</v>
      </c>
      <c r="X783">
        <v>2884544</v>
      </c>
      <c r="AA783">
        <v>0</v>
      </c>
      <c r="AB783">
        <v>2895984</v>
      </c>
      <c r="AE783">
        <v>0</v>
      </c>
      <c r="AF783">
        <v>2816112</v>
      </c>
      <c r="AI783" s="151">
        <v>0</v>
      </c>
      <c r="AJ783" s="151">
        <v>2790064</v>
      </c>
      <c r="AM783" s="212">
        <v>0</v>
      </c>
      <c r="AN783" s="212">
        <v>2724704</v>
      </c>
      <c r="AQ783" s="221">
        <v>0</v>
      </c>
      <c r="AR783" s="221">
        <v>2731456</v>
      </c>
      <c r="AU783" s="223">
        <v>0</v>
      </c>
      <c r="AV783" s="223">
        <v>2740672</v>
      </c>
      <c r="AY783">
        <f>A783+1999</f>
        <v>2009</v>
      </c>
      <c r="AZ783" t="str">
        <f>VLOOKUP(B783,$BF$2:$BJ$75,4)</f>
        <v>Interior TFLs</v>
      </c>
      <c r="BA783" t="str">
        <f>VLOOKUP(B783,$BF$2:$BK$75,2)</f>
        <v>InteriorTFLs</v>
      </c>
      <c r="BB783" t="str">
        <f>VLOOKUP(B783,$BF$2:$BK$75,3)</f>
        <v>Interior TFLs</v>
      </c>
      <c r="BC783">
        <f>IF(B783&lt;40,B783,IF(VLOOKUP(B783,$BF$2:$BO$75,10,FALSE)="I",40,41))</f>
        <v>40</v>
      </c>
    </row>
    <row r="784" spans="1:55" ht="15" x14ac:dyDescent="0.25">
      <c r="A784">
        <v>10</v>
      </c>
      <c r="B784">
        <v>40</v>
      </c>
      <c r="E784">
        <v>160</v>
      </c>
      <c r="F784">
        <v>160</v>
      </c>
      <c r="I784">
        <v>208</v>
      </c>
      <c r="J784">
        <v>2608</v>
      </c>
      <c r="M784">
        <v>4112</v>
      </c>
      <c r="N784">
        <v>4272</v>
      </c>
      <c r="Q784">
        <v>0</v>
      </c>
      <c r="R784">
        <v>0</v>
      </c>
      <c r="U784">
        <v>352</v>
      </c>
      <c r="V784">
        <v>3776</v>
      </c>
      <c r="W784">
        <v>0</v>
      </c>
      <c r="X784">
        <v>3424</v>
      </c>
      <c r="AA784">
        <v>0</v>
      </c>
      <c r="AB784">
        <v>5680</v>
      </c>
      <c r="AE784">
        <v>0</v>
      </c>
      <c r="AF784">
        <v>3424</v>
      </c>
      <c r="AI784" s="151">
        <v>0</v>
      </c>
      <c r="AJ784" s="151">
        <v>3472</v>
      </c>
      <c r="AM784" s="212">
        <v>0</v>
      </c>
      <c r="AN784" s="212">
        <v>3216</v>
      </c>
      <c r="AQ784" s="221">
        <v>0</v>
      </c>
      <c r="AR784" s="221">
        <v>5856</v>
      </c>
      <c r="AU784" s="223">
        <v>0</v>
      </c>
      <c r="AV784" s="223">
        <v>5472</v>
      </c>
      <c r="AY784">
        <f>A784+1999</f>
        <v>2009</v>
      </c>
      <c r="AZ784" t="str">
        <f>VLOOKUP(B784,$BF$2:$BJ$75,4)</f>
        <v>Interior TFLs</v>
      </c>
      <c r="BA784" t="str">
        <f>VLOOKUP(B784,$BF$2:$BK$75,2)</f>
        <v>InteriorTFLs</v>
      </c>
      <c r="BB784" t="str">
        <f>VLOOKUP(B784,$BF$2:$BK$75,3)</f>
        <v>Interior TFLs</v>
      </c>
      <c r="BC784">
        <f>IF(B784&lt;40,B784,IF(VLOOKUP(B784,$BF$2:$BO$75,10,FALSE)="I",40,41))</f>
        <v>40</v>
      </c>
    </row>
    <row r="785" spans="1:55" ht="15" x14ac:dyDescent="0.25">
      <c r="A785">
        <v>10</v>
      </c>
      <c r="B785">
        <v>40</v>
      </c>
      <c r="E785">
        <v>5840</v>
      </c>
      <c r="F785">
        <v>11904</v>
      </c>
      <c r="I785">
        <v>24432</v>
      </c>
      <c r="J785">
        <v>76752</v>
      </c>
      <c r="M785">
        <v>12880</v>
      </c>
      <c r="N785">
        <v>37120</v>
      </c>
      <c r="Q785">
        <v>12368</v>
      </c>
      <c r="R785">
        <v>49936</v>
      </c>
      <c r="U785">
        <v>10000</v>
      </c>
      <c r="V785">
        <v>46528</v>
      </c>
      <c r="W785">
        <v>16</v>
      </c>
      <c r="X785">
        <v>40896</v>
      </c>
      <c r="AA785">
        <v>16</v>
      </c>
      <c r="AB785">
        <v>37632</v>
      </c>
      <c r="AE785">
        <v>16</v>
      </c>
      <c r="AF785">
        <v>44096</v>
      </c>
      <c r="AI785" s="151">
        <v>16</v>
      </c>
      <c r="AJ785" s="151">
        <v>39712</v>
      </c>
      <c r="AM785" s="212">
        <v>16</v>
      </c>
      <c r="AN785" s="212">
        <v>40432</v>
      </c>
      <c r="AQ785" s="221">
        <v>16</v>
      </c>
      <c r="AR785" s="221">
        <v>42384</v>
      </c>
      <c r="AU785" s="223">
        <v>16</v>
      </c>
      <c r="AV785" s="223">
        <v>41168</v>
      </c>
      <c r="AY785">
        <f>A785+1999</f>
        <v>2009</v>
      </c>
      <c r="AZ785" t="str">
        <f>VLOOKUP(B785,$BF$2:$BJ$75,4)</f>
        <v>Interior TFLs</v>
      </c>
      <c r="BA785" t="str">
        <f>VLOOKUP(B785,$BF$2:$BK$75,2)</f>
        <v>InteriorTFLs</v>
      </c>
      <c r="BB785" t="str">
        <f>VLOOKUP(B785,$BF$2:$BK$75,3)</f>
        <v>Interior TFLs</v>
      </c>
      <c r="BC785">
        <f>IF(B785&lt;40,B785,IF(VLOOKUP(B785,$BF$2:$BO$75,10,FALSE)="I",40,41))</f>
        <v>40</v>
      </c>
    </row>
    <row r="786" spans="1:55" ht="15" x14ac:dyDescent="0.25">
      <c r="A786">
        <v>10</v>
      </c>
      <c r="B786">
        <v>40</v>
      </c>
      <c r="E786">
        <v>0</v>
      </c>
      <c r="F786">
        <v>0</v>
      </c>
      <c r="I786">
        <v>64</v>
      </c>
      <c r="J786">
        <v>112</v>
      </c>
      <c r="M786">
        <v>0</v>
      </c>
      <c r="N786">
        <v>0</v>
      </c>
      <c r="Q786">
        <v>64</v>
      </c>
      <c r="R786">
        <v>64</v>
      </c>
      <c r="U786">
        <v>48</v>
      </c>
      <c r="V786">
        <v>96</v>
      </c>
      <c r="W786">
        <v>128</v>
      </c>
      <c r="X786">
        <v>176</v>
      </c>
      <c r="AA786">
        <v>128</v>
      </c>
      <c r="AB786">
        <v>176</v>
      </c>
      <c r="AE786">
        <v>128</v>
      </c>
      <c r="AF786">
        <v>176</v>
      </c>
      <c r="AI786" s="151">
        <v>128</v>
      </c>
      <c r="AJ786" s="151">
        <v>128</v>
      </c>
      <c r="AM786" s="212">
        <v>128</v>
      </c>
      <c r="AN786" s="212">
        <v>128</v>
      </c>
      <c r="AQ786" s="221">
        <v>128</v>
      </c>
      <c r="AR786" s="221">
        <v>176</v>
      </c>
      <c r="AU786" s="223">
        <v>128</v>
      </c>
      <c r="AV786" s="223">
        <v>176</v>
      </c>
      <c r="AY786">
        <f>A786+1999</f>
        <v>2009</v>
      </c>
      <c r="AZ786" t="str">
        <f>VLOOKUP(B786,$BF$2:$BJ$75,4)</f>
        <v>Interior TFLs</v>
      </c>
      <c r="BA786" t="str">
        <f>VLOOKUP(B786,$BF$2:$BK$75,2)</f>
        <v>InteriorTFLs</v>
      </c>
      <c r="BB786" t="str">
        <f>VLOOKUP(B786,$BF$2:$BK$75,3)</f>
        <v>Interior TFLs</v>
      </c>
      <c r="BC786">
        <f>IF(B786&lt;40,B786,IF(VLOOKUP(B786,$BF$2:$BO$75,10,FALSE)="I",40,41))</f>
        <v>40</v>
      </c>
    </row>
    <row r="787" spans="1:55" ht="15" x14ac:dyDescent="0.25">
      <c r="A787">
        <v>10</v>
      </c>
      <c r="B787">
        <v>40</v>
      </c>
      <c r="E787">
        <v>0</v>
      </c>
      <c r="F787">
        <v>0</v>
      </c>
      <c r="I787">
        <v>4816</v>
      </c>
      <c r="J787">
        <v>10960</v>
      </c>
      <c r="M787">
        <v>2816</v>
      </c>
      <c r="N787">
        <v>5232</v>
      </c>
      <c r="Q787">
        <v>1056</v>
      </c>
      <c r="R787">
        <v>2192</v>
      </c>
      <c r="U787">
        <v>7280</v>
      </c>
      <c r="V787">
        <v>12272</v>
      </c>
      <c r="W787">
        <v>3840</v>
      </c>
      <c r="X787">
        <v>8832</v>
      </c>
      <c r="AA787">
        <v>5584</v>
      </c>
      <c r="AB787">
        <v>12784</v>
      </c>
      <c r="AE787">
        <v>6144</v>
      </c>
      <c r="AF787">
        <v>13344</v>
      </c>
      <c r="AI787" s="151">
        <v>6288</v>
      </c>
      <c r="AJ787" s="151">
        <v>13488</v>
      </c>
      <c r="AM787" s="212">
        <v>6144</v>
      </c>
      <c r="AN787" s="212">
        <v>13344</v>
      </c>
      <c r="AQ787" s="221">
        <v>6144</v>
      </c>
      <c r="AR787" s="221">
        <v>13344</v>
      </c>
      <c r="AU787" s="223">
        <v>5776</v>
      </c>
      <c r="AV787" s="223">
        <v>12976</v>
      </c>
      <c r="AY787">
        <f>A787+1999</f>
        <v>2009</v>
      </c>
      <c r="AZ787" t="str">
        <f>VLOOKUP(B787,$BF$2:$BJ$75,4)</f>
        <v>Interior TFLs</v>
      </c>
      <c r="BA787" t="str">
        <f>VLOOKUP(B787,$BF$2:$BK$75,2)</f>
        <v>InteriorTFLs</v>
      </c>
      <c r="BB787" t="str">
        <f>VLOOKUP(B787,$BF$2:$BK$75,3)</f>
        <v>Interior TFLs</v>
      </c>
      <c r="BC787">
        <f>IF(B787&lt;40,B787,IF(VLOOKUP(B787,$BF$2:$BO$75,10,FALSE)="I",40,41))</f>
        <v>40</v>
      </c>
    </row>
    <row r="788" spans="1:55" ht="15" x14ac:dyDescent="0.25">
      <c r="A788">
        <v>10</v>
      </c>
      <c r="B788">
        <v>40</v>
      </c>
      <c r="E788">
        <v>211616</v>
      </c>
      <c r="F788">
        <v>484560</v>
      </c>
      <c r="I788">
        <v>156944</v>
      </c>
      <c r="J788">
        <v>241104</v>
      </c>
      <c r="M788">
        <v>67520</v>
      </c>
      <c r="N788">
        <v>93024</v>
      </c>
      <c r="Q788">
        <v>21184</v>
      </c>
      <c r="R788">
        <v>35808</v>
      </c>
      <c r="U788">
        <v>6208</v>
      </c>
      <c r="V788">
        <v>15200</v>
      </c>
      <c r="W788">
        <v>7936</v>
      </c>
      <c r="X788">
        <v>15008</v>
      </c>
      <c r="AA788">
        <v>7584</v>
      </c>
      <c r="AB788">
        <v>17568</v>
      </c>
      <c r="AE788">
        <v>7856</v>
      </c>
      <c r="AF788">
        <v>16240</v>
      </c>
      <c r="AI788" s="151">
        <v>7296</v>
      </c>
      <c r="AJ788" s="151">
        <v>17472</v>
      </c>
      <c r="AM788" s="212">
        <v>9248</v>
      </c>
      <c r="AN788" s="212">
        <v>18448</v>
      </c>
      <c r="AQ788" s="221">
        <v>7264</v>
      </c>
      <c r="AR788" s="221">
        <v>17072</v>
      </c>
      <c r="AU788" s="223">
        <v>7120</v>
      </c>
      <c r="AV788" s="223">
        <v>15712</v>
      </c>
      <c r="AY788">
        <f>A788+1999</f>
        <v>2009</v>
      </c>
      <c r="AZ788" t="str">
        <f>VLOOKUP(B788,$BF$2:$BJ$75,4)</f>
        <v>Interior TFLs</v>
      </c>
      <c r="BA788" t="str">
        <f>VLOOKUP(B788,$BF$2:$BK$75,2)</f>
        <v>InteriorTFLs</v>
      </c>
      <c r="BB788" t="str">
        <f>VLOOKUP(B788,$BF$2:$BK$75,3)</f>
        <v>Interior TFLs</v>
      </c>
      <c r="BC788">
        <f>IF(B788&lt;40,B788,IF(VLOOKUP(B788,$BF$2:$BO$75,10,FALSE)="I",40,41))</f>
        <v>40</v>
      </c>
    </row>
    <row r="789" spans="1:55" ht="15" x14ac:dyDescent="0.25">
      <c r="A789">
        <v>10</v>
      </c>
      <c r="B789">
        <v>40</v>
      </c>
      <c r="E789">
        <v>135680</v>
      </c>
      <c r="F789">
        <v>851152</v>
      </c>
      <c r="I789">
        <v>67712</v>
      </c>
      <c r="J789">
        <v>909280</v>
      </c>
      <c r="M789">
        <v>76864</v>
      </c>
      <c r="N789">
        <v>891424</v>
      </c>
      <c r="Q789">
        <v>33168</v>
      </c>
      <c r="R789">
        <v>799504</v>
      </c>
      <c r="U789">
        <v>8192</v>
      </c>
      <c r="V789">
        <v>760608</v>
      </c>
      <c r="W789">
        <v>16352</v>
      </c>
      <c r="X789">
        <v>753968</v>
      </c>
      <c r="AA789">
        <v>14352</v>
      </c>
      <c r="AB789">
        <v>788608</v>
      </c>
      <c r="AE789">
        <v>10000</v>
      </c>
      <c r="AF789">
        <v>743280</v>
      </c>
      <c r="AI789" s="151">
        <v>8736</v>
      </c>
      <c r="AJ789" s="151">
        <v>745872</v>
      </c>
      <c r="AM789" s="212">
        <v>8016</v>
      </c>
      <c r="AN789" s="212">
        <v>699088</v>
      </c>
      <c r="AQ789" s="221">
        <v>7168</v>
      </c>
      <c r="AR789" s="221">
        <v>705488</v>
      </c>
      <c r="AU789" s="223">
        <v>10256</v>
      </c>
      <c r="AV789" s="223">
        <v>703888</v>
      </c>
      <c r="AY789">
        <f>A789+1999</f>
        <v>2009</v>
      </c>
      <c r="AZ789" t="str">
        <f>VLOOKUP(B789,$BF$2:$BJ$75,4)</f>
        <v>Interior TFLs</v>
      </c>
      <c r="BA789" t="str">
        <f>VLOOKUP(B789,$BF$2:$BK$75,2)</f>
        <v>InteriorTFLs</v>
      </c>
      <c r="BB789" t="str">
        <f>VLOOKUP(B789,$BF$2:$BK$75,3)</f>
        <v>Interior TFLs</v>
      </c>
      <c r="BC789">
        <f>IF(B789&lt;40,B789,IF(VLOOKUP(B789,$BF$2:$BO$75,10,FALSE)="I",40,41))</f>
        <v>40</v>
      </c>
    </row>
    <row r="790" spans="1:55" ht="15" x14ac:dyDescent="0.25">
      <c r="A790">
        <v>10</v>
      </c>
      <c r="B790">
        <v>40</v>
      </c>
      <c r="E790">
        <v>558960</v>
      </c>
      <c r="F790">
        <v>2052464</v>
      </c>
      <c r="I790">
        <v>537600</v>
      </c>
      <c r="J790">
        <v>4170672</v>
      </c>
      <c r="M790">
        <v>380432</v>
      </c>
      <c r="N790">
        <v>3541984</v>
      </c>
      <c r="Q790">
        <v>281712</v>
      </c>
      <c r="R790">
        <v>3384256</v>
      </c>
      <c r="U790">
        <v>151200</v>
      </c>
      <c r="V790">
        <v>2981840</v>
      </c>
      <c r="W790">
        <v>12032</v>
      </c>
      <c r="X790">
        <v>2836352</v>
      </c>
      <c r="AA790">
        <v>13184</v>
      </c>
      <c r="AB790">
        <v>2815968</v>
      </c>
      <c r="AE790">
        <v>11472</v>
      </c>
      <c r="AF790">
        <v>2787456</v>
      </c>
      <c r="AI790" s="151">
        <v>12464</v>
      </c>
      <c r="AJ790" s="151">
        <v>2757936</v>
      </c>
      <c r="AM790" s="212">
        <v>11344</v>
      </c>
      <c r="AN790" s="212">
        <v>2743424</v>
      </c>
      <c r="AQ790" s="221">
        <v>12880</v>
      </c>
      <c r="AR790" s="221">
        <v>2753600</v>
      </c>
      <c r="AU790" s="223">
        <v>10768</v>
      </c>
      <c r="AV790" s="223">
        <v>2719888</v>
      </c>
      <c r="AY790">
        <f>A790+1999</f>
        <v>2009</v>
      </c>
      <c r="AZ790" t="str">
        <f>VLOOKUP(B790,$BF$2:$BJ$75,4)</f>
        <v>Interior TFLs</v>
      </c>
      <c r="BA790" t="str">
        <f>VLOOKUP(B790,$BF$2:$BK$75,2)</f>
        <v>InteriorTFLs</v>
      </c>
      <c r="BB790" t="str">
        <f>VLOOKUP(B790,$BF$2:$BK$75,3)</f>
        <v>Interior TFLs</v>
      </c>
      <c r="BC790">
        <f>IF(B790&lt;40,B790,IF(VLOOKUP(B790,$BF$2:$BO$75,10,FALSE)="I",40,41))</f>
        <v>40</v>
      </c>
    </row>
    <row r="791" spans="1:55" ht="15" x14ac:dyDescent="0.25">
      <c r="A791">
        <v>10</v>
      </c>
      <c r="B791">
        <v>40</v>
      </c>
      <c r="E791">
        <v>95216</v>
      </c>
      <c r="F791">
        <v>586848</v>
      </c>
      <c r="I791">
        <v>73376</v>
      </c>
      <c r="J791">
        <v>749248</v>
      </c>
      <c r="M791">
        <v>73392</v>
      </c>
      <c r="N791">
        <v>638752</v>
      </c>
      <c r="Q791">
        <v>30208</v>
      </c>
      <c r="R791">
        <v>566224</v>
      </c>
      <c r="U791">
        <v>31696</v>
      </c>
      <c r="V791">
        <v>568064</v>
      </c>
      <c r="W791">
        <v>12656</v>
      </c>
      <c r="X791">
        <v>554720</v>
      </c>
      <c r="AA791">
        <v>13760</v>
      </c>
      <c r="AB791">
        <v>553216</v>
      </c>
      <c r="AE791">
        <v>12384</v>
      </c>
      <c r="AF791">
        <v>542000</v>
      </c>
      <c r="AI791" s="151">
        <v>13744</v>
      </c>
      <c r="AJ791" s="151">
        <v>540656</v>
      </c>
      <c r="AM791" s="212">
        <v>14112</v>
      </c>
      <c r="AN791" s="212">
        <v>528832</v>
      </c>
      <c r="AQ791" s="221">
        <v>11744</v>
      </c>
      <c r="AR791" s="221">
        <v>516256</v>
      </c>
      <c r="AU791" s="223">
        <v>11904</v>
      </c>
      <c r="AV791" s="223">
        <v>510928</v>
      </c>
      <c r="AY791">
        <f>A791+1999</f>
        <v>2009</v>
      </c>
      <c r="AZ791" t="str">
        <f>VLOOKUP(B791,$BF$2:$BJ$75,4)</f>
        <v>Interior TFLs</v>
      </c>
      <c r="BA791" t="str">
        <f>VLOOKUP(B791,$BF$2:$BK$75,2)</f>
        <v>InteriorTFLs</v>
      </c>
      <c r="BB791" t="str">
        <f>VLOOKUP(B791,$BF$2:$BK$75,3)</f>
        <v>Interior TFLs</v>
      </c>
      <c r="BC791">
        <f>IF(B791&lt;40,B791,IF(VLOOKUP(B791,$BF$2:$BO$75,10,FALSE)="I",40,41))</f>
        <v>40</v>
      </c>
    </row>
    <row r="792" spans="1:55" ht="15" x14ac:dyDescent="0.25">
      <c r="A792">
        <v>10</v>
      </c>
      <c r="B792">
        <v>40</v>
      </c>
      <c r="E792">
        <v>251632</v>
      </c>
      <c r="F792">
        <v>1497472</v>
      </c>
      <c r="I792">
        <v>182768</v>
      </c>
      <c r="J792">
        <v>2199920</v>
      </c>
      <c r="M792">
        <v>162304</v>
      </c>
      <c r="N792">
        <v>1908112</v>
      </c>
      <c r="Q792">
        <v>107376</v>
      </c>
      <c r="R792">
        <v>1710192</v>
      </c>
      <c r="U792">
        <v>50480</v>
      </c>
      <c r="V792">
        <v>1528240</v>
      </c>
      <c r="W792">
        <v>14368</v>
      </c>
      <c r="X792">
        <v>1542288</v>
      </c>
      <c r="AA792">
        <v>18656</v>
      </c>
      <c r="AB792">
        <v>1525632</v>
      </c>
      <c r="AE792">
        <v>14128</v>
      </c>
      <c r="AF792">
        <v>1447568</v>
      </c>
      <c r="AI792" s="151">
        <v>15472</v>
      </c>
      <c r="AJ792" s="151">
        <v>1450928</v>
      </c>
      <c r="AM792" s="212">
        <v>16512</v>
      </c>
      <c r="AN792" s="212">
        <v>1438064</v>
      </c>
      <c r="AQ792" s="221">
        <v>11456</v>
      </c>
      <c r="AR792" s="221">
        <v>1427680</v>
      </c>
      <c r="AU792" s="223">
        <v>14544</v>
      </c>
      <c r="AV792" s="223">
        <v>1415136</v>
      </c>
      <c r="AY792">
        <f>A792+1999</f>
        <v>2009</v>
      </c>
      <c r="AZ792" t="str">
        <f>VLOOKUP(B792,$BF$2:$BJ$75,4)</f>
        <v>Interior TFLs</v>
      </c>
      <c r="BA792" t="str">
        <f>VLOOKUP(B792,$BF$2:$BK$75,2)</f>
        <v>InteriorTFLs</v>
      </c>
      <c r="BB792" t="str">
        <f>VLOOKUP(B792,$BF$2:$BK$75,3)</f>
        <v>Interior TFLs</v>
      </c>
      <c r="BC792">
        <f>IF(B792&lt;40,B792,IF(VLOOKUP(B792,$BF$2:$BO$75,10,FALSE)="I",40,41))</f>
        <v>40</v>
      </c>
    </row>
    <row r="793" spans="1:55" ht="15" x14ac:dyDescent="0.25">
      <c r="A793">
        <v>10</v>
      </c>
      <c r="B793">
        <v>40</v>
      </c>
      <c r="E793">
        <v>269552</v>
      </c>
      <c r="F793">
        <v>647408</v>
      </c>
      <c r="I793">
        <v>580912</v>
      </c>
      <c r="J793">
        <v>1194080</v>
      </c>
      <c r="M793">
        <v>315968</v>
      </c>
      <c r="N793">
        <v>463568</v>
      </c>
      <c r="Q793">
        <v>112528</v>
      </c>
      <c r="R793">
        <v>189584</v>
      </c>
      <c r="U793">
        <v>47280</v>
      </c>
      <c r="V793">
        <v>108128</v>
      </c>
      <c r="W793">
        <v>13504</v>
      </c>
      <c r="X793">
        <v>67280</v>
      </c>
      <c r="AA793">
        <v>12640</v>
      </c>
      <c r="AB793">
        <v>65696</v>
      </c>
      <c r="AE793">
        <v>12496</v>
      </c>
      <c r="AF793">
        <v>72496</v>
      </c>
      <c r="AI793" s="151">
        <v>14080</v>
      </c>
      <c r="AJ793" s="151">
        <v>72512</v>
      </c>
      <c r="AM793" s="212">
        <v>13920</v>
      </c>
      <c r="AN793" s="212">
        <v>75312</v>
      </c>
      <c r="AQ793" s="221">
        <v>14048</v>
      </c>
      <c r="AR793" s="221">
        <v>79200</v>
      </c>
      <c r="AU793" s="223">
        <v>18384</v>
      </c>
      <c r="AV793" s="223">
        <v>75072</v>
      </c>
      <c r="AY793">
        <f>A793+1999</f>
        <v>2009</v>
      </c>
      <c r="AZ793" t="str">
        <f>VLOOKUP(B793,$BF$2:$BJ$75,4)</f>
        <v>Interior TFLs</v>
      </c>
      <c r="BA793" t="str">
        <f>VLOOKUP(B793,$BF$2:$BK$75,2)</f>
        <v>InteriorTFLs</v>
      </c>
      <c r="BB793" t="str">
        <f>VLOOKUP(B793,$BF$2:$BK$75,3)</f>
        <v>Interior TFLs</v>
      </c>
      <c r="BC793">
        <f>IF(B793&lt;40,B793,IF(VLOOKUP(B793,$BF$2:$BO$75,10,FALSE)="I",40,41))</f>
        <v>40</v>
      </c>
    </row>
    <row r="794" spans="1:55" ht="15" x14ac:dyDescent="0.25">
      <c r="A794">
        <v>10</v>
      </c>
      <c r="B794">
        <v>40</v>
      </c>
      <c r="E794">
        <v>229712</v>
      </c>
      <c r="F794">
        <v>2668608</v>
      </c>
      <c r="I794">
        <v>115744</v>
      </c>
      <c r="J794">
        <v>2960320</v>
      </c>
      <c r="M794">
        <v>120192</v>
      </c>
      <c r="N794">
        <v>2703632</v>
      </c>
      <c r="Q794">
        <v>103472</v>
      </c>
      <c r="R794">
        <v>2685552</v>
      </c>
      <c r="U794">
        <v>65616</v>
      </c>
      <c r="V794">
        <v>2509488</v>
      </c>
      <c r="W794">
        <v>23392</v>
      </c>
      <c r="X794">
        <v>2517744</v>
      </c>
      <c r="AA794">
        <v>26208</v>
      </c>
      <c r="AB794">
        <v>2520752</v>
      </c>
      <c r="AE794">
        <v>22464</v>
      </c>
      <c r="AF794">
        <v>2462176</v>
      </c>
      <c r="AI794" s="151">
        <v>23984</v>
      </c>
      <c r="AJ794" s="151">
        <v>2468688</v>
      </c>
      <c r="AM794" s="212">
        <v>21824</v>
      </c>
      <c r="AN794" s="212">
        <v>2425504</v>
      </c>
      <c r="AQ794" s="221">
        <v>22496</v>
      </c>
      <c r="AR794" s="221">
        <v>2413152</v>
      </c>
      <c r="AU794" s="223">
        <v>20064</v>
      </c>
      <c r="AV794" s="223">
        <v>2414656</v>
      </c>
      <c r="AY794">
        <f>A794+1999</f>
        <v>2009</v>
      </c>
      <c r="AZ794" t="str">
        <f>VLOOKUP(B794,$BF$2:$BJ$75,4)</f>
        <v>Interior TFLs</v>
      </c>
      <c r="BA794" t="str">
        <f>VLOOKUP(B794,$BF$2:$BK$75,2)</f>
        <v>InteriorTFLs</v>
      </c>
      <c r="BB794" t="str">
        <f>VLOOKUP(B794,$BF$2:$BK$75,3)</f>
        <v>Interior TFLs</v>
      </c>
      <c r="BC794">
        <f>IF(B794&lt;40,B794,IF(VLOOKUP(B794,$BF$2:$BO$75,10,FALSE)="I",40,41))</f>
        <v>40</v>
      </c>
    </row>
    <row r="795" spans="1:55" ht="15" x14ac:dyDescent="0.25">
      <c r="A795">
        <v>10</v>
      </c>
      <c r="B795">
        <v>40</v>
      </c>
      <c r="E795">
        <v>369792</v>
      </c>
      <c r="F795">
        <v>1362448</v>
      </c>
      <c r="I795">
        <v>606464</v>
      </c>
      <c r="J795">
        <v>1751328</v>
      </c>
      <c r="M795">
        <v>425936</v>
      </c>
      <c r="N795">
        <v>1074896</v>
      </c>
      <c r="Q795">
        <v>147920</v>
      </c>
      <c r="R795">
        <v>490032</v>
      </c>
      <c r="U795">
        <v>60752</v>
      </c>
      <c r="V795">
        <v>361072</v>
      </c>
      <c r="W795">
        <v>23792</v>
      </c>
      <c r="X795">
        <v>330576</v>
      </c>
      <c r="AA795">
        <v>31424</v>
      </c>
      <c r="AB795">
        <v>345632</v>
      </c>
      <c r="AE795">
        <v>26656</v>
      </c>
      <c r="AF795">
        <v>318288</v>
      </c>
      <c r="AI795" s="151">
        <v>25904</v>
      </c>
      <c r="AJ795" s="151">
        <v>326768</v>
      </c>
      <c r="AM795" s="212">
        <v>22544</v>
      </c>
      <c r="AN795" s="212">
        <v>306048</v>
      </c>
      <c r="AQ795" s="221">
        <v>30016</v>
      </c>
      <c r="AR795" s="221">
        <v>316000</v>
      </c>
      <c r="AU795" s="223">
        <v>27504</v>
      </c>
      <c r="AV795" s="223">
        <v>313680</v>
      </c>
      <c r="AY795">
        <f>A795+1999</f>
        <v>2009</v>
      </c>
      <c r="AZ795" t="str">
        <f>VLOOKUP(B795,$BF$2:$BJ$75,4)</f>
        <v>Interior TFLs</v>
      </c>
      <c r="BA795" t="str">
        <f>VLOOKUP(B795,$BF$2:$BK$75,2)</f>
        <v>InteriorTFLs</v>
      </c>
      <c r="BB795" t="str">
        <f>VLOOKUP(B795,$BF$2:$BK$75,3)</f>
        <v>Interior TFLs</v>
      </c>
      <c r="BC795">
        <f>IF(B795&lt;40,B795,IF(VLOOKUP(B795,$BF$2:$BO$75,10,FALSE)="I",40,41))</f>
        <v>40</v>
      </c>
    </row>
    <row r="796" spans="1:55" ht="15" x14ac:dyDescent="0.25">
      <c r="A796">
        <v>10</v>
      </c>
      <c r="B796">
        <v>40</v>
      </c>
      <c r="E796">
        <v>21040</v>
      </c>
      <c r="F796">
        <v>45680</v>
      </c>
      <c r="I796">
        <v>21200</v>
      </c>
      <c r="J796">
        <v>35136</v>
      </c>
      <c r="M796">
        <v>18624</v>
      </c>
      <c r="N796">
        <v>22288</v>
      </c>
      <c r="Q796">
        <v>1152</v>
      </c>
      <c r="R796">
        <v>3888</v>
      </c>
      <c r="U796">
        <v>12384</v>
      </c>
      <c r="V796">
        <v>41200</v>
      </c>
      <c r="W796">
        <v>37424</v>
      </c>
      <c r="X796">
        <v>64624</v>
      </c>
      <c r="AA796">
        <v>39648</v>
      </c>
      <c r="AB796">
        <v>68112</v>
      </c>
      <c r="AE796">
        <v>40000</v>
      </c>
      <c r="AF796">
        <v>69360</v>
      </c>
      <c r="AI796" s="151">
        <v>38480</v>
      </c>
      <c r="AJ796" s="151">
        <v>70992</v>
      </c>
      <c r="AM796" s="212">
        <v>39584</v>
      </c>
      <c r="AN796" s="212">
        <v>69808</v>
      </c>
      <c r="AQ796" s="221">
        <v>38496</v>
      </c>
      <c r="AR796" s="221">
        <v>66400</v>
      </c>
      <c r="AU796" s="223">
        <v>35728</v>
      </c>
      <c r="AV796" s="223">
        <v>64736</v>
      </c>
      <c r="AY796">
        <f>A796+1999</f>
        <v>2009</v>
      </c>
      <c r="AZ796" t="str">
        <f>VLOOKUP(B796,$BF$2:$BJ$75,4)</f>
        <v>Interior TFLs</v>
      </c>
      <c r="BA796" t="str">
        <f>VLOOKUP(B796,$BF$2:$BK$75,2)</f>
        <v>InteriorTFLs</v>
      </c>
      <c r="BB796" t="str">
        <f>VLOOKUP(B796,$BF$2:$BK$75,3)</f>
        <v>Interior TFLs</v>
      </c>
      <c r="BC796">
        <f>IF(B796&lt;40,B796,IF(VLOOKUP(B796,$BF$2:$BO$75,10,FALSE)="I",40,41))</f>
        <v>40</v>
      </c>
    </row>
    <row r="797" spans="1:55" ht="15" x14ac:dyDescent="0.25">
      <c r="A797">
        <v>10</v>
      </c>
      <c r="B797">
        <v>40</v>
      </c>
      <c r="E797">
        <v>770016</v>
      </c>
      <c r="F797">
        <v>3736512</v>
      </c>
      <c r="I797">
        <v>1102544</v>
      </c>
      <c r="J797">
        <v>5758368</v>
      </c>
      <c r="M797">
        <v>960320</v>
      </c>
      <c r="N797">
        <v>4151184</v>
      </c>
      <c r="Q797">
        <v>451696</v>
      </c>
      <c r="R797">
        <v>2815360</v>
      </c>
      <c r="U797">
        <v>318736</v>
      </c>
      <c r="V797">
        <v>2685696</v>
      </c>
      <c r="W797">
        <v>113312</v>
      </c>
      <c r="X797">
        <v>2550560</v>
      </c>
      <c r="AA797">
        <v>135776</v>
      </c>
      <c r="AB797">
        <v>2571216</v>
      </c>
      <c r="AE797">
        <v>135984</v>
      </c>
      <c r="AF797">
        <v>2537648</v>
      </c>
      <c r="AI797" s="151">
        <v>120880</v>
      </c>
      <c r="AJ797" s="151">
        <v>2445760</v>
      </c>
      <c r="AM797" s="212">
        <v>126784</v>
      </c>
      <c r="AN797" s="212">
        <v>2411872</v>
      </c>
      <c r="AQ797" s="221">
        <v>133632</v>
      </c>
      <c r="AR797" s="221">
        <v>2460864</v>
      </c>
      <c r="AU797" s="223">
        <v>125216</v>
      </c>
      <c r="AV797" s="223">
        <v>2462512</v>
      </c>
      <c r="AY797">
        <f>A797+1999</f>
        <v>2009</v>
      </c>
      <c r="AZ797" t="str">
        <f>VLOOKUP(B797,$BF$2:$BJ$75,4)</f>
        <v>Interior TFLs</v>
      </c>
      <c r="BA797" t="str">
        <f>VLOOKUP(B797,$BF$2:$BK$75,2)</f>
        <v>InteriorTFLs</v>
      </c>
      <c r="BB797" t="str">
        <f>VLOOKUP(B797,$BF$2:$BK$75,3)</f>
        <v>Interior TFLs</v>
      </c>
      <c r="BC797">
        <f>IF(B797&lt;40,B797,IF(VLOOKUP(B797,$BF$2:$BO$75,10,FALSE)="I",40,41))</f>
        <v>40</v>
      </c>
    </row>
    <row r="798" spans="1:55" ht="15" x14ac:dyDescent="0.25">
      <c r="A798">
        <v>10</v>
      </c>
      <c r="B798">
        <v>40</v>
      </c>
      <c r="E798">
        <v>811232</v>
      </c>
      <c r="F798">
        <v>4435632</v>
      </c>
      <c r="I798">
        <v>1014320</v>
      </c>
      <c r="J798">
        <v>6246976</v>
      </c>
      <c r="M798">
        <v>969792</v>
      </c>
      <c r="N798">
        <v>5245312</v>
      </c>
      <c r="Q798">
        <v>810544</v>
      </c>
      <c r="R798">
        <v>4860576</v>
      </c>
      <c r="U798">
        <v>507712</v>
      </c>
      <c r="V798">
        <v>3950016</v>
      </c>
      <c r="W798">
        <v>187344</v>
      </c>
      <c r="X798">
        <v>3734800</v>
      </c>
      <c r="AA798">
        <v>198112</v>
      </c>
      <c r="AB798">
        <v>3772560</v>
      </c>
      <c r="AE798">
        <v>186960</v>
      </c>
      <c r="AF798">
        <v>3645712</v>
      </c>
      <c r="AI798" s="151">
        <v>193984</v>
      </c>
      <c r="AJ798" s="151">
        <v>3648128</v>
      </c>
      <c r="AM798" s="212">
        <v>182848</v>
      </c>
      <c r="AN798" s="212">
        <v>3601760</v>
      </c>
      <c r="AQ798" s="221">
        <v>172608</v>
      </c>
      <c r="AR798" s="221">
        <v>3622512</v>
      </c>
      <c r="AU798" s="223">
        <v>181696</v>
      </c>
      <c r="AV798" s="223">
        <v>3597040</v>
      </c>
      <c r="AY798">
        <f>A798+1999</f>
        <v>2009</v>
      </c>
      <c r="AZ798" t="str">
        <f>VLOOKUP(B798,$BF$2:$BJ$75,4)</f>
        <v>Interior TFLs</v>
      </c>
      <c r="BA798" t="str">
        <f>VLOOKUP(B798,$BF$2:$BK$75,2)</f>
        <v>InteriorTFLs</v>
      </c>
      <c r="BB798" t="str">
        <f>VLOOKUP(B798,$BF$2:$BK$75,3)</f>
        <v>Interior TFLs</v>
      </c>
      <c r="BC798">
        <f>IF(B798&lt;40,B798,IF(VLOOKUP(B798,$BF$2:$BO$75,10,FALSE)="I",40,41))</f>
        <v>40</v>
      </c>
    </row>
    <row r="799" spans="1:55" ht="15" x14ac:dyDescent="0.25">
      <c r="A799">
        <v>10</v>
      </c>
      <c r="B799">
        <v>40</v>
      </c>
      <c r="E799">
        <v>1652096</v>
      </c>
      <c r="F799">
        <v>4024432</v>
      </c>
      <c r="I799">
        <v>4264656</v>
      </c>
      <c r="J799">
        <v>7585024</v>
      </c>
      <c r="M799">
        <v>2933664</v>
      </c>
      <c r="N799">
        <v>4820912</v>
      </c>
      <c r="Q799">
        <v>3941552</v>
      </c>
      <c r="R799">
        <v>14286432</v>
      </c>
      <c r="U799">
        <v>1279664</v>
      </c>
      <c r="V799">
        <v>8116240</v>
      </c>
      <c r="W799">
        <v>3211232</v>
      </c>
      <c r="X799">
        <v>11040352</v>
      </c>
      <c r="AA799">
        <v>3184800</v>
      </c>
      <c r="AB799">
        <v>13624688</v>
      </c>
      <c r="AE799">
        <v>3097696</v>
      </c>
      <c r="AF799">
        <v>13416912</v>
      </c>
      <c r="AI799" s="151">
        <v>3128640</v>
      </c>
      <c r="AJ799" s="151">
        <v>13480288</v>
      </c>
      <c r="AM799" s="212">
        <v>3036768</v>
      </c>
      <c r="AN799" s="212">
        <v>13181344</v>
      </c>
      <c r="AQ799" s="221">
        <v>3055600</v>
      </c>
      <c r="AR799" s="221">
        <v>13239584</v>
      </c>
      <c r="AU799" s="223">
        <v>3047040</v>
      </c>
      <c r="AV799" s="223">
        <v>13274240</v>
      </c>
      <c r="AY799">
        <f>A799+1999</f>
        <v>2009</v>
      </c>
      <c r="AZ799" t="str">
        <f>VLOOKUP(B799,$BF$2:$BJ$75,4)</f>
        <v>Interior TFLs</v>
      </c>
      <c r="BA799" t="str">
        <f>VLOOKUP(B799,$BF$2:$BK$75,2)</f>
        <v>InteriorTFLs</v>
      </c>
      <c r="BB799" t="str">
        <f>VLOOKUP(B799,$BF$2:$BK$75,3)</f>
        <v>Interior TFLs</v>
      </c>
      <c r="BC799">
        <f>IF(B799&lt;40,B799,IF(VLOOKUP(B799,$BF$2:$BO$75,10,FALSE)="I",40,41))</f>
        <v>40</v>
      </c>
    </row>
    <row r="800" spans="1:55" ht="15" x14ac:dyDescent="0.25">
      <c r="A800">
        <v>10</v>
      </c>
      <c r="B800">
        <v>41</v>
      </c>
      <c r="E800">
        <v>0</v>
      </c>
      <c r="F800">
        <v>0</v>
      </c>
      <c r="I800">
        <v>0</v>
      </c>
      <c r="J800">
        <v>0</v>
      </c>
      <c r="M800">
        <v>0</v>
      </c>
      <c r="N800">
        <v>0</v>
      </c>
      <c r="Q800">
        <v>0</v>
      </c>
      <c r="R800">
        <v>0</v>
      </c>
      <c r="U800">
        <v>0</v>
      </c>
      <c r="V800">
        <v>0</v>
      </c>
      <c r="W800">
        <v>0</v>
      </c>
      <c r="X800">
        <v>0</v>
      </c>
      <c r="AA800">
        <v>0</v>
      </c>
      <c r="AB800">
        <v>0</v>
      </c>
      <c r="AE800">
        <v>0</v>
      </c>
      <c r="AF800">
        <v>0</v>
      </c>
      <c r="AI800" s="151">
        <v>0</v>
      </c>
      <c r="AJ800" s="151">
        <v>0</v>
      </c>
      <c r="AM800" s="212">
        <v>0</v>
      </c>
      <c r="AN800" s="212">
        <v>0</v>
      </c>
      <c r="AQ800" s="221">
        <v>0</v>
      </c>
      <c r="AR800" s="221">
        <v>0</v>
      </c>
      <c r="AU800" s="223">
        <v>0</v>
      </c>
      <c r="AV800" s="223">
        <v>0</v>
      </c>
      <c r="AY800">
        <f>A800+1999</f>
        <v>2009</v>
      </c>
      <c r="AZ800" t="str">
        <f>VLOOKUP(B800,$BF$2:$BJ$75,4)</f>
        <v>Coast TFLs</v>
      </c>
      <c r="BA800" t="str">
        <f>VLOOKUP(B800,$BF$2:$BK$75,2)</f>
        <v>CoastTFLs</v>
      </c>
      <c r="BB800" t="str">
        <f>VLOOKUP(B800,$BF$2:$BK$75,3)</f>
        <v>Coast TFLs</v>
      </c>
      <c r="BC800">
        <f>IF(B800&lt;40,B800,IF(VLOOKUP(B800,$BF$2:$BO$75,10,FALSE)="I",40,41))</f>
        <v>41</v>
      </c>
    </row>
    <row r="801" spans="1:55" ht="15" x14ac:dyDescent="0.25">
      <c r="A801">
        <v>10</v>
      </c>
      <c r="B801">
        <v>41</v>
      </c>
      <c r="E801">
        <v>0</v>
      </c>
      <c r="F801">
        <v>0</v>
      </c>
      <c r="I801">
        <v>0</v>
      </c>
      <c r="J801">
        <v>0</v>
      </c>
      <c r="M801">
        <v>0</v>
      </c>
      <c r="N801">
        <v>0</v>
      </c>
      <c r="Q801">
        <v>0</v>
      </c>
      <c r="R801">
        <v>0</v>
      </c>
      <c r="U801">
        <v>0</v>
      </c>
      <c r="V801">
        <v>0</v>
      </c>
      <c r="W801">
        <v>0</v>
      </c>
      <c r="X801">
        <v>0</v>
      </c>
      <c r="AA801">
        <v>0</v>
      </c>
      <c r="AB801">
        <v>0</v>
      </c>
      <c r="AE801">
        <v>0</v>
      </c>
      <c r="AF801">
        <v>0</v>
      </c>
      <c r="AI801" s="151">
        <v>0</v>
      </c>
      <c r="AJ801" s="151">
        <v>0</v>
      </c>
      <c r="AM801" s="212">
        <v>0</v>
      </c>
      <c r="AN801" s="212">
        <v>0</v>
      </c>
      <c r="AQ801" s="221">
        <v>0</v>
      </c>
      <c r="AR801" s="221">
        <v>0</v>
      </c>
      <c r="AU801" s="223">
        <v>0</v>
      </c>
      <c r="AV801" s="223">
        <v>0</v>
      </c>
      <c r="AY801">
        <f>A801+1999</f>
        <v>2009</v>
      </c>
      <c r="AZ801" t="str">
        <f>VLOOKUP(B801,$BF$2:$BJ$75,4)</f>
        <v>Coast TFLs</v>
      </c>
      <c r="BA801" t="str">
        <f>VLOOKUP(B801,$BF$2:$BK$75,2)</f>
        <v>CoastTFLs</v>
      </c>
      <c r="BB801" t="str">
        <f>VLOOKUP(B801,$BF$2:$BK$75,3)</f>
        <v>Coast TFLs</v>
      </c>
      <c r="BC801">
        <f>IF(B801&lt;40,B801,IF(VLOOKUP(B801,$BF$2:$BO$75,10,FALSE)="I",40,41))</f>
        <v>41</v>
      </c>
    </row>
    <row r="802" spans="1:55" ht="15" x14ac:dyDescent="0.25">
      <c r="A802">
        <v>10</v>
      </c>
      <c r="B802">
        <v>41</v>
      </c>
      <c r="E802">
        <v>0</v>
      </c>
      <c r="F802">
        <v>0</v>
      </c>
      <c r="I802">
        <v>0</v>
      </c>
      <c r="J802">
        <v>0</v>
      </c>
      <c r="M802">
        <v>0</v>
      </c>
      <c r="N802">
        <v>0</v>
      </c>
      <c r="Q802">
        <v>0</v>
      </c>
      <c r="R802">
        <v>0</v>
      </c>
      <c r="U802">
        <v>0</v>
      </c>
      <c r="V802">
        <v>0</v>
      </c>
      <c r="W802">
        <v>0</v>
      </c>
      <c r="X802">
        <v>0</v>
      </c>
      <c r="AA802">
        <v>0</v>
      </c>
      <c r="AB802">
        <v>0</v>
      </c>
      <c r="AE802">
        <v>0</v>
      </c>
      <c r="AF802">
        <v>0</v>
      </c>
      <c r="AI802" s="151">
        <v>0</v>
      </c>
      <c r="AJ802" s="151">
        <v>0</v>
      </c>
      <c r="AM802" s="212">
        <v>0</v>
      </c>
      <c r="AN802" s="212">
        <v>0</v>
      </c>
      <c r="AQ802" s="221">
        <v>0</v>
      </c>
      <c r="AR802" s="221">
        <v>0</v>
      </c>
      <c r="AU802" s="223">
        <v>0</v>
      </c>
      <c r="AV802" s="223">
        <v>0</v>
      </c>
      <c r="AY802">
        <f>A802+1999</f>
        <v>2009</v>
      </c>
      <c r="AZ802" t="str">
        <f>VLOOKUP(B802,$BF$2:$BJ$75,4)</f>
        <v>Coast TFLs</v>
      </c>
      <c r="BA802" t="str">
        <f>VLOOKUP(B802,$BF$2:$BK$75,2)</f>
        <v>CoastTFLs</v>
      </c>
      <c r="BB802" t="str">
        <f>VLOOKUP(B802,$BF$2:$BK$75,3)</f>
        <v>Coast TFLs</v>
      </c>
      <c r="BC802">
        <f>IF(B802&lt;40,B802,IF(VLOOKUP(B802,$BF$2:$BO$75,10,FALSE)="I",40,41))</f>
        <v>41</v>
      </c>
    </row>
    <row r="803" spans="1:55" ht="15" x14ac:dyDescent="0.25">
      <c r="A803">
        <v>10</v>
      </c>
      <c r="B803">
        <v>41</v>
      </c>
      <c r="E803">
        <v>0</v>
      </c>
      <c r="F803">
        <v>0</v>
      </c>
      <c r="I803">
        <v>0</v>
      </c>
      <c r="J803">
        <v>0</v>
      </c>
      <c r="M803">
        <v>0</v>
      </c>
      <c r="N803">
        <v>0</v>
      </c>
      <c r="Q803">
        <v>0</v>
      </c>
      <c r="R803">
        <v>0</v>
      </c>
      <c r="U803">
        <v>0</v>
      </c>
      <c r="V803">
        <v>0</v>
      </c>
      <c r="W803">
        <v>0</v>
      </c>
      <c r="X803">
        <v>0</v>
      </c>
      <c r="AA803">
        <v>0</v>
      </c>
      <c r="AB803">
        <v>0</v>
      </c>
      <c r="AE803">
        <v>0</v>
      </c>
      <c r="AF803">
        <v>0</v>
      </c>
      <c r="AI803" s="151">
        <v>0</v>
      </c>
      <c r="AJ803" s="151">
        <v>0</v>
      </c>
      <c r="AM803" s="212">
        <v>0</v>
      </c>
      <c r="AN803" s="212">
        <v>0</v>
      </c>
      <c r="AQ803" s="221">
        <v>0</v>
      </c>
      <c r="AR803" s="221">
        <v>0</v>
      </c>
      <c r="AU803" s="223">
        <v>0</v>
      </c>
      <c r="AV803" s="223">
        <v>0</v>
      </c>
      <c r="AY803">
        <f>A803+1999</f>
        <v>2009</v>
      </c>
      <c r="AZ803" t="str">
        <f>VLOOKUP(B803,$BF$2:$BJ$75,4)</f>
        <v>Coast TFLs</v>
      </c>
      <c r="BA803" t="str">
        <f>VLOOKUP(B803,$BF$2:$BK$75,2)</f>
        <v>CoastTFLs</v>
      </c>
      <c r="BB803" t="str">
        <f>VLOOKUP(B803,$BF$2:$BK$75,3)</f>
        <v>Coast TFLs</v>
      </c>
      <c r="BC803">
        <f>IF(B803&lt;40,B803,IF(VLOOKUP(B803,$BF$2:$BO$75,10,FALSE)="I",40,41))</f>
        <v>41</v>
      </c>
    </row>
    <row r="804" spans="1:55" ht="15" x14ac:dyDescent="0.25">
      <c r="A804">
        <v>10</v>
      </c>
      <c r="B804">
        <v>41</v>
      </c>
      <c r="E804">
        <v>0</v>
      </c>
      <c r="F804">
        <v>0</v>
      </c>
      <c r="I804">
        <v>0</v>
      </c>
      <c r="J804">
        <v>0</v>
      </c>
      <c r="M804">
        <v>0</v>
      </c>
      <c r="N804">
        <v>0</v>
      </c>
      <c r="Q804">
        <v>0</v>
      </c>
      <c r="R804">
        <v>0</v>
      </c>
      <c r="U804">
        <v>0</v>
      </c>
      <c r="V804">
        <v>0</v>
      </c>
      <c r="W804">
        <v>0</v>
      </c>
      <c r="X804">
        <v>0</v>
      </c>
      <c r="AA804">
        <v>0</v>
      </c>
      <c r="AB804">
        <v>0</v>
      </c>
      <c r="AE804">
        <v>0</v>
      </c>
      <c r="AF804">
        <v>0</v>
      </c>
      <c r="AI804" s="151">
        <v>0</v>
      </c>
      <c r="AJ804" s="151">
        <v>0</v>
      </c>
      <c r="AM804" s="212">
        <v>0</v>
      </c>
      <c r="AN804" s="212">
        <v>0</v>
      </c>
      <c r="AQ804" s="221">
        <v>0</v>
      </c>
      <c r="AR804" s="221">
        <v>0</v>
      </c>
      <c r="AU804" s="223">
        <v>0</v>
      </c>
      <c r="AV804" s="223">
        <v>0</v>
      </c>
      <c r="AY804">
        <f>A804+1999</f>
        <v>2009</v>
      </c>
      <c r="AZ804" t="str">
        <f>VLOOKUP(B804,$BF$2:$BJ$75,4)</f>
        <v>Coast TFLs</v>
      </c>
      <c r="BA804" t="str">
        <f>VLOOKUP(B804,$BF$2:$BK$75,2)</f>
        <v>CoastTFLs</v>
      </c>
      <c r="BB804" t="str">
        <f>VLOOKUP(B804,$BF$2:$BK$75,3)</f>
        <v>Coast TFLs</v>
      </c>
      <c r="BC804">
        <f>IF(B804&lt;40,B804,IF(VLOOKUP(B804,$BF$2:$BO$75,10,FALSE)="I",40,41))</f>
        <v>41</v>
      </c>
    </row>
    <row r="805" spans="1:55" ht="15" x14ac:dyDescent="0.25">
      <c r="A805">
        <v>10</v>
      </c>
      <c r="B805">
        <v>41</v>
      </c>
      <c r="E805">
        <v>0</v>
      </c>
      <c r="F805">
        <v>0</v>
      </c>
      <c r="I805">
        <v>0</v>
      </c>
      <c r="J805">
        <v>0</v>
      </c>
      <c r="M805">
        <v>0</v>
      </c>
      <c r="N805">
        <v>0</v>
      </c>
      <c r="Q805">
        <v>0</v>
      </c>
      <c r="R805">
        <v>0</v>
      </c>
      <c r="U805">
        <v>0</v>
      </c>
      <c r="V805">
        <v>0</v>
      </c>
      <c r="W805">
        <v>0</v>
      </c>
      <c r="X805">
        <v>0</v>
      </c>
      <c r="AA805">
        <v>0</v>
      </c>
      <c r="AB805">
        <v>0</v>
      </c>
      <c r="AE805">
        <v>0</v>
      </c>
      <c r="AF805">
        <v>0</v>
      </c>
      <c r="AI805" s="151">
        <v>0</v>
      </c>
      <c r="AJ805" s="151">
        <v>0</v>
      </c>
      <c r="AM805" s="212">
        <v>0</v>
      </c>
      <c r="AN805" s="212">
        <v>0</v>
      </c>
      <c r="AQ805" s="221">
        <v>0</v>
      </c>
      <c r="AR805" s="221">
        <v>0</v>
      </c>
      <c r="AU805" s="223">
        <v>0</v>
      </c>
      <c r="AV805" s="223">
        <v>0</v>
      </c>
      <c r="AY805">
        <f>A805+1999</f>
        <v>2009</v>
      </c>
      <c r="AZ805" t="str">
        <f>VLOOKUP(B805,$BF$2:$BJ$75,4)</f>
        <v>Coast TFLs</v>
      </c>
      <c r="BA805" t="str">
        <f>VLOOKUP(B805,$BF$2:$BK$75,2)</f>
        <v>CoastTFLs</v>
      </c>
      <c r="BB805" t="str">
        <f>VLOOKUP(B805,$BF$2:$BK$75,3)</f>
        <v>Coast TFLs</v>
      </c>
      <c r="BC805">
        <f>IF(B805&lt;40,B805,IF(VLOOKUP(B805,$BF$2:$BO$75,10,FALSE)="I",40,41))</f>
        <v>41</v>
      </c>
    </row>
    <row r="806" spans="1:55" ht="15" x14ac:dyDescent="0.25">
      <c r="A806">
        <v>10</v>
      </c>
      <c r="B806">
        <v>41</v>
      </c>
      <c r="E806">
        <v>0</v>
      </c>
      <c r="F806">
        <v>0</v>
      </c>
      <c r="I806">
        <v>0</v>
      </c>
      <c r="J806">
        <v>208</v>
      </c>
      <c r="M806">
        <v>1200</v>
      </c>
      <c r="N806">
        <v>1456</v>
      </c>
      <c r="Q806">
        <v>0</v>
      </c>
      <c r="R806">
        <v>0</v>
      </c>
      <c r="U806">
        <v>208</v>
      </c>
      <c r="V806">
        <v>208</v>
      </c>
      <c r="W806">
        <v>0</v>
      </c>
      <c r="X806">
        <v>96</v>
      </c>
      <c r="AA806">
        <v>0</v>
      </c>
      <c r="AB806">
        <v>96</v>
      </c>
      <c r="AE806">
        <v>0</v>
      </c>
      <c r="AF806">
        <v>0</v>
      </c>
      <c r="AI806" s="151">
        <v>0</v>
      </c>
      <c r="AJ806" s="151">
        <v>0</v>
      </c>
      <c r="AM806" s="212">
        <v>0</v>
      </c>
      <c r="AN806" s="212">
        <v>0</v>
      </c>
      <c r="AQ806" s="221">
        <v>0</v>
      </c>
      <c r="AR806" s="221">
        <v>0</v>
      </c>
      <c r="AU806" s="223">
        <v>0</v>
      </c>
      <c r="AV806" s="223">
        <v>0</v>
      </c>
      <c r="AY806">
        <f>A806+1999</f>
        <v>2009</v>
      </c>
      <c r="AZ806" t="str">
        <f>VLOOKUP(B806,$BF$2:$BJ$75,4)</f>
        <v>Coast TFLs</v>
      </c>
      <c r="BA806" t="str">
        <f>VLOOKUP(B806,$BF$2:$BK$75,2)</f>
        <v>CoastTFLs</v>
      </c>
      <c r="BB806" t="str">
        <f>VLOOKUP(B806,$BF$2:$BK$75,3)</f>
        <v>Coast TFLs</v>
      </c>
      <c r="BC806">
        <f>IF(B806&lt;40,B806,IF(VLOOKUP(B806,$BF$2:$BO$75,10,FALSE)="I",40,41))</f>
        <v>41</v>
      </c>
    </row>
    <row r="807" spans="1:55" ht="15" x14ac:dyDescent="0.25">
      <c r="A807">
        <v>10</v>
      </c>
      <c r="B807">
        <v>41</v>
      </c>
      <c r="E807">
        <v>0</v>
      </c>
      <c r="F807">
        <v>0</v>
      </c>
      <c r="I807">
        <v>0</v>
      </c>
      <c r="J807">
        <v>0</v>
      </c>
      <c r="M807">
        <v>0</v>
      </c>
      <c r="N807">
        <v>0</v>
      </c>
      <c r="Q807">
        <v>0</v>
      </c>
      <c r="R807">
        <v>0</v>
      </c>
      <c r="U807">
        <v>0</v>
      </c>
      <c r="V807">
        <v>0</v>
      </c>
      <c r="W807">
        <v>0</v>
      </c>
      <c r="X807">
        <v>0</v>
      </c>
      <c r="AA807">
        <v>0</v>
      </c>
      <c r="AB807">
        <v>0</v>
      </c>
      <c r="AE807">
        <v>0</v>
      </c>
      <c r="AF807">
        <v>0</v>
      </c>
      <c r="AI807" s="151">
        <v>0</v>
      </c>
      <c r="AJ807" s="151">
        <v>0</v>
      </c>
      <c r="AM807" s="212">
        <v>0</v>
      </c>
      <c r="AN807" s="212">
        <v>0</v>
      </c>
      <c r="AQ807" s="221">
        <v>0</v>
      </c>
      <c r="AR807" s="221">
        <v>0</v>
      </c>
      <c r="AU807" s="223">
        <v>0</v>
      </c>
      <c r="AV807" s="223">
        <v>0</v>
      </c>
      <c r="AY807">
        <f>A807+1999</f>
        <v>2009</v>
      </c>
      <c r="AZ807" t="str">
        <f>VLOOKUP(B807,$BF$2:$BJ$75,4)</f>
        <v>Coast TFLs</v>
      </c>
      <c r="BA807" t="str">
        <f>VLOOKUP(B807,$BF$2:$BK$75,2)</f>
        <v>CoastTFLs</v>
      </c>
      <c r="BB807" t="str">
        <f>VLOOKUP(B807,$BF$2:$BK$75,3)</f>
        <v>Coast TFLs</v>
      </c>
      <c r="BC807">
        <f>IF(B807&lt;40,B807,IF(VLOOKUP(B807,$BF$2:$BO$75,10,FALSE)="I",40,41))</f>
        <v>41</v>
      </c>
    </row>
    <row r="808" spans="1:55" ht="15" x14ac:dyDescent="0.25">
      <c r="A808">
        <v>10</v>
      </c>
      <c r="B808">
        <v>41</v>
      </c>
      <c r="E808">
        <v>0</v>
      </c>
      <c r="F808">
        <v>0</v>
      </c>
      <c r="I808">
        <v>0</v>
      </c>
      <c r="J808">
        <v>0</v>
      </c>
      <c r="M808">
        <v>272</v>
      </c>
      <c r="N808">
        <v>272</v>
      </c>
      <c r="Q808">
        <v>0</v>
      </c>
      <c r="R808">
        <v>0</v>
      </c>
      <c r="U808">
        <v>0</v>
      </c>
      <c r="V808">
        <v>0</v>
      </c>
      <c r="W808">
        <v>0</v>
      </c>
      <c r="X808">
        <v>0</v>
      </c>
      <c r="AA808">
        <v>0</v>
      </c>
      <c r="AB808">
        <v>0</v>
      </c>
      <c r="AE808">
        <v>0</v>
      </c>
      <c r="AF808">
        <v>0</v>
      </c>
      <c r="AI808" s="151">
        <v>0</v>
      </c>
      <c r="AJ808" s="151">
        <v>0</v>
      </c>
      <c r="AM808" s="212">
        <v>0</v>
      </c>
      <c r="AN808" s="212">
        <v>0</v>
      </c>
      <c r="AQ808" s="221">
        <v>0</v>
      </c>
      <c r="AR808" s="221">
        <v>0</v>
      </c>
      <c r="AU808" s="223">
        <v>0</v>
      </c>
      <c r="AV808" s="223">
        <v>0</v>
      </c>
      <c r="AY808">
        <f>A808+1999</f>
        <v>2009</v>
      </c>
      <c r="AZ808" t="str">
        <f>VLOOKUP(B808,$BF$2:$BJ$75,4)</f>
        <v>Coast TFLs</v>
      </c>
      <c r="BA808" t="str">
        <f>VLOOKUP(B808,$BF$2:$BK$75,2)</f>
        <v>CoastTFLs</v>
      </c>
      <c r="BB808" t="str">
        <f>VLOOKUP(B808,$BF$2:$BK$75,3)</f>
        <v>Coast TFLs</v>
      </c>
      <c r="BC808">
        <f>IF(B808&lt;40,B808,IF(VLOOKUP(B808,$BF$2:$BO$75,10,FALSE)="I",40,41))</f>
        <v>41</v>
      </c>
    </row>
    <row r="809" spans="1:55" ht="15" x14ac:dyDescent="0.25">
      <c r="A809">
        <v>10</v>
      </c>
      <c r="B809">
        <v>41</v>
      </c>
      <c r="E809">
        <v>0</v>
      </c>
      <c r="F809">
        <v>0</v>
      </c>
      <c r="I809">
        <v>0</v>
      </c>
      <c r="J809">
        <v>0</v>
      </c>
      <c r="M809">
        <v>0</v>
      </c>
      <c r="N809">
        <v>0</v>
      </c>
      <c r="Q809">
        <v>0</v>
      </c>
      <c r="R809">
        <v>0</v>
      </c>
      <c r="U809">
        <v>0</v>
      </c>
      <c r="V809">
        <v>0</v>
      </c>
      <c r="W809">
        <v>0</v>
      </c>
      <c r="X809">
        <v>0</v>
      </c>
      <c r="AA809">
        <v>0</v>
      </c>
      <c r="AB809">
        <v>0</v>
      </c>
      <c r="AE809">
        <v>0</v>
      </c>
      <c r="AF809">
        <v>0</v>
      </c>
      <c r="AI809" s="151">
        <v>0</v>
      </c>
      <c r="AJ809" s="151">
        <v>0</v>
      </c>
      <c r="AM809" s="212">
        <v>0</v>
      </c>
      <c r="AN809" s="212">
        <v>0</v>
      </c>
      <c r="AQ809" s="221">
        <v>0</v>
      </c>
      <c r="AR809" s="221">
        <v>0</v>
      </c>
      <c r="AU809" s="223">
        <v>0</v>
      </c>
      <c r="AV809" s="223">
        <v>0</v>
      </c>
      <c r="AY809">
        <f>A809+1999</f>
        <v>2009</v>
      </c>
      <c r="AZ809" t="str">
        <f>VLOOKUP(B809,$BF$2:$BJ$75,4)</f>
        <v>Coast TFLs</v>
      </c>
      <c r="BA809" t="str">
        <f>VLOOKUP(B809,$BF$2:$BK$75,2)</f>
        <v>CoastTFLs</v>
      </c>
      <c r="BB809" t="str">
        <f>VLOOKUP(B809,$BF$2:$BK$75,3)</f>
        <v>Coast TFLs</v>
      </c>
      <c r="BC809">
        <f>IF(B809&lt;40,B809,IF(VLOOKUP(B809,$BF$2:$BO$75,10,FALSE)="I",40,41))</f>
        <v>41</v>
      </c>
    </row>
    <row r="810" spans="1:55" ht="15" x14ac:dyDescent="0.25">
      <c r="A810">
        <v>10</v>
      </c>
      <c r="B810">
        <v>41</v>
      </c>
      <c r="E810">
        <v>0</v>
      </c>
      <c r="F810">
        <v>0</v>
      </c>
      <c r="I810">
        <v>0</v>
      </c>
      <c r="J810">
        <v>0</v>
      </c>
      <c r="M810">
        <v>0</v>
      </c>
      <c r="N810">
        <v>0</v>
      </c>
      <c r="Q810">
        <v>0</v>
      </c>
      <c r="R810">
        <v>0</v>
      </c>
      <c r="U810">
        <v>0</v>
      </c>
      <c r="V810">
        <v>0</v>
      </c>
      <c r="W810">
        <v>0</v>
      </c>
      <c r="X810">
        <v>0</v>
      </c>
      <c r="AA810">
        <v>0</v>
      </c>
      <c r="AB810">
        <v>0</v>
      </c>
      <c r="AE810">
        <v>0</v>
      </c>
      <c r="AF810">
        <v>0</v>
      </c>
      <c r="AI810" s="151">
        <v>0</v>
      </c>
      <c r="AJ810" s="151">
        <v>0</v>
      </c>
      <c r="AM810" s="212">
        <v>0</v>
      </c>
      <c r="AN810" s="212">
        <v>0</v>
      </c>
      <c r="AQ810" s="221">
        <v>0</v>
      </c>
      <c r="AR810" s="221">
        <v>0</v>
      </c>
      <c r="AU810" s="223">
        <v>0</v>
      </c>
      <c r="AV810" s="223">
        <v>0</v>
      </c>
      <c r="AY810">
        <f>A810+1999</f>
        <v>2009</v>
      </c>
      <c r="AZ810" t="str">
        <f>VLOOKUP(B810,$BF$2:$BJ$75,4)</f>
        <v>Coast TFLs</v>
      </c>
      <c r="BA810" t="str">
        <f>VLOOKUP(B810,$BF$2:$BK$75,2)</f>
        <v>CoastTFLs</v>
      </c>
      <c r="BB810" t="str">
        <f>VLOOKUP(B810,$BF$2:$BK$75,3)</f>
        <v>Coast TFLs</v>
      </c>
      <c r="BC810">
        <f>IF(B810&lt;40,B810,IF(VLOOKUP(B810,$BF$2:$BO$75,10,FALSE)="I",40,41))</f>
        <v>41</v>
      </c>
    </row>
    <row r="811" spans="1:55" ht="15" x14ac:dyDescent="0.25">
      <c r="A811">
        <v>10</v>
      </c>
      <c r="B811">
        <v>41</v>
      </c>
      <c r="E811">
        <v>0</v>
      </c>
      <c r="F811">
        <v>0</v>
      </c>
      <c r="I811">
        <v>0</v>
      </c>
      <c r="J811">
        <v>0</v>
      </c>
      <c r="M811">
        <v>0</v>
      </c>
      <c r="N811">
        <v>0</v>
      </c>
      <c r="Q811">
        <v>0</v>
      </c>
      <c r="R811">
        <v>0</v>
      </c>
      <c r="U811">
        <v>0</v>
      </c>
      <c r="V811">
        <v>0</v>
      </c>
      <c r="W811">
        <v>0</v>
      </c>
      <c r="X811">
        <v>0</v>
      </c>
      <c r="AA811">
        <v>0</v>
      </c>
      <c r="AB811">
        <v>0</v>
      </c>
      <c r="AE811">
        <v>0</v>
      </c>
      <c r="AF811">
        <v>0</v>
      </c>
      <c r="AI811" s="151">
        <v>0</v>
      </c>
      <c r="AJ811" s="151">
        <v>0</v>
      </c>
      <c r="AM811" s="212">
        <v>0</v>
      </c>
      <c r="AN811" s="212">
        <v>0</v>
      </c>
      <c r="AQ811" s="221">
        <v>0</v>
      </c>
      <c r="AR811" s="221">
        <v>0</v>
      </c>
      <c r="AU811" s="223">
        <v>0</v>
      </c>
      <c r="AV811" s="223">
        <v>0</v>
      </c>
      <c r="AY811">
        <f>A811+1999</f>
        <v>2009</v>
      </c>
      <c r="AZ811" t="str">
        <f>VLOOKUP(B811,$BF$2:$BJ$75,4)</f>
        <v>Coast TFLs</v>
      </c>
      <c r="BA811" t="str">
        <f>VLOOKUP(B811,$BF$2:$BK$75,2)</f>
        <v>CoastTFLs</v>
      </c>
      <c r="BB811" t="str">
        <f>VLOOKUP(B811,$BF$2:$BK$75,3)</f>
        <v>Coast TFLs</v>
      </c>
      <c r="BC811">
        <f>IF(B811&lt;40,B811,IF(VLOOKUP(B811,$BF$2:$BO$75,10,FALSE)="I",40,41))</f>
        <v>41</v>
      </c>
    </row>
    <row r="812" spans="1:55" ht="15" x14ac:dyDescent="0.25">
      <c r="A812">
        <v>10</v>
      </c>
      <c r="B812">
        <v>41</v>
      </c>
      <c r="E812">
        <v>0</v>
      </c>
      <c r="F812">
        <v>0</v>
      </c>
      <c r="I812">
        <v>0</v>
      </c>
      <c r="J812">
        <v>0</v>
      </c>
      <c r="M812">
        <v>0</v>
      </c>
      <c r="N812">
        <v>0</v>
      </c>
      <c r="Q812">
        <v>16</v>
      </c>
      <c r="R812">
        <v>16</v>
      </c>
      <c r="U812">
        <v>0</v>
      </c>
      <c r="V812">
        <v>0</v>
      </c>
      <c r="W812">
        <v>0</v>
      </c>
      <c r="X812">
        <v>0</v>
      </c>
      <c r="AA812">
        <v>0</v>
      </c>
      <c r="AB812">
        <v>0</v>
      </c>
      <c r="AE812">
        <v>0</v>
      </c>
      <c r="AF812">
        <v>0</v>
      </c>
      <c r="AI812" s="151">
        <v>0</v>
      </c>
      <c r="AJ812" s="151">
        <v>0</v>
      </c>
      <c r="AM812" s="212">
        <v>0</v>
      </c>
      <c r="AN812" s="212">
        <v>0</v>
      </c>
      <c r="AQ812" s="221">
        <v>0</v>
      </c>
      <c r="AR812" s="221">
        <v>0</v>
      </c>
      <c r="AU812" s="223">
        <v>0</v>
      </c>
      <c r="AV812" s="223">
        <v>0</v>
      </c>
      <c r="AY812">
        <f>A812+1999</f>
        <v>2009</v>
      </c>
      <c r="AZ812" t="str">
        <f>VLOOKUP(B812,$BF$2:$BJ$75,4)</f>
        <v>Coast TFLs</v>
      </c>
      <c r="BA812" t="str">
        <f>VLOOKUP(B812,$BF$2:$BK$75,2)</f>
        <v>CoastTFLs</v>
      </c>
      <c r="BB812" t="str">
        <f>VLOOKUP(B812,$BF$2:$BK$75,3)</f>
        <v>Coast TFLs</v>
      </c>
      <c r="BC812">
        <f>IF(B812&lt;40,B812,IF(VLOOKUP(B812,$BF$2:$BO$75,10,FALSE)="I",40,41))</f>
        <v>41</v>
      </c>
    </row>
    <row r="813" spans="1:55" ht="15" x14ac:dyDescent="0.25">
      <c r="A813">
        <v>10</v>
      </c>
      <c r="B813">
        <v>41</v>
      </c>
      <c r="E813">
        <v>0</v>
      </c>
      <c r="F813">
        <v>0</v>
      </c>
      <c r="I813">
        <v>0</v>
      </c>
      <c r="J813">
        <v>0</v>
      </c>
      <c r="M813">
        <v>0</v>
      </c>
      <c r="N813">
        <v>0</v>
      </c>
      <c r="Q813">
        <v>0</v>
      </c>
      <c r="R813">
        <v>0</v>
      </c>
      <c r="U813">
        <v>0</v>
      </c>
      <c r="V813">
        <v>0</v>
      </c>
      <c r="W813">
        <v>0</v>
      </c>
      <c r="X813">
        <v>0</v>
      </c>
      <c r="AA813">
        <v>0</v>
      </c>
      <c r="AB813">
        <v>0</v>
      </c>
      <c r="AE813">
        <v>0</v>
      </c>
      <c r="AF813">
        <v>0</v>
      </c>
      <c r="AI813" s="151">
        <v>0</v>
      </c>
      <c r="AJ813" s="151">
        <v>0</v>
      </c>
      <c r="AM813" s="212">
        <v>0</v>
      </c>
      <c r="AN813" s="212">
        <v>0</v>
      </c>
      <c r="AQ813" s="221">
        <v>0</v>
      </c>
      <c r="AR813" s="221">
        <v>0</v>
      </c>
      <c r="AU813" s="223">
        <v>0</v>
      </c>
      <c r="AV813" s="223">
        <v>0</v>
      </c>
      <c r="AY813">
        <f>A813+1999</f>
        <v>2009</v>
      </c>
      <c r="AZ813" t="str">
        <f>VLOOKUP(B813,$BF$2:$BJ$75,4)</f>
        <v>Coast TFLs</v>
      </c>
      <c r="BA813" t="str">
        <f>VLOOKUP(B813,$BF$2:$BK$75,2)</f>
        <v>CoastTFLs</v>
      </c>
      <c r="BB813" t="str">
        <f>VLOOKUP(B813,$BF$2:$BK$75,3)</f>
        <v>Coast TFLs</v>
      </c>
      <c r="BC813">
        <f>IF(B813&lt;40,B813,IF(VLOOKUP(B813,$BF$2:$BO$75,10,FALSE)="I",40,41))</f>
        <v>41</v>
      </c>
    </row>
    <row r="814" spans="1:55" ht="15" x14ac:dyDescent="0.25">
      <c r="A814">
        <v>10</v>
      </c>
      <c r="B814">
        <v>41</v>
      </c>
      <c r="E814">
        <v>0</v>
      </c>
      <c r="F814">
        <v>0</v>
      </c>
      <c r="I814">
        <v>0</v>
      </c>
      <c r="J814">
        <v>0</v>
      </c>
      <c r="M814">
        <v>0</v>
      </c>
      <c r="N814">
        <v>0</v>
      </c>
      <c r="Q814">
        <v>0</v>
      </c>
      <c r="R814">
        <v>0</v>
      </c>
      <c r="U814">
        <v>0</v>
      </c>
      <c r="V814">
        <v>0</v>
      </c>
      <c r="W814">
        <v>0</v>
      </c>
      <c r="X814">
        <v>0</v>
      </c>
      <c r="AA814">
        <v>0</v>
      </c>
      <c r="AB814">
        <v>0</v>
      </c>
      <c r="AE814">
        <v>0</v>
      </c>
      <c r="AF814">
        <v>0</v>
      </c>
      <c r="AI814" s="151">
        <v>0</v>
      </c>
      <c r="AJ814" s="151">
        <v>0</v>
      </c>
      <c r="AM814" s="212">
        <v>0</v>
      </c>
      <c r="AN814" s="212">
        <v>0</v>
      </c>
      <c r="AQ814" s="221">
        <v>0</v>
      </c>
      <c r="AR814" s="221">
        <v>0</v>
      </c>
      <c r="AU814" s="223">
        <v>0</v>
      </c>
      <c r="AV814" s="223">
        <v>0</v>
      </c>
      <c r="AY814">
        <f>A814+1999</f>
        <v>2009</v>
      </c>
      <c r="AZ814" t="str">
        <f>VLOOKUP(B814,$BF$2:$BJ$75,4)</f>
        <v>Coast TFLs</v>
      </c>
      <c r="BA814" t="str">
        <f>VLOOKUP(B814,$BF$2:$BK$75,2)</f>
        <v>CoastTFLs</v>
      </c>
      <c r="BB814" t="str">
        <f>VLOOKUP(B814,$BF$2:$BK$75,3)</f>
        <v>Coast TFLs</v>
      </c>
      <c r="BC814">
        <f>IF(B814&lt;40,B814,IF(VLOOKUP(B814,$BF$2:$BO$75,10,FALSE)="I",40,41))</f>
        <v>41</v>
      </c>
    </row>
    <row r="815" spans="1:55" ht="15" x14ac:dyDescent="0.25">
      <c r="A815">
        <v>10</v>
      </c>
      <c r="B815">
        <v>41</v>
      </c>
      <c r="E815">
        <v>0</v>
      </c>
      <c r="F815">
        <v>0</v>
      </c>
      <c r="I815">
        <v>0</v>
      </c>
      <c r="J815">
        <v>0</v>
      </c>
      <c r="M815">
        <v>0</v>
      </c>
      <c r="N815">
        <v>0</v>
      </c>
      <c r="Q815">
        <v>0</v>
      </c>
      <c r="R815">
        <v>0</v>
      </c>
      <c r="U815">
        <v>0</v>
      </c>
      <c r="V815">
        <v>0</v>
      </c>
      <c r="W815">
        <v>0</v>
      </c>
      <c r="X815">
        <v>0</v>
      </c>
      <c r="AA815">
        <v>0</v>
      </c>
      <c r="AB815">
        <v>0</v>
      </c>
      <c r="AE815">
        <v>0</v>
      </c>
      <c r="AF815">
        <v>0</v>
      </c>
      <c r="AI815" s="151">
        <v>0</v>
      </c>
      <c r="AJ815" s="151">
        <v>0</v>
      </c>
      <c r="AM815" s="212">
        <v>0</v>
      </c>
      <c r="AN815" s="212">
        <v>0</v>
      </c>
      <c r="AQ815" s="221">
        <v>0</v>
      </c>
      <c r="AR815" s="221">
        <v>0</v>
      </c>
      <c r="AU815" s="223">
        <v>0</v>
      </c>
      <c r="AV815" s="223">
        <v>0</v>
      </c>
      <c r="AY815">
        <f>A815+1999</f>
        <v>2009</v>
      </c>
      <c r="AZ815" t="str">
        <f>VLOOKUP(B815,$BF$2:$BJ$75,4)</f>
        <v>Coast TFLs</v>
      </c>
      <c r="BA815" t="str">
        <f>VLOOKUP(B815,$BF$2:$BK$75,2)</f>
        <v>CoastTFLs</v>
      </c>
      <c r="BB815" t="str">
        <f>VLOOKUP(B815,$BF$2:$BK$75,3)</f>
        <v>Coast TFLs</v>
      </c>
      <c r="BC815">
        <f>IF(B815&lt;40,B815,IF(VLOOKUP(B815,$BF$2:$BO$75,10,FALSE)="I",40,41))</f>
        <v>41</v>
      </c>
    </row>
    <row r="816" spans="1:55" ht="15" x14ac:dyDescent="0.25">
      <c r="A816">
        <v>11</v>
      </c>
      <c r="B816">
        <v>1</v>
      </c>
      <c r="E816">
        <v>4761088</v>
      </c>
      <c r="F816">
        <v>40710544</v>
      </c>
      <c r="I816">
        <v>1296944</v>
      </c>
      <c r="J816">
        <v>46048112</v>
      </c>
      <c r="M816">
        <v>1054320</v>
      </c>
      <c r="N816">
        <v>44973424</v>
      </c>
      <c r="Q816">
        <v>725312</v>
      </c>
      <c r="R816">
        <v>44058928</v>
      </c>
      <c r="U816">
        <v>422880</v>
      </c>
      <c r="V816">
        <v>42627408</v>
      </c>
      <c r="Y816">
        <v>44208</v>
      </c>
      <c r="Z816">
        <v>41728784</v>
      </c>
      <c r="AA816">
        <v>9632</v>
      </c>
      <c r="AB816">
        <v>41634256</v>
      </c>
      <c r="AE816">
        <v>10224</v>
      </c>
      <c r="AF816">
        <v>41529456</v>
      </c>
      <c r="AI816" s="151">
        <v>11008</v>
      </c>
      <c r="AJ816" s="151">
        <v>41480544</v>
      </c>
      <c r="AM816" s="212">
        <v>8912</v>
      </c>
      <c r="AN816" s="212">
        <v>41481680</v>
      </c>
      <c r="AQ816" s="221">
        <v>8496</v>
      </c>
      <c r="AR816" s="221">
        <v>41442560</v>
      </c>
      <c r="AU816" s="223">
        <v>11232</v>
      </c>
      <c r="AV816" s="223">
        <v>41594160</v>
      </c>
      <c r="AY816">
        <f>A816+1999</f>
        <v>2010</v>
      </c>
      <c r="AZ816" t="str">
        <f>VLOOKUP(B816,$BF$2:$BJ$75,4)</f>
        <v>Pine Units</v>
      </c>
      <c r="BA816" t="str">
        <f>VLOOKUP(B816,$BF$2:$BK$75,2)</f>
        <v>100MileHouse</v>
      </c>
      <c r="BB816" t="str">
        <f>VLOOKUP(B816,$BF$2:$BK$75,3)</f>
        <v>100 Mile House TSA</v>
      </c>
      <c r="BC816">
        <f>IF(B816&lt;40,B816,IF(VLOOKUP(B816,$BF$2:$BO$75,10,FALSE)="I",40,41))</f>
        <v>1</v>
      </c>
    </row>
    <row r="817" spans="1:55" ht="15" x14ac:dyDescent="0.25">
      <c r="A817">
        <v>11</v>
      </c>
      <c r="B817">
        <v>2</v>
      </c>
      <c r="E817">
        <v>655200</v>
      </c>
      <c r="F817">
        <v>4488304</v>
      </c>
      <c r="I817">
        <v>538192</v>
      </c>
      <c r="J817">
        <v>6190480</v>
      </c>
      <c r="M817">
        <v>791616</v>
      </c>
      <c r="N817">
        <v>5164176</v>
      </c>
      <c r="Q817">
        <v>810736</v>
      </c>
      <c r="R817">
        <v>3656416</v>
      </c>
      <c r="U817">
        <v>581520</v>
      </c>
      <c r="V817">
        <v>3136000</v>
      </c>
      <c r="Y817">
        <v>243680</v>
      </c>
      <c r="Z817">
        <v>2568768</v>
      </c>
      <c r="AA817">
        <v>59712</v>
      </c>
      <c r="AB817">
        <v>2457680</v>
      </c>
      <c r="AE817">
        <v>58160</v>
      </c>
      <c r="AF817">
        <v>2393840</v>
      </c>
      <c r="AI817" s="151">
        <v>57168</v>
      </c>
      <c r="AJ817" s="151">
        <v>2381920</v>
      </c>
      <c r="AM817" s="212">
        <v>56272</v>
      </c>
      <c r="AN817" s="212">
        <v>2385712</v>
      </c>
      <c r="AQ817" s="221">
        <v>59264</v>
      </c>
      <c r="AR817" s="221">
        <v>2369808</v>
      </c>
      <c r="AU817" s="223">
        <v>57952</v>
      </c>
      <c r="AV817" s="223">
        <v>2369696</v>
      </c>
      <c r="AY817">
        <f>A817+1999</f>
        <v>2010</v>
      </c>
      <c r="AZ817" t="str">
        <f>VLOOKUP(B817,$BF$2:$BJ$75,4)</f>
        <v>Pine Units</v>
      </c>
      <c r="BA817" t="str">
        <f>VLOOKUP(B817,$BF$2:$BK$75,2)</f>
        <v>Arrow</v>
      </c>
      <c r="BB817" t="str">
        <f>VLOOKUP(B817,$BF$2:$BK$75,3)</f>
        <v>Arrow TSA</v>
      </c>
      <c r="BC817">
        <f>IF(B817&lt;40,B817,IF(VLOOKUP(B817,$BF$2:$BO$75,10,FALSE)="I",40,41))</f>
        <v>2</v>
      </c>
    </row>
    <row r="818" spans="1:55" ht="15" x14ac:dyDescent="0.25">
      <c r="A818">
        <v>11</v>
      </c>
      <c r="B818">
        <v>3</v>
      </c>
      <c r="E818">
        <v>0</v>
      </c>
      <c r="F818">
        <v>0</v>
      </c>
      <c r="I818">
        <v>0</v>
      </c>
      <c r="J818">
        <v>0</v>
      </c>
      <c r="M818">
        <v>0</v>
      </c>
      <c r="N818">
        <v>0</v>
      </c>
      <c r="Q818">
        <v>0</v>
      </c>
      <c r="R818">
        <v>0</v>
      </c>
      <c r="U818">
        <v>0</v>
      </c>
      <c r="V818">
        <v>0</v>
      </c>
      <c r="Y818">
        <v>0</v>
      </c>
      <c r="Z818">
        <v>0</v>
      </c>
      <c r="AA818">
        <v>0</v>
      </c>
      <c r="AB818">
        <v>0</v>
      </c>
      <c r="AE818">
        <v>0</v>
      </c>
      <c r="AF818">
        <v>0</v>
      </c>
      <c r="AI818" s="151">
        <v>0</v>
      </c>
      <c r="AJ818" s="151">
        <v>0</v>
      </c>
      <c r="AM818" s="212">
        <v>0</v>
      </c>
      <c r="AN818" s="212">
        <v>0</v>
      </c>
      <c r="AQ818" s="221">
        <v>0</v>
      </c>
      <c r="AR818" s="221">
        <v>0</v>
      </c>
      <c r="AU818" s="223">
        <v>0</v>
      </c>
      <c r="AV818" s="223">
        <v>0</v>
      </c>
      <c r="AY818">
        <f>A818+1999</f>
        <v>2010</v>
      </c>
      <c r="AZ818" t="str">
        <f>VLOOKUP(B818,$BF$2:$BJ$75,4)</f>
        <v>Non-pine Units</v>
      </c>
      <c r="BA818" t="str">
        <f>VLOOKUP(B818,$BF$2:$BK$75,2)</f>
        <v>Arrowsmith</v>
      </c>
      <c r="BB818" t="str">
        <f>VLOOKUP(B818,$BF$2:$BK$75,3)</f>
        <v>Arrowsmith TSA</v>
      </c>
      <c r="BC818">
        <f>IF(B818&lt;40,B818,IF(VLOOKUP(B818,$BF$2:$BO$75,10,FALSE)="I",40,41))</f>
        <v>3</v>
      </c>
    </row>
    <row r="819" spans="1:55" ht="15" x14ac:dyDescent="0.25">
      <c r="A819">
        <v>11</v>
      </c>
      <c r="B819">
        <v>4</v>
      </c>
      <c r="E819">
        <v>1453136</v>
      </c>
      <c r="F819">
        <v>5135568</v>
      </c>
      <c r="I819">
        <v>2201632</v>
      </c>
      <c r="J819">
        <v>8144704</v>
      </c>
      <c r="M819">
        <v>2122384</v>
      </c>
      <c r="N819">
        <v>5226800</v>
      </c>
      <c r="Q819">
        <v>1280752</v>
      </c>
      <c r="R819">
        <v>2528672</v>
      </c>
      <c r="U819">
        <v>742144</v>
      </c>
      <c r="V819">
        <v>1630912</v>
      </c>
      <c r="Y819">
        <v>225648</v>
      </c>
      <c r="Z819">
        <v>903600</v>
      </c>
      <c r="AA819">
        <v>67536</v>
      </c>
      <c r="AB819">
        <v>755600</v>
      </c>
      <c r="AE819">
        <v>70752</v>
      </c>
      <c r="AF819">
        <v>755040</v>
      </c>
      <c r="AI819" s="151">
        <v>75008</v>
      </c>
      <c r="AJ819" s="151">
        <v>773760</v>
      </c>
      <c r="AM819" s="212">
        <v>72544</v>
      </c>
      <c r="AN819" s="212">
        <v>742416</v>
      </c>
      <c r="AQ819" s="221">
        <v>71584</v>
      </c>
      <c r="AR819" s="221">
        <v>773408</v>
      </c>
      <c r="AU819" s="223">
        <v>70112</v>
      </c>
      <c r="AV819" s="223">
        <v>755824</v>
      </c>
      <c r="AY819">
        <f>A819+1999</f>
        <v>2010</v>
      </c>
      <c r="AZ819" t="str">
        <f>VLOOKUP(B819,$BF$2:$BJ$75,4)</f>
        <v>Pine Units</v>
      </c>
      <c r="BA819" t="str">
        <f>VLOOKUP(B819,$BF$2:$BK$75,2)</f>
        <v>Boundary</v>
      </c>
      <c r="BB819" t="str">
        <f>VLOOKUP(B819,$BF$2:$BK$75,3)</f>
        <v>Boundary TSA</v>
      </c>
      <c r="BC819">
        <f>IF(B819&lt;40,B819,IF(VLOOKUP(B819,$BF$2:$BO$75,10,FALSE)="I",40,41))</f>
        <v>4</v>
      </c>
    </row>
    <row r="820" spans="1:55" ht="15" x14ac:dyDescent="0.25">
      <c r="A820">
        <v>11</v>
      </c>
      <c r="B820">
        <v>5</v>
      </c>
      <c r="E820">
        <v>1287872</v>
      </c>
      <c r="F820">
        <v>5153536</v>
      </c>
      <c r="I820">
        <v>1907488</v>
      </c>
      <c r="J820">
        <v>8895552</v>
      </c>
      <c r="M820">
        <v>2483104</v>
      </c>
      <c r="N820">
        <v>6031264</v>
      </c>
      <c r="Q820">
        <v>2190464</v>
      </c>
      <c r="R820">
        <v>4955136</v>
      </c>
      <c r="U820">
        <v>1420352</v>
      </c>
      <c r="V820">
        <v>3234880</v>
      </c>
      <c r="Y820">
        <v>969136</v>
      </c>
      <c r="Z820">
        <v>2501424</v>
      </c>
      <c r="AA820">
        <v>904896</v>
      </c>
      <c r="AB820">
        <v>2736352</v>
      </c>
      <c r="AE820">
        <v>959648</v>
      </c>
      <c r="AF820">
        <v>2770384</v>
      </c>
      <c r="AI820" s="151">
        <v>981232</v>
      </c>
      <c r="AJ820" s="151">
        <v>2781344</v>
      </c>
      <c r="AM820" s="212">
        <v>943408</v>
      </c>
      <c r="AN820" s="212">
        <v>2750128</v>
      </c>
      <c r="AQ820" s="221">
        <v>940320</v>
      </c>
      <c r="AR820" s="221">
        <v>2724400</v>
      </c>
      <c r="AU820" s="223">
        <v>943920</v>
      </c>
      <c r="AV820" s="223">
        <v>2757136</v>
      </c>
      <c r="AY820">
        <f>A820+1999</f>
        <v>2010</v>
      </c>
      <c r="AZ820" t="str">
        <f>VLOOKUP(B820,$BF$2:$BJ$75,4)</f>
        <v>Pine Units</v>
      </c>
      <c r="BA820" t="str">
        <f>VLOOKUP(B820,$BF$2:$BK$75,2)</f>
        <v>Bulkley</v>
      </c>
      <c r="BB820" t="str">
        <f>VLOOKUP(B820,$BF$2:$BK$75,3)</f>
        <v>Bulkley TSA</v>
      </c>
      <c r="BC820">
        <f>IF(B820&lt;40,B820,IF(VLOOKUP(B820,$BF$2:$BO$75,10,FALSE)="I",40,41))</f>
        <v>5</v>
      </c>
    </row>
    <row r="821" spans="1:55" ht="15" x14ac:dyDescent="0.25">
      <c r="A821">
        <v>11</v>
      </c>
      <c r="B821">
        <v>6</v>
      </c>
      <c r="E821">
        <v>65424</v>
      </c>
      <c r="F821">
        <v>127968</v>
      </c>
      <c r="I821">
        <v>0</v>
      </c>
      <c r="J821">
        <v>352</v>
      </c>
      <c r="M821">
        <v>0</v>
      </c>
      <c r="N821">
        <v>352</v>
      </c>
      <c r="Q821">
        <v>0</v>
      </c>
      <c r="R821">
        <v>352</v>
      </c>
      <c r="U821">
        <v>0</v>
      </c>
      <c r="V821">
        <v>352</v>
      </c>
      <c r="Y821">
        <v>800</v>
      </c>
      <c r="Z821">
        <v>2576</v>
      </c>
      <c r="AA821">
        <v>832</v>
      </c>
      <c r="AB821">
        <v>2544</v>
      </c>
      <c r="AE821">
        <v>832</v>
      </c>
      <c r="AF821">
        <v>2560</v>
      </c>
      <c r="AI821" s="151">
        <v>832</v>
      </c>
      <c r="AJ821" s="151">
        <v>2272</v>
      </c>
      <c r="AM821" s="212">
        <v>832</v>
      </c>
      <c r="AN821" s="212">
        <v>2400</v>
      </c>
      <c r="AQ821" s="221">
        <v>832</v>
      </c>
      <c r="AR821" s="221">
        <v>2704</v>
      </c>
      <c r="AU821" s="223">
        <v>832</v>
      </c>
      <c r="AV821" s="223">
        <v>2560</v>
      </c>
      <c r="AY821">
        <f>A821+1999</f>
        <v>2010</v>
      </c>
      <c r="AZ821" t="str">
        <f>VLOOKUP(B821,$BF$2:$BJ$75,4)</f>
        <v>Non-pine Units</v>
      </c>
      <c r="BA821" t="str">
        <f>VLOOKUP(B821,$BF$2:$BK$75,2)</f>
        <v>Cassiar</v>
      </c>
      <c r="BB821" t="str">
        <f>VLOOKUP(B821,$BF$2:$BK$75,3)</f>
        <v>Cassiar TSA</v>
      </c>
      <c r="BC821">
        <f>IF(B821&lt;40,B821,IF(VLOOKUP(B821,$BF$2:$BO$75,10,FALSE)="I",40,41))</f>
        <v>6</v>
      </c>
    </row>
    <row r="822" spans="1:55" ht="15" x14ac:dyDescent="0.25">
      <c r="A822">
        <v>11</v>
      </c>
      <c r="B822">
        <v>7</v>
      </c>
      <c r="E822">
        <v>24576</v>
      </c>
      <c r="F822">
        <v>48880</v>
      </c>
      <c r="I822">
        <v>20960</v>
      </c>
      <c r="J822">
        <v>32368</v>
      </c>
      <c r="M822">
        <v>11312</v>
      </c>
      <c r="N822">
        <v>16464</v>
      </c>
      <c r="Q822">
        <v>5376</v>
      </c>
      <c r="R822">
        <v>7024</v>
      </c>
      <c r="U822">
        <v>3696</v>
      </c>
      <c r="V822">
        <v>4032</v>
      </c>
      <c r="Y822">
        <v>1168</v>
      </c>
      <c r="Z822">
        <v>1168</v>
      </c>
      <c r="AA822">
        <v>0</v>
      </c>
      <c r="AB822">
        <v>1856</v>
      </c>
      <c r="AE822">
        <v>0</v>
      </c>
      <c r="AF822">
        <v>1664</v>
      </c>
      <c r="AI822" s="151">
        <v>0</v>
      </c>
      <c r="AJ822" s="151">
        <v>1472</v>
      </c>
      <c r="AM822" s="212">
        <v>0</v>
      </c>
      <c r="AN822" s="212">
        <v>2288</v>
      </c>
      <c r="AQ822" s="221">
        <v>0</v>
      </c>
      <c r="AR822" s="221">
        <v>1456</v>
      </c>
      <c r="AU822" s="223">
        <v>0</v>
      </c>
      <c r="AV822" s="223">
        <v>3552</v>
      </c>
      <c r="AY822">
        <f>A822+1999</f>
        <v>2010</v>
      </c>
      <c r="AZ822" t="str">
        <f>VLOOKUP(B822,$BF$2:$BJ$75,4)</f>
        <v>Non-pine Units</v>
      </c>
      <c r="BA822" t="str">
        <f>VLOOKUP(B822,$BF$2:$BK$75,2)</f>
        <v>Cranberry</v>
      </c>
      <c r="BB822" t="str">
        <f>VLOOKUP(B822,$BF$2:$BK$75,3)</f>
        <v>Cranberry TSA</v>
      </c>
      <c r="BC822">
        <f>IF(B822&lt;40,B822,IF(VLOOKUP(B822,$BF$2:$BO$75,10,FALSE)="I",40,41))</f>
        <v>7</v>
      </c>
    </row>
    <row r="823" spans="1:55" ht="15" x14ac:dyDescent="0.25">
      <c r="A823">
        <v>11</v>
      </c>
      <c r="B823">
        <v>8</v>
      </c>
      <c r="E823">
        <v>2907440</v>
      </c>
      <c r="F823">
        <v>12547856</v>
      </c>
      <c r="I823">
        <v>3686016</v>
      </c>
      <c r="J823">
        <v>16151152</v>
      </c>
      <c r="M823">
        <v>3469312</v>
      </c>
      <c r="N823">
        <v>10285616</v>
      </c>
      <c r="Q823">
        <v>1854352</v>
      </c>
      <c r="R823">
        <v>5182448</v>
      </c>
      <c r="U823">
        <v>1265328</v>
      </c>
      <c r="V823">
        <v>4828048</v>
      </c>
      <c r="Y823">
        <v>422000</v>
      </c>
      <c r="Z823">
        <v>3502032</v>
      </c>
      <c r="AA823">
        <v>311552</v>
      </c>
      <c r="AB823">
        <v>3435360</v>
      </c>
      <c r="AE823">
        <v>340192</v>
      </c>
      <c r="AF823">
        <v>3481376</v>
      </c>
      <c r="AI823" s="151">
        <v>327584</v>
      </c>
      <c r="AJ823" s="151">
        <v>3463584</v>
      </c>
      <c r="AM823" s="212">
        <v>322112</v>
      </c>
      <c r="AN823" s="212">
        <v>3498192</v>
      </c>
      <c r="AQ823" s="221">
        <v>319520</v>
      </c>
      <c r="AR823" s="221">
        <v>3464480</v>
      </c>
      <c r="AU823" s="223">
        <v>323696</v>
      </c>
      <c r="AV823" s="223">
        <v>3481024</v>
      </c>
      <c r="AY823">
        <f>A823+1999</f>
        <v>2010</v>
      </c>
      <c r="AZ823" t="str">
        <f>VLOOKUP(B823,$BF$2:$BJ$75,4)</f>
        <v>Pine Units</v>
      </c>
      <c r="BA823" t="str">
        <f>VLOOKUP(B823,$BF$2:$BK$75,2)</f>
        <v>Cranbrook</v>
      </c>
      <c r="BB823" t="str">
        <f>VLOOKUP(B823,$BF$2:$BK$75,3)</f>
        <v>Cranbrook TSA</v>
      </c>
      <c r="BC823">
        <f>IF(B823&lt;40,B823,IF(VLOOKUP(B823,$BF$2:$BO$75,10,FALSE)="I",40,41))</f>
        <v>8</v>
      </c>
    </row>
    <row r="824" spans="1:55" ht="15" x14ac:dyDescent="0.25">
      <c r="A824">
        <v>11</v>
      </c>
      <c r="B824">
        <v>9</v>
      </c>
      <c r="E824">
        <v>1086800</v>
      </c>
      <c r="F824">
        <v>3149104</v>
      </c>
      <c r="I824">
        <v>5376672</v>
      </c>
      <c r="J824">
        <v>9846064</v>
      </c>
      <c r="M824">
        <v>3242320</v>
      </c>
      <c r="N824">
        <v>6000320</v>
      </c>
      <c r="Q824">
        <v>4597792</v>
      </c>
      <c r="R824">
        <v>15162848</v>
      </c>
      <c r="U824">
        <v>3231376</v>
      </c>
      <c r="V824">
        <v>8960912</v>
      </c>
      <c r="Y824">
        <v>2892448</v>
      </c>
      <c r="Z824">
        <v>8918128</v>
      </c>
      <c r="AA824">
        <v>3203968</v>
      </c>
      <c r="AB824">
        <v>11211584</v>
      </c>
      <c r="AE824">
        <v>3196752</v>
      </c>
      <c r="AF824">
        <v>11206064</v>
      </c>
      <c r="AI824" s="151">
        <v>3199680</v>
      </c>
      <c r="AJ824" s="151">
        <v>11192976</v>
      </c>
      <c r="AM824" s="212">
        <v>3192768</v>
      </c>
      <c r="AN824" s="212">
        <v>11230656</v>
      </c>
      <c r="AQ824" s="221">
        <v>3227696</v>
      </c>
      <c r="AR824" s="221">
        <v>11250608</v>
      </c>
      <c r="AU824" s="223">
        <v>3222912</v>
      </c>
      <c r="AV824" s="223">
        <v>11283456</v>
      </c>
      <c r="AY824">
        <f>A824+1999</f>
        <v>2010</v>
      </c>
      <c r="AZ824" t="str">
        <f>VLOOKUP(B824,$BF$2:$BJ$75,4)</f>
        <v>Pine Units</v>
      </c>
      <c r="BA824" t="str">
        <f>VLOOKUP(B824,$BF$2:$BK$75,2)</f>
        <v>DawsonCreek</v>
      </c>
      <c r="BB824" t="str">
        <f>VLOOKUP(B824,$BF$2:$BK$75,3)</f>
        <v>Dawson Creek TSA</v>
      </c>
      <c r="BC824">
        <f>IF(B824&lt;40,B824,IF(VLOOKUP(B824,$BF$2:$BO$75,10,FALSE)="I",40,41))</f>
        <v>9</v>
      </c>
    </row>
    <row r="825" spans="1:55" ht="15" x14ac:dyDescent="0.25">
      <c r="A825">
        <v>11</v>
      </c>
      <c r="B825">
        <v>10</v>
      </c>
      <c r="E825">
        <v>0</v>
      </c>
      <c r="F825">
        <v>0</v>
      </c>
      <c r="I825">
        <v>0</v>
      </c>
      <c r="J825">
        <v>0</v>
      </c>
      <c r="M825">
        <v>0</v>
      </c>
      <c r="N825">
        <v>0</v>
      </c>
      <c r="Q825">
        <v>0</v>
      </c>
      <c r="R825">
        <v>0</v>
      </c>
      <c r="U825">
        <v>0</v>
      </c>
      <c r="V825">
        <v>0</v>
      </c>
      <c r="Y825">
        <v>64</v>
      </c>
      <c r="Z825">
        <v>64</v>
      </c>
      <c r="AA825">
        <v>416</v>
      </c>
      <c r="AB825">
        <v>5408</v>
      </c>
      <c r="AE825">
        <v>816</v>
      </c>
      <c r="AF825">
        <v>6304</v>
      </c>
      <c r="AI825" s="151">
        <v>560</v>
      </c>
      <c r="AJ825" s="151">
        <v>6192</v>
      </c>
      <c r="AM825" s="212">
        <v>560</v>
      </c>
      <c r="AN825" s="212">
        <v>4928</v>
      </c>
      <c r="AQ825" s="221">
        <v>800</v>
      </c>
      <c r="AR825" s="221">
        <v>6016</v>
      </c>
      <c r="AU825" s="223">
        <v>832</v>
      </c>
      <c r="AV825" s="223">
        <v>6080</v>
      </c>
      <c r="AY825">
        <f>A825+1999</f>
        <v>2010</v>
      </c>
      <c r="AZ825" t="str">
        <f>VLOOKUP(B825,$BF$2:$BJ$75,4)</f>
        <v>Non-pine Units</v>
      </c>
      <c r="BA825" t="str">
        <f>VLOOKUP(B825,$BF$2:$BK$75,2)</f>
        <v>FortNelson</v>
      </c>
      <c r="BB825" t="str">
        <f>VLOOKUP(B825,$BF$2:$BK$75,3)</f>
        <v>Fort Nelson TSA</v>
      </c>
      <c r="BC825">
        <f>IF(B825&lt;40,B825,IF(VLOOKUP(B825,$BF$2:$BO$75,10,FALSE)="I",40,41))</f>
        <v>10</v>
      </c>
    </row>
    <row r="826" spans="1:55" ht="15" x14ac:dyDescent="0.25">
      <c r="A826">
        <v>11</v>
      </c>
      <c r="B826">
        <v>11</v>
      </c>
      <c r="E826">
        <v>15296</v>
      </c>
      <c r="F826">
        <v>63568</v>
      </c>
      <c r="I826">
        <v>91632</v>
      </c>
      <c r="J826">
        <v>314080</v>
      </c>
      <c r="M826">
        <v>74160</v>
      </c>
      <c r="N826">
        <v>280880</v>
      </c>
      <c r="Q826">
        <v>65520</v>
      </c>
      <c r="R826">
        <v>307184</v>
      </c>
      <c r="U826">
        <v>52704</v>
      </c>
      <c r="V826">
        <v>268832</v>
      </c>
      <c r="Y826">
        <v>33504</v>
      </c>
      <c r="Z826">
        <v>218000</v>
      </c>
      <c r="AA826">
        <v>15056</v>
      </c>
      <c r="AB826">
        <v>204448</v>
      </c>
      <c r="AE826">
        <v>18336</v>
      </c>
      <c r="AF826">
        <v>205232</v>
      </c>
      <c r="AI826" s="151">
        <v>18288</v>
      </c>
      <c r="AJ826" s="151">
        <v>209856</v>
      </c>
      <c r="AM826" s="212">
        <v>18432</v>
      </c>
      <c r="AN826" s="212">
        <v>201568</v>
      </c>
      <c r="AQ826" s="221">
        <v>17344</v>
      </c>
      <c r="AR826" s="221">
        <v>201808</v>
      </c>
      <c r="AU826" s="223">
        <v>16128</v>
      </c>
      <c r="AV826" s="223">
        <v>206096</v>
      </c>
      <c r="AY826">
        <f>A826+1999</f>
        <v>2010</v>
      </c>
      <c r="AZ826" t="str">
        <f>VLOOKUP(B826,$BF$2:$BJ$75,4)</f>
        <v>Non-pine Units</v>
      </c>
      <c r="BA826" t="str">
        <f>VLOOKUP(B826,$BF$2:$BK$75,2)</f>
        <v>Fraser</v>
      </c>
      <c r="BB826" t="str">
        <f>VLOOKUP(B826,$BF$2:$BK$75,3)</f>
        <v>Fraser TSA</v>
      </c>
      <c r="BC826">
        <f>IF(B826&lt;40,B826,IF(VLOOKUP(B826,$BF$2:$BO$75,10,FALSE)="I",40,41))</f>
        <v>11</v>
      </c>
    </row>
    <row r="827" spans="1:55" ht="15" x14ac:dyDescent="0.25">
      <c r="A827">
        <v>11</v>
      </c>
      <c r="B827">
        <v>12</v>
      </c>
      <c r="E827">
        <v>9371344</v>
      </c>
      <c r="F827">
        <v>66205584</v>
      </c>
      <c r="I827">
        <v>7582528</v>
      </c>
      <c r="J827">
        <v>88659008</v>
      </c>
      <c r="M827">
        <v>9377872</v>
      </c>
      <c r="N827">
        <v>72246880</v>
      </c>
      <c r="Q827">
        <v>7671696</v>
      </c>
      <c r="R827">
        <v>72701088</v>
      </c>
      <c r="U827">
        <v>5070944</v>
      </c>
      <c r="V827">
        <v>58767616</v>
      </c>
      <c r="Y827">
        <v>5093680</v>
      </c>
      <c r="Z827">
        <v>60113360</v>
      </c>
      <c r="AA827">
        <v>4839808</v>
      </c>
      <c r="AB827">
        <v>66233712</v>
      </c>
      <c r="AE827">
        <v>5096784</v>
      </c>
      <c r="AF827">
        <v>66400256</v>
      </c>
      <c r="AI827" s="151">
        <v>5104960</v>
      </c>
      <c r="AJ827" s="151">
        <v>66201216</v>
      </c>
      <c r="AM827" s="212">
        <v>5074192</v>
      </c>
      <c r="AN827" s="212">
        <v>66353920</v>
      </c>
      <c r="AQ827" s="221">
        <v>5092272</v>
      </c>
      <c r="AR827" s="221">
        <v>66199776</v>
      </c>
      <c r="AU827" s="223">
        <v>5068608</v>
      </c>
      <c r="AV827" s="223">
        <v>66362576</v>
      </c>
      <c r="AY827">
        <f>A827+1999</f>
        <v>2010</v>
      </c>
      <c r="AZ827" t="str">
        <f>VLOOKUP(B827,$BF$2:$BJ$75,4)</f>
        <v>Pine Units</v>
      </c>
      <c r="BA827" t="str">
        <f>VLOOKUP(B827,$BF$2:$BK$75,2)</f>
        <v>FtStJames</v>
      </c>
      <c r="BB827" t="str">
        <f>VLOOKUP(B827,$BF$2:$BK$75,3)</f>
        <v>Ft. St. James Forest District</v>
      </c>
      <c r="BC827">
        <f>IF(B827&lt;40,B827,IF(VLOOKUP(B827,$BF$2:$BO$75,10,FALSE)="I",40,41))</f>
        <v>12</v>
      </c>
    </row>
    <row r="828" spans="1:55" ht="15" x14ac:dyDescent="0.25">
      <c r="A828">
        <v>11</v>
      </c>
      <c r="B828">
        <v>13</v>
      </c>
      <c r="E828">
        <v>259360</v>
      </c>
      <c r="F828">
        <v>640432</v>
      </c>
      <c r="I828">
        <v>1886336</v>
      </c>
      <c r="J828">
        <v>2783152</v>
      </c>
      <c r="M828">
        <v>723232</v>
      </c>
      <c r="N828">
        <v>1018384</v>
      </c>
      <c r="Q828">
        <v>1561824</v>
      </c>
      <c r="R828">
        <v>2305952</v>
      </c>
      <c r="U828">
        <v>1303456</v>
      </c>
      <c r="V828">
        <v>2010416</v>
      </c>
      <c r="Y828">
        <v>2635120</v>
      </c>
      <c r="Z828">
        <v>3916976</v>
      </c>
      <c r="AA828">
        <v>3733248</v>
      </c>
      <c r="AB828">
        <v>5412400</v>
      </c>
      <c r="AE828">
        <v>3891888</v>
      </c>
      <c r="AF828">
        <v>5584144</v>
      </c>
      <c r="AI828" s="151">
        <v>3910240</v>
      </c>
      <c r="AJ828" s="151">
        <v>5612096</v>
      </c>
      <c r="AM828" s="212">
        <v>3926000</v>
      </c>
      <c r="AN828" s="212">
        <v>5614768</v>
      </c>
      <c r="AQ828" s="221">
        <v>3924912</v>
      </c>
      <c r="AR828" s="221">
        <v>5601104</v>
      </c>
      <c r="AU828" s="223">
        <v>3926304</v>
      </c>
      <c r="AV828" s="223">
        <v>5616528</v>
      </c>
      <c r="AY828">
        <f>A828+1999</f>
        <v>2010</v>
      </c>
      <c r="AZ828" t="str">
        <f>VLOOKUP(B828,$BF$2:$BJ$75,4)</f>
        <v>Non-pine Units</v>
      </c>
      <c r="BA828" t="str">
        <f>VLOOKUP(B828,$BF$2:$BK$75,2)</f>
        <v>FtStJohn</v>
      </c>
      <c r="BB828" t="str">
        <f>VLOOKUP(B828,$BF$2:$BK$75,3)</f>
        <v>Ft. St. John TSA</v>
      </c>
      <c r="BC828">
        <f>IF(B828&lt;40,B828,IF(VLOOKUP(B828,$BF$2:$BO$75,10,FALSE)="I",40,41))</f>
        <v>13</v>
      </c>
    </row>
    <row r="829" spans="1:55" ht="15" x14ac:dyDescent="0.25">
      <c r="A829">
        <v>11</v>
      </c>
      <c r="B829">
        <v>14</v>
      </c>
      <c r="E829">
        <v>409264</v>
      </c>
      <c r="F829">
        <v>2323344</v>
      </c>
      <c r="I829">
        <v>462592</v>
      </c>
      <c r="J829">
        <v>3426832</v>
      </c>
      <c r="M829">
        <v>544688</v>
      </c>
      <c r="N829">
        <v>2636208</v>
      </c>
      <c r="Q829">
        <v>388464</v>
      </c>
      <c r="R829">
        <v>1530384</v>
      </c>
      <c r="U829">
        <v>222976</v>
      </c>
      <c r="V829">
        <v>1317328</v>
      </c>
      <c r="Y829">
        <v>66928</v>
      </c>
      <c r="Z829">
        <v>1100624</v>
      </c>
      <c r="AA829">
        <v>40896</v>
      </c>
      <c r="AB829">
        <v>1074960</v>
      </c>
      <c r="AE829">
        <v>38640</v>
      </c>
      <c r="AF829">
        <v>1027408</v>
      </c>
      <c r="AI829" s="151">
        <v>40496</v>
      </c>
      <c r="AJ829" s="151">
        <v>1067648</v>
      </c>
      <c r="AM829" s="212">
        <v>39856</v>
      </c>
      <c r="AN829" s="212">
        <v>1045968</v>
      </c>
      <c r="AQ829" s="221">
        <v>42224</v>
      </c>
      <c r="AR829" s="221">
        <v>1024928</v>
      </c>
      <c r="AU829" s="223">
        <v>36800</v>
      </c>
      <c r="AV829" s="223">
        <v>1033856</v>
      </c>
      <c r="AY829">
        <f>A829+1999</f>
        <v>2010</v>
      </c>
      <c r="AZ829" t="str">
        <f>VLOOKUP(B829,$BF$2:$BJ$75,4)</f>
        <v>Pine Units</v>
      </c>
      <c r="BA829" t="str">
        <f>VLOOKUP(B829,$BF$2:$BK$75,2)</f>
        <v>Golden</v>
      </c>
      <c r="BB829" t="str">
        <f>VLOOKUP(B829,$BF$2:$BK$75,3)</f>
        <v>Golden TSA</v>
      </c>
      <c r="BC829">
        <f>IF(B829&lt;40,B829,IF(VLOOKUP(B829,$BF$2:$BO$75,10,FALSE)="I",40,41))</f>
        <v>14</v>
      </c>
    </row>
    <row r="830" spans="1:55" ht="15" x14ac:dyDescent="0.25">
      <c r="A830">
        <v>11</v>
      </c>
      <c r="B830">
        <v>15</v>
      </c>
      <c r="E830">
        <v>1074320</v>
      </c>
      <c r="F830">
        <v>4856592</v>
      </c>
      <c r="I830">
        <v>1261168</v>
      </c>
      <c r="J830">
        <v>6800304</v>
      </c>
      <c r="M830">
        <v>1417024</v>
      </c>
      <c r="N830">
        <v>4869440</v>
      </c>
      <c r="Q830">
        <v>1076672</v>
      </c>
      <c r="R830">
        <v>3115408</v>
      </c>
      <c r="U830">
        <v>668992</v>
      </c>
      <c r="V830">
        <v>2413424</v>
      </c>
      <c r="Y830">
        <v>292320</v>
      </c>
      <c r="Z830">
        <v>1905712</v>
      </c>
      <c r="AA830">
        <v>213520</v>
      </c>
      <c r="AB830">
        <v>1833984</v>
      </c>
      <c r="AE830">
        <v>220624</v>
      </c>
      <c r="AF830">
        <v>1821536</v>
      </c>
      <c r="AI830" s="151">
        <v>228544</v>
      </c>
      <c r="AJ830" s="151">
        <v>1853808</v>
      </c>
      <c r="AM830" s="212">
        <v>224064</v>
      </c>
      <c r="AN830" s="212">
        <v>1799904</v>
      </c>
      <c r="AQ830" s="221">
        <v>227248</v>
      </c>
      <c r="AR830" s="221">
        <v>1825616</v>
      </c>
      <c r="AU830" s="223">
        <v>208208</v>
      </c>
      <c r="AV830" s="223">
        <v>1811888</v>
      </c>
      <c r="AY830">
        <f>A830+1999</f>
        <v>2010</v>
      </c>
      <c r="AZ830" t="str">
        <f>VLOOKUP(B830,$BF$2:$BJ$75,4)</f>
        <v>Pine Units</v>
      </c>
      <c r="BA830" t="str">
        <f>VLOOKUP(B830,$BF$2:$BK$75,2)</f>
        <v>Invermere</v>
      </c>
      <c r="BB830" t="str">
        <f>VLOOKUP(B830,$BF$2:$BK$75,3)</f>
        <v>Invermere TSA</v>
      </c>
      <c r="BC830">
        <f>IF(B830&lt;40,B830,IF(VLOOKUP(B830,$BF$2:$BO$75,10,FALSE)="I",40,41))</f>
        <v>15</v>
      </c>
    </row>
    <row r="831" spans="1:55" ht="15" x14ac:dyDescent="0.25">
      <c r="A831">
        <v>11</v>
      </c>
      <c r="B831">
        <v>16</v>
      </c>
      <c r="E831">
        <v>2208</v>
      </c>
      <c r="F831">
        <v>4848</v>
      </c>
      <c r="I831">
        <v>5792</v>
      </c>
      <c r="J831">
        <v>10528</v>
      </c>
      <c r="M831">
        <v>8400</v>
      </c>
      <c r="N831">
        <v>19584</v>
      </c>
      <c r="Q831">
        <v>3168</v>
      </c>
      <c r="R831">
        <v>6960</v>
      </c>
      <c r="U831">
        <v>20096</v>
      </c>
      <c r="V831">
        <v>54432</v>
      </c>
      <c r="Y831">
        <v>10368</v>
      </c>
      <c r="Z831">
        <v>30976</v>
      </c>
      <c r="AA831">
        <v>11760</v>
      </c>
      <c r="AB831">
        <v>37440</v>
      </c>
      <c r="AE831">
        <v>11344</v>
      </c>
      <c r="AF831">
        <v>35088</v>
      </c>
      <c r="AI831" s="151">
        <v>11488</v>
      </c>
      <c r="AJ831" s="151">
        <v>33904</v>
      </c>
      <c r="AM831" s="212">
        <v>11056</v>
      </c>
      <c r="AN831" s="212">
        <v>35312</v>
      </c>
      <c r="AQ831" s="221">
        <v>10544</v>
      </c>
      <c r="AR831" s="221">
        <v>33952</v>
      </c>
      <c r="AU831" s="223">
        <v>11232</v>
      </c>
      <c r="AV831" s="223">
        <v>36096</v>
      </c>
      <c r="AY831">
        <f>A831+1999</f>
        <v>2010</v>
      </c>
      <c r="AZ831" t="str">
        <f>VLOOKUP(B831,$BF$2:$BJ$75,4)</f>
        <v>Non-pine Units</v>
      </c>
      <c r="BA831" t="str">
        <f>VLOOKUP(B831,$BF$2:$BK$75,2)</f>
        <v>Kalum</v>
      </c>
      <c r="BB831" t="str">
        <f>VLOOKUP(B831,$BF$2:$BK$75,3)</f>
        <v>Kalum TSA</v>
      </c>
      <c r="BC831">
        <f>IF(B831&lt;40,B831,IF(VLOOKUP(B831,$BF$2:$BO$75,10,FALSE)="I",40,41))</f>
        <v>16</v>
      </c>
    </row>
    <row r="832" spans="1:55" ht="15" x14ac:dyDescent="0.25">
      <c r="A832">
        <v>11</v>
      </c>
      <c r="B832">
        <v>17</v>
      </c>
      <c r="E832">
        <v>5051120</v>
      </c>
      <c r="F832">
        <v>32266560</v>
      </c>
      <c r="I832">
        <v>3271520</v>
      </c>
      <c r="J832">
        <v>42614496</v>
      </c>
      <c r="M832">
        <v>3181696</v>
      </c>
      <c r="N832">
        <v>40195072</v>
      </c>
      <c r="Q832">
        <v>2694816</v>
      </c>
      <c r="R832">
        <v>38234176</v>
      </c>
      <c r="U832">
        <v>1925904</v>
      </c>
      <c r="V832">
        <v>32687952</v>
      </c>
      <c r="Y832">
        <v>456464</v>
      </c>
      <c r="Z832">
        <v>29388624</v>
      </c>
      <c r="AA832">
        <v>62112</v>
      </c>
      <c r="AB832">
        <v>28886832</v>
      </c>
      <c r="AE832">
        <v>68032</v>
      </c>
      <c r="AF832">
        <v>28842960</v>
      </c>
      <c r="AI832" s="151">
        <v>64240</v>
      </c>
      <c r="AJ832" s="151">
        <v>28915824</v>
      </c>
      <c r="AM832" s="212">
        <v>64080</v>
      </c>
      <c r="AN832" s="212">
        <v>28844192</v>
      </c>
      <c r="AQ832" s="221">
        <v>63184</v>
      </c>
      <c r="AR832" s="221">
        <v>28875952</v>
      </c>
      <c r="AU832" s="223">
        <v>65936</v>
      </c>
      <c r="AV832" s="223">
        <v>28917248</v>
      </c>
      <c r="AY832">
        <f>A832+1999</f>
        <v>2010</v>
      </c>
      <c r="AZ832" t="str">
        <f>VLOOKUP(B832,$BF$2:$BJ$75,4)</f>
        <v>Pine Units</v>
      </c>
      <c r="BA832" t="str">
        <f>VLOOKUP(B832,$BF$2:$BK$75,2)</f>
        <v>Kamloops</v>
      </c>
      <c r="BB832" t="str">
        <f>VLOOKUP(B832,$BF$2:$BK$75,3)</f>
        <v>Kamloops TSA</v>
      </c>
      <c r="BC832">
        <f>IF(B832&lt;40,B832,IF(VLOOKUP(B832,$BF$2:$BO$75,10,FALSE)="I",40,41))</f>
        <v>17</v>
      </c>
    </row>
    <row r="833" spans="1:55" ht="15" x14ac:dyDescent="0.25">
      <c r="A833">
        <v>11</v>
      </c>
      <c r="B833">
        <v>18</v>
      </c>
      <c r="E833">
        <v>0</v>
      </c>
      <c r="F833">
        <v>0</v>
      </c>
      <c r="I833">
        <v>0</v>
      </c>
      <c r="J833">
        <v>0</v>
      </c>
      <c r="M833">
        <v>0</v>
      </c>
      <c r="N833">
        <v>0</v>
      </c>
      <c r="Q833">
        <v>0</v>
      </c>
      <c r="R833">
        <v>0</v>
      </c>
      <c r="U833">
        <v>0</v>
      </c>
      <c r="V833">
        <v>0</v>
      </c>
      <c r="Y833">
        <v>0</v>
      </c>
      <c r="Z833">
        <v>0</v>
      </c>
      <c r="AA833">
        <v>0</v>
      </c>
      <c r="AB833">
        <v>0</v>
      </c>
      <c r="AE833">
        <v>0</v>
      </c>
      <c r="AF833">
        <v>0</v>
      </c>
      <c r="AI833" s="151">
        <v>0</v>
      </c>
      <c r="AJ833" s="151">
        <v>0</v>
      </c>
      <c r="AM833" s="212">
        <v>0</v>
      </c>
      <c r="AN833" s="212">
        <v>0</v>
      </c>
      <c r="AQ833" s="221">
        <v>0</v>
      </c>
      <c r="AR833" s="221">
        <v>0</v>
      </c>
      <c r="AU833" s="223">
        <v>0</v>
      </c>
      <c r="AV833" s="223">
        <v>0</v>
      </c>
      <c r="AY833">
        <f>A833+1999</f>
        <v>2010</v>
      </c>
      <c r="AZ833" t="str">
        <f>VLOOKUP(B833,$BF$2:$BJ$75,4)</f>
        <v>Non-pine Units</v>
      </c>
      <c r="BA833" t="str">
        <f>VLOOKUP(B833,$BF$2:$BK$75,2)</f>
        <v>Kingcome</v>
      </c>
      <c r="BB833" t="str">
        <f>VLOOKUP(B833,$BF$2:$BK$75,3)</f>
        <v>Kingcome TSA</v>
      </c>
      <c r="BC833">
        <f>IF(B833&lt;40,B833,IF(VLOOKUP(B833,$BF$2:$BO$75,10,FALSE)="I",40,41))</f>
        <v>18</v>
      </c>
    </row>
    <row r="834" spans="1:55" ht="15" x14ac:dyDescent="0.25">
      <c r="A834">
        <v>11</v>
      </c>
      <c r="B834">
        <v>19</v>
      </c>
      <c r="E834">
        <v>103072</v>
      </c>
      <c r="F834">
        <v>239536</v>
      </c>
      <c r="I834">
        <v>380576</v>
      </c>
      <c r="J834">
        <v>941168</v>
      </c>
      <c r="M834">
        <v>267920</v>
      </c>
      <c r="N834">
        <v>439664</v>
      </c>
      <c r="Q834">
        <v>154960</v>
      </c>
      <c r="R834">
        <v>224384</v>
      </c>
      <c r="U834">
        <v>77712</v>
      </c>
      <c r="V834">
        <v>109712</v>
      </c>
      <c r="Y834">
        <v>46304</v>
      </c>
      <c r="Z834">
        <v>72720</v>
      </c>
      <c r="AA834">
        <v>47872</v>
      </c>
      <c r="AB834">
        <v>179936</v>
      </c>
      <c r="AE834">
        <v>47984</v>
      </c>
      <c r="AF834">
        <v>170656</v>
      </c>
      <c r="AI834" s="151">
        <v>47648</v>
      </c>
      <c r="AJ834" s="151">
        <v>171312</v>
      </c>
      <c r="AM834" s="212">
        <v>49504</v>
      </c>
      <c r="AN834" s="212">
        <v>171360</v>
      </c>
      <c r="AQ834" s="221">
        <v>47600</v>
      </c>
      <c r="AR834" s="221">
        <v>169616</v>
      </c>
      <c r="AU834" s="223">
        <v>47952</v>
      </c>
      <c r="AV834" s="223">
        <v>177552</v>
      </c>
      <c r="AY834">
        <f>A834+1999</f>
        <v>2010</v>
      </c>
      <c r="AZ834" t="str">
        <f>VLOOKUP(B834,$BF$2:$BJ$75,4)</f>
        <v>Non-pine Units</v>
      </c>
      <c r="BA834" t="str">
        <f>VLOOKUP(B834,$BF$2:$BK$75,2)</f>
        <v>Kispiox</v>
      </c>
      <c r="BB834" t="str">
        <f>VLOOKUP(B834,$BF$2:$BK$75,3)</f>
        <v>Kispiox TSA</v>
      </c>
      <c r="BC834">
        <f>IF(B834&lt;40,B834,IF(VLOOKUP(B834,$BF$2:$BO$75,10,FALSE)="I",40,41))</f>
        <v>19</v>
      </c>
    </row>
    <row r="835" spans="1:55" ht="15" x14ac:dyDescent="0.25">
      <c r="A835">
        <v>11</v>
      </c>
      <c r="B835">
        <v>20</v>
      </c>
      <c r="E835">
        <v>1216736</v>
      </c>
      <c r="F835">
        <v>5286592</v>
      </c>
      <c r="I835">
        <v>1643376</v>
      </c>
      <c r="J835">
        <v>8074960</v>
      </c>
      <c r="M835">
        <v>1696976</v>
      </c>
      <c r="N835">
        <v>5803248</v>
      </c>
      <c r="Q835">
        <v>1093952</v>
      </c>
      <c r="R835">
        <v>3507840</v>
      </c>
      <c r="U835">
        <v>653888</v>
      </c>
      <c r="V835">
        <v>2976304</v>
      </c>
      <c r="Y835">
        <v>308192</v>
      </c>
      <c r="Z835">
        <v>2414304</v>
      </c>
      <c r="AA835">
        <v>152272</v>
      </c>
      <c r="AB835">
        <v>2275552</v>
      </c>
      <c r="AE835">
        <v>160000</v>
      </c>
      <c r="AF835">
        <v>2285216</v>
      </c>
      <c r="AI835" s="151">
        <v>154928</v>
      </c>
      <c r="AJ835" s="151">
        <v>2238128</v>
      </c>
      <c r="AM835" s="212">
        <v>160000</v>
      </c>
      <c r="AN835" s="212">
        <v>2274992</v>
      </c>
      <c r="AQ835" s="221">
        <v>160144</v>
      </c>
      <c r="AR835" s="221">
        <v>2250704</v>
      </c>
      <c r="AU835" s="223">
        <v>157408</v>
      </c>
      <c r="AV835" s="223">
        <v>2237152</v>
      </c>
      <c r="AY835">
        <f>A835+1999</f>
        <v>2010</v>
      </c>
      <c r="AZ835" t="str">
        <f>VLOOKUP(B835,$BF$2:$BJ$75,4)</f>
        <v>Pine Units</v>
      </c>
      <c r="BA835" t="str">
        <f>VLOOKUP(B835,$BF$2:$BK$75,2)</f>
        <v>KootenayLake</v>
      </c>
      <c r="BB835" t="str">
        <f>VLOOKUP(B835,$BF$2:$BK$75,3)</f>
        <v>Kootenay Lake TSA</v>
      </c>
      <c r="BC835">
        <f>IF(B835&lt;40,B835,IF(VLOOKUP(B835,$BF$2:$BO$75,10,FALSE)="I",40,41))</f>
        <v>20</v>
      </c>
    </row>
    <row r="836" spans="1:55" ht="15" x14ac:dyDescent="0.25">
      <c r="A836">
        <v>11</v>
      </c>
      <c r="B836">
        <v>21</v>
      </c>
      <c r="E836">
        <v>3892352</v>
      </c>
      <c r="F836">
        <v>50295120</v>
      </c>
      <c r="I836">
        <v>962384</v>
      </c>
      <c r="J836">
        <v>59031568</v>
      </c>
      <c r="M836">
        <v>934880</v>
      </c>
      <c r="N836">
        <v>57112064</v>
      </c>
      <c r="Q836">
        <v>655680</v>
      </c>
      <c r="R836">
        <v>56259088</v>
      </c>
      <c r="U836">
        <v>269632</v>
      </c>
      <c r="V836">
        <v>52708224</v>
      </c>
      <c r="Y836">
        <v>251568</v>
      </c>
      <c r="Z836">
        <v>53376448</v>
      </c>
      <c r="AA836">
        <v>118240</v>
      </c>
      <c r="AB836">
        <v>54242128</v>
      </c>
      <c r="AE836">
        <v>123792</v>
      </c>
      <c r="AF836">
        <v>53938832</v>
      </c>
      <c r="AI836" s="151">
        <v>121888</v>
      </c>
      <c r="AJ836" s="151">
        <v>53860400</v>
      </c>
      <c r="AM836" s="212">
        <v>117936</v>
      </c>
      <c r="AN836" s="212">
        <v>53708704</v>
      </c>
      <c r="AQ836" s="221">
        <v>121008</v>
      </c>
      <c r="AR836" s="221">
        <v>53587568</v>
      </c>
      <c r="AU836" s="223">
        <v>118224</v>
      </c>
      <c r="AV836" s="223">
        <v>53748304</v>
      </c>
      <c r="AY836">
        <f>A836+1999</f>
        <v>2010</v>
      </c>
      <c r="AZ836" t="str">
        <f>VLOOKUP(B836,$BF$2:$BJ$75,4)</f>
        <v>Pine Units</v>
      </c>
      <c r="BA836" t="str">
        <f>VLOOKUP(B836,$BF$2:$BK$75,2)</f>
        <v>Lakes</v>
      </c>
      <c r="BB836" t="str">
        <f>VLOOKUP(B836,$BF$2:$BK$75,3)</f>
        <v>Lakes TSA</v>
      </c>
      <c r="BC836">
        <f>IF(B836&lt;40,B836,IF(VLOOKUP(B836,$BF$2:$BO$75,10,FALSE)="I",40,41))</f>
        <v>21</v>
      </c>
    </row>
    <row r="837" spans="1:55" ht="15" x14ac:dyDescent="0.25">
      <c r="A837">
        <v>11</v>
      </c>
      <c r="B837">
        <v>22</v>
      </c>
      <c r="E837">
        <v>1535744</v>
      </c>
      <c r="F837">
        <v>5523728</v>
      </c>
      <c r="I837">
        <v>2491664</v>
      </c>
      <c r="J837">
        <v>11512688</v>
      </c>
      <c r="M837">
        <v>2583440</v>
      </c>
      <c r="N837">
        <v>11236112</v>
      </c>
      <c r="Q837">
        <v>2692464</v>
      </c>
      <c r="R837">
        <v>10515328</v>
      </c>
      <c r="U837">
        <v>1953712</v>
      </c>
      <c r="V837">
        <v>7360544</v>
      </c>
      <c r="Y837">
        <v>968272</v>
      </c>
      <c r="Z837">
        <v>5602032</v>
      </c>
      <c r="AA837">
        <v>274864</v>
      </c>
      <c r="AB837">
        <v>4935296</v>
      </c>
      <c r="AE837">
        <v>298608</v>
      </c>
      <c r="AF837">
        <v>4922608</v>
      </c>
      <c r="AI837" s="151">
        <v>276032</v>
      </c>
      <c r="AJ837" s="151">
        <v>4929328</v>
      </c>
      <c r="AM837" s="212">
        <v>291344</v>
      </c>
      <c r="AN837" s="212">
        <v>4947088</v>
      </c>
      <c r="AQ837" s="221">
        <v>294064</v>
      </c>
      <c r="AR837" s="221">
        <v>4908160</v>
      </c>
      <c r="AU837" s="223">
        <v>293024</v>
      </c>
      <c r="AV837" s="223">
        <v>4917536</v>
      </c>
      <c r="AY837">
        <f>A837+1999</f>
        <v>2010</v>
      </c>
      <c r="AZ837" t="str">
        <f>VLOOKUP(B837,$BF$2:$BJ$75,4)</f>
        <v>Pine Units</v>
      </c>
      <c r="BA837" t="str">
        <f>VLOOKUP(B837,$BF$2:$BK$75,2)</f>
        <v>Lillooet</v>
      </c>
      <c r="BB837" t="str">
        <f>VLOOKUP(B837,$BF$2:$BK$75,3)</f>
        <v>Lillooet TSA</v>
      </c>
      <c r="BC837">
        <f>IF(B837&lt;40,B837,IF(VLOOKUP(B837,$BF$2:$BO$75,10,FALSE)="I",40,41))</f>
        <v>22</v>
      </c>
    </row>
    <row r="838" spans="1:55" ht="15" x14ac:dyDescent="0.25">
      <c r="A838">
        <v>11</v>
      </c>
      <c r="B838">
        <v>23</v>
      </c>
      <c r="E838">
        <v>7951360</v>
      </c>
      <c r="F838">
        <v>24342752</v>
      </c>
      <c r="I838">
        <v>15438624</v>
      </c>
      <c r="J838">
        <v>48359520</v>
      </c>
      <c r="M838">
        <v>12147568</v>
      </c>
      <c r="N838">
        <v>39527600</v>
      </c>
      <c r="Q838">
        <v>11590656</v>
      </c>
      <c r="R838">
        <v>33215952</v>
      </c>
      <c r="U838">
        <v>8723792</v>
      </c>
      <c r="V838">
        <v>24370704</v>
      </c>
      <c r="Y838">
        <v>16846816</v>
      </c>
      <c r="Z838">
        <v>50189776</v>
      </c>
      <c r="AA838">
        <v>17433456</v>
      </c>
      <c r="AB838">
        <v>57443664</v>
      </c>
      <c r="AE838">
        <v>17931088</v>
      </c>
      <c r="AF838">
        <v>58083168</v>
      </c>
      <c r="AI838" s="151">
        <v>17842352</v>
      </c>
      <c r="AJ838" s="151">
        <v>57982832</v>
      </c>
      <c r="AM838" s="212">
        <v>17816944</v>
      </c>
      <c r="AN838" s="212">
        <v>57962688</v>
      </c>
      <c r="AQ838" s="221">
        <v>17908976</v>
      </c>
      <c r="AR838" s="221">
        <v>58108000</v>
      </c>
      <c r="AU838" s="223">
        <v>17865360</v>
      </c>
      <c r="AV838" s="223">
        <v>58058192</v>
      </c>
      <c r="AY838">
        <f>A838+1999</f>
        <v>2010</v>
      </c>
      <c r="AZ838" t="str">
        <f>VLOOKUP(B838,$BF$2:$BJ$75,4)</f>
        <v>Pine Units</v>
      </c>
      <c r="BA838" t="str">
        <f>VLOOKUP(B838,$BF$2:$BK$75,2)</f>
        <v>Mackenzie</v>
      </c>
      <c r="BB838" t="str">
        <f>VLOOKUP(B838,$BF$2:$BK$75,3)</f>
        <v>Mackenzie TSA</v>
      </c>
      <c r="BC838">
        <f>IF(B838&lt;40,B838,IF(VLOOKUP(B838,$BF$2:$BO$75,10,FALSE)="I",40,41))</f>
        <v>23</v>
      </c>
    </row>
    <row r="839" spans="1:55" ht="15" x14ac:dyDescent="0.25">
      <c r="A839">
        <v>11</v>
      </c>
      <c r="B839">
        <v>24</v>
      </c>
      <c r="E839">
        <v>6622192</v>
      </c>
      <c r="F839">
        <v>32912928</v>
      </c>
      <c r="I839">
        <v>7579568</v>
      </c>
      <c r="J839">
        <v>41315312</v>
      </c>
      <c r="M839">
        <v>8410416</v>
      </c>
      <c r="N839">
        <v>35407968</v>
      </c>
      <c r="Q839">
        <v>8255472</v>
      </c>
      <c r="R839">
        <v>31851408</v>
      </c>
      <c r="U839">
        <v>5436400</v>
      </c>
      <c r="V839">
        <v>23727232</v>
      </c>
      <c r="Y839">
        <v>3749632</v>
      </c>
      <c r="Z839">
        <v>20420800</v>
      </c>
      <c r="AA839">
        <v>847456</v>
      </c>
      <c r="AB839">
        <v>17624784</v>
      </c>
      <c r="AE839">
        <v>895184</v>
      </c>
      <c r="AF839">
        <v>17496224</v>
      </c>
      <c r="AI839" s="151">
        <v>889936</v>
      </c>
      <c r="AJ839" s="151">
        <v>17422896</v>
      </c>
      <c r="AM839" s="212">
        <v>904000</v>
      </c>
      <c r="AN839" s="212">
        <v>17491632</v>
      </c>
      <c r="AQ839" s="221">
        <v>885072</v>
      </c>
      <c r="AR839" s="221">
        <v>17441008</v>
      </c>
      <c r="AU839" s="223">
        <v>884512</v>
      </c>
      <c r="AV839" s="223">
        <v>17487504</v>
      </c>
      <c r="AY839">
        <f>A839+1999</f>
        <v>2010</v>
      </c>
      <c r="AZ839" t="str">
        <f>VLOOKUP(B839,$BF$2:$BJ$75,4)</f>
        <v>Pine Units</v>
      </c>
      <c r="BA839" t="str">
        <f>VLOOKUP(B839,$BF$2:$BK$75,2)</f>
        <v>Merritt</v>
      </c>
      <c r="BB839" t="str">
        <f>VLOOKUP(B839,$BF$2:$BK$75,3)</f>
        <v>Merritt TSA</v>
      </c>
      <c r="BC839">
        <f>IF(B839&lt;40,B839,IF(VLOOKUP(B839,$BF$2:$BO$75,10,FALSE)="I",40,41))</f>
        <v>24</v>
      </c>
    </row>
    <row r="840" spans="1:55" ht="15" x14ac:dyDescent="0.25">
      <c r="A840">
        <v>11</v>
      </c>
      <c r="B840">
        <v>25</v>
      </c>
      <c r="E840">
        <v>0</v>
      </c>
      <c r="F840">
        <v>0</v>
      </c>
      <c r="I840">
        <v>2432</v>
      </c>
      <c r="J840">
        <v>31408</v>
      </c>
      <c r="M840">
        <v>1152</v>
      </c>
      <c r="N840">
        <v>34608</v>
      </c>
      <c r="Q840">
        <v>1488</v>
      </c>
      <c r="R840">
        <v>23488</v>
      </c>
      <c r="U840">
        <v>64</v>
      </c>
      <c r="V840">
        <v>27968</v>
      </c>
      <c r="Y840">
        <v>16</v>
      </c>
      <c r="Z840">
        <v>21840</v>
      </c>
      <c r="AA840">
        <v>0</v>
      </c>
      <c r="AB840">
        <v>21808</v>
      </c>
      <c r="AE840">
        <v>0</v>
      </c>
      <c r="AF840">
        <v>29344</v>
      </c>
      <c r="AI840" s="151">
        <v>0</v>
      </c>
      <c r="AJ840" s="151">
        <v>27424</v>
      </c>
      <c r="AM840" s="212">
        <v>0</v>
      </c>
      <c r="AN840" s="212">
        <v>25216</v>
      </c>
      <c r="AQ840" s="221">
        <v>0</v>
      </c>
      <c r="AR840" s="221">
        <v>27728</v>
      </c>
      <c r="AU840" s="223">
        <v>0</v>
      </c>
      <c r="AV840" s="223">
        <v>23728</v>
      </c>
      <c r="AY840">
        <f>A840+1999</f>
        <v>2010</v>
      </c>
      <c r="AZ840" t="str">
        <f>VLOOKUP(B840,$BF$2:$BJ$75,4)</f>
        <v>Non-pine Units</v>
      </c>
      <c r="BA840" t="str">
        <f>VLOOKUP(B840,$BF$2:$BK$75,2)</f>
        <v>MidCoast</v>
      </c>
      <c r="BB840" t="str">
        <f>VLOOKUP(B840,$BF$2:$BK$75,3)</f>
        <v>Mid Coast TSA</v>
      </c>
      <c r="BC840">
        <f>IF(B840&lt;40,B840,IF(VLOOKUP(B840,$BF$2:$BO$75,10,FALSE)="I",40,41))</f>
        <v>25</v>
      </c>
    </row>
    <row r="841" spans="1:55" ht="15" x14ac:dyDescent="0.25">
      <c r="A841">
        <v>11</v>
      </c>
      <c r="B841">
        <v>26</v>
      </c>
      <c r="E841">
        <v>5453616</v>
      </c>
      <c r="F841">
        <v>28516656</v>
      </c>
      <c r="I841">
        <v>3287408</v>
      </c>
      <c r="J841">
        <v>43614192</v>
      </c>
      <c r="M841">
        <v>4090640</v>
      </c>
      <c r="N841">
        <v>38959712</v>
      </c>
      <c r="Q841">
        <v>4250960</v>
      </c>
      <c r="R841">
        <v>35459312</v>
      </c>
      <c r="U841">
        <v>3381840</v>
      </c>
      <c r="V841">
        <v>34395312</v>
      </c>
      <c r="Y841">
        <v>1949280</v>
      </c>
      <c r="Z841">
        <v>30589968</v>
      </c>
      <c r="AA841">
        <v>1255280</v>
      </c>
      <c r="AB841">
        <v>30466256</v>
      </c>
      <c r="AE841">
        <v>1368704</v>
      </c>
      <c r="AF841">
        <v>30493952</v>
      </c>
      <c r="AI841" s="151">
        <v>1369520</v>
      </c>
      <c r="AJ841" s="151">
        <v>30370704</v>
      </c>
      <c r="AM841" s="212">
        <v>1367520</v>
      </c>
      <c r="AN841" s="212">
        <v>30418144</v>
      </c>
      <c r="AQ841" s="221">
        <v>1374592</v>
      </c>
      <c r="AR841" s="221">
        <v>30398512</v>
      </c>
      <c r="AU841" s="223">
        <v>1381872</v>
      </c>
      <c r="AV841" s="223">
        <v>30342960</v>
      </c>
      <c r="AY841">
        <f>A841+1999</f>
        <v>2010</v>
      </c>
      <c r="AZ841" t="str">
        <f>VLOOKUP(B841,$BF$2:$BJ$75,4)</f>
        <v>Pine Units</v>
      </c>
      <c r="BA841" t="str">
        <f>VLOOKUP(B841,$BF$2:$BK$75,2)</f>
        <v>Morice</v>
      </c>
      <c r="BB841" t="str">
        <f>VLOOKUP(B841,$BF$2:$BK$75,3)</f>
        <v>Morice TSA</v>
      </c>
      <c r="BC841">
        <f>IF(B841&lt;40,B841,IF(VLOOKUP(B841,$BF$2:$BO$75,10,FALSE)="I",40,41))</f>
        <v>26</v>
      </c>
    </row>
    <row r="842" spans="1:55" ht="15" x14ac:dyDescent="0.25">
      <c r="A842">
        <v>11</v>
      </c>
      <c r="B842">
        <v>27</v>
      </c>
      <c r="E842">
        <v>32160</v>
      </c>
      <c r="F842">
        <v>70400</v>
      </c>
      <c r="I842">
        <v>32448</v>
      </c>
      <c r="J842">
        <v>79664</v>
      </c>
      <c r="M842">
        <v>12192</v>
      </c>
      <c r="N842">
        <v>21104</v>
      </c>
      <c r="Q842">
        <v>2464</v>
      </c>
      <c r="R842">
        <v>8480</v>
      </c>
      <c r="U842">
        <v>624</v>
      </c>
      <c r="V842">
        <v>5744</v>
      </c>
      <c r="Y842">
        <v>0</v>
      </c>
      <c r="Z842">
        <v>4000</v>
      </c>
      <c r="AA842">
        <v>0</v>
      </c>
      <c r="AB842">
        <v>5008</v>
      </c>
      <c r="AE842">
        <v>0</v>
      </c>
      <c r="AF842">
        <v>5008</v>
      </c>
      <c r="AI842" s="151">
        <v>0</v>
      </c>
      <c r="AJ842" s="151">
        <v>5680</v>
      </c>
      <c r="AM842" s="212">
        <v>0</v>
      </c>
      <c r="AN842" s="212">
        <v>8016</v>
      </c>
      <c r="AQ842" s="221">
        <v>0</v>
      </c>
      <c r="AR842" s="221">
        <v>7808</v>
      </c>
      <c r="AU842" s="223">
        <v>0</v>
      </c>
      <c r="AV842" s="223">
        <v>7152</v>
      </c>
      <c r="AY842">
        <f>A842+1999</f>
        <v>2010</v>
      </c>
      <c r="AZ842" t="str">
        <f>VLOOKUP(B842,$BF$2:$BJ$75,4)</f>
        <v>Non-pine Units</v>
      </c>
      <c r="BA842" t="str">
        <f>VLOOKUP(B842,$BF$2:$BK$75,2)</f>
        <v>Nass</v>
      </c>
      <c r="BB842" t="str">
        <f>VLOOKUP(B842,$BF$2:$BK$75,3)</f>
        <v>Nass TSA</v>
      </c>
      <c r="BC842">
        <f>IF(B842&lt;40,B842,IF(VLOOKUP(B842,$BF$2:$BO$75,10,FALSE)="I",40,41))</f>
        <v>27</v>
      </c>
    </row>
    <row r="843" spans="1:55" ht="15" x14ac:dyDescent="0.25">
      <c r="A843">
        <v>11</v>
      </c>
      <c r="B843">
        <v>28</v>
      </c>
      <c r="E843">
        <v>0</v>
      </c>
      <c r="F843">
        <v>0</v>
      </c>
      <c r="I843">
        <v>0</v>
      </c>
      <c r="J843">
        <v>0</v>
      </c>
      <c r="M843">
        <v>0</v>
      </c>
      <c r="N843">
        <v>0</v>
      </c>
      <c r="Q843">
        <v>0</v>
      </c>
      <c r="R843">
        <v>0</v>
      </c>
      <c r="U843">
        <v>0</v>
      </c>
      <c r="V843">
        <v>0</v>
      </c>
      <c r="Y843">
        <v>0</v>
      </c>
      <c r="Z843">
        <v>0</v>
      </c>
      <c r="AA843">
        <v>0</v>
      </c>
      <c r="AB843">
        <v>0</v>
      </c>
      <c r="AE843">
        <v>0</v>
      </c>
      <c r="AF843">
        <v>0</v>
      </c>
      <c r="AI843" s="151">
        <v>0</v>
      </c>
      <c r="AJ843" s="151">
        <v>0</v>
      </c>
      <c r="AM843" s="212">
        <v>0</v>
      </c>
      <c r="AN843" s="212">
        <v>0</v>
      </c>
      <c r="AQ843" s="221">
        <v>0</v>
      </c>
      <c r="AR843" s="221">
        <v>0</v>
      </c>
      <c r="AU843" s="223">
        <v>0</v>
      </c>
      <c r="AV843" s="223">
        <v>0</v>
      </c>
      <c r="AY843">
        <f>A843+1999</f>
        <v>2010</v>
      </c>
      <c r="AZ843" t="str">
        <f>VLOOKUP(B843,$BF$2:$BJ$75,4)</f>
        <v>Non-pine Units</v>
      </c>
      <c r="BA843" t="str">
        <f>VLOOKUP(B843,$BF$2:$BK$75,2)</f>
        <v>NorthCoast</v>
      </c>
      <c r="BB843" t="str">
        <f>VLOOKUP(B843,$BF$2:$BK$75,3)</f>
        <v>North Coast TSA</v>
      </c>
      <c r="BC843">
        <f>IF(B843&lt;40,B843,IF(VLOOKUP(B843,$BF$2:$BO$75,10,FALSE)="I",40,41))</f>
        <v>28</v>
      </c>
    </row>
    <row r="844" spans="1:55" ht="15" x14ac:dyDescent="0.25">
      <c r="A844">
        <v>11</v>
      </c>
      <c r="B844">
        <v>29</v>
      </c>
      <c r="E844">
        <v>5693248</v>
      </c>
      <c r="F844">
        <v>23793696</v>
      </c>
      <c r="I844">
        <v>7580352</v>
      </c>
      <c r="J844">
        <v>31019552</v>
      </c>
      <c r="M844">
        <v>7489168</v>
      </c>
      <c r="N844">
        <v>24141680</v>
      </c>
      <c r="Q844">
        <v>6311872</v>
      </c>
      <c r="R844">
        <v>18959136</v>
      </c>
      <c r="U844">
        <v>3918064</v>
      </c>
      <c r="V844">
        <v>13342336</v>
      </c>
      <c r="Y844">
        <v>1887120</v>
      </c>
      <c r="Z844">
        <v>10177744</v>
      </c>
      <c r="AA844">
        <v>797216</v>
      </c>
      <c r="AB844">
        <v>9164752</v>
      </c>
      <c r="AE844">
        <v>837840</v>
      </c>
      <c r="AF844">
        <v>8952320</v>
      </c>
      <c r="AI844" s="151">
        <v>839776</v>
      </c>
      <c r="AJ844" s="151">
        <v>8949104</v>
      </c>
      <c r="AM844" s="212">
        <v>807984</v>
      </c>
      <c r="AN844" s="212">
        <v>8892480</v>
      </c>
      <c r="AQ844" s="221">
        <v>816096</v>
      </c>
      <c r="AR844" s="221">
        <v>8905216</v>
      </c>
      <c r="AU844" s="223">
        <v>818512</v>
      </c>
      <c r="AV844" s="223">
        <v>8936176</v>
      </c>
      <c r="AY844">
        <f>A844+1999</f>
        <v>2010</v>
      </c>
      <c r="AZ844" t="str">
        <f>VLOOKUP(B844,$BF$2:$BJ$75,4)</f>
        <v>Pine Units</v>
      </c>
      <c r="BA844" t="str">
        <f>VLOOKUP(B844,$BF$2:$BK$75,2)</f>
        <v>Okanagan</v>
      </c>
      <c r="BB844" t="str">
        <f>VLOOKUP(B844,$BF$2:$BK$75,3)</f>
        <v>Okanagan TSA</v>
      </c>
      <c r="BC844">
        <f>IF(B844&lt;40,B844,IF(VLOOKUP(B844,$BF$2:$BO$75,10,FALSE)="I",40,41))</f>
        <v>29</v>
      </c>
    </row>
    <row r="845" spans="1:55" ht="15" x14ac:dyDescent="0.25">
      <c r="A845">
        <v>11</v>
      </c>
      <c r="B845">
        <v>30</v>
      </c>
      <c r="E845">
        <v>4759152</v>
      </c>
      <c r="F845">
        <v>56428288</v>
      </c>
      <c r="I845">
        <v>1464336</v>
      </c>
      <c r="J845">
        <v>58627664</v>
      </c>
      <c r="M845">
        <v>1460880</v>
      </c>
      <c r="N845">
        <v>54341152</v>
      </c>
      <c r="Q845">
        <v>986896</v>
      </c>
      <c r="R845">
        <v>52049888</v>
      </c>
      <c r="U845">
        <v>277808</v>
      </c>
      <c r="V845">
        <v>46860368</v>
      </c>
      <c r="Y845">
        <v>194496</v>
      </c>
      <c r="Z845">
        <v>47030080</v>
      </c>
      <c r="AA845">
        <v>104576</v>
      </c>
      <c r="AB845">
        <v>49161408</v>
      </c>
      <c r="AE845">
        <v>103488</v>
      </c>
      <c r="AF845">
        <v>49051552</v>
      </c>
      <c r="AI845" s="151">
        <v>110672</v>
      </c>
      <c r="AJ845" s="151">
        <v>49130160</v>
      </c>
      <c r="AM845" s="212">
        <v>107440</v>
      </c>
      <c r="AN845" s="212">
        <v>49249888</v>
      </c>
      <c r="AQ845" s="221">
        <v>102432</v>
      </c>
      <c r="AR845" s="221">
        <v>49299440</v>
      </c>
      <c r="AU845" s="223">
        <v>103584</v>
      </c>
      <c r="AV845" s="223">
        <v>49256016</v>
      </c>
      <c r="AY845">
        <f>A845+1999</f>
        <v>2010</v>
      </c>
      <c r="AZ845" t="str">
        <f>VLOOKUP(B845,$BF$2:$BJ$75,4)</f>
        <v>Pine Units</v>
      </c>
      <c r="BA845" t="str">
        <f>VLOOKUP(B845,$BF$2:$BK$75,2)</f>
        <v>PrinceGeorge</v>
      </c>
      <c r="BB845" t="str">
        <f>VLOOKUP(B845,$BF$2:$BK$75,3)</f>
        <v>Prince George Forest District</v>
      </c>
      <c r="BC845">
        <f>IF(B845&lt;40,B845,IF(VLOOKUP(B845,$BF$2:$BO$75,10,FALSE)="I",40,41))</f>
        <v>30</v>
      </c>
    </row>
    <row r="846" spans="1:55" ht="15" x14ac:dyDescent="0.25">
      <c r="A846">
        <v>11</v>
      </c>
      <c r="B846">
        <v>31</v>
      </c>
      <c r="E846">
        <v>0</v>
      </c>
      <c r="F846">
        <v>0</v>
      </c>
      <c r="I846">
        <v>0</v>
      </c>
      <c r="J846">
        <v>0</v>
      </c>
      <c r="M846">
        <v>0</v>
      </c>
      <c r="N846">
        <v>0</v>
      </c>
      <c r="Q846">
        <v>0</v>
      </c>
      <c r="R846">
        <v>0</v>
      </c>
      <c r="U846">
        <v>0</v>
      </c>
      <c r="V846">
        <v>0</v>
      </c>
      <c r="Y846">
        <v>0</v>
      </c>
      <c r="Z846">
        <v>0</v>
      </c>
      <c r="AA846">
        <v>0</v>
      </c>
      <c r="AB846">
        <v>0</v>
      </c>
      <c r="AE846">
        <v>0</v>
      </c>
      <c r="AF846">
        <v>0</v>
      </c>
      <c r="AI846" s="151">
        <v>0</v>
      </c>
      <c r="AJ846" s="151">
        <v>0</v>
      </c>
      <c r="AM846" s="212">
        <v>0</v>
      </c>
      <c r="AN846" s="212">
        <v>0</v>
      </c>
      <c r="AQ846" s="221">
        <v>0</v>
      </c>
      <c r="AR846" s="221">
        <v>0</v>
      </c>
      <c r="AU846" s="223">
        <v>0</v>
      </c>
      <c r="AV846" s="223">
        <v>0</v>
      </c>
      <c r="AY846">
        <f>A846+1999</f>
        <v>2010</v>
      </c>
      <c r="AZ846" t="str">
        <f>VLOOKUP(B846,$BF$2:$BJ$75,4)</f>
        <v>Non-pine Units</v>
      </c>
      <c r="BA846" t="str">
        <f>VLOOKUP(B846,$BF$2:$BK$75,2)</f>
        <v>QueenCharlotte</v>
      </c>
      <c r="BB846" t="str">
        <f>VLOOKUP(B846,$BF$2:$BK$75,3)</f>
        <v>Queen Charlotte TSA</v>
      </c>
      <c r="BC846">
        <f>IF(B846&lt;40,B846,IF(VLOOKUP(B846,$BF$2:$BO$75,10,FALSE)="I",40,41))</f>
        <v>31</v>
      </c>
    </row>
    <row r="847" spans="1:55" ht="15" x14ac:dyDescent="0.25">
      <c r="A847">
        <v>11</v>
      </c>
      <c r="B847">
        <v>32</v>
      </c>
      <c r="E847">
        <v>2425360</v>
      </c>
      <c r="F847">
        <v>95637200</v>
      </c>
      <c r="I847">
        <v>222608</v>
      </c>
      <c r="J847">
        <v>91871088</v>
      </c>
      <c r="M847">
        <v>247904</v>
      </c>
      <c r="N847">
        <v>91136192</v>
      </c>
      <c r="Q847">
        <v>226112</v>
      </c>
      <c r="R847">
        <v>91065584</v>
      </c>
      <c r="U847">
        <v>34080</v>
      </c>
      <c r="V847">
        <v>89664464</v>
      </c>
      <c r="Y847">
        <v>27904</v>
      </c>
      <c r="Z847">
        <v>89684400</v>
      </c>
      <c r="AA847">
        <v>2144</v>
      </c>
      <c r="AB847">
        <v>89748112</v>
      </c>
      <c r="AE847">
        <v>2192</v>
      </c>
      <c r="AF847">
        <v>89676736</v>
      </c>
      <c r="AI847" s="151">
        <v>1664</v>
      </c>
      <c r="AJ847" s="151">
        <v>89688448</v>
      </c>
      <c r="AM847" s="212">
        <v>2016</v>
      </c>
      <c r="AN847" s="212">
        <v>89852272</v>
      </c>
      <c r="AQ847" s="221">
        <v>1952</v>
      </c>
      <c r="AR847" s="221">
        <v>89940240</v>
      </c>
      <c r="AU847" s="223">
        <v>2416</v>
      </c>
      <c r="AV847" s="223">
        <v>89791056</v>
      </c>
      <c r="AY847">
        <f>A847+1999</f>
        <v>2010</v>
      </c>
      <c r="AZ847" t="str">
        <f>VLOOKUP(B847,$BF$2:$BJ$75,4)</f>
        <v>Pine Units</v>
      </c>
      <c r="BA847" t="str">
        <f>VLOOKUP(B847,$BF$2:$BK$75,2)</f>
        <v>Quesnel</v>
      </c>
      <c r="BB847" t="str">
        <f>VLOOKUP(B847,$BF$2:$BK$75,3)</f>
        <v>Quesnel TSA</v>
      </c>
      <c r="BC847">
        <f>IF(B847&lt;40,B847,IF(VLOOKUP(B847,$BF$2:$BO$75,10,FALSE)="I",40,41))</f>
        <v>32</v>
      </c>
    </row>
    <row r="848" spans="1:55" ht="15" x14ac:dyDescent="0.25">
      <c r="A848">
        <v>11</v>
      </c>
      <c r="B848">
        <v>33</v>
      </c>
      <c r="E848">
        <v>3328</v>
      </c>
      <c r="F848">
        <v>8576</v>
      </c>
      <c r="I848">
        <v>25280</v>
      </c>
      <c r="J848">
        <v>63376</v>
      </c>
      <c r="M848">
        <v>15824</v>
      </c>
      <c r="N848">
        <v>37104</v>
      </c>
      <c r="Q848">
        <v>10368</v>
      </c>
      <c r="R848">
        <v>23200</v>
      </c>
      <c r="U848">
        <v>9328</v>
      </c>
      <c r="V848">
        <v>19888</v>
      </c>
      <c r="Y848">
        <v>3936</v>
      </c>
      <c r="Z848">
        <v>11312</v>
      </c>
      <c r="AA848">
        <v>1408</v>
      </c>
      <c r="AB848">
        <v>9152</v>
      </c>
      <c r="AE848">
        <v>1280</v>
      </c>
      <c r="AF848">
        <v>8976</v>
      </c>
      <c r="AI848" s="151">
        <v>1312</v>
      </c>
      <c r="AJ848" s="151">
        <v>8272</v>
      </c>
      <c r="AM848" s="212">
        <v>1376</v>
      </c>
      <c r="AN848" s="212">
        <v>9856</v>
      </c>
      <c r="AQ848" s="221">
        <v>1344</v>
      </c>
      <c r="AR848" s="221">
        <v>9296</v>
      </c>
      <c r="AU848" s="223">
        <v>1680</v>
      </c>
      <c r="AV848" s="223">
        <v>8944</v>
      </c>
      <c r="AY848">
        <f>A848+1999</f>
        <v>2010</v>
      </c>
      <c r="AZ848" t="str">
        <f>VLOOKUP(B848,$BF$2:$BJ$75,4)</f>
        <v>Non-pine Units</v>
      </c>
      <c r="BA848" t="str">
        <f>VLOOKUP(B848,$BF$2:$BK$75,2)</f>
        <v>Revelstoke</v>
      </c>
      <c r="BB848" t="str">
        <f>VLOOKUP(B848,$BF$2:$BK$75,3)</f>
        <v>Revelstoke TSA</v>
      </c>
      <c r="BC848">
        <f>IF(B848&lt;40,B848,IF(VLOOKUP(B848,$BF$2:$BO$75,10,FALSE)="I",40,41))</f>
        <v>33</v>
      </c>
    </row>
    <row r="849" spans="1:55" ht="15" x14ac:dyDescent="0.25">
      <c r="A849">
        <v>11</v>
      </c>
      <c r="B849">
        <v>34</v>
      </c>
      <c r="E849">
        <v>606368</v>
      </c>
      <c r="F849">
        <v>2894992</v>
      </c>
      <c r="I849">
        <v>798976</v>
      </c>
      <c r="J849">
        <v>3888864</v>
      </c>
      <c r="M849">
        <v>759120</v>
      </c>
      <c r="N849">
        <v>3020144</v>
      </c>
      <c r="Q849">
        <v>678352</v>
      </c>
      <c r="R849">
        <v>2711536</v>
      </c>
      <c r="U849">
        <v>499248</v>
      </c>
      <c r="V849">
        <v>2280400</v>
      </c>
      <c r="Y849">
        <v>422928</v>
      </c>
      <c r="Z849">
        <v>2111184</v>
      </c>
      <c r="AA849">
        <v>405104</v>
      </c>
      <c r="AB849">
        <v>2133536</v>
      </c>
      <c r="AE849">
        <v>422304</v>
      </c>
      <c r="AF849">
        <v>2123200</v>
      </c>
      <c r="AI849" s="151">
        <v>433968</v>
      </c>
      <c r="AJ849" s="151">
        <v>2115936</v>
      </c>
      <c r="AM849" s="212">
        <v>416064</v>
      </c>
      <c r="AN849" s="212">
        <v>2116416</v>
      </c>
      <c r="AQ849" s="221">
        <v>414848</v>
      </c>
      <c r="AR849" s="221">
        <v>2102608</v>
      </c>
      <c r="AU849" s="223">
        <v>439296</v>
      </c>
      <c r="AV849" s="223">
        <v>2140352</v>
      </c>
      <c r="AY849">
        <f>A849+1999</f>
        <v>2010</v>
      </c>
      <c r="AZ849" t="str">
        <f>VLOOKUP(B849,$BF$2:$BJ$75,4)</f>
        <v>Pine Units</v>
      </c>
      <c r="BA849" t="str">
        <f>VLOOKUP(B849,$BF$2:$BK$75,2)</f>
        <v>RobsonValley</v>
      </c>
      <c r="BB849" t="str">
        <f>VLOOKUP(B849,$BF$2:$BK$75,3)</f>
        <v>Robson Valley TSA</v>
      </c>
      <c r="BC849">
        <f>IF(B849&lt;40,B849,IF(VLOOKUP(B849,$BF$2:$BO$75,10,FALSE)="I",40,41))</f>
        <v>34</v>
      </c>
    </row>
    <row r="850" spans="1:55" ht="15" x14ac:dyDescent="0.25">
      <c r="A850">
        <v>11</v>
      </c>
      <c r="B850">
        <v>35</v>
      </c>
      <c r="E850">
        <v>4992</v>
      </c>
      <c r="F850">
        <v>33840</v>
      </c>
      <c r="I850">
        <v>60464</v>
      </c>
      <c r="J850">
        <v>315968</v>
      </c>
      <c r="M850">
        <v>47680</v>
      </c>
      <c r="N850">
        <v>396928</v>
      </c>
      <c r="Q850">
        <v>34688</v>
      </c>
      <c r="R850">
        <v>348400</v>
      </c>
      <c r="U850">
        <v>17872</v>
      </c>
      <c r="V850">
        <v>307872</v>
      </c>
      <c r="Y850">
        <v>11056</v>
      </c>
      <c r="Z850">
        <v>295824</v>
      </c>
      <c r="AA850">
        <v>5488</v>
      </c>
      <c r="AB850">
        <v>271456</v>
      </c>
      <c r="AE850">
        <v>5760</v>
      </c>
      <c r="AF850">
        <v>277040</v>
      </c>
      <c r="AI850" s="151">
        <v>6304</v>
      </c>
      <c r="AJ850" s="151">
        <v>268064</v>
      </c>
      <c r="AM850" s="212">
        <v>5824</v>
      </c>
      <c r="AN850" s="212">
        <v>275648</v>
      </c>
      <c r="AQ850" s="221">
        <v>6736</v>
      </c>
      <c r="AR850" s="221">
        <v>273424</v>
      </c>
      <c r="AU850" s="223">
        <v>6768</v>
      </c>
      <c r="AV850" s="223">
        <v>278688</v>
      </c>
      <c r="AY850">
        <f>A850+1999</f>
        <v>2010</v>
      </c>
      <c r="AZ850" t="str">
        <f>VLOOKUP(B850,$BF$2:$BJ$75,4)</f>
        <v>Non-pine Units</v>
      </c>
      <c r="BA850" t="str">
        <f>VLOOKUP(B850,$BF$2:$BK$75,2)</f>
        <v>Soo</v>
      </c>
      <c r="BB850" t="str">
        <f>VLOOKUP(B850,$BF$2:$BK$75,3)</f>
        <v>Soo TSA</v>
      </c>
      <c r="BC850">
        <f>IF(B850&lt;40,B850,IF(VLOOKUP(B850,$BF$2:$BO$75,10,FALSE)="I",40,41))</f>
        <v>35</v>
      </c>
    </row>
    <row r="851" spans="1:55" ht="15" x14ac:dyDescent="0.25">
      <c r="A851">
        <v>11</v>
      </c>
      <c r="B851">
        <v>36</v>
      </c>
      <c r="E851">
        <v>0</v>
      </c>
      <c r="F851">
        <v>0</v>
      </c>
      <c r="I851">
        <v>0</v>
      </c>
      <c r="J851">
        <v>0</v>
      </c>
      <c r="M851">
        <v>0</v>
      </c>
      <c r="N851">
        <v>0</v>
      </c>
      <c r="Q851">
        <v>0</v>
      </c>
      <c r="R851">
        <v>0</v>
      </c>
      <c r="U851">
        <v>0</v>
      </c>
      <c r="V851">
        <v>0</v>
      </c>
      <c r="Y851">
        <v>0</v>
      </c>
      <c r="Z851">
        <v>0</v>
      </c>
      <c r="AA851">
        <v>0</v>
      </c>
      <c r="AB851">
        <v>0</v>
      </c>
      <c r="AE851">
        <v>0</v>
      </c>
      <c r="AF851">
        <v>0</v>
      </c>
      <c r="AI851" s="151">
        <v>0</v>
      </c>
      <c r="AJ851" s="151">
        <v>0</v>
      </c>
      <c r="AM851" s="212">
        <v>0</v>
      </c>
      <c r="AN851" s="212">
        <v>0</v>
      </c>
      <c r="AQ851" s="221">
        <v>0</v>
      </c>
      <c r="AR851" s="221">
        <v>0</v>
      </c>
      <c r="AU851" s="223">
        <v>0</v>
      </c>
      <c r="AV851" s="223">
        <v>0</v>
      </c>
      <c r="AY851">
        <f>A851+1999</f>
        <v>2010</v>
      </c>
      <c r="AZ851" t="str">
        <f>VLOOKUP(B851,$BF$2:$BJ$75,4)</f>
        <v>Non-pine Units</v>
      </c>
      <c r="BA851" t="str">
        <f>VLOOKUP(B851,$BF$2:$BK$75,2)</f>
        <v>Strathcona</v>
      </c>
      <c r="BB851" t="str">
        <f>VLOOKUP(B851,$BF$2:$BK$75,3)</f>
        <v>Strathcona TSA</v>
      </c>
      <c r="BC851">
        <f>IF(B851&lt;40,B851,IF(VLOOKUP(B851,$BF$2:$BO$75,10,FALSE)="I",40,41))</f>
        <v>36</v>
      </c>
    </row>
    <row r="852" spans="1:55" ht="15" x14ac:dyDescent="0.25">
      <c r="A852">
        <v>11</v>
      </c>
      <c r="B852">
        <v>37</v>
      </c>
      <c r="E852">
        <v>0</v>
      </c>
      <c r="F852">
        <v>0</v>
      </c>
      <c r="I852">
        <v>768</v>
      </c>
      <c r="J852">
        <v>1136</v>
      </c>
      <c r="M852">
        <v>2208</v>
      </c>
      <c r="N852">
        <v>4784</v>
      </c>
      <c r="Q852">
        <v>2704</v>
      </c>
      <c r="R852">
        <v>4000</v>
      </c>
      <c r="U852">
        <v>1632</v>
      </c>
      <c r="V852">
        <v>1856</v>
      </c>
      <c r="Y852">
        <v>1072</v>
      </c>
      <c r="Z852">
        <v>1248</v>
      </c>
      <c r="AA852">
        <v>720</v>
      </c>
      <c r="AB852">
        <v>912</v>
      </c>
      <c r="AE852">
        <v>608</v>
      </c>
      <c r="AF852">
        <v>784</v>
      </c>
      <c r="AI852" s="151">
        <v>608</v>
      </c>
      <c r="AJ852" s="151">
        <v>784</v>
      </c>
      <c r="AM852" s="212">
        <v>608</v>
      </c>
      <c r="AN852" s="212">
        <v>784</v>
      </c>
      <c r="AQ852" s="221">
        <v>608</v>
      </c>
      <c r="AR852" s="221">
        <v>784</v>
      </c>
      <c r="AU852" s="223">
        <v>608</v>
      </c>
      <c r="AV852" s="223">
        <v>800</v>
      </c>
      <c r="AY852">
        <f>A852+1999</f>
        <v>2010</v>
      </c>
      <c r="AZ852" t="str">
        <f>VLOOKUP(B852,$BF$2:$BJ$75,4)</f>
        <v>Non-pine Units</v>
      </c>
      <c r="BA852" t="str">
        <f>VLOOKUP(B852,$BF$2:$BK$75,2)</f>
        <v>SunshineCoast</v>
      </c>
      <c r="BB852" t="str">
        <f>VLOOKUP(B852,$BF$2:$BK$75,3)</f>
        <v>Sunshine Coast TSA</v>
      </c>
      <c r="BC852">
        <f>IF(B852&lt;40,B852,IF(VLOOKUP(B852,$BF$2:$BO$75,10,FALSE)="I",40,41))</f>
        <v>37</v>
      </c>
    </row>
    <row r="853" spans="1:55" ht="15" x14ac:dyDescent="0.25">
      <c r="A853">
        <v>11</v>
      </c>
      <c r="B853">
        <v>38</v>
      </c>
      <c r="E853">
        <v>3782368</v>
      </c>
      <c r="F853">
        <v>79294784</v>
      </c>
      <c r="I853">
        <v>527936</v>
      </c>
      <c r="J853">
        <v>78853936</v>
      </c>
      <c r="M853">
        <v>648128</v>
      </c>
      <c r="N853">
        <v>74797216</v>
      </c>
      <c r="Q853">
        <v>412336</v>
      </c>
      <c r="R853">
        <v>74008832</v>
      </c>
      <c r="U853">
        <v>43504</v>
      </c>
      <c r="V853">
        <v>70319552</v>
      </c>
      <c r="Y853">
        <v>58880</v>
      </c>
      <c r="Z853">
        <v>70870624</v>
      </c>
      <c r="AA853">
        <v>29008</v>
      </c>
      <c r="AB853">
        <v>71613104</v>
      </c>
      <c r="AE853">
        <v>27712</v>
      </c>
      <c r="AF853">
        <v>71330560</v>
      </c>
      <c r="AI853" s="151">
        <v>28368</v>
      </c>
      <c r="AJ853" s="151">
        <v>71363376</v>
      </c>
      <c r="AM853" s="212">
        <v>28288</v>
      </c>
      <c r="AN853" s="212">
        <v>71266320</v>
      </c>
      <c r="AQ853" s="221">
        <v>29040</v>
      </c>
      <c r="AR853" s="221">
        <v>71255776</v>
      </c>
      <c r="AU853" s="223">
        <v>27856</v>
      </c>
      <c r="AV853" s="223">
        <v>71234272</v>
      </c>
      <c r="AY853">
        <f>A853+1999</f>
        <v>2010</v>
      </c>
      <c r="AZ853" t="str">
        <f>VLOOKUP(B853,$BF$2:$BJ$75,4)</f>
        <v>Pine Units</v>
      </c>
      <c r="BA853" t="str">
        <f>VLOOKUP(B853,$BF$2:$BK$75,2)</f>
        <v>Vanderhoof</v>
      </c>
      <c r="BB853" t="str">
        <f>VLOOKUP(B853,$BF$2:$BK$75,3)</f>
        <v>Vanderhoof Forest District</v>
      </c>
      <c r="BC853">
        <f>IF(B853&lt;40,B853,IF(VLOOKUP(B853,$BF$2:$BO$75,10,FALSE)="I",40,41))</f>
        <v>38</v>
      </c>
    </row>
    <row r="854" spans="1:55" ht="15" x14ac:dyDescent="0.25">
      <c r="A854">
        <v>11</v>
      </c>
      <c r="B854">
        <v>39</v>
      </c>
      <c r="E854">
        <v>9180896</v>
      </c>
      <c r="F854">
        <v>100084192</v>
      </c>
      <c r="I854">
        <v>6916112</v>
      </c>
      <c r="J854">
        <v>104931600</v>
      </c>
      <c r="M854">
        <v>5846832</v>
      </c>
      <c r="N854">
        <v>104361792</v>
      </c>
      <c r="Q854">
        <v>5023680</v>
      </c>
      <c r="R854">
        <v>106306064</v>
      </c>
      <c r="U854">
        <v>2425264</v>
      </c>
      <c r="V854">
        <v>89568288</v>
      </c>
      <c r="Y854">
        <v>1178384</v>
      </c>
      <c r="Z854">
        <v>87754864</v>
      </c>
      <c r="AA854">
        <v>160832</v>
      </c>
      <c r="AB854">
        <v>86760400</v>
      </c>
      <c r="AE854">
        <v>174416</v>
      </c>
      <c r="AF854">
        <v>86369632</v>
      </c>
      <c r="AI854" s="151">
        <v>174176</v>
      </c>
      <c r="AJ854" s="151">
        <v>86367392</v>
      </c>
      <c r="AM854" s="212">
        <v>171728</v>
      </c>
      <c r="AN854" s="212">
        <v>86067312</v>
      </c>
      <c r="AQ854" s="221">
        <v>176000</v>
      </c>
      <c r="AR854" s="221">
        <v>86119776</v>
      </c>
      <c r="AU854" s="223">
        <v>172224</v>
      </c>
      <c r="AV854" s="223">
        <v>86087632</v>
      </c>
      <c r="AY854">
        <f>A854+1999</f>
        <v>2010</v>
      </c>
      <c r="AZ854" t="str">
        <f>VLOOKUP(B854,$BF$2:$BJ$75,4)</f>
        <v>Pine Units</v>
      </c>
      <c r="BA854" t="str">
        <f>VLOOKUP(B854,$BF$2:$BK$75,2)</f>
        <v>WilliamsLake</v>
      </c>
      <c r="BB854" t="str">
        <f>VLOOKUP(B854,$BF$2:$BK$75,3)</f>
        <v>Williams Lake TSA</v>
      </c>
      <c r="BC854">
        <f>IF(B854&lt;40,B854,IF(VLOOKUP(B854,$BF$2:$BO$75,10,FALSE)="I",40,41))</f>
        <v>39</v>
      </c>
    </row>
    <row r="855" spans="1:55" ht="15" x14ac:dyDescent="0.25">
      <c r="A855">
        <v>11</v>
      </c>
      <c r="B855">
        <v>40</v>
      </c>
      <c r="E855">
        <v>39344</v>
      </c>
      <c r="F855">
        <v>1655648</v>
      </c>
      <c r="I855">
        <v>1824</v>
      </c>
      <c r="J855">
        <v>1661024</v>
      </c>
      <c r="M855">
        <v>3760</v>
      </c>
      <c r="N855">
        <v>1573264</v>
      </c>
      <c r="Q855">
        <v>4400</v>
      </c>
      <c r="R855">
        <v>1553376</v>
      </c>
      <c r="U855">
        <v>2256</v>
      </c>
      <c r="V855">
        <v>1508224</v>
      </c>
      <c r="Y855">
        <v>48</v>
      </c>
      <c r="Z855">
        <v>1554192</v>
      </c>
      <c r="AA855">
        <v>0</v>
      </c>
      <c r="AB855">
        <v>1554000</v>
      </c>
      <c r="AE855">
        <v>0</v>
      </c>
      <c r="AF855">
        <v>1448608</v>
      </c>
      <c r="AI855" s="151">
        <v>0</v>
      </c>
      <c r="AJ855" s="151">
        <v>1438144</v>
      </c>
      <c r="AM855" s="212">
        <v>0</v>
      </c>
      <c r="AN855" s="212">
        <v>1357120</v>
      </c>
      <c r="AQ855" s="221">
        <v>0</v>
      </c>
      <c r="AR855" s="221">
        <v>1334272</v>
      </c>
      <c r="AU855" s="223">
        <v>0</v>
      </c>
      <c r="AV855" s="223">
        <v>1331328</v>
      </c>
      <c r="AY855">
        <f>A855+1999</f>
        <v>2010</v>
      </c>
      <c r="AZ855" t="str">
        <f>VLOOKUP(B855,$BF$2:$BJ$75,4)</f>
        <v>Interior TFLs</v>
      </c>
      <c r="BA855" t="str">
        <f>VLOOKUP(B855,$BF$2:$BK$75,2)</f>
        <v>InteriorTFLs</v>
      </c>
      <c r="BB855" t="str">
        <f>VLOOKUP(B855,$BF$2:$BK$75,3)</f>
        <v>Interior TFLs</v>
      </c>
      <c r="BC855">
        <f>IF(B855&lt;40,B855,IF(VLOOKUP(B855,$BF$2:$BO$75,10,FALSE)="I",40,41))</f>
        <v>40</v>
      </c>
    </row>
    <row r="856" spans="1:55" ht="15" x14ac:dyDescent="0.25">
      <c r="A856">
        <v>11</v>
      </c>
      <c r="B856">
        <v>40</v>
      </c>
      <c r="E856">
        <v>551600</v>
      </c>
      <c r="F856">
        <v>13917360</v>
      </c>
      <c r="I856">
        <v>36752</v>
      </c>
      <c r="J856">
        <v>15166160</v>
      </c>
      <c r="M856">
        <v>65120</v>
      </c>
      <c r="N856">
        <v>14400256</v>
      </c>
      <c r="Q856">
        <v>55712</v>
      </c>
      <c r="R856">
        <v>13903760</v>
      </c>
      <c r="U856">
        <v>19008</v>
      </c>
      <c r="V856">
        <v>13182624</v>
      </c>
      <c r="Y856">
        <v>2224</v>
      </c>
      <c r="Z856">
        <v>13373600</v>
      </c>
      <c r="AA856">
        <v>0</v>
      </c>
      <c r="AB856">
        <v>13291760</v>
      </c>
      <c r="AE856">
        <v>0</v>
      </c>
      <c r="AF856">
        <v>12969408</v>
      </c>
      <c r="AI856" s="151">
        <v>0</v>
      </c>
      <c r="AJ856" s="151">
        <v>12986512</v>
      </c>
      <c r="AM856" s="212">
        <v>0</v>
      </c>
      <c r="AN856" s="212">
        <v>12866768</v>
      </c>
      <c r="AQ856" s="221">
        <v>0</v>
      </c>
      <c r="AR856" s="221">
        <v>12871312</v>
      </c>
      <c r="AU856" s="223">
        <v>0</v>
      </c>
      <c r="AV856" s="223">
        <v>12899104</v>
      </c>
      <c r="AY856">
        <f>A856+1999</f>
        <v>2010</v>
      </c>
      <c r="AZ856" t="str">
        <f>VLOOKUP(B856,$BF$2:$BJ$75,4)</f>
        <v>Interior TFLs</v>
      </c>
      <c r="BA856" t="str">
        <f>VLOOKUP(B856,$BF$2:$BK$75,2)</f>
        <v>InteriorTFLs</v>
      </c>
      <c r="BB856" t="str">
        <f>VLOOKUP(B856,$BF$2:$BK$75,3)</f>
        <v>Interior TFLs</v>
      </c>
      <c r="BC856">
        <f>IF(B856&lt;40,B856,IF(VLOOKUP(B856,$BF$2:$BO$75,10,FALSE)="I",40,41))</f>
        <v>40</v>
      </c>
    </row>
    <row r="857" spans="1:55" ht="15" x14ac:dyDescent="0.25">
      <c r="A857">
        <v>11</v>
      </c>
      <c r="B857">
        <v>40</v>
      </c>
      <c r="E857">
        <v>136160</v>
      </c>
      <c r="F857">
        <v>3163520</v>
      </c>
      <c r="I857">
        <v>10224</v>
      </c>
      <c r="J857">
        <v>3417312</v>
      </c>
      <c r="M857">
        <v>13568</v>
      </c>
      <c r="N857">
        <v>3167872</v>
      </c>
      <c r="Q857">
        <v>10528</v>
      </c>
      <c r="R857">
        <v>3127520</v>
      </c>
      <c r="U857">
        <v>2880</v>
      </c>
      <c r="V857">
        <v>2784688</v>
      </c>
      <c r="Y857">
        <v>32</v>
      </c>
      <c r="Z857">
        <v>2884576</v>
      </c>
      <c r="AA857">
        <v>0</v>
      </c>
      <c r="AB857">
        <v>2895984</v>
      </c>
      <c r="AE857">
        <v>0</v>
      </c>
      <c r="AF857">
        <v>2816112</v>
      </c>
      <c r="AI857" s="151">
        <v>0</v>
      </c>
      <c r="AJ857" s="151">
        <v>2790064</v>
      </c>
      <c r="AM857" s="212">
        <v>0</v>
      </c>
      <c r="AN857" s="212">
        <v>2724704</v>
      </c>
      <c r="AQ857" s="221">
        <v>0</v>
      </c>
      <c r="AR857" s="221">
        <v>2731456</v>
      </c>
      <c r="AU857" s="223">
        <v>0</v>
      </c>
      <c r="AV857" s="223">
        <v>2740672</v>
      </c>
      <c r="AY857">
        <f>A857+1999</f>
        <v>2010</v>
      </c>
      <c r="AZ857" t="str">
        <f>VLOOKUP(B857,$BF$2:$BJ$75,4)</f>
        <v>Interior TFLs</v>
      </c>
      <c r="BA857" t="str">
        <f>VLOOKUP(B857,$BF$2:$BK$75,2)</f>
        <v>InteriorTFLs</v>
      </c>
      <c r="BB857" t="str">
        <f>VLOOKUP(B857,$BF$2:$BK$75,3)</f>
        <v>Interior TFLs</v>
      </c>
      <c r="BC857">
        <f>IF(B857&lt;40,B857,IF(VLOOKUP(B857,$BF$2:$BO$75,10,FALSE)="I",40,41))</f>
        <v>40</v>
      </c>
    </row>
    <row r="858" spans="1:55" ht="15" x14ac:dyDescent="0.25">
      <c r="A858">
        <v>11</v>
      </c>
      <c r="B858">
        <v>40</v>
      </c>
      <c r="E858">
        <v>320</v>
      </c>
      <c r="F858">
        <v>480</v>
      </c>
      <c r="I858">
        <v>3296</v>
      </c>
      <c r="J858">
        <v>5904</v>
      </c>
      <c r="M858">
        <v>3200</v>
      </c>
      <c r="N858">
        <v>7472</v>
      </c>
      <c r="Q858">
        <v>368</v>
      </c>
      <c r="R858">
        <v>368</v>
      </c>
      <c r="U858">
        <v>9056</v>
      </c>
      <c r="V858">
        <v>12832</v>
      </c>
      <c r="Y858">
        <v>464</v>
      </c>
      <c r="Z858">
        <v>3888</v>
      </c>
      <c r="AA858">
        <v>0</v>
      </c>
      <c r="AB858">
        <v>5680</v>
      </c>
      <c r="AE858">
        <v>0</v>
      </c>
      <c r="AF858">
        <v>3424</v>
      </c>
      <c r="AI858" s="151">
        <v>0</v>
      </c>
      <c r="AJ858" s="151">
        <v>3472</v>
      </c>
      <c r="AM858" s="212">
        <v>0</v>
      </c>
      <c r="AN858" s="212">
        <v>3216</v>
      </c>
      <c r="AQ858" s="221">
        <v>0</v>
      </c>
      <c r="AR858" s="221">
        <v>5856</v>
      </c>
      <c r="AU858" s="223">
        <v>0</v>
      </c>
      <c r="AV858" s="223">
        <v>5472</v>
      </c>
      <c r="AY858">
        <f>A858+1999</f>
        <v>2010</v>
      </c>
      <c r="AZ858" t="str">
        <f>VLOOKUP(B858,$BF$2:$BJ$75,4)</f>
        <v>Interior TFLs</v>
      </c>
      <c r="BA858" t="str">
        <f>VLOOKUP(B858,$BF$2:$BK$75,2)</f>
        <v>InteriorTFLs</v>
      </c>
      <c r="BB858" t="str">
        <f>VLOOKUP(B858,$BF$2:$BK$75,3)</f>
        <v>Interior TFLs</v>
      </c>
      <c r="BC858">
        <f>IF(B858&lt;40,B858,IF(VLOOKUP(B858,$BF$2:$BO$75,10,FALSE)="I",40,41))</f>
        <v>40</v>
      </c>
    </row>
    <row r="859" spans="1:55" ht="15" x14ac:dyDescent="0.25">
      <c r="A859">
        <v>11</v>
      </c>
      <c r="B859">
        <v>40</v>
      </c>
      <c r="E859">
        <v>48</v>
      </c>
      <c r="F859">
        <v>48</v>
      </c>
      <c r="I859">
        <v>160</v>
      </c>
      <c r="J859">
        <v>272</v>
      </c>
      <c r="M859">
        <v>16</v>
      </c>
      <c r="N859">
        <v>16</v>
      </c>
      <c r="Q859">
        <v>16</v>
      </c>
      <c r="R859">
        <v>80</v>
      </c>
      <c r="U859">
        <v>48</v>
      </c>
      <c r="V859">
        <v>144</v>
      </c>
      <c r="Y859">
        <v>208</v>
      </c>
      <c r="Z859">
        <v>384</v>
      </c>
      <c r="AA859">
        <v>0</v>
      </c>
      <c r="AB859">
        <v>176</v>
      </c>
      <c r="AE859">
        <v>0</v>
      </c>
      <c r="AF859">
        <v>176</v>
      </c>
      <c r="AI859" s="151">
        <v>0</v>
      </c>
      <c r="AJ859" s="151">
        <v>128</v>
      </c>
      <c r="AM859" s="212">
        <v>0</v>
      </c>
      <c r="AN859" s="212">
        <v>128</v>
      </c>
      <c r="AQ859" s="221">
        <v>0</v>
      </c>
      <c r="AR859" s="221">
        <v>176</v>
      </c>
      <c r="AU859" s="223">
        <v>0</v>
      </c>
      <c r="AV859" s="223">
        <v>176</v>
      </c>
      <c r="AY859">
        <f>A859+1999</f>
        <v>2010</v>
      </c>
      <c r="AZ859" t="str">
        <f>VLOOKUP(B859,$BF$2:$BJ$75,4)</f>
        <v>Interior TFLs</v>
      </c>
      <c r="BA859" t="str">
        <f>VLOOKUP(B859,$BF$2:$BK$75,2)</f>
        <v>InteriorTFLs</v>
      </c>
      <c r="BB859" t="str">
        <f>VLOOKUP(B859,$BF$2:$BK$75,3)</f>
        <v>Interior TFLs</v>
      </c>
      <c r="BC859">
        <f>IF(B859&lt;40,B859,IF(VLOOKUP(B859,$BF$2:$BO$75,10,FALSE)="I",40,41))</f>
        <v>40</v>
      </c>
    </row>
    <row r="860" spans="1:55" ht="15" x14ac:dyDescent="0.25">
      <c r="A860">
        <v>11</v>
      </c>
      <c r="B860">
        <v>40</v>
      </c>
      <c r="E860">
        <v>537248</v>
      </c>
      <c r="F860">
        <v>2589712</v>
      </c>
      <c r="I860">
        <v>271120</v>
      </c>
      <c r="J860">
        <v>4441792</v>
      </c>
      <c r="M860">
        <v>214352</v>
      </c>
      <c r="N860">
        <v>3756336</v>
      </c>
      <c r="Q860">
        <v>166976</v>
      </c>
      <c r="R860">
        <v>3551232</v>
      </c>
      <c r="U860">
        <v>109856</v>
      </c>
      <c r="V860">
        <v>3091696</v>
      </c>
      <c r="Y860">
        <v>8608</v>
      </c>
      <c r="Z860">
        <v>2844960</v>
      </c>
      <c r="AA860">
        <v>704</v>
      </c>
      <c r="AB860">
        <v>2816672</v>
      </c>
      <c r="AE860">
        <v>704</v>
      </c>
      <c r="AF860">
        <v>2788160</v>
      </c>
      <c r="AI860" s="151">
        <v>880</v>
      </c>
      <c r="AJ860" s="151">
        <v>2758816</v>
      </c>
      <c r="AM860" s="212">
        <v>880</v>
      </c>
      <c r="AN860" s="212">
        <v>2744304</v>
      </c>
      <c r="AQ860" s="221">
        <v>880</v>
      </c>
      <c r="AR860" s="221">
        <v>2754480</v>
      </c>
      <c r="AU860" s="223">
        <v>880</v>
      </c>
      <c r="AV860" s="223">
        <v>2720768</v>
      </c>
      <c r="AY860">
        <f>A860+1999</f>
        <v>2010</v>
      </c>
      <c r="AZ860" t="str">
        <f>VLOOKUP(B860,$BF$2:$BJ$75,4)</f>
        <v>Interior TFLs</v>
      </c>
      <c r="BA860" t="str">
        <f>VLOOKUP(B860,$BF$2:$BK$75,2)</f>
        <v>InteriorTFLs</v>
      </c>
      <c r="BB860" t="str">
        <f>VLOOKUP(B860,$BF$2:$BK$75,3)</f>
        <v>Interior TFLs</v>
      </c>
      <c r="BC860">
        <f>IF(B860&lt;40,B860,IF(VLOOKUP(B860,$BF$2:$BO$75,10,FALSE)="I",40,41))</f>
        <v>40</v>
      </c>
    </row>
    <row r="861" spans="1:55" ht="15" x14ac:dyDescent="0.25">
      <c r="A861">
        <v>11</v>
      </c>
      <c r="B861">
        <v>40</v>
      </c>
      <c r="E861">
        <v>226704</v>
      </c>
      <c r="F861">
        <v>1724176</v>
      </c>
      <c r="I861">
        <v>91376</v>
      </c>
      <c r="J861">
        <v>2291296</v>
      </c>
      <c r="M861">
        <v>94800</v>
      </c>
      <c r="N861">
        <v>2002912</v>
      </c>
      <c r="Q861">
        <v>89312</v>
      </c>
      <c r="R861">
        <v>1799504</v>
      </c>
      <c r="U861">
        <v>40560</v>
      </c>
      <c r="V861">
        <v>1568800</v>
      </c>
      <c r="Y861">
        <v>18592</v>
      </c>
      <c r="Z861">
        <v>1560880</v>
      </c>
      <c r="AA861">
        <v>1568</v>
      </c>
      <c r="AB861">
        <v>1527200</v>
      </c>
      <c r="AE861">
        <v>2048</v>
      </c>
      <c r="AF861">
        <v>1449616</v>
      </c>
      <c r="AI861" s="151">
        <v>1616</v>
      </c>
      <c r="AJ861" s="151">
        <v>1452544</v>
      </c>
      <c r="AM861" s="212">
        <v>656</v>
      </c>
      <c r="AN861" s="212">
        <v>1438720</v>
      </c>
      <c r="AQ861" s="221">
        <v>2368</v>
      </c>
      <c r="AR861" s="221">
        <v>1430048</v>
      </c>
      <c r="AU861" s="223">
        <v>1392</v>
      </c>
      <c r="AV861" s="223">
        <v>1416528</v>
      </c>
      <c r="AY861">
        <f>A861+1999</f>
        <v>2010</v>
      </c>
      <c r="AZ861" t="str">
        <f>VLOOKUP(B861,$BF$2:$BJ$75,4)</f>
        <v>Interior TFLs</v>
      </c>
      <c r="BA861" t="str">
        <f>VLOOKUP(B861,$BF$2:$BK$75,2)</f>
        <v>InteriorTFLs</v>
      </c>
      <c r="BB861" t="str">
        <f>VLOOKUP(B861,$BF$2:$BK$75,3)</f>
        <v>Interior TFLs</v>
      </c>
      <c r="BC861">
        <f>IF(B861&lt;40,B861,IF(VLOOKUP(B861,$BF$2:$BO$75,10,FALSE)="I",40,41))</f>
        <v>40</v>
      </c>
    </row>
    <row r="862" spans="1:55" ht="15" x14ac:dyDescent="0.25">
      <c r="A862">
        <v>11</v>
      </c>
      <c r="B862">
        <v>40</v>
      </c>
      <c r="E862">
        <v>109744</v>
      </c>
      <c r="F862">
        <v>960896</v>
      </c>
      <c r="I862">
        <v>40464</v>
      </c>
      <c r="J862">
        <v>949744</v>
      </c>
      <c r="M862">
        <v>43696</v>
      </c>
      <c r="N862">
        <v>935120</v>
      </c>
      <c r="Q862">
        <v>44448</v>
      </c>
      <c r="R862">
        <v>843952</v>
      </c>
      <c r="U862">
        <v>13264</v>
      </c>
      <c r="V862">
        <v>773872</v>
      </c>
      <c r="Y862">
        <v>6416</v>
      </c>
      <c r="Z862">
        <v>760384</v>
      </c>
      <c r="AA862">
        <v>4240</v>
      </c>
      <c r="AB862">
        <v>792848</v>
      </c>
      <c r="AE862">
        <v>3232</v>
      </c>
      <c r="AF862">
        <v>746512</v>
      </c>
      <c r="AI862" s="151">
        <v>3840</v>
      </c>
      <c r="AJ862" s="151">
        <v>749712</v>
      </c>
      <c r="AM862" s="212">
        <v>2416</v>
      </c>
      <c r="AN862" s="212">
        <v>701504</v>
      </c>
      <c r="AQ862" s="221">
        <v>2400</v>
      </c>
      <c r="AR862" s="221">
        <v>707888</v>
      </c>
      <c r="AU862" s="223">
        <v>2544</v>
      </c>
      <c r="AV862" s="223">
        <v>706432</v>
      </c>
      <c r="AY862">
        <f>A862+1999</f>
        <v>2010</v>
      </c>
      <c r="AZ862" t="str">
        <f>VLOOKUP(B862,$BF$2:$BJ$75,4)</f>
        <v>Interior TFLs</v>
      </c>
      <c r="BA862" t="str">
        <f>VLOOKUP(B862,$BF$2:$BK$75,2)</f>
        <v>InteriorTFLs</v>
      </c>
      <c r="BB862" t="str">
        <f>VLOOKUP(B862,$BF$2:$BK$75,3)</f>
        <v>Interior TFLs</v>
      </c>
      <c r="BC862">
        <f>IF(B862&lt;40,B862,IF(VLOOKUP(B862,$BF$2:$BO$75,10,FALSE)="I",40,41))</f>
        <v>40</v>
      </c>
    </row>
    <row r="863" spans="1:55" ht="15" x14ac:dyDescent="0.25">
      <c r="A863">
        <v>11</v>
      </c>
      <c r="B863">
        <v>40</v>
      </c>
      <c r="E863">
        <v>89424</v>
      </c>
      <c r="F863">
        <v>676272</v>
      </c>
      <c r="I863">
        <v>50160</v>
      </c>
      <c r="J863">
        <v>799408</v>
      </c>
      <c r="M863">
        <v>69840</v>
      </c>
      <c r="N863">
        <v>708592</v>
      </c>
      <c r="Q863">
        <v>40592</v>
      </c>
      <c r="R863">
        <v>606816</v>
      </c>
      <c r="U863">
        <v>30416</v>
      </c>
      <c r="V863">
        <v>598480</v>
      </c>
      <c r="Y863">
        <v>18288</v>
      </c>
      <c r="Z863">
        <v>573008</v>
      </c>
      <c r="AA863">
        <v>3664</v>
      </c>
      <c r="AB863">
        <v>556880</v>
      </c>
      <c r="AE863">
        <v>3872</v>
      </c>
      <c r="AF863">
        <v>545872</v>
      </c>
      <c r="AI863" s="151">
        <v>3056</v>
      </c>
      <c r="AJ863" s="151">
        <v>543712</v>
      </c>
      <c r="AM863" s="212">
        <v>4368</v>
      </c>
      <c r="AN863" s="212">
        <v>533200</v>
      </c>
      <c r="AQ863" s="221">
        <v>3264</v>
      </c>
      <c r="AR863" s="221">
        <v>519520</v>
      </c>
      <c r="AU863" s="223">
        <v>3184</v>
      </c>
      <c r="AV863" s="223">
        <v>514112</v>
      </c>
      <c r="AY863">
        <f>A863+1999</f>
        <v>2010</v>
      </c>
      <c r="AZ863" t="str">
        <f>VLOOKUP(B863,$BF$2:$BJ$75,4)</f>
        <v>Interior TFLs</v>
      </c>
      <c r="BA863" t="str">
        <f>VLOOKUP(B863,$BF$2:$BK$75,2)</f>
        <v>InteriorTFLs</v>
      </c>
      <c r="BB863" t="str">
        <f>VLOOKUP(B863,$BF$2:$BK$75,3)</f>
        <v>Interior TFLs</v>
      </c>
      <c r="BC863">
        <f>IF(B863&lt;40,B863,IF(VLOOKUP(B863,$BF$2:$BO$75,10,FALSE)="I",40,41))</f>
        <v>40</v>
      </c>
    </row>
    <row r="864" spans="1:55" ht="15" x14ac:dyDescent="0.25">
      <c r="A864">
        <v>11</v>
      </c>
      <c r="B864">
        <v>40</v>
      </c>
      <c r="E864">
        <v>0</v>
      </c>
      <c r="F864">
        <v>0</v>
      </c>
      <c r="I864">
        <v>1232</v>
      </c>
      <c r="J864">
        <v>12192</v>
      </c>
      <c r="M864">
        <v>6496</v>
      </c>
      <c r="N864">
        <v>11728</v>
      </c>
      <c r="Q864">
        <v>3168</v>
      </c>
      <c r="R864">
        <v>5360</v>
      </c>
      <c r="U864">
        <v>18080</v>
      </c>
      <c r="V864">
        <v>30352</v>
      </c>
      <c r="Y864">
        <v>9360</v>
      </c>
      <c r="Z864">
        <v>18192</v>
      </c>
      <c r="AA864">
        <v>4032</v>
      </c>
      <c r="AB864">
        <v>16816</v>
      </c>
      <c r="AE864">
        <v>5536</v>
      </c>
      <c r="AF864">
        <v>18880</v>
      </c>
      <c r="AI864" s="151">
        <v>5712</v>
      </c>
      <c r="AJ864" s="151">
        <v>19200</v>
      </c>
      <c r="AM864" s="212">
        <v>5728</v>
      </c>
      <c r="AN864" s="212">
        <v>19072</v>
      </c>
      <c r="AQ864" s="221">
        <v>5536</v>
      </c>
      <c r="AR864" s="221">
        <v>18880</v>
      </c>
      <c r="AU864" s="223">
        <v>4896</v>
      </c>
      <c r="AV864" s="223">
        <v>17872</v>
      </c>
      <c r="AY864">
        <f>A864+1999</f>
        <v>2010</v>
      </c>
      <c r="AZ864" t="str">
        <f>VLOOKUP(B864,$BF$2:$BJ$75,4)</f>
        <v>Interior TFLs</v>
      </c>
      <c r="BA864" t="str">
        <f>VLOOKUP(B864,$BF$2:$BK$75,2)</f>
        <v>InteriorTFLs</v>
      </c>
      <c r="BB864" t="str">
        <f>VLOOKUP(B864,$BF$2:$BK$75,3)</f>
        <v>Interior TFLs</v>
      </c>
      <c r="BC864">
        <f>IF(B864&lt;40,B864,IF(VLOOKUP(B864,$BF$2:$BO$75,10,FALSE)="I",40,41))</f>
        <v>40</v>
      </c>
    </row>
    <row r="865" spans="1:55" ht="15" x14ac:dyDescent="0.25">
      <c r="A865">
        <v>11</v>
      </c>
      <c r="B865">
        <v>40</v>
      </c>
      <c r="E865">
        <v>179568</v>
      </c>
      <c r="F865">
        <v>2848176</v>
      </c>
      <c r="I865">
        <v>57520</v>
      </c>
      <c r="J865">
        <v>3017840</v>
      </c>
      <c r="M865">
        <v>73168</v>
      </c>
      <c r="N865">
        <v>2776800</v>
      </c>
      <c r="Q865">
        <v>58528</v>
      </c>
      <c r="R865">
        <v>2744080</v>
      </c>
      <c r="U865">
        <v>28240</v>
      </c>
      <c r="V865">
        <v>2537728</v>
      </c>
      <c r="Y865">
        <v>16224</v>
      </c>
      <c r="Z865">
        <v>2533968</v>
      </c>
      <c r="AA865">
        <v>8272</v>
      </c>
      <c r="AB865">
        <v>2529024</v>
      </c>
      <c r="AE865">
        <v>8448</v>
      </c>
      <c r="AF865">
        <v>2470624</v>
      </c>
      <c r="AI865" s="151">
        <v>8272</v>
      </c>
      <c r="AJ865" s="151">
        <v>2476960</v>
      </c>
      <c r="AM865" s="212">
        <v>7552</v>
      </c>
      <c r="AN865" s="212">
        <v>2433056</v>
      </c>
      <c r="AQ865" s="221">
        <v>8720</v>
      </c>
      <c r="AR865" s="221">
        <v>2421872</v>
      </c>
      <c r="AU865" s="223">
        <v>6928</v>
      </c>
      <c r="AV865" s="223">
        <v>2421584</v>
      </c>
      <c r="AY865">
        <f>A865+1999</f>
        <v>2010</v>
      </c>
      <c r="AZ865" t="str">
        <f>VLOOKUP(B865,$BF$2:$BJ$75,4)</f>
        <v>Interior TFLs</v>
      </c>
      <c r="BA865" t="str">
        <f>VLOOKUP(B865,$BF$2:$BK$75,2)</f>
        <v>InteriorTFLs</v>
      </c>
      <c r="BB865" t="str">
        <f>VLOOKUP(B865,$BF$2:$BK$75,3)</f>
        <v>Interior TFLs</v>
      </c>
      <c r="BC865">
        <f>IF(B865&lt;40,B865,IF(VLOOKUP(B865,$BF$2:$BO$75,10,FALSE)="I",40,41))</f>
        <v>40</v>
      </c>
    </row>
    <row r="866" spans="1:55" ht="15" x14ac:dyDescent="0.25">
      <c r="A866">
        <v>11</v>
      </c>
      <c r="B866">
        <v>40</v>
      </c>
      <c r="E866">
        <v>8352</v>
      </c>
      <c r="F866">
        <v>20256</v>
      </c>
      <c r="I866">
        <v>13168</v>
      </c>
      <c r="J866">
        <v>89920</v>
      </c>
      <c r="M866">
        <v>21136</v>
      </c>
      <c r="N866">
        <v>58256</v>
      </c>
      <c r="Q866">
        <v>22944</v>
      </c>
      <c r="R866">
        <v>72880</v>
      </c>
      <c r="U866">
        <v>15056</v>
      </c>
      <c r="V866">
        <v>61584</v>
      </c>
      <c r="Y866">
        <v>3904</v>
      </c>
      <c r="Z866">
        <v>44800</v>
      </c>
      <c r="AA866">
        <v>7632</v>
      </c>
      <c r="AB866">
        <v>45264</v>
      </c>
      <c r="AE866">
        <v>8096</v>
      </c>
      <c r="AF866">
        <v>52192</v>
      </c>
      <c r="AI866" s="151">
        <v>9056</v>
      </c>
      <c r="AJ866" s="151">
        <v>48768</v>
      </c>
      <c r="AM866" s="212">
        <v>11184</v>
      </c>
      <c r="AN866" s="212">
        <v>51616</v>
      </c>
      <c r="AQ866" s="221">
        <v>11184</v>
      </c>
      <c r="AR866" s="221">
        <v>53568</v>
      </c>
      <c r="AU866" s="223">
        <v>9056</v>
      </c>
      <c r="AV866" s="223">
        <v>50224</v>
      </c>
      <c r="AY866">
        <f>A866+1999</f>
        <v>2010</v>
      </c>
      <c r="AZ866" t="str">
        <f>VLOOKUP(B866,$BF$2:$BJ$75,4)</f>
        <v>Interior TFLs</v>
      </c>
      <c r="BA866" t="str">
        <f>VLOOKUP(B866,$BF$2:$BK$75,2)</f>
        <v>InteriorTFLs</v>
      </c>
      <c r="BB866" t="str">
        <f>VLOOKUP(B866,$BF$2:$BK$75,3)</f>
        <v>Interior TFLs</v>
      </c>
      <c r="BC866">
        <f>IF(B866&lt;40,B866,IF(VLOOKUP(B866,$BF$2:$BO$75,10,FALSE)="I",40,41))</f>
        <v>40</v>
      </c>
    </row>
    <row r="867" spans="1:55" ht="15" x14ac:dyDescent="0.25">
      <c r="A867">
        <v>11</v>
      </c>
      <c r="B867">
        <v>40</v>
      </c>
      <c r="E867">
        <v>231168</v>
      </c>
      <c r="F867">
        <v>715728</v>
      </c>
      <c r="I867">
        <v>303504</v>
      </c>
      <c r="J867">
        <v>544608</v>
      </c>
      <c r="M867">
        <v>195504</v>
      </c>
      <c r="N867">
        <v>288528</v>
      </c>
      <c r="Q867">
        <v>81280</v>
      </c>
      <c r="R867">
        <v>117088</v>
      </c>
      <c r="U867">
        <v>28288</v>
      </c>
      <c r="V867">
        <v>43488</v>
      </c>
      <c r="Y867">
        <v>9856</v>
      </c>
      <c r="Z867">
        <v>24864</v>
      </c>
      <c r="AA867">
        <v>10320</v>
      </c>
      <c r="AB867">
        <v>27888</v>
      </c>
      <c r="AE867">
        <v>12256</v>
      </c>
      <c r="AF867">
        <v>28496</v>
      </c>
      <c r="AI867" s="151">
        <v>9648</v>
      </c>
      <c r="AJ867" s="151">
        <v>27120</v>
      </c>
      <c r="AM867" s="212">
        <v>11456</v>
      </c>
      <c r="AN867" s="212">
        <v>29904</v>
      </c>
      <c r="AQ867" s="221">
        <v>12448</v>
      </c>
      <c r="AR867" s="221">
        <v>29520</v>
      </c>
      <c r="AU867" s="223">
        <v>10944</v>
      </c>
      <c r="AV867" s="223">
        <v>26656</v>
      </c>
      <c r="AY867">
        <f>A867+1999</f>
        <v>2010</v>
      </c>
      <c r="AZ867" t="str">
        <f>VLOOKUP(B867,$BF$2:$BJ$75,4)</f>
        <v>Interior TFLs</v>
      </c>
      <c r="BA867" t="str">
        <f>VLOOKUP(B867,$BF$2:$BK$75,2)</f>
        <v>InteriorTFLs</v>
      </c>
      <c r="BB867" t="str">
        <f>VLOOKUP(B867,$BF$2:$BK$75,3)</f>
        <v>Interior TFLs</v>
      </c>
      <c r="BC867">
        <f>IF(B867&lt;40,B867,IF(VLOOKUP(B867,$BF$2:$BO$75,10,FALSE)="I",40,41))</f>
        <v>40</v>
      </c>
    </row>
    <row r="868" spans="1:55" ht="15" x14ac:dyDescent="0.25">
      <c r="A868">
        <v>11</v>
      </c>
      <c r="B868">
        <v>40</v>
      </c>
      <c r="E868">
        <v>324288</v>
      </c>
      <c r="F868">
        <v>971696</v>
      </c>
      <c r="I868">
        <v>565344</v>
      </c>
      <c r="J868">
        <v>1759424</v>
      </c>
      <c r="M868">
        <v>522016</v>
      </c>
      <c r="N868">
        <v>985584</v>
      </c>
      <c r="Q868">
        <v>260704</v>
      </c>
      <c r="R868">
        <v>450288</v>
      </c>
      <c r="U868">
        <v>163888</v>
      </c>
      <c r="V868">
        <v>272016</v>
      </c>
      <c r="Y868">
        <v>61280</v>
      </c>
      <c r="Z868">
        <v>128560</v>
      </c>
      <c r="AA868">
        <v>13936</v>
      </c>
      <c r="AB868">
        <v>79632</v>
      </c>
      <c r="AE868">
        <v>16496</v>
      </c>
      <c r="AF868">
        <v>88992</v>
      </c>
      <c r="AI868" s="151">
        <v>16144</v>
      </c>
      <c r="AJ868" s="151">
        <v>88656</v>
      </c>
      <c r="AM868" s="212">
        <v>11088</v>
      </c>
      <c r="AN868" s="212">
        <v>86400</v>
      </c>
      <c r="AQ868" s="221">
        <v>17312</v>
      </c>
      <c r="AR868" s="221">
        <v>96512</v>
      </c>
      <c r="AU868" s="223">
        <v>14288</v>
      </c>
      <c r="AV868" s="223">
        <v>89360</v>
      </c>
      <c r="AY868">
        <f>A868+1999</f>
        <v>2010</v>
      </c>
      <c r="AZ868" t="str">
        <f>VLOOKUP(B868,$BF$2:$BJ$75,4)</f>
        <v>Interior TFLs</v>
      </c>
      <c r="BA868" t="str">
        <f>VLOOKUP(B868,$BF$2:$BK$75,2)</f>
        <v>InteriorTFLs</v>
      </c>
      <c r="BB868" t="str">
        <f>VLOOKUP(B868,$BF$2:$BK$75,3)</f>
        <v>Interior TFLs</v>
      </c>
      <c r="BC868">
        <f>IF(B868&lt;40,B868,IF(VLOOKUP(B868,$BF$2:$BO$75,10,FALSE)="I",40,41))</f>
        <v>40</v>
      </c>
    </row>
    <row r="869" spans="1:55" ht="15" x14ac:dyDescent="0.25">
      <c r="A869">
        <v>11</v>
      </c>
      <c r="B869">
        <v>40</v>
      </c>
      <c r="E869">
        <v>328992</v>
      </c>
      <c r="F869">
        <v>1691440</v>
      </c>
      <c r="I869">
        <v>486192</v>
      </c>
      <c r="J869">
        <v>2237520</v>
      </c>
      <c r="M869">
        <v>507392</v>
      </c>
      <c r="N869">
        <v>1582288</v>
      </c>
      <c r="Q869">
        <v>237248</v>
      </c>
      <c r="R869">
        <v>727280</v>
      </c>
      <c r="U869">
        <v>156016</v>
      </c>
      <c r="V869">
        <v>517088</v>
      </c>
      <c r="Y869">
        <v>57392</v>
      </c>
      <c r="Z869">
        <v>387968</v>
      </c>
      <c r="AA869">
        <v>30432</v>
      </c>
      <c r="AB869">
        <v>376064</v>
      </c>
      <c r="AE869">
        <v>27936</v>
      </c>
      <c r="AF869">
        <v>346224</v>
      </c>
      <c r="AI869" s="151">
        <v>31392</v>
      </c>
      <c r="AJ869" s="151">
        <v>358160</v>
      </c>
      <c r="AM869" s="212">
        <v>31184</v>
      </c>
      <c r="AN869" s="212">
        <v>337232</v>
      </c>
      <c r="AQ869" s="221">
        <v>26784</v>
      </c>
      <c r="AR869" s="221">
        <v>342784</v>
      </c>
      <c r="AU869" s="223">
        <v>31072</v>
      </c>
      <c r="AV869" s="223">
        <v>344752</v>
      </c>
      <c r="AY869">
        <f>A869+1999</f>
        <v>2010</v>
      </c>
      <c r="AZ869" t="str">
        <f>VLOOKUP(B869,$BF$2:$BJ$75,4)</f>
        <v>Interior TFLs</v>
      </c>
      <c r="BA869" t="str">
        <f>VLOOKUP(B869,$BF$2:$BK$75,2)</f>
        <v>InteriorTFLs</v>
      </c>
      <c r="BB869" t="str">
        <f>VLOOKUP(B869,$BF$2:$BK$75,3)</f>
        <v>Interior TFLs</v>
      </c>
      <c r="BC869">
        <f>IF(B869&lt;40,B869,IF(VLOOKUP(B869,$BF$2:$BO$75,10,FALSE)="I",40,41))</f>
        <v>40</v>
      </c>
    </row>
    <row r="870" spans="1:55" ht="15" x14ac:dyDescent="0.25">
      <c r="A870">
        <v>11</v>
      </c>
      <c r="B870">
        <v>40</v>
      </c>
      <c r="E870">
        <v>31792</v>
      </c>
      <c r="F870">
        <v>77472</v>
      </c>
      <c r="I870">
        <v>20000</v>
      </c>
      <c r="J870">
        <v>55136</v>
      </c>
      <c r="M870">
        <v>17200</v>
      </c>
      <c r="N870">
        <v>39488</v>
      </c>
      <c r="Q870">
        <v>8256</v>
      </c>
      <c r="R870">
        <v>12144</v>
      </c>
      <c r="U870">
        <v>8240</v>
      </c>
      <c r="V870">
        <v>49440</v>
      </c>
      <c r="Y870">
        <v>13504</v>
      </c>
      <c r="Z870">
        <v>78128</v>
      </c>
      <c r="AA870">
        <v>29552</v>
      </c>
      <c r="AB870">
        <v>97664</v>
      </c>
      <c r="AE870">
        <v>30544</v>
      </c>
      <c r="AF870">
        <v>99904</v>
      </c>
      <c r="AI870" s="151">
        <v>30128</v>
      </c>
      <c r="AJ870" s="151">
        <v>101120</v>
      </c>
      <c r="AM870" s="212">
        <v>31328</v>
      </c>
      <c r="AN870" s="212">
        <v>101136</v>
      </c>
      <c r="AQ870" s="221">
        <v>30096</v>
      </c>
      <c r="AR870" s="221">
        <v>96496</v>
      </c>
      <c r="AU870" s="223">
        <v>31696</v>
      </c>
      <c r="AV870" s="223">
        <v>96432</v>
      </c>
      <c r="AY870">
        <f>A870+1999</f>
        <v>2010</v>
      </c>
      <c r="AZ870" t="str">
        <f>VLOOKUP(B870,$BF$2:$BJ$75,4)</f>
        <v>Interior TFLs</v>
      </c>
      <c r="BA870" t="str">
        <f>VLOOKUP(B870,$BF$2:$BK$75,2)</f>
        <v>InteriorTFLs</v>
      </c>
      <c r="BB870" t="str">
        <f>VLOOKUP(B870,$BF$2:$BK$75,3)</f>
        <v>Interior TFLs</v>
      </c>
      <c r="BC870">
        <f>IF(B870&lt;40,B870,IF(VLOOKUP(B870,$BF$2:$BO$75,10,FALSE)="I",40,41))</f>
        <v>40</v>
      </c>
    </row>
    <row r="871" spans="1:55" ht="15" x14ac:dyDescent="0.25">
      <c r="A871">
        <v>11</v>
      </c>
      <c r="B871">
        <v>40</v>
      </c>
      <c r="E871">
        <v>735280</v>
      </c>
      <c r="F871">
        <v>5170912</v>
      </c>
      <c r="I871">
        <v>633504</v>
      </c>
      <c r="J871">
        <v>6880480</v>
      </c>
      <c r="M871">
        <v>654272</v>
      </c>
      <c r="N871">
        <v>5899584</v>
      </c>
      <c r="Q871">
        <v>570992</v>
      </c>
      <c r="R871">
        <v>5431568</v>
      </c>
      <c r="U871">
        <v>477392</v>
      </c>
      <c r="V871">
        <v>4427408</v>
      </c>
      <c r="Y871">
        <v>231840</v>
      </c>
      <c r="Z871">
        <v>3966640</v>
      </c>
      <c r="AA871">
        <v>38000</v>
      </c>
      <c r="AB871">
        <v>3810560</v>
      </c>
      <c r="AE871">
        <v>38640</v>
      </c>
      <c r="AF871">
        <v>3684352</v>
      </c>
      <c r="AI871" s="151">
        <v>35520</v>
      </c>
      <c r="AJ871" s="151">
        <v>3683648</v>
      </c>
      <c r="AM871" s="212">
        <v>35792</v>
      </c>
      <c r="AN871" s="212">
        <v>3637552</v>
      </c>
      <c r="AQ871" s="221">
        <v>37136</v>
      </c>
      <c r="AR871" s="221">
        <v>3659648</v>
      </c>
      <c r="AU871" s="223">
        <v>35168</v>
      </c>
      <c r="AV871" s="223">
        <v>3632208</v>
      </c>
      <c r="AY871">
        <f>A871+1999</f>
        <v>2010</v>
      </c>
      <c r="AZ871" t="str">
        <f>VLOOKUP(B871,$BF$2:$BJ$75,4)</f>
        <v>Interior TFLs</v>
      </c>
      <c r="BA871" t="str">
        <f>VLOOKUP(B871,$BF$2:$BK$75,2)</f>
        <v>InteriorTFLs</v>
      </c>
      <c r="BB871" t="str">
        <f>VLOOKUP(B871,$BF$2:$BK$75,3)</f>
        <v>Interior TFLs</v>
      </c>
      <c r="BC871">
        <f>IF(B871&lt;40,B871,IF(VLOOKUP(B871,$BF$2:$BO$75,10,FALSE)="I",40,41))</f>
        <v>40</v>
      </c>
    </row>
    <row r="872" spans="1:55" ht="15" x14ac:dyDescent="0.25">
      <c r="A872">
        <v>11</v>
      </c>
      <c r="B872">
        <v>40</v>
      </c>
      <c r="E872">
        <v>756288</v>
      </c>
      <c r="F872">
        <v>4492800</v>
      </c>
      <c r="I872">
        <v>903232</v>
      </c>
      <c r="J872">
        <v>6661600</v>
      </c>
      <c r="M872">
        <v>917792</v>
      </c>
      <c r="N872">
        <v>5068976</v>
      </c>
      <c r="Q872">
        <v>719760</v>
      </c>
      <c r="R872">
        <v>3535120</v>
      </c>
      <c r="U872">
        <v>546704</v>
      </c>
      <c r="V872">
        <v>3232400</v>
      </c>
      <c r="Y872">
        <v>202736</v>
      </c>
      <c r="Z872">
        <v>2753296</v>
      </c>
      <c r="AA872">
        <v>88000</v>
      </c>
      <c r="AB872">
        <v>2659216</v>
      </c>
      <c r="AE872">
        <v>87936</v>
      </c>
      <c r="AF872">
        <v>2625584</v>
      </c>
      <c r="AI872" s="151">
        <v>93808</v>
      </c>
      <c r="AJ872" s="151">
        <v>2539568</v>
      </c>
      <c r="AM872" s="212">
        <v>81984</v>
      </c>
      <c r="AN872" s="212">
        <v>2493856</v>
      </c>
      <c r="AQ872" s="221">
        <v>90832</v>
      </c>
      <c r="AR872" s="221">
        <v>2551696</v>
      </c>
      <c r="AU872" s="223">
        <v>84944</v>
      </c>
      <c r="AV872" s="223">
        <v>2547456</v>
      </c>
      <c r="AY872">
        <f>A872+1999</f>
        <v>2010</v>
      </c>
      <c r="AZ872" t="str">
        <f>VLOOKUP(B872,$BF$2:$BJ$75,4)</f>
        <v>Interior TFLs</v>
      </c>
      <c r="BA872" t="str">
        <f>VLOOKUP(B872,$BF$2:$BK$75,2)</f>
        <v>InteriorTFLs</v>
      </c>
      <c r="BB872" t="str">
        <f>VLOOKUP(B872,$BF$2:$BK$75,3)</f>
        <v>Interior TFLs</v>
      </c>
      <c r="BC872">
        <f>IF(B872&lt;40,B872,IF(VLOOKUP(B872,$BF$2:$BO$75,10,FALSE)="I",40,41))</f>
        <v>40</v>
      </c>
    </row>
    <row r="873" spans="1:55" ht="15" x14ac:dyDescent="0.25">
      <c r="A873">
        <v>11</v>
      </c>
      <c r="B873">
        <v>40</v>
      </c>
      <c r="E873">
        <v>1909040</v>
      </c>
      <c r="F873">
        <v>5933472</v>
      </c>
      <c r="I873">
        <v>5160768</v>
      </c>
      <c r="J873">
        <v>12745792</v>
      </c>
      <c r="M873">
        <v>4796176</v>
      </c>
      <c r="N873">
        <v>9617088</v>
      </c>
      <c r="Q873">
        <v>3008352</v>
      </c>
      <c r="R873">
        <v>17294784</v>
      </c>
      <c r="U873">
        <v>1752464</v>
      </c>
      <c r="V873">
        <v>9868704</v>
      </c>
      <c r="Y873">
        <v>2616816</v>
      </c>
      <c r="Z873">
        <v>13657168</v>
      </c>
      <c r="AA873">
        <v>3236016</v>
      </c>
      <c r="AB873">
        <v>16860704</v>
      </c>
      <c r="AE873">
        <v>3169648</v>
      </c>
      <c r="AF873">
        <v>16586560</v>
      </c>
      <c r="AI873" s="151">
        <v>3162704</v>
      </c>
      <c r="AJ873" s="151">
        <v>16642992</v>
      </c>
      <c r="AM873" s="212">
        <v>3125280</v>
      </c>
      <c r="AN873" s="212">
        <v>16306624</v>
      </c>
      <c r="AQ873" s="221">
        <v>3133344</v>
      </c>
      <c r="AR873" s="221">
        <v>16372928</v>
      </c>
      <c r="AU873" s="223">
        <v>3116864</v>
      </c>
      <c r="AV873" s="223">
        <v>16391104</v>
      </c>
      <c r="AY873">
        <f>A873+1999</f>
        <v>2010</v>
      </c>
      <c r="AZ873" t="str">
        <f>VLOOKUP(B873,$BF$2:$BJ$75,4)</f>
        <v>Interior TFLs</v>
      </c>
      <c r="BA873" t="str">
        <f>VLOOKUP(B873,$BF$2:$BK$75,2)</f>
        <v>InteriorTFLs</v>
      </c>
      <c r="BB873" t="str">
        <f>VLOOKUP(B873,$BF$2:$BK$75,3)</f>
        <v>Interior TFLs</v>
      </c>
      <c r="BC873">
        <f>IF(B873&lt;40,B873,IF(VLOOKUP(B873,$BF$2:$BO$75,10,FALSE)="I",40,41))</f>
        <v>40</v>
      </c>
    </row>
    <row r="874" spans="1:55" ht="15" x14ac:dyDescent="0.25">
      <c r="A874">
        <v>11</v>
      </c>
      <c r="B874">
        <v>41</v>
      </c>
      <c r="E874">
        <v>0</v>
      </c>
      <c r="F874">
        <v>0</v>
      </c>
      <c r="I874">
        <v>0</v>
      </c>
      <c r="J874">
        <v>0</v>
      </c>
      <c r="M874">
        <v>0</v>
      </c>
      <c r="N874">
        <v>0</v>
      </c>
      <c r="Q874">
        <v>0</v>
      </c>
      <c r="R874">
        <v>0</v>
      </c>
      <c r="U874">
        <v>0</v>
      </c>
      <c r="V874">
        <v>0</v>
      </c>
      <c r="Y874">
        <v>0</v>
      </c>
      <c r="Z874">
        <v>0</v>
      </c>
      <c r="AA874">
        <v>0</v>
      </c>
      <c r="AB874">
        <v>0</v>
      </c>
      <c r="AE874">
        <v>0</v>
      </c>
      <c r="AF874">
        <v>0</v>
      </c>
      <c r="AI874" s="151">
        <v>0</v>
      </c>
      <c r="AJ874" s="151">
        <v>0</v>
      </c>
      <c r="AM874" s="212">
        <v>0</v>
      </c>
      <c r="AN874" s="212">
        <v>0</v>
      </c>
      <c r="AQ874" s="221">
        <v>0</v>
      </c>
      <c r="AR874" s="221">
        <v>0</v>
      </c>
      <c r="AU874" s="223">
        <v>0</v>
      </c>
      <c r="AV874" s="223">
        <v>0</v>
      </c>
      <c r="AY874">
        <f>A874+1999</f>
        <v>2010</v>
      </c>
      <c r="AZ874" t="str">
        <f>VLOOKUP(B874,$BF$2:$BJ$75,4)</f>
        <v>Coast TFLs</v>
      </c>
      <c r="BA874" t="str">
        <f>VLOOKUP(B874,$BF$2:$BK$75,2)</f>
        <v>CoastTFLs</v>
      </c>
      <c r="BB874" t="str">
        <f>VLOOKUP(B874,$BF$2:$BK$75,3)</f>
        <v>Coast TFLs</v>
      </c>
      <c r="BC874">
        <f>IF(B874&lt;40,B874,IF(VLOOKUP(B874,$BF$2:$BO$75,10,FALSE)="I",40,41))</f>
        <v>41</v>
      </c>
    </row>
    <row r="875" spans="1:55" ht="15" x14ac:dyDescent="0.25">
      <c r="A875">
        <v>11</v>
      </c>
      <c r="B875">
        <v>41</v>
      </c>
      <c r="E875">
        <v>0</v>
      </c>
      <c r="F875">
        <v>0</v>
      </c>
      <c r="I875">
        <v>0</v>
      </c>
      <c r="J875">
        <v>0</v>
      </c>
      <c r="M875">
        <v>0</v>
      </c>
      <c r="N875">
        <v>0</v>
      </c>
      <c r="Q875">
        <v>0</v>
      </c>
      <c r="R875">
        <v>0</v>
      </c>
      <c r="U875">
        <v>16</v>
      </c>
      <c r="V875">
        <v>16</v>
      </c>
      <c r="Y875">
        <v>0</v>
      </c>
      <c r="Z875">
        <v>0</v>
      </c>
      <c r="AA875">
        <v>0</v>
      </c>
      <c r="AB875">
        <v>0</v>
      </c>
      <c r="AE875">
        <v>0</v>
      </c>
      <c r="AF875">
        <v>0</v>
      </c>
      <c r="AI875" s="151">
        <v>0</v>
      </c>
      <c r="AJ875" s="151">
        <v>0</v>
      </c>
      <c r="AM875" s="212">
        <v>0</v>
      </c>
      <c r="AN875" s="212">
        <v>0</v>
      </c>
      <c r="AQ875" s="221">
        <v>0</v>
      </c>
      <c r="AR875" s="221">
        <v>0</v>
      </c>
      <c r="AU875" s="223">
        <v>0</v>
      </c>
      <c r="AV875" s="223">
        <v>0</v>
      </c>
      <c r="AY875">
        <f>A875+1999</f>
        <v>2010</v>
      </c>
      <c r="AZ875" t="str">
        <f>VLOOKUP(B875,$BF$2:$BJ$75,4)</f>
        <v>Coast TFLs</v>
      </c>
      <c r="BA875" t="str">
        <f>VLOOKUP(B875,$BF$2:$BK$75,2)</f>
        <v>CoastTFLs</v>
      </c>
      <c r="BB875" t="str">
        <f>VLOOKUP(B875,$BF$2:$BK$75,3)</f>
        <v>Coast TFLs</v>
      </c>
      <c r="BC875">
        <f>IF(B875&lt;40,B875,IF(VLOOKUP(B875,$BF$2:$BO$75,10,FALSE)="I",40,41))</f>
        <v>41</v>
      </c>
    </row>
    <row r="876" spans="1:55" ht="15" x14ac:dyDescent="0.25">
      <c r="A876">
        <v>11</v>
      </c>
      <c r="B876">
        <v>41</v>
      </c>
      <c r="E876">
        <v>0</v>
      </c>
      <c r="F876">
        <v>0</v>
      </c>
      <c r="I876">
        <v>0</v>
      </c>
      <c r="J876">
        <v>0</v>
      </c>
      <c r="M876">
        <v>0</v>
      </c>
      <c r="N876">
        <v>0</v>
      </c>
      <c r="Q876">
        <v>0</v>
      </c>
      <c r="R876">
        <v>0</v>
      </c>
      <c r="U876">
        <v>0</v>
      </c>
      <c r="V876">
        <v>0</v>
      </c>
      <c r="Y876">
        <v>0</v>
      </c>
      <c r="Z876">
        <v>0</v>
      </c>
      <c r="AA876">
        <v>0</v>
      </c>
      <c r="AB876">
        <v>0</v>
      </c>
      <c r="AE876">
        <v>0</v>
      </c>
      <c r="AF876">
        <v>0</v>
      </c>
      <c r="AI876" s="151">
        <v>0</v>
      </c>
      <c r="AJ876" s="151">
        <v>0</v>
      </c>
      <c r="AM876" s="212">
        <v>0</v>
      </c>
      <c r="AN876" s="212">
        <v>0</v>
      </c>
      <c r="AQ876" s="221">
        <v>0</v>
      </c>
      <c r="AR876" s="221">
        <v>0</v>
      </c>
      <c r="AU876" s="223">
        <v>0</v>
      </c>
      <c r="AV876" s="223">
        <v>0</v>
      </c>
      <c r="AY876">
        <f>A876+1999</f>
        <v>2010</v>
      </c>
      <c r="AZ876" t="str">
        <f>VLOOKUP(B876,$BF$2:$BJ$75,4)</f>
        <v>Coast TFLs</v>
      </c>
      <c r="BA876" t="str">
        <f>VLOOKUP(B876,$BF$2:$BK$75,2)</f>
        <v>CoastTFLs</v>
      </c>
      <c r="BB876" t="str">
        <f>VLOOKUP(B876,$BF$2:$BK$75,3)</f>
        <v>Coast TFLs</v>
      </c>
      <c r="BC876">
        <f>IF(B876&lt;40,B876,IF(VLOOKUP(B876,$BF$2:$BO$75,10,FALSE)="I",40,41))</f>
        <v>41</v>
      </c>
    </row>
    <row r="877" spans="1:55" ht="15" x14ac:dyDescent="0.25">
      <c r="A877">
        <v>11</v>
      </c>
      <c r="B877">
        <v>41</v>
      </c>
      <c r="E877">
        <v>0</v>
      </c>
      <c r="F877">
        <v>0</v>
      </c>
      <c r="I877">
        <v>0</v>
      </c>
      <c r="J877">
        <v>0</v>
      </c>
      <c r="M877">
        <v>0</v>
      </c>
      <c r="N877">
        <v>0</v>
      </c>
      <c r="Q877">
        <v>0</v>
      </c>
      <c r="R877">
        <v>0</v>
      </c>
      <c r="U877">
        <v>0</v>
      </c>
      <c r="V877">
        <v>0</v>
      </c>
      <c r="Y877">
        <v>0</v>
      </c>
      <c r="Z877">
        <v>0</v>
      </c>
      <c r="AA877">
        <v>0</v>
      </c>
      <c r="AB877">
        <v>0</v>
      </c>
      <c r="AE877">
        <v>0</v>
      </c>
      <c r="AF877">
        <v>0</v>
      </c>
      <c r="AI877" s="151">
        <v>0</v>
      </c>
      <c r="AJ877" s="151">
        <v>0</v>
      </c>
      <c r="AM877" s="212">
        <v>0</v>
      </c>
      <c r="AN877" s="212">
        <v>0</v>
      </c>
      <c r="AQ877" s="221">
        <v>0</v>
      </c>
      <c r="AR877" s="221">
        <v>0</v>
      </c>
      <c r="AU877" s="223">
        <v>0</v>
      </c>
      <c r="AV877" s="223">
        <v>0</v>
      </c>
      <c r="AY877">
        <f>A877+1999</f>
        <v>2010</v>
      </c>
      <c r="AZ877" t="str">
        <f>VLOOKUP(B877,$BF$2:$BJ$75,4)</f>
        <v>Coast TFLs</v>
      </c>
      <c r="BA877" t="str">
        <f>VLOOKUP(B877,$BF$2:$BK$75,2)</f>
        <v>CoastTFLs</v>
      </c>
      <c r="BB877" t="str">
        <f>VLOOKUP(B877,$BF$2:$BK$75,3)</f>
        <v>Coast TFLs</v>
      </c>
      <c r="BC877">
        <f>IF(B877&lt;40,B877,IF(VLOOKUP(B877,$BF$2:$BO$75,10,FALSE)="I",40,41))</f>
        <v>41</v>
      </c>
    </row>
    <row r="878" spans="1:55" ht="15" x14ac:dyDescent="0.25">
      <c r="A878">
        <v>11</v>
      </c>
      <c r="B878">
        <v>41</v>
      </c>
      <c r="E878">
        <v>0</v>
      </c>
      <c r="F878">
        <v>0</v>
      </c>
      <c r="I878">
        <v>0</v>
      </c>
      <c r="J878">
        <v>0</v>
      </c>
      <c r="M878">
        <v>0</v>
      </c>
      <c r="N878">
        <v>0</v>
      </c>
      <c r="Q878">
        <v>0</v>
      </c>
      <c r="R878">
        <v>0</v>
      </c>
      <c r="U878">
        <v>0</v>
      </c>
      <c r="V878">
        <v>0</v>
      </c>
      <c r="Y878">
        <v>0</v>
      </c>
      <c r="Z878">
        <v>0</v>
      </c>
      <c r="AA878">
        <v>0</v>
      </c>
      <c r="AB878">
        <v>0</v>
      </c>
      <c r="AE878">
        <v>0</v>
      </c>
      <c r="AF878">
        <v>0</v>
      </c>
      <c r="AI878" s="151">
        <v>0</v>
      </c>
      <c r="AJ878" s="151">
        <v>0</v>
      </c>
      <c r="AM878" s="212">
        <v>0</v>
      </c>
      <c r="AN878" s="212">
        <v>0</v>
      </c>
      <c r="AQ878" s="221">
        <v>0</v>
      </c>
      <c r="AR878" s="221">
        <v>0</v>
      </c>
      <c r="AU878" s="223">
        <v>0</v>
      </c>
      <c r="AV878" s="223">
        <v>0</v>
      </c>
      <c r="AY878">
        <f>A878+1999</f>
        <v>2010</v>
      </c>
      <c r="AZ878" t="str">
        <f>VLOOKUP(B878,$BF$2:$BJ$75,4)</f>
        <v>Coast TFLs</v>
      </c>
      <c r="BA878" t="str">
        <f>VLOOKUP(B878,$BF$2:$BK$75,2)</f>
        <v>CoastTFLs</v>
      </c>
      <c r="BB878" t="str">
        <f>VLOOKUP(B878,$BF$2:$BK$75,3)</f>
        <v>Coast TFLs</v>
      </c>
      <c r="BC878">
        <f>IF(B878&lt;40,B878,IF(VLOOKUP(B878,$BF$2:$BO$75,10,FALSE)="I",40,41))</f>
        <v>41</v>
      </c>
    </row>
    <row r="879" spans="1:55" ht="15" x14ac:dyDescent="0.25">
      <c r="A879">
        <v>11</v>
      </c>
      <c r="B879">
        <v>41</v>
      </c>
      <c r="E879">
        <v>0</v>
      </c>
      <c r="F879">
        <v>0</v>
      </c>
      <c r="I879">
        <v>0</v>
      </c>
      <c r="J879">
        <v>0</v>
      </c>
      <c r="M879">
        <v>0</v>
      </c>
      <c r="N879">
        <v>0</v>
      </c>
      <c r="Q879">
        <v>0</v>
      </c>
      <c r="R879">
        <v>0</v>
      </c>
      <c r="U879">
        <v>0</v>
      </c>
      <c r="V879">
        <v>0</v>
      </c>
      <c r="Y879">
        <v>0</v>
      </c>
      <c r="Z879">
        <v>0</v>
      </c>
      <c r="AA879">
        <v>0</v>
      </c>
      <c r="AB879">
        <v>0</v>
      </c>
      <c r="AE879">
        <v>0</v>
      </c>
      <c r="AF879">
        <v>0</v>
      </c>
      <c r="AI879" s="151">
        <v>0</v>
      </c>
      <c r="AJ879" s="151">
        <v>0</v>
      </c>
      <c r="AM879" s="212">
        <v>0</v>
      </c>
      <c r="AN879" s="212">
        <v>0</v>
      </c>
      <c r="AQ879" s="221">
        <v>0</v>
      </c>
      <c r="AR879" s="221">
        <v>0</v>
      </c>
      <c r="AU879" s="223">
        <v>0</v>
      </c>
      <c r="AV879" s="223">
        <v>0</v>
      </c>
      <c r="AY879">
        <f>A879+1999</f>
        <v>2010</v>
      </c>
      <c r="AZ879" t="str">
        <f>VLOOKUP(B879,$BF$2:$BJ$75,4)</f>
        <v>Coast TFLs</v>
      </c>
      <c r="BA879" t="str">
        <f>VLOOKUP(B879,$BF$2:$BK$75,2)</f>
        <v>CoastTFLs</v>
      </c>
      <c r="BB879" t="str">
        <f>VLOOKUP(B879,$BF$2:$BK$75,3)</f>
        <v>Coast TFLs</v>
      </c>
      <c r="BC879">
        <f>IF(B879&lt;40,B879,IF(VLOOKUP(B879,$BF$2:$BO$75,10,FALSE)="I",40,41))</f>
        <v>41</v>
      </c>
    </row>
    <row r="880" spans="1:55" ht="15" x14ac:dyDescent="0.25">
      <c r="A880">
        <v>11</v>
      </c>
      <c r="B880">
        <v>41</v>
      </c>
      <c r="E880">
        <v>0</v>
      </c>
      <c r="F880">
        <v>0</v>
      </c>
      <c r="I880">
        <v>0</v>
      </c>
      <c r="J880">
        <v>208</v>
      </c>
      <c r="M880">
        <v>816</v>
      </c>
      <c r="N880">
        <v>2272</v>
      </c>
      <c r="Q880">
        <v>4688</v>
      </c>
      <c r="R880">
        <v>4688</v>
      </c>
      <c r="U880">
        <v>0</v>
      </c>
      <c r="V880">
        <v>208</v>
      </c>
      <c r="Y880">
        <v>0</v>
      </c>
      <c r="Z880">
        <v>96</v>
      </c>
      <c r="AA880">
        <v>0</v>
      </c>
      <c r="AB880">
        <v>96</v>
      </c>
      <c r="AE880">
        <v>0</v>
      </c>
      <c r="AF880">
        <v>0</v>
      </c>
      <c r="AI880" s="151">
        <v>0</v>
      </c>
      <c r="AJ880" s="151">
        <v>0</v>
      </c>
      <c r="AM880" s="212">
        <v>0</v>
      </c>
      <c r="AN880" s="212">
        <v>0</v>
      </c>
      <c r="AQ880" s="221">
        <v>0</v>
      </c>
      <c r="AR880" s="221">
        <v>0</v>
      </c>
      <c r="AU880" s="223">
        <v>0</v>
      </c>
      <c r="AV880" s="223">
        <v>0</v>
      </c>
      <c r="AY880">
        <f>A880+1999</f>
        <v>2010</v>
      </c>
      <c r="AZ880" t="str">
        <f>VLOOKUP(B880,$BF$2:$BJ$75,4)</f>
        <v>Coast TFLs</v>
      </c>
      <c r="BA880" t="str">
        <f>VLOOKUP(B880,$BF$2:$BK$75,2)</f>
        <v>CoastTFLs</v>
      </c>
      <c r="BB880" t="str">
        <f>VLOOKUP(B880,$BF$2:$BK$75,3)</f>
        <v>Coast TFLs</v>
      </c>
      <c r="BC880">
        <f>IF(B880&lt;40,B880,IF(VLOOKUP(B880,$BF$2:$BO$75,10,FALSE)="I",40,41))</f>
        <v>41</v>
      </c>
    </row>
    <row r="881" spans="1:55" ht="15" x14ac:dyDescent="0.25">
      <c r="A881">
        <v>11</v>
      </c>
      <c r="B881">
        <v>41</v>
      </c>
      <c r="E881">
        <v>0</v>
      </c>
      <c r="F881">
        <v>0</v>
      </c>
      <c r="I881">
        <v>0</v>
      </c>
      <c r="J881">
        <v>0</v>
      </c>
      <c r="M881">
        <v>0</v>
      </c>
      <c r="N881">
        <v>0</v>
      </c>
      <c r="Q881">
        <v>0</v>
      </c>
      <c r="R881">
        <v>0</v>
      </c>
      <c r="U881">
        <v>0</v>
      </c>
      <c r="V881">
        <v>0</v>
      </c>
      <c r="Y881">
        <v>0</v>
      </c>
      <c r="Z881">
        <v>0</v>
      </c>
      <c r="AA881">
        <v>0</v>
      </c>
      <c r="AB881">
        <v>0</v>
      </c>
      <c r="AE881">
        <v>0</v>
      </c>
      <c r="AF881">
        <v>0</v>
      </c>
      <c r="AI881" s="151">
        <v>0</v>
      </c>
      <c r="AJ881" s="151">
        <v>0</v>
      </c>
      <c r="AM881" s="212">
        <v>0</v>
      </c>
      <c r="AN881" s="212">
        <v>0</v>
      </c>
      <c r="AQ881" s="221">
        <v>0</v>
      </c>
      <c r="AR881" s="221">
        <v>0</v>
      </c>
      <c r="AU881" s="223">
        <v>0</v>
      </c>
      <c r="AV881" s="223">
        <v>0</v>
      </c>
      <c r="AY881">
        <f>A881+1999</f>
        <v>2010</v>
      </c>
      <c r="AZ881" t="str">
        <f>VLOOKUP(B881,$BF$2:$BJ$75,4)</f>
        <v>Coast TFLs</v>
      </c>
      <c r="BA881" t="str">
        <f>VLOOKUP(B881,$BF$2:$BK$75,2)</f>
        <v>CoastTFLs</v>
      </c>
      <c r="BB881" t="str">
        <f>VLOOKUP(B881,$BF$2:$BK$75,3)</f>
        <v>Coast TFLs</v>
      </c>
      <c r="BC881">
        <f>IF(B881&lt;40,B881,IF(VLOOKUP(B881,$BF$2:$BO$75,10,FALSE)="I",40,41))</f>
        <v>41</v>
      </c>
    </row>
    <row r="882" spans="1:55" ht="15" x14ac:dyDescent="0.25">
      <c r="A882">
        <v>11</v>
      </c>
      <c r="B882">
        <v>41</v>
      </c>
      <c r="E882">
        <v>0</v>
      </c>
      <c r="F882">
        <v>0</v>
      </c>
      <c r="I882">
        <v>0</v>
      </c>
      <c r="J882">
        <v>0</v>
      </c>
      <c r="M882">
        <v>1616</v>
      </c>
      <c r="N882">
        <v>1888</v>
      </c>
      <c r="Q882">
        <v>0</v>
      </c>
      <c r="R882">
        <v>0</v>
      </c>
      <c r="U882">
        <v>0</v>
      </c>
      <c r="V882">
        <v>0</v>
      </c>
      <c r="Y882">
        <v>0</v>
      </c>
      <c r="Z882">
        <v>0</v>
      </c>
      <c r="AA882">
        <v>0</v>
      </c>
      <c r="AB882">
        <v>0</v>
      </c>
      <c r="AE882">
        <v>0</v>
      </c>
      <c r="AF882">
        <v>0</v>
      </c>
      <c r="AI882" s="151">
        <v>0</v>
      </c>
      <c r="AJ882" s="151">
        <v>0</v>
      </c>
      <c r="AM882" s="212">
        <v>0</v>
      </c>
      <c r="AN882" s="212">
        <v>0</v>
      </c>
      <c r="AQ882" s="221">
        <v>0</v>
      </c>
      <c r="AR882" s="221">
        <v>0</v>
      </c>
      <c r="AU882" s="223">
        <v>0</v>
      </c>
      <c r="AV882" s="223">
        <v>0</v>
      </c>
      <c r="AY882">
        <f>A882+1999</f>
        <v>2010</v>
      </c>
      <c r="AZ882" t="str">
        <f>VLOOKUP(B882,$BF$2:$BJ$75,4)</f>
        <v>Coast TFLs</v>
      </c>
      <c r="BA882" t="str">
        <f>VLOOKUP(B882,$BF$2:$BK$75,2)</f>
        <v>CoastTFLs</v>
      </c>
      <c r="BB882" t="str">
        <f>VLOOKUP(B882,$BF$2:$BK$75,3)</f>
        <v>Coast TFLs</v>
      </c>
      <c r="BC882">
        <f>IF(B882&lt;40,B882,IF(VLOOKUP(B882,$BF$2:$BO$75,10,FALSE)="I",40,41))</f>
        <v>41</v>
      </c>
    </row>
    <row r="883" spans="1:55" ht="15" x14ac:dyDescent="0.25">
      <c r="A883">
        <v>11</v>
      </c>
      <c r="B883">
        <v>41</v>
      </c>
      <c r="E883">
        <v>0</v>
      </c>
      <c r="F883">
        <v>0</v>
      </c>
      <c r="I883">
        <v>0</v>
      </c>
      <c r="J883">
        <v>0</v>
      </c>
      <c r="M883">
        <v>0</v>
      </c>
      <c r="N883">
        <v>0</v>
      </c>
      <c r="Q883">
        <v>0</v>
      </c>
      <c r="R883">
        <v>0</v>
      </c>
      <c r="U883">
        <v>0</v>
      </c>
      <c r="V883">
        <v>0</v>
      </c>
      <c r="Y883">
        <v>0</v>
      </c>
      <c r="Z883">
        <v>0</v>
      </c>
      <c r="AA883">
        <v>0</v>
      </c>
      <c r="AB883">
        <v>0</v>
      </c>
      <c r="AE883">
        <v>0</v>
      </c>
      <c r="AF883">
        <v>0</v>
      </c>
      <c r="AI883" s="151">
        <v>0</v>
      </c>
      <c r="AJ883" s="151">
        <v>0</v>
      </c>
      <c r="AM883" s="212">
        <v>0</v>
      </c>
      <c r="AN883" s="212">
        <v>0</v>
      </c>
      <c r="AQ883" s="221">
        <v>0</v>
      </c>
      <c r="AR883" s="221">
        <v>0</v>
      </c>
      <c r="AU883" s="223">
        <v>0</v>
      </c>
      <c r="AV883" s="223">
        <v>0</v>
      </c>
      <c r="AY883">
        <f>A883+1999</f>
        <v>2010</v>
      </c>
      <c r="AZ883" t="str">
        <f>VLOOKUP(B883,$BF$2:$BJ$75,4)</f>
        <v>Coast TFLs</v>
      </c>
      <c r="BA883" t="str">
        <f>VLOOKUP(B883,$BF$2:$BK$75,2)</f>
        <v>CoastTFLs</v>
      </c>
      <c r="BB883" t="str">
        <f>VLOOKUP(B883,$BF$2:$BK$75,3)</f>
        <v>Coast TFLs</v>
      </c>
      <c r="BC883">
        <f>IF(B883&lt;40,B883,IF(VLOOKUP(B883,$BF$2:$BO$75,10,FALSE)="I",40,41))</f>
        <v>41</v>
      </c>
    </row>
    <row r="884" spans="1:55" ht="15" x14ac:dyDescent="0.25">
      <c r="A884">
        <v>11</v>
      </c>
      <c r="B884">
        <v>41</v>
      </c>
      <c r="E884">
        <v>0</v>
      </c>
      <c r="F884">
        <v>0</v>
      </c>
      <c r="I884">
        <v>0</v>
      </c>
      <c r="J884">
        <v>0</v>
      </c>
      <c r="M884">
        <v>0</v>
      </c>
      <c r="N884">
        <v>0</v>
      </c>
      <c r="Q884">
        <v>0</v>
      </c>
      <c r="R884">
        <v>0</v>
      </c>
      <c r="U884">
        <v>0</v>
      </c>
      <c r="V884">
        <v>0</v>
      </c>
      <c r="Y884">
        <v>0</v>
      </c>
      <c r="Z884">
        <v>0</v>
      </c>
      <c r="AA884">
        <v>0</v>
      </c>
      <c r="AB884">
        <v>0</v>
      </c>
      <c r="AE884">
        <v>0</v>
      </c>
      <c r="AF884">
        <v>0</v>
      </c>
      <c r="AI884" s="151">
        <v>0</v>
      </c>
      <c r="AJ884" s="151">
        <v>0</v>
      </c>
      <c r="AM884" s="212">
        <v>0</v>
      </c>
      <c r="AN884" s="212">
        <v>0</v>
      </c>
      <c r="AQ884" s="221">
        <v>0</v>
      </c>
      <c r="AR884" s="221">
        <v>0</v>
      </c>
      <c r="AU884" s="223">
        <v>0</v>
      </c>
      <c r="AV884" s="223">
        <v>0</v>
      </c>
      <c r="AY884">
        <f>A884+1999</f>
        <v>2010</v>
      </c>
      <c r="AZ884" t="str">
        <f>VLOOKUP(B884,$BF$2:$BJ$75,4)</f>
        <v>Coast TFLs</v>
      </c>
      <c r="BA884" t="str">
        <f>VLOOKUP(B884,$BF$2:$BK$75,2)</f>
        <v>CoastTFLs</v>
      </c>
      <c r="BB884" t="str">
        <f>VLOOKUP(B884,$BF$2:$BK$75,3)</f>
        <v>Coast TFLs</v>
      </c>
      <c r="BC884">
        <f>IF(B884&lt;40,B884,IF(VLOOKUP(B884,$BF$2:$BO$75,10,FALSE)="I",40,41))</f>
        <v>41</v>
      </c>
    </row>
    <row r="885" spans="1:55" ht="15" x14ac:dyDescent="0.25">
      <c r="A885">
        <v>11</v>
      </c>
      <c r="B885">
        <v>41</v>
      </c>
      <c r="E885">
        <v>0</v>
      </c>
      <c r="F885">
        <v>0</v>
      </c>
      <c r="I885">
        <v>0</v>
      </c>
      <c r="J885">
        <v>0</v>
      </c>
      <c r="M885">
        <v>0</v>
      </c>
      <c r="N885">
        <v>0</v>
      </c>
      <c r="Q885">
        <v>0</v>
      </c>
      <c r="R885">
        <v>0</v>
      </c>
      <c r="U885">
        <v>0</v>
      </c>
      <c r="V885">
        <v>0</v>
      </c>
      <c r="Y885">
        <v>0</v>
      </c>
      <c r="Z885">
        <v>0</v>
      </c>
      <c r="AA885">
        <v>0</v>
      </c>
      <c r="AB885">
        <v>0</v>
      </c>
      <c r="AE885">
        <v>0</v>
      </c>
      <c r="AF885">
        <v>0</v>
      </c>
      <c r="AI885" s="151">
        <v>0</v>
      </c>
      <c r="AJ885" s="151">
        <v>0</v>
      </c>
      <c r="AM885" s="212">
        <v>0</v>
      </c>
      <c r="AN885" s="212">
        <v>0</v>
      </c>
      <c r="AQ885" s="221">
        <v>0</v>
      </c>
      <c r="AR885" s="221">
        <v>0</v>
      </c>
      <c r="AU885" s="223">
        <v>0</v>
      </c>
      <c r="AV885" s="223">
        <v>0</v>
      </c>
      <c r="AY885">
        <f>A885+1999</f>
        <v>2010</v>
      </c>
      <c r="AZ885" t="str">
        <f>VLOOKUP(B885,$BF$2:$BJ$75,4)</f>
        <v>Coast TFLs</v>
      </c>
      <c r="BA885" t="str">
        <f>VLOOKUP(B885,$BF$2:$BK$75,2)</f>
        <v>CoastTFLs</v>
      </c>
      <c r="BB885" t="str">
        <f>VLOOKUP(B885,$BF$2:$BK$75,3)</f>
        <v>Coast TFLs</v>
      </c>
      <c r="BC885">
        <f>IF(B885&lt;40,B885,IF(VLOOKUP(B885,$BF$2:$BO$75,10,FALSE)="I",40,41))</f>
        <v>41</v>
      </c>
    </row>
    <row r="886" spans="1:55" ht="15" x14ac:dyDescent="0.25">
      <c r="A886">
        <v>11</v>
      </c>
      <c r="B886">
        <v>41</v>
      </c>
      <c r="E886">
        <v>0</v>
      </c>
      <c r="F886">
        <v>0</v>
      </c>
      <c r="I886">
        <v>0</v>
      </c>
      <c r="J886">
        <v>0</v>
      </c>
      <c r="M886">
        <v>0</v>
      </c>
      <c r="N886">
        <v>0</v>
      </c>
      <c r="Q886">
        <v>0</v>
      </c>
      <c r="R886">
        <v>16</v>
      </c>
      <c r="U886">
        <v>0</v>
      </c>
      <c r="V886">
        <v>0</v>
      </c>
      <c r="Y886">
        <v>0</v>
      </c>
      <c r="Z886">
        <v>0</v>
      </c>
      <c r="AA886">
        <v>0</v>
      </c>
      <c r="AB886">
        <v>0</v>
      </c>
      <c r="AE886">
        <v>0</v>
      </c>
      <c r="AF886">
        <v>0</v>
      </c>
      <c r="AI886" s="151">
        <v>0</v>
      </c>
      <c r="AJ886" s="151">
        <v>0</v>
      </c>
      <c r="AM886" s="212">
        <v>0</v>
      </c>
      <c r="AN886" s="212">
        <v>0</v>
      </c>
      <c r="AQ886" s="221">
        <v>0</v>
      </c>
      <c r="AR886" s="221">
        <v>0</v>
      </c>
      <c r="AU886" s="223">
        <v>0</v>
      </c>
      <c r="AV886" s="223">
        <v>0</v>
      </c>
      <c r="AY886">
        <f>A886+1999</f>
        <v>2010</v>
      </c>
      <c r="AZ886" t="str">
        <f>VLOOKUP(B886,$BF$2:$BJ$75,4)</f>
        <v>Coast TFLs</v>
      </c>
      <c r="BA886" t="str">
        <f>VLOOKUP(B886,$BF$2:$BK$75,2)</f>
        <v>CoastTFLs</v>
      </c>
      <c r="BB886" t="str">
        <f>VLOOKUP(B886,$BF$2:$BK$75,3)</f>
        <v>Coast TFLs</v>
      </c>
      <c r="BC886">
        <f>IF(B886&lt;40,B886,IF(VLOOKUP(B886,$BF$2:$BO$75,10,FALSE)="I",40,41))</f>
        <v>41</v>
      </c>
    </row>
    <row r="887" spans="1:55" ht="15" x14ac:dyDescent="0.25">
      <c r="A887">
        <v>11</v>
      </c>
      <c r="B887">
        <v>41</v>
      </c>
      <c r="E887">
        <v>0</v>
      </c>
      <c r="F887">
        <v>0</v>
      </c>
      <c r="I887">
        <v>0</v>
      </c>
      <c r="J887">
        <v>0</v>
      </c>
      <c r="M887">
        <v>0</v>
      </c>
      <c r="N887">
        <v>0</v>
      </c>
      <c r="Q887">
        <v>0</v>
      </c>
      <c r="R887">
        <v>0</v>
      </c>
      <c r="U887">
        <v>0</v>
      </c>
      <c r="V887">
        <v>0</v>
      </c>
      <c r="Y887">
        <v>0</v>
      </c>
      <c r="Z887">
        <v>0</v>
      </c>
      <c r="AA887">
        <v>0</v>
      </c>
      <c r="AB887">
        <v>0</v>
      </c>
      <c r="AE887">
        <v>0</v>
      </c>
      <c r="AF887">
        <v>0</v>
      </c>
      <c r="AI887" s="151">
        <v>0</v>
      </c>
      <c r="AJ887" s="151">
        <v>0</v>
      </c>
      <c r="AM887" s="212">
        <v>0</v>
      </c>
      <c r="AN887" s="212">
        <v>0</v>
      </c>
      <c r="AQ887" s="221">
        <v>0</v>
      </c>
      <c r="AR887" s="221">
        <v>0</v>
      </c>
      <c r="AU887" s="223">
        <v>0</v>
      </c>
      <c r="AV887" s="223">
        <v>0</v>
      </c>
      <c r="AY887">
        <f>A887+1999</f>
        <v>2010</v>
      </c>
      <c r="AZ887" t="str">
        <f>VLOOKUP(B887,$BF$2:$BJ$75,4)</f>
        <v>Coast TFLs</v>
      </c>
      <c r="BA887" t="str">
        <f>VLOOKUP(B887,$BF$2:$BK$75,2)</f>
        <v>CoastTFLs</v>
      </c>
      <c r="BB887" t="str">
        <f>VLOOKUP(B887,$BF$2:$BK$75,3)</f>
        <v>Coast TFLs</v>
      </c>
      <c r="BC887">
        <f>IF(B887&lt;40,B887,IF(VLOOKUP(B887,$BF$2:$BO$75,10,FALSE)="I",40,41))</f>
        <v>41</v>
      </c>
    </row>
    <row r="888" spans="1:55" ht="15" x14ac:dyDescent="0.25">
      <c r="A888">
        <v>11</v>
      </c>
      <c r="B888">
        <v>41</v>
      </c>
      <c r="E888">
        <v>0</v>
      </c>
      <c r="F888">
        <v>0</v>
      </c>
      <c r="I888">
        <v>0</v>
      </c>
      <c r="J888">
        <v>0</v>
      </c>
      <c r="M888">
        <v>0</v>
      </c>
      <c r="N888">
        <v>0</v>
      </c>
      <c r="Q888">
        <v>0</v>
      </c>
      <c r="R888">
        <v>0</v>
      </c>
      <c r="U888">
        <v>0</v>
      </c>
      <c r="V888">
        <v>0</v>
      </c>
      <c r="Y888">
        <v>0</v>
      </c>
      <c r="Z888">
        <v>0</v>
      </c>
      <c r="AA888">
        <v>0</v>
      </c>
      <c r="AB888">
        <v>0</v>
      </c>
      <c r="AE888">
        <v>0</v>
      </c>
      <c r="AF888">
        <v>0</v>
      </c>
      <c r="AI888" s="151">
        <v>0</v>
      </c>
      <c r="AJ888" s="151">
        <v>0</v>
      </c>
      <c r="AM888" s="212">
        <v>0</v>
      </c>
      <c r="AN888" s="212">
        <v>0</v>
      </c>
      <c r="AQ888" s="221">
        <v>0</v>
      </c>
      <c r="AR888" s="221">
        <v>0</v>
      </c>
      <c r="AU888" s="223">
        <v>0</v>
      </c>
      <c r="AV888" s="223">
        <v>0</v>
      </c>
      <c r="AY888">
        <f>A888+1999</f>
        <v>2010</v>
      </c>
      <c r="AZ888" t="str">
        <f>VLOOKUP(B888,$BF$2:$BJ$75,4)</f>
        <v>Coast TFLs</v>
      </c>
      <c r="BA888" t="str">
        <f>VLOOKUP(B888,$BF$2:$BK$75,2)</f>
        <v>CoastTFLs</v>
      </c>
      <c r="BB888" t="str">
        <f>VLOOKUP(B888,$BF$2:$BK$75,3)</f>
        <v>Coast TFLs</v>
      </c>
      <c r="BC888">
        <f>IF(B888&lt;40,B888,IF(VLOOKUP(B888,$BF$2:$BO$75,10,FALSE)="I",40,41))</f>
        <v>41</v>
      </c>
    </row>
    <row r="889" spans="1:55" ht="15" x14ac:dyDescent="0.25">
      <c r="A889">
        <v>11</v>
      </c>
      <c r="B889">
        <v>41</v>
      </c>
      <c r="E889">
        <v>0</v>
      </c>
      <c r="F889">
        <v>0</v>
      </c>
      <c r="I889">
        <v>0</v>
      </c>
      <c r="J889">
        <v>0</v>
      </c>
      <c r="M889">
        <v>0</v>
      </c>
      <c r="N889">
        <v>0</v>
      </c>
      <c r="Q889">
        <v>0</v>
      </c>
      <c r="R889">
        <v>0</v>
      </c>
      <c r="U889">
        <v>0</v>
      </c>
      <c r="V889">
        <v>0</v>
      </c>
      <c r="Y889">
        <v>0</v>
      </c>
      <c r="Z889">
        <v>0</v>
      </c>
      <c r="AA889">
        <v>0</v>
      </c>
      <c r="AB889">
        <v>0</v>
      </c>
      <c r="AE889">
        <v>0</v>
      </c>
      <c r="AF889">
        <v>0</v>
      </c>
      <c r="AI889" s="151">
        <v>0</v>
      </c>
      <c r="AJ889" s="151">
        <v>0</v>
      </c>
      <c r="AM889" s="212">
        <v>0</v>
      </c>
      <c r="AN889" s="212">
        <v>0</v>
      </c>
      <c r="AQ889" s="221">
        <v>0</v>
      </c>
      <c r="AR889" s="221">
        <v>0</v>
      </c>
      <c r="AU889" s="223">
        <v>0</v>
      </c>
      <c r="AV889" s="223">
        <v>0</v>
      </c>
      <c r="AY889">
        <f>A889+1999</f>
        <v>2010</v>
      </c>
      <c r="AZ889" t="str">
        <f>VLOOKUP(B889,$BF$2:$BJ$75,4)</f>
        <v>Coast TFLs</v>
      </c>
      <c r="BA889" t="str">
        <f>VLOOKUP(B889,$BF$2:$BK$75,2)</f>
        <v>CoastTFLs</v>
      </c>
      <c r="BB889" t="str">
        <f>VLOOKUP(B889,$BF$2:$BK$75,3)</f>
        <v>Coast TFLs</v>
      </c>
      <c r="BC889">
        <f>IF(B889&lt;40,B889,IF(VLOOKUP(B889,$BF$2:$BO$75,10,FALSE)="I",40,41))</f>
        <v>41</v>
      </c>
    </row>
    <row r="890" spans="1:55" ht="15" x14ac:dyDescent="0.25">
      <c r="A890">
        <v>12</v>
      </c>
      <c r="B890">
        <v>1</v>
      </c>
      <c r="E890">
        <v>3698192</v>
      </c>
      <c r="F890">
        <v>44408736</v>
      </c>
      <c r="I890">
        <v>550608</v>
      </c>
      <c r="J890">
        <v>46598720</v>
      </c>
      <c r="M890">
        <v>500416</v>
      </c>
      <c r="N890">
        <v>45473840</v>
      </c>
      <c r="Q890">
        <v>407248</v>
      </c>
      <c r="R890">
        <v>44466176</v>
      </c>
      <c r="U890">
        <v>315168</v>
      </c>
      <c r="V890">
        <v>42942576</v>
      </c>
      <c r="Y890">
        <v>64960</v>
      </c>
      <c r="Z890">
        <v>41793744</v>
      </c>
      <c r="AC890">
        <v>8256</v>
      </c>
      <c r="AD890">
        <v>41642512</v>
      </c>
      <c r="AE890">
        <v>32</v>
      </c>
      <c r="AF890">
        <v>41529488</v>
      </c>
      <c r="AI890" s="151">
        <v>48</v>
      </c>
      <c r="AJ890" s="151">
        <v>41480592</v>
      </c>
      <c r="AM890" s="212">
        <v>112</v>
      </c>
      <c r="AN890" s="212">
        <v>41481792</v>
      </c>
      <c r="AQ890" s="221">
        <v>96</v>
      </c>
      <c r="AR890" s="221">
        <v>41442656</v>
      </c>
      <c r="AU890" s="223">
        <v>112</v>
      </c>
      <c r="AV890" s="223">
        <v>41594272</v>
      </c>
      <c r="AY890">
        <f>A890+1999</f>
        <v>2011</v>
      </c>
      <c r="AZ890" t="str">
        <f>VLOOKUP(B890,$BF$2:$BJ$75,4)</f>
        <v>Pine Units</v>
      </c>
      <c r="BA890" t="str">
        <f>VLOOKUP(B890,$BF$2:$BK$75,2)</f>
        <v>100MileHouse</v>
      </c>
      <c r="BB890" t="str">
        <f>VLOOKUP(B890,$BF$2:$BK$75,3)</f>
        <v>100 Mile House TSA</v>
      </c>
      <c r="BC890">
        <f>IF(B890&lt;40,B890,IF(VLOOKUP(B890,$BF$2:$BO$75,10,FALSE)="I",40,41))</f>
        <v>1</v>
      </c>
    </row>
    <row r="891" spans="1:55" ht="15" x14ac:dyDescent="0.25">
      <c r="A891">
        <v>12</v>
      </c>
      <c r="B891">
        <v>2</v>
      </c>
      <c r="E891">
        <v>563568</v>
      </c>
      <c r="F891">
        <v>5051872</v>
      </c>
      <c r="I891">
        <v>311232</v>
      </c>
      <c r="J891">
        <v>6501712</v>
      </c>
      <c r="M891">
        <v>525056</v>
      </c>
      <c r="N891">
        <v>5689232</v>
      </c>
      <c r="Q891">
        <v>830448</v>
      </c>
      <c r="R891">
        <v>4486864</v>
      </c>
      <c r="U891">
        <v>695280</v>
      </c>
      <c r="V891">
        <v>3831280</v>
      </c>
      <c r="Y891">
        <v>423024</v>
      </c>
      <c r="Z891">
        <v>2991792</v>
      </c>
      <c r="AC891">
        <v>92224</v>
      </c>
      <c r="AD891">
        <v>2549904</v>
      </c>
      <c r="AE891">
        <v>15920</v>
      </c>
      <c r="AF891">
        <v>2409760</v>
      </c>
      <c r="AI891" s="151">
        <v>17968</v>
      </c>
      <c r="AJ891" s="151">
        <v>2399888</v>
      </c>
      <c r="AM891" s="212">
        <v>16912</v>
      </c>
      <c r="AN891" s="212">
        <v>2402624</v>
      </c>
      <c r="AQ891" s="221">
        <v>18736</v>
      </c>
      <c r="AR891" s="221">
        <v>2388544</v>
      </c>
      <c r="AU891" s="223">
        <v>16976</v>
      </c>
      <c r="AV891" s="223">
        <v>2386672</v>
      </c>
      <c r="AY891">
        <f>A891+1999</f>
        <v>2011</v>
      </c>
      <c r="AZ891" t="str">
        <f>VLOOKUP(B891,$BF$2:$BJ$75,4)</f>
        <v>Pine Units</v>
      </c>
      <c r="BA891" t="str">
        <f>VLOOKUP(B891,$BF$2:$BK$75,2)</f>
        <v>Arrow</v>
      </c>
      <c r="BB891" t="str">
        <f>VLOOKUP(B891,$BF$2:$BK$75,3)</f>
        <v>Arrow TSA</v>
      </c>
      <c r="BC891">
        <f>IF(B891&lt;40,B891,IF(VLOOKUP(B891,$BF$2:$BO$75,10,FALSE)="I",40,41))</f>
        <v>2</v>
      </c>
    </row>
    <row r="892" spans="1:55" ht="15" x14ac:dyDescent="0.25">
      <c r="A892">
        <v>12</v>
      </c>
      <c r="B892">
        <v>3</v>
      </c>
      <c r="E892">
        <v>0</v>
      </c>
      <c r="F892">
        <v>0</v>
      </c>
      <c r="I892">
        <v>0</v>
      </c>
      <c r="J892">
        <v>0</v>
      </c>
      <c r="M892">
        <v>0</v>
      </c>
      <c r="N892">
        <v>0</v>
      </c>
      <c r="Q892">
        <v>0</v>
      </c>
      <c r="R892">
        <v>0</v>
      </c>
      <c r="U892">
        <v>0</v>
      </c>
      <c r="V892">
        <v>0</v>
      </c>
      <c r="Y892">
        <v>0</v>
      </c>
      <c r="Z892">
        <v>0</v>
      </c>
      <c r="AC892">
        <v>0</v>
      </c>
      <c r="AD892">
        <v>0</v>
      </c>
      <c r="AE892">
        <v>0</v>
      </c>
      <c r="AF892">
        <v>0</v>
      </c>
      <c r="AI892" s="151">
        <v>0</v>
      </c>
      <c r="AJ892" s="151">
        <v>0</v>
      </c>
      <c r="AM892" s="212">
        <v>0</v>
      </c>
      <c r="AN892" s="212">
        <v>0</v>
      </c>
      <c r="AQ892" s="221">
        <v>0</v>
      </c>
      <c r="AR892" s="221">
        <v>0</v>
      </c>
      <c r="AU892" s="223">
        <v>0</v>
      </c>
      <c r="AV892" s="223">
        <v>0</v>
      </c>
      <c r="AY892">
        <f>A892+1999</f>
        <v>2011</v>
      </c>
      <c r="AZ892" t="str">
        <f>VLOOKUP(B892,$BF$2:$BJ$75,4)</f>
        <v>Non-pine Units</v>
      </c>
      <c r="BA892" t="str">
        <f>VLOOKUP(B892,$BF$2:$BK$75,2)</f>
        <v>Arrowsmith</v>
      </c>
      <c r="BB892" t="str">
        <f>VLOOKUP(B892,$BF$2:$BK$75,3)</f>
        <v>Arrowsmith TSA</v>
      </c>
      <c r="BC892">
        <f>IF(B892&lt;40,B892,IF(VLOOKUP(B892,$BF$2:$BO$75,10,FALSE)="I",40,41))</f>
        <v>3</v>
      </c>
    </row>
    <row r="893" spans="1:55" ht="15" x14ac:dyDescent="0.25">
      <c r="A893">
        <v>12</v>
      </c>
      <c r="B893">
        <v>4</v>
      </c>
      <c r="E893">
        <v>1479792</v>
      </c>
      <c r="F893">
        <v>6615360</v>
      </c>
      <c r="I893">
        <v>1643920</v>
      </c>
      <c r="J893">
        <v>9788624</v>
      </c>
      <c r="M893">
        <v>2032944</v>
      </c>
      <c r="N893">
        <v>7259744</v>
      </c>
      <c r="Q893">
        <v>2016496</v>
      </c>
      <c r="R893">
        <v>4545168</v>
      </c>
      <c r="U893">
        <v>1406736</v>
      </c>
      <c r="V893">
        <v>3037648</v>
      </c>
      <c r="Y893">
        <v>659040</v>
      </c>
      <c r="Z893">
        <v>1562640</v>
      </c>
      <c r="AC893">
        <v>116032</v>
      </c>
      <c r="AD893">
        <v>871632</v>
      </c>
      <c r="AE893">
        <v>70624</v>
      </c>
      <c r="AF893">
        <v>825664</v>
      </c>
      <c r="AI893" s="151">
        <v>77648</v>
      </c>
      <c r="AJ893" s="151">
        <v>851408</v>
      </c>
      <c r="AM893" s="212">
        <v>78032</v>
      </c>
      <c r="AN893" s="212">
        <v>820448</v>
      </c>
      <c r="AQ893" s="221">
        <v>76608</v>
      </c>
      <c r="AR893" s="221">
        <v>850016</v>
      </c>
      <c r="AU893" s="223">
        <v>79216</v>
      </c>
      <c r="AV893" s="223">
        <v>835040</v>
      </c>
      <c r="AY893">
        <f>A893+1999</f>
        <v>2011</v>
      </c>
      <c r="AZ893" t="str">
        <f>VLOOKUP(B893,$BF$2:$BJ$75,4)</f>
        <v>Pine Units</v>
      </c>
      <c r="BA893" t="str">
        <f>VLOOKUP(B893,$BF$2:$BK$75,2)</f>
        <v>Boundary</v>
      </c>
      <c r="BB893" t="str">
        <f>VLOOKUP(B893,$BF$2:$BK$75,3)</f>
        <v>Boundary TSA</v>
      </c>
      <c r="BC893">
        <f>IF(B893&lt;40,B893,IF(VLOOKUP(B893,$BF$2:$BO$75,10,FALSE)="I",40,41))</f>
        <v>4</v>
      </c>
    </row>
    <row r="894" spans="1:55" ht="15" x14ac:dyDescent="0.25">
      <c r="A894">
        <v>12</v>
      </c>
      <c r="B894">
        <v>5</v>
      </c>
      <c r="E894">
        <v>1207808</v>
      </c>
      <c r="F894">
        <v>6361344</v>
      </c>
      <c r="I894">
        <v>1084576</v>
      </c>
      <c r="J894">
        <v>9980128</v>
      </c>
      <c r="M894">
        <v>1972624</v>
      </c>
      <c r="N894">
        <v>8003888</v>
      </c>
      <c r="Q894">
        <v>2114128</v>
      </c>
      <c r="R894">
        <v>7069264</v>
      </c>
      <c r="U894">
        <v>1927648</v>
      </c>
      <c r="V894">
        <v>5162528</v>
      </c>
      <c r="Y894">
        <v>1717168</v>
      </c>
      <c r="Z894">
        <v>4218592</v>
      </c>
      <c r="AC894">
        <v>1554592</v>
      </c>
      <c r="AD894">
        <v>4290944</v>
      </c>
      <c r="AE894">
        <v>1155248</v>
      </c>
      <c r="AF894">
        <v>3925632</v>
      </c>
      <c r="AI894" s="151">
        <v>1237632</v>
      </c>
      <c r="AJ894" s="151">
        <v>4018976</v>
      </c>
      <c r="AM894" s="212">
        <v>1232432</v>
      </c>
      <c r="AN894" s="212">
        <v>3982560</v>
      </c>
      <c r="AQ894" s="221">
        <v>1221136</v>
      </c>
      <c r="AR894" s="221">
        <v>3945536</v>
      </c>
      <c r="AU894" s="223">
        <v>1200272</v>
      </c>
      <c r="AV894" s="223">
        <v>3957408</v>
      </c>
      <c r="AY894">
        <f>A894+1999</f>
        <v>2011</v>
      </c>
      <c r="AZ894" t="str">
        <f>VLOOKUP(B894,$BF$2:$BJ$75,4)</f>
        <v>Pine Units</v>
      </c>
      <c r="BA894" t="str">
        <f>VLOOKUP(B894,$BF$2:$BK$75,2)</f>
        <v>Bulkley</v>
      </c>
      <c r="BB894" t="str">
        <f>VLOOKUP(B894,$BF$2:$BK$75,3)</f>
        <v>Bulkley TSA</v>
      </c>
      <c r="BC894">
        <f>IF(B894&lt;40,B894,IF(VLOOKUP(B894,$BF$2:$BO$75,10,FALSE)="I",40,41))</f>
        <v>5</v>
      </c>
    </row>
    <row r="895" spans="1:55" ht="15" x14ac:dyDescent="0.25">
      <c r="A895">
        <v>12</v>
      </c>
      <c r="B895">
        <v>6</v>
      </c>
      <c r="E895">
        <v>82624</v>
      </c>
      <c r="F895">
        <v>210592</v>
      </c>
      <c r="I895">
        <v>0</v>
      </c>
      <c r="J895">
        <v>352</v>
      </c>
      <c r="M895">
        <v>0</v>
      </c>
      <c r="N895">
        <v>352</v>
      </c>
      <c r="Q895">
        <v>0</v>
      </c>
      <c r="R895">
        <v>352</v>
      </c>
      <c r="U895">
        <v>0</v>
      </c>
      <c r="V895">
        <v>352</v>
      </c>
      <c r="Y895">
        <v>1456</v>
      </c>
      <c r="Z895">
        <v>4032</v>
      </c>
      <c r="AC895">
        <v>368</v>
      </c>
      <c r="AD895">
        <v>2912</v>
      </c>
      <c r="AE895">
        <v>0</v>
      </c>
      <c r="AF895">
        <v>2560</v>
      </c>
      <c r="AI895" s="151">
        <v>224</v>
      </c>
      <c r="AJ895" s="151">
        <v>2496</v>
      </c>
      <c r="AM895" s="212">
        <v>224</v>
      </c>
      <c r="AN895" s="212">
        <v>2624</v>
      </c>
      <c r="AQ895" s="221">
        <v>432</v>
      </c>
      <c r="AR895" s="221">
        <v>3136</v>
      </c>
      <c r="AU895" s="223">
        <v>240</v>
      </c>
      <c r="AV895" s="223">
        <v>2800</v>
      </c>
      <c r="AY895">
        <f>A895+1999</f>
        <v>2011</v>
      </c>
      <c r="AZ895" t="str">
        <f>VLOOKUP(B895,$BF$2:$BJ$75,4)</f>
        <v>Non-pine Units</v>
      </c>
      <c r="BA895" t="str">
        <f>VLOOKUP(B895,$BF$2:$BK$75,2)</f>
        <v>Cassiar</v>
      </c>
      <c r="BB895" t="str">
        <f>VLOOKUP(B895,$BF$2:$BK$75,3)</f>
        <v>Cassiar TSA</v>
      </c>
      <c r="BC895">
        <f>IF(B895&lt;40,B895,IF(VLOOKUP(B895,$BF$2:$BO$75,10,FALSE)="I",40,41))</f>
        <v>6</v>
      </c>
    </row>
    <row r="896" spans="1:55" ht="15" x14ac:dyDescent="0.25">
      <c r="A896">
        <v>12</v>
      </c>
      <c r="B896">
        <v>7</v>
      </c>
      <c r="E896">
        <v>34144</v>
      </c>
      <c r="F896">
        <v>83024</v>
      </c>
      <c r="I896">
        <v>39264</v>
      </c>
      <c r="J896">
        <v>71632</v>
      </c>
      <c r="M896">
        <v>29568</v>
      </c>
      <c r="N896">
        <v>46032</v>
      </c>
      <c r="Q896">
        <v>13568</v>
      </c>
      <c r="R896">
        <v>20592</v>
      </c>
      <c r="U896">
        <v>8416</v>
      </c>
      <c r="V896">
        <v>12448</v>
      </c>
      <c r="Y896">
        <v>3888</v>
      </c>
      <c r="Z896">
        <v>5056</v>
      </c>
      <c r="AC896">
        <v>1264</v>
      </c>
      <c r="AD896">
        <v>3120</v>
      </c>
      <c r="AE896">
        <v>1104</v>
      </c>
      <c r="AF896">
        <v>2768</v>
      </c>
      <c r="AI896" s="151">
        <v>1104</v>
      </c>
      <c r="AJ896" s="151">
        <v>2576</v>
      </c>
      <c r="AM896" s="212">
        <v>1104</v>
      </c>
      <c r="AN896" s="212">
        <v>3392</v>
      </c>
      <c r="AQ896" s="221">
        <v>1104</v>
      </c>
      <c r="AR896" s="221">
        <v>2560</v>
      </c>
      <c r="AU896" s="223">
        <v>1104</v>
      </c>
      <c r="AV896" s="223">
        <v>4656</v>
      </c>
      <c r="AY896">
        <f>A896+1999</f>
        <v>2011</v>
      </c>
      <c r="AZ896" t="str">
        <f>VLOOKUP(B896,$BF$2:$BJ$75,4)</f>
        <v>Non-pine Units</v>
      </c>
      <c r="BA896" t="str">
        <f>VLOOKUP(B896,$BF$2:$BK$75,2)</f>
        <v>Cranberry</v>
      </c>
      <c r="BB896" t="str">
        <f>VLOOKUP(B896,$BF$2:$BK$75,3)</f>
        <v>Cranberry TSA</v>
      </c>
      <c r="BC896">
        <f>IF(B896&lt;40,B896,IF(VLOOKUP(B896,$BF$2:$BO$75,10,FALSE)="I",40,41))</f>
        <v>7</v>
      </c>
    </row>
    <row r="897" spans="1:55" ht="15" x14ac:dyDescent="0.25">
      <c r="A897">
        <v>12</v>
      </c>
      <c r="B897">
        <v>8</v>
      </c>
      <c r="E897">
        <v>2719968</v>
      </c>
      <c r="F897">
        <v>15267824</v>
      </c>
      <c r="I897">
        <v>2803008</v>
      </c>
      <c r="J897">
        <v>18954160</v>
      </c>
      <c r="M897">
        <v>3341632</v>
      </c>
      <c r="N897">
        <v>13627248</v>
      </c>
      <c r="Q897">
        <v>2928272</v>
      </c>
      <c r="R897">
        <v>8110720</v>
      </c>
      <c r="U897">
        <v>1906864</v>
      </c>
      <c r="V897">
        <v>6734912</v>
      </c>
      <c r="Y897">
        <v>883920</v>
      </c>
      <c r="Z897">
        <v>4385952</v>
      </c>
      <c r="AC897">
        <v>339824</v>
      </c>
      <c r="AD897">
        <v>3775184</v>
      </c>
      <c r="AE897">
        <v>126704</v>
      </c>
      <c r="AF897">
        <v>3608080</v>
      </c>
      <c r="AI897" s="151">
        <v>142208</v>
      </c>
      <c r="AJ897" s="151">
        <v>3605792</v>
      </c>
      <c r="AM897" s="212">
        <v>149088</v>
      </c>
      <c r="AN897" s="212">
        <v>3647280</v>
      </c>
      <c r="AQ897" s="221">
        <v>141360</v>
      </c>
      <c r="AR897" s="221">
        <v>3605840</v>
      </c>
      <c r="AU897" s="223">
        <v>144432</v>
      </c>
      <c r="AV897" s="223">
        <v>3625456</v>
      </c>
      <c r="AY897">
        <f>A897+1999</f>
        <v>2011</v>
      </c>
      <c r="AZ897" t="str">
        <f>VLOOKUP(B897,$BF$2:$BJ$75,4)</f>
        <v>Pine Units</v>
      </c>
      <c r="BA897" t="str">
        <f>VLOOKUP(B897,$BF$2:$BK$75,2)</f>
        <v>Cranbrook</v>
      </c>
      <c r="BB897" t="str">
        <f>VLOOKUP(B897,$BF$2:$BK$75,3)</f>
        <v>Cranbrook TSA</v>
      </c>
      <c r="BC897">
        <f>IF(B897&lt;40,B897,IF(VLOOKUP(B897,$BF$2:$BO$75,10,FALSE)="I",40,41))</f>
        <v>8</v>
      </c>
    </row>
    <row r="898" spans="1:55" ht="15" x14ac:dyDescent="0.25">
      <c r="A898">
        <v>12</v>
      </c>
      <c r="B898">
        <v>9</v>
      </c>
      <c r="E898">
        <v>1123552</v>
      </c>
      <c r="F898">
        <v>4272656</v>
      </c>
      <c r="I898">
        <v>5752208</v>
      </c>
      <c r="J898">
        <v>15598272</v>
      </c>
      <c r="M898">
        <v>4718800</v>
      </c>
      <c r="N898">
        <v>10719120</v>
      </c>
      <c r="Q898">
        <v>3648112</v>
      </c>
      <c r="R898">
        <v>18810960</v>
      </c>
      <c r="U898">
        <v>4037872</v>
      </c>
      <c r="V898">
        <v>12998784</v>
      </c>
      <c r="Y898">
        <v>3610320</v>
      </c>
      <c r="Z898">
        <v>12528448</v>
      </c>
      <c r="AC898">
        <v>2842112</v>
      </c>
      <c r="AD898">
        <v>14053696</v>
      </c>
      <c r="AE898">
        <v>1058304</v>
      </c>
      <c r="AF898">
        <v>12264368</v>
      </c>
      <c r="AI898" s="151">
        <v>1127360</v>
      </c>
      <c r="AJ898" s="151">
        <v>12320336</v>
      </c>
      <c r="AM898" s="212">
        <v>1114736</v>
      </c>
      <c r="AN898" s="212">
        <v>12345392</v>
      </c>
      <c r="AQ898" s="221">
        <v>1103616</v>
      </c>
      <c r="AR898" s="221">
        <v>12354224</v>
      </c>
      <c r="AU898" s="223">
        <v>1104000</v>
      </c>
      <c r="AV898" s="223">
        <v>12387456</v>
      </c>
      <c r="AY898">
        <f>A898+1999</f>
        <v>2011</v>
      </c>
      <c r="AZ898" t="str">
        <f>VLOOKUP(B898,$BF$2:$BJ$75,4)</f>
        <v>Pine Units</v>
      </c>
      <c r="BA898" t="str">
        <f>VLOOKUP(B898,$BF$2:$BK$75,2)</f>
        <v>DawsonCreek</v>
      </c>
      <c r="BB898" t="str">
        <f>VLOOKUP(B898,$BF$2:$BK$75,3)</f>
        <v>Dawson Creek TSA</v>
      </c>
      <c r="BC898">
        <f>IF(B898&lt;40,B898,IF(VLOOKUP(B898,$BF$2:$BO$75,10,FALSE)="I",40,41))</f>
        <v>9</v>
      </c>
    </row>
    <row r="899" spans="1:55" ht="15" x14ac:dyDescent="0.25">
      <c r="A899">
        <v>12</v>
      </c>
      <c r="B899">
        <v>10</v>
      </c>
      <c r="E899">
        <v>0</v>
      </c>
      <c r="F899">
        <v>0</v>
      </c>
      <c r="I899">
        <v>0</v>
      </c>
      <c r="J899">
        <v>0</v>
      </c>
      <c r="M899">
        <v>0</v>
      </c>
      <c r="N899">
        <v>0</v>
      </c>
      <c r="Q899">
        <v>0</v>
      </c>
      <c r="R899">
        <v>0</v>
      </c>
      <c r="U899">
        <v>0</v>
      </c>
      <c r="V899">
        <v>0</v>
      </c>
      <c r="Y899">
        <v>272</v>
      </c>
      <c r="Z899">
        <v>336</v>
      </c>
      <c r="AC899">
        <v>3328</v>
      </c>
      <c r="AD899">
        <v>8736</v>
      </c>
      <c r="AE899">
        <v>11472</v>
      </c>
      <c r="AF899">
        <v>17776</v>
      </c>
      <c r="AI899" s="151">
        <v>12304</v>
      </c>
      <c r="AJ899" s="151">
        <v>18496</v>
      </c>
      <c r="AM899" s="212">
        <v>11680</v>
      </c>
      <c r="AN899" s="212">
        <v>16608</v>
      </c>
      <c r="AQ899" s="221">
        <v>11952</v>
      </c>
      <c r="AR899" s="221">
        <v>17968</v>
      </c>
      <c r="AU899" s="223">
        <v>11104</v>
      </c>
      <c r="AV899" s="223">
        <v>17184</v>
      </c>
      <c r="AY899">
        <f>A899+1999</f>
        <v>2011</v>
      </c>
      <c r="AZ899" t="str">
        <f>VLOOKUP(B899,$BF$2:$BJ$75,4)</f>
        <v>Non-pine Units</v>
      </c>
      <c r="BA899" t="str">
        <f>VLOOKUP(B899,$BF$2:$BK$75,2)</f>
        <v>FortNelson</v>
      </c>
      <c r="BB899" t="str">
        <f>VLOOKUP(B899,$BF$2:$BK$75,3)</f>
        <v>Fort Nelson TSA</v>
      </c>
      <c r="BC899">
        <f>IF(B899&lt;40,B899,IF(VLOOKUP(B899,$BF$2:$BO$75,10,FALSE)="I",40,41))</f>
        <v>10</v>
      </c>
    </row>
    <row r="900" spans="1:55" ht="15" x14ac:dyDescent="0.25">
      <c r="A900">
        <v>12</v>
      </c>
      <c r="B900">
        <v>11</v>
      </c>
      <c r="E900">
        <v>19344</v>
      </c>
      <c r="F900">
        <v>82912</v>
      </c>
      <c r="I900">
        <v>67216</v>
      </c>
      <c r="J900">
        <v>381296</v>
      </c>
      <c r="M900">
        <v>61472</v>
      </c>
      <c r="N900">
        <v>342352</v>
      </c>
      <c r="Q900">
        <v>54384</v>
      </c>
      <c r="R900">
        <v>361568</v>
      </c>
      <c r="U900">
        <v>54064</v>
      </c>
      <c r="V900">
        <v>322896</v>
      </c>
      <c r="Y900">
        <v>47456</v>
      </c>
      <c r="Z900">
        <v>265456</v>
      </c>
      <c r="AC900">
        <v>16256</v>
      </c>
      <c r="AD900">
        <v>220704</v>
      </c>
      <c r="AE900">
        <v>8608</v>
      </c>
      <c r="AF900">
        <v>213840</v>
      </c>
      <c r="AI900" s="151">
        <v>9696</v>
      </c>
      <c r="AJ900" s="151">
        <v>219552</v>
      </c>
      <c r="AM900" s="212">
        <v>11472</v>
      </c>
      <c r="AN900" s="212">
        <v>213040</v>
      </c>
      <c r="AQ900" s="221">
        <v>10224</v>
      </c>
      <c r="AR900" s="221">
        <v>212032</v>
      </c>
      <c r="AU900" s="223">
        <v>8960</v>
      </c>
      <c r="AV900" s="223">
        <v>215056</v>
      </c>
      <c r="AY900">
        <f>A900+1999</f>
        <v>2011</v>
      </c>
      <c r="AZ900" t="str">
        <f>VLOOKUP(B900,$BF$2:$BJ$75,4)</f>
        <v>Non-pine Units</v>
      </c>
      <c r="BA900" t="str">
        <f>VLOOKUP(B900,$BF$2:$BK$75,2)</f>
        <v>Fraser</v>
      </c>
      <c r="BB900" t="str">
        <f>VLOOKUP(B900,$BF$2:$BK$75,3)</f>
        <v>Fraser TSA</v>
      </c>
      <c r="BC900">
        <f>IF(B900&lt;40,B900,IF(VLOOKUP(B900,$BF$2:$BO$75,10,FALSE)="I",40,41))</f>
        <v>11</v>
      </c>
    </row>
    <row r="901" spans="1:55" ht="15" x14ac:dyDescent="0.25">
      <c r="A901">
        <v>12</v>
      </c>
      <c r="B901">
        <v>12</v>
      </c>
      <c r="E901">
        <v>7842816</v>
      </c>
      <c r="F901">
        <v>74048400</v>
      </c>
      <c r="I901">
        <v>4487296</v>
      </c>
      <c r="J901">
        <v>93146304</v>
      </c>
      <c r="M901">
        <v>7426224</v>
      </c>
      <c r="N901">
        <v>79673104</v>
      </c>
      <c r="Q901">
        <v>6292944</v>
      </c>
      <c r="R901">
        <v>78994032</v>
      </c>
      <c r="U901">
        <v>5243920</v>
      </c>
      <c r="V901">
        <v>64011536</v>
      </c>
      <c r="Y901">
        <v>5723744</v>
      </c>
      <c r="Z901">
        <v>65837104</v>
      </c>
      <c r="AC901">
        <v>5334592</v>
      </c>
      <c r="AD901">
        <v>71568304</v>
      </c>
      <c r="AE901">
        <v>4136544</v>
      </c>
      <c r="AF901">
        <v>70536800</v>
      </c>
      <c r="AI901" s="151">
        <v>4386816</v>
      </c>
      <c r="AJ901" s="151">
        <v>70588032</v>
      </c>
      <c r="AM901" s="212">
        <v>4388560</v>
      </c>
      <c r="AN901" s="212">
        <v>70742480</v>
      </c>
      <c r="AQ901" s="221">
        <v>4408864</v>
      </c>
      <c r="AR901" s="221">
        <v>70608640</v>
      </c>
      <c r="AU901" s="223">
        <v>4371232</v>
      </c>
      <c r="AV901" s="223">
        <v>70733808</v>
      </c>
      <c r="AY901">
        <f>A901+1999</f>
        <v>2011</v>
      </c>
      <c r="AZ901" t="str">
        <f>VLOOKUP(B901,$BF$2:$BJ$75,4)</f>
        <v>Pine Units</v>
      </c>
      <c r="BA901" t="str">
        <f>VLOOKUP(B901,$BF$2:$BK$75,2)</f>
        <v>FtStJames</v>
      </c>
      <c r="BB901" t="str">
        <f>VLOOKUP(B901,$BF$2:$BK$75,3)</f>
        <v>Ft. St. James Forest District</v>
      </c>
      <c r="BC901">
        <f>IF(B901&lt;40,B901,IF(VLOOKUP(B901,$BF$2:$BO$75,10,FALSE)="I",40,41))</f>
        <v>12</v>
      </c>
    </row>
    <row r="902" spans="1:55" ht="15" x14ac:dyDescent="0.25">
      <c r="A902">
        <v>12</v>
      </c>
      <c r="B902">
        <v>13</v>
      </c>
      <c r="E902">
        <v>295072</v>
      </c>
      <c r="F902">
        <v>935504</v>
      </c>
      <c r="I902">
        <v>2974064</v>
      </c>
      <c r="J902">
        <v>5757216</v>
      </c>
      <c r="M902">
        <v>1908144</v>
      </c>
      <c r="N902">
        <v>2926528</v>
      </c>
      <c r="Q902">
        <v>2972560</v>
      </c>
      <c r="R902">
        <v>5278512</v>
      </c>
      <c r="U902">
        <v>2688752</v>
      </c>
      <c r="V902">
        <v>4699168</v>
      </c>
      <c r="Y902">
        <v>4708704</v>
      </c>
      <c r="Z902">
        <v>8625680</v>
      </c>
      <c r="AC902">
        <v>3637792</v>
      </c>
      <c r="AD902">
        <v>9050192</v>
      </c>
      <c r="AE902">
        <v>3484704</v>
      </c>
      <c r="AF902">
        <v>9068848</v>
      </c>
      <c r="AI902" s="151">
        <v>3815664</v>
      </c>
      <c r="AJ902" s="151">
        <v>9427760</v>
      </c>
      <c r="AM902" s="212">
        <v>3838816</v>
      </c>
      <c r="AN902" s="212">
        <v>9453584</v>
      </c>
      <c r="AQ902" s="221">
        <v>3823104</v>
      </c>
      <c r="AR902" s="221">
        <v>9424208</v>
      </c>
      <c r="AU902" s="223">
        <v>3844752</v>
      </c>
      <c r="AV902" s="223">
        <v>9461280</v>
      </c>
      <c r="AY902">
        <f>A902+1999</f>
        <v>2011</v>
      </c>
      <c r="AZ902" t="str">
        <f>VLOOKUP(B902,$BF$2:$BJ$75,4)</f>
        <v>Non-pine Units</v>
      </c>
      <c r="BA902" t="str">
        <f>VLOOKUP(B902,$BF$2:$BK$75,2)</f>
        <v>FtStJohn</v>
      </c>
      <c r="BB902" t="str">
        <f>VLOOKUP(B902,$BF$2:$BK$75,3)</f>
        <v>Ft. St. John TSA</v>
      </c>
      <c r="BC902">
        <f>IF(B902&lt;40,B902,IF(VLOOKUP(B902,$BF$2:$BO$75,10,FALSE)="I",40,41))</f>
        <v>13</v>
      </c>
    </row>
    <row r="903" spans="1:55" ht="15" x14ac:dyDescent="0.25">
      <c r="A903">
        <v>12</v>
      </c>
      <c r="B903">
        <v>14</v>
      </c>
      <c r="E903">
        <v>390624</v>
      </c>
      <c r="F903">
        <v>2713968</v>
      </c>
      <c r="I903">
        <v>287440</v>
      </c>
      <c r="J903">
        <v>3714272</v>
      </c>
      <c r="M903">
        <v>411552</v>
      </c>
      <c r="N903">
        <v>3047760</v>
      </c>
      <c r="Q903">
        <v>452352</v>
      </c>
      <c r="R903">
        <v>1982736</v>
      </c>
      <c r="U903">
        <v>331056</v>
      </c>
      <c r="V903">
        <v>1648384</v>
      </c>
      <c r="Y903">
        <v>147728</v>
      </c>
      <c r="Z903">
        <v>1248352</v>
      </c>
      <c r="AC903">
        <v>41168</v>
      </c>
      <c r="AD903">
        <v>1116128</v>
      </c>
      <c r="AE903">
        <v>16624</v>
      </c>
      <c r="AF903">
        <v>1044032</v>
      </c>
      <c r="AI903" s="151">
        <v>23040</v>
      </c>
      <c r="AJ903" s="151">
        <v>1090688</v>
      </c>
      <c r="AM903" s="212">
        <v>21136</v>
      </c>
      <c r="AN903" s="212">
        <v>1067104</v>
      </c>
      <c r="AQ903" s="221">
        <v>20240</v>
      </c>
      <c r="AR903" s="221">
        <v>1045168</v>
      </c>
      <c r="AU903" s="223">
        <v>23200</v>
      </c>
      <c r="AV903" s="223">
        <v>1057056</v>
      </c>
      <c r="AY903">
        <f>A903+1999</f>
        <v>2011</v>
      </c>
      <c r="AZ903" t="str">
        <f>VLOOKUP(B903,$BF$2:$BJ$75,4)</f>
        <v>Pine Units</v>
      </c>
      <c r="BA903" t="str">
        <f>VLOOKUP(B903,$BF$2:$BK$75,2)</f>
        <v>Golden</v>
      </c>
      <c r="BB903" t="str">
        <f>VLOOKUP(B903,$BF$2:$BK$75,3)</f>
        <v>Golden TSA</v>
      </c>
      <c r="BC903">
        <f>IF(B903&lt;40,B903,IF(VLOOKUP(B903,$BF$2:$BO$75,10,FALSE)="I",40,41))</f>
        <v>14</v>
      </c>
    </row>
    <row r="904" spans="1:55" ht="15" x14ac:dyDescent="0.25">
      <c r="A904">
        <v>12</v>
      </c>
      <c r="B904">
        <v>15</v>
      </c>
      <c r="E904">
        <v>984400</v>
      </c>
      <c r="F904">
        <v>5840992</v>
      </c>
      <c r="I904">
        <v>871648</v>
      </c>
      <c r="J904">
        <v>7671952</v>
      </c>
      <c r="M904">
        <v>1147376</v>
      </c>
      <c r="N904">
        <v>6016816</v>
      </c>
      <c r="Q904">
        <v>1281136</v>
      </c>
      <c r="R904">
        <v>4396544</v>
      </c>
      <c r="U904">
        <v>942464</v>
      </c>
      <c r="V904">
        <v>3355888</v>
      </c>
      <c r="Y904">
        <v>565216</v>
      </c>
      <c r="Z904">
        <v>2470928</v>
      </c>
      <c r="AC904">
        <v>219696</v>
      </c>
      <c r="AD904">
        <v>2053680</v>
      </c>
      <c r="AE904">
        <v>76384</v>
      </c>
      <c r="AF904">
        <v>1897920</v>
      </c>
      <c r="AI904" s="151">
        <v>105968</v>
      </c>
      <c r="AJ904" s="151">
        <v>1959776</v>
      </c>
      <c r="AM904" s="212">
        <v>100704</v>
      </c>
      <c r="AN904" s="212">
        <v>1900608</v>
      </c>
      <c r="AQ904" s="221">
        <v>101968</v>
      </c>
      <c r="AR904" s="221">
        <v>1927584</v>
      </c>
      <c r="AU904" s="223">
        <v>104480</v>
      </c>
      <c r="AV904" s="223">
        <v>1916368</v>
      </c>
      <c r="AY904">
        <f>A904+1999</f>
        <v>2011</v>
      </c>
      <c r="AZ904" t="str">
        <f>VLOOKUP(B904,$BF$2:$BJ$75,4)</f>
        <v>Pine Units</v>
      </c>
      <c r="BA904" t="str">
        <f>VLOOKUP(B904,$BF$2:$BK$75,2)</f>
        <v>Invermere</v>
      </c>
      <c r="BB904" t="str">
        <f>VLOOKUP(B904,$BF$2:$BK$75,3)</f>
        <v>Invermere TSA</v>
      </c>
      <c r="BC904">
        <f>IF(B904&lt;40,B904,IF(VLOOKUP(B904,$BF$2:$BO$75,10,FALSE)="I",40,41))</f>
        <v>15</v>
      </c>
    </row>
    <row r="905" spans="1:55" ht="15" x14ac:dyDescent="0.25">
      <c r="A905">
        <v>12</v>
      </c>
      <c r="B905">
        <v>16</v>
      </c>
      <c r="E905">
        <v>2064</v>
      </c>
      <c r="F905">
        <v>6912</v>
      </c>
      <c r="I905">
        <v>8672</v>
      </c>
      <c r="J905">
        <v>19200</v>
      </c>
      <c r="M905">
        <v>10720</v>
      </c>
      <c r="N905">
        <v>30304</v>
      </c>
      <c r="Q905">
        <v>4256</v>
      </c>
      <c r="R905">
        <v>11216</v>
      </c>
      <c r="U905">
        <v>27216</v>
      </c>
      <c r="V905">
        <v>81648</v>
      </c>
      <c r="Y905">
        <v>14352</v>
      </c>
      <c r="Z905">
        <v>45328</v>
      </c>
      <c r="AC905">
        <v>12096</v>
      </c>
      <c r="AD905">
        <v>49536</v>
      </c>
      <c r="AE905">
        <v>11232</v>
      </c>
      <c r="AF905">
        <v>46320</v>
      </c>
      <c r="AI905" s="151">
        <v>12448</v>
      </c>
      <c r="AJ905" s="151">
        <v>46352</v>
      </c>
      <c r="AM905" s="212">
        <v>11680</v>
      </c>
      <c r="AN905" s="212">
        <v>46992</v>
      </c>
      <c r="AQ905" s="221">
        <v>11376</v>
      </c>
      <c r="AR905" s="221">
        <v>45328</v>
      </c>
      <c r="AU905" s="223">
        <v>11824</v>
      </c>
      <c r="AV905" s="223">
        <v>47920</v>
      </c>
      <c r="AY905">
        <f>A905+1999</f>
        <v>2011</v>
      </c>
      <c r="AZ905" t="str">
        <f>VLOOKUP(B905,$BF$2:$BJ$75,4)</f>
        <v>Non-pine Units</v>
      </c>
      <c r="BA905" t="str">
        <f>VLOOKUP(B905,$BF$2:$BK$75,2)</f>
        <v>Kalum</v>
      </c>
      <c r="BB905" t="str">
        <f>VLOOKUP(B905,$BF$2:$BK$75,3)</f>
        <v>Kalum TSA</v>
      </c>
      <c r="BC905">
        <f>IF(B905&lt;40,B905,IF(VLOOKUP(B905,$BF$2:$BO$75,10,FALSE)="I",40,41))</f>
        <v>16</v>
      </c>
    </row>
    <row r="906" spans="1:55" ht="15" x14ac:dyDescent="0.25">
      <c r="A906">
        <v>12</v>
      </c>
      <c r="B906">
        <v>17</v>
      </c>
      <c r="E906">
        <v>4323536</v>
      </c>
      <c r="F906">
        <v>36590096</v>
      </c>
      <c r="I906">
        <v>1773520</v>
      </c>
      <c r="J906">
        <v>44388016</v>
      </c>
      <c r="M906">
        <v>2028880</v>
      </c>
      <c r="N906">
        <v>42223952</v>
      </c>
      <c r="Q906">
        <v>1789008</v>
      </c>
      <c r="R906">
        <v>40023184</v>
      </c>
      <c r="U906">
        <v>1808144</v>
      </c>
      <c r="V906">
        <v>34496096</v>
      </c>
      <c r="Y906">
        <v>740864</v>
      </c>
      <c r="Z906">
        <v>30129488</v>
      </c>
      <c r="AC906">
        <v>80048</v>
      </c>
      <c r="AD906">
        <v>28966880</v>
      </c>
      <c r="AE906">
        <v>5440</v>
      </c>
      <c r="AF906">
        <v>28848400</v>
      </c>
      <c r="AI906" s="151">
        <v>4992</v>
      </c>
      <c r="AJ906" s="151">
        <v>28920816</v>
      </c>
      <c r="AM906" s="212">
        <v>5824</v>
      </c>
      <c r="AN906" s="212">
        <v>28850016</v>
      </c>
      <c r="AQ906" s="221">
        <v>4336</v>
      </c>
      <c r="AR906" s="221">
        <v>28880288</v>
      </c>
      <c r="AU906" s="223">
        <v>4672</v>
      </c>
      <c r="AV906" s="223">
        <v>28921920</v>
      </c>
      <c r="AY906">
        <f>A906+1999</f>
        <v>2011</v>
      </c>
      <c r="AZ906" t="str">
        <f>VLOOKUP(B906,$BF$2:$BJ$75,4)</f>
        <v>Pine Units</v>
      </c>
      <c r="BA906" t="str">
        <f>VLOOKUP(B906,$BF$2:$BK$75,2)</f>
        <v>Kamloops</v>
      </c>
      <c r="BB906" t="str">
        <f>VLOOKUP(B906,$BF$2:$BK$75,3)</f>
        <v>Kamloops TSA</v>
      </c>
      <c r="BC906">
        <f>IF(B906&lt;40,B906,IF(VLOOKUP(B906,$BF$2:$BO$75,10,FALSE)="I",40,41))</f>
        <v>17</v>
      </c>
    </row>
    <row r="907" spans="1:55" ht="15" x14ac:dyDescent="0.25">
      <c r="A907">
        <v>12</v>
      </c>
      <c r="B907">
        <v>18</v>
      </c>
      <c r="E907">
        <v>0</v>
      </c>
      <c r="F907">
        <v>0</v>
      </c>
      <c r="I907">
        <v>0</v>
      </c>
      <c r="J907">
        <v>0</v>
      </c>
      <c r="M907">
        <v>0</v>
      </c>
      <c r="N907">
        <v>0</v>
      </c>
      <c r="Q907">
        <v>0</v>
      </c>
      <c r="R907">
        <v>0</v>
      </c>
      <c r="U907">
        <v>0</v>
      </c>
      <c r="V907">
        <v>0</v>
      </c>
      <c r="Y907">
        <v>0</v>
      </c>
      <c r="Z907">
        <v>0</v>
      </c>
      <c r="AC907">
        <v>0</v>
      </c>
      <c r="AD907">
        <v>0</v>
      </c>
      <c r="AE907">
        <v>0</v>
      </c>
      <c r="AF907">
        <v>0</v>
      </c>
      <c r="AI907" s="151">
        <v>0</v>
      </c>
      <c r="AJ907" s="151">
        <v>0</v>
      </c>
      <c r="AM907" s="212">
        <v>0</v>
      </c>
      <c r="AN907" s="212">
        <v>0</v>
      </c>
      <c r="AQ907" s="221">
        <v>0</v>
      </c>
      <c r="AR907" s="221">
        <v>0</v>
      </c>
      <c r="AU907" s="223">
        <v>0</v>
      </c>
      <c r="AV907" s="223">
        <v>0</v>
      </c>
      <c r="AY907">
        <f>A907+1999</f>
        <v>2011</v>
      </c>
      <c r="AZ907" t="str">
        <f>VLOOKUP(B907,$BF$2:$BJ$75,4)</f>
        <v>Non-pine Units</v>
      </c>
      <c r="BA907" t="str">
        <f>VLOOKUP(B907,$BF$2:$BK$75,2)</f>
        <v>Kingcome</v>
      </c>
      <c r="BB907" t="str">
        <f>VLOOKUP(B907,$BF$2:$BK$75,3)</f>
        <v>Kingcome TSA</v>
      </c>
      <c r="BC907">
        <f>IF(B907&lt;40,B907,IF(VLOOKUP(B907,$BF$2:$BO$75,10,FALSE)="I",40,41))</f>
        <v>18</v>
      </c>
    </row>
    <row r="908" spans="1:55" ht="15" x14ac:dyDescent="0.25">
      <c r="A908">
        <v>12</v>
      </c>
      <c r="B908">
        <v>19</v>
      </c>
      <c r="E908">
        <v>148736</v>
      </c>
      <c r="F908">
        <v>388272</v>
      </c>
      <c r="I908">
        <v>374432</v>
      </c>
      <c r="J908">
        <v>1315600</v>
      </c>
      <c r="M908">
        <v>380608</v>
      </c>
      <c r="N908">
        <v>820272</v>
      </c>
      <c r="Q908">
        <v>306160</v>
      </c>
      <c r="R908">
        <v>530544</v>
      </c>
      <c r="U908">
        <v>217920</v>
      </c>
      <c r="V908">
        <v>327632</v>
      </c>
      <c r="Y908">
        <v>145920</v>
      </c>
      <c r="Z908">
        <v>218640</v>
      </c>
      <c r="AC908">
        <v>91376</v>
      </c>
      <c r="AD908">
        <v>271312</v>
      </c>
      <c r="AE908">
        <v>82992</v>
      </c>
      <c r="AF908">
        <v>253648</v>
      </c>
      <c r="AI908" s="151">
        <v>93088</v>
      </c>
      <c r="AJ908" s="151">
        <v>264400</v>
      </c>
      <c r="AM908" s="212">
        <v>91392</v>
      </c>
      <c r="AN908" s="212">
        <v>262752</v>
      </c>
      <c r="AQ908" s="221">
        <v>86736</v>
      </c>
      <c r="AR908" s="221">
        <v>256352</v>
      </c>
      <c r="AU908" s="223">
        <v>90976</v>
      </c>
      <c r="AV908" s="223">
        <v>268528</v>
      </c>
      <c r="AY908">
        <f>A908+1999</f>
        <v>2011</v>
      </c>
      <c r="AZ908" t="str">
        <f>VLOOKUP(B908,$BF$2:$BJ$75,4)</f>
        <v>Non-pine Units</v>
      </c>
      <c r="BA908" t="str">
        <f>VLOOKUP(B908,$BF$2:$BK$75,2)</f>
        <v>Kispiox</v>
      </c>
      <c r="BB908" t="str">
        <f>VLOOKUP(B908,$BF$2:$BK$75,3)</f>
        <v>Kispiox TSA</v>
      </c>
      <c r="BC908">
        <f>IF(B908&lt;40,B908,IF(VLOOKUP(B908,$BF$2:$BO$75,10,FALSE)="I",40,41))</f>
        <v>19</v>
      </c>
    </row>
    <row r="909" spans="1:55" ht="15" x14ac:dyDescent="0.25">
      <c r="A909">
        <v>12</v>
      </c>
      <c r="B909">
        <v>20</v>
      </c>
      <c r="E909">
        <v>1133888</v>
      </c>
      <c r="F909">
        <v>6420480</v>
      </c>
      <c r="I909">
        <v>1099280</v>
      </c>
      <c r="J909">
        <v>9174240</v>
      </c>
      <c r="M909">
        <v>1479136</v>
      </c>
      <c r="N909">
        <v>7282384</v>
      </c>
      <c r="Q909">
        <v>1430624</v>
      </c>
      <c r="R909">
        <v>4938464</v>
      </c>
      <c r="U909">
        <v>912016</v>
      </c>
      <c r="V909">
        <v>3888320</v>
      </c>
      <c r="Y909">
        <v>517456</v>
      </c>
      <c r="Z909">
        <v>2931760</v>
      </c>
      <c r="AC909">
        <v>167744</v>
      </c>
      <c r="AD909">
        <v>2443296</v>
      </c>
      <c r="AE909">
        <v>46960</v>
      </c>
      <c r="AF909">
        <v>2332176</v>
      </c>
      <c r="AI909" s="151">
        <v>52480</v>
      </c>
      <c r="AJ909" s="151">
        <v>2290608</v>
      </c>
      <c r="AM909" s="212">
        <v>56960</v>
      </c>
      <c r="AN909" s="212">
        <v>2331952</v>
      </c>
      <c r="AQ909" s="221">
        <v>57088</v>
      </c>
      <c r="AR909" s="221">
        <v>2307792</v>
      </c>
      <c r="AU909" s="223">
        <v>55408</v>
      </c>
      <c r="AV909" s="223">
        <v>2292560</v>
      </c>
      <c r="AY909">
        <f>A909+1999</f>
        <v>2011</v>
      </c>
      <c r="AZ909" t="str">
        <f>VLOOKUP(B909,$BF$2:$BJ$75,4)</f>
        <v>Pine Units</v>
      </c>
      <c r="BA909" t="str">
        <f>VLOOKUP(B909,$BF$2:$BK$75,2)</f>
        <v>KootenayLake</v>
      </c>
      <c r="BB909" t="str">
        <f>VLOOKUP(B909,$BF$2:$BK$75,3)</f>
        <v>Kootenay Lake TSA</v>
      </c>
      <c r="BC909">
        <f>IF(B909&lt;40,B909,IF(VLOOKUP(B909,$BF$2:$BO$75,10,FALSE)="I",40,41))</f>
        <v>20</v>
      </c>
    </row>
    <row r="910" spans="1:55" ht="15" x14ac:dyDescent="0.25">
      <c r="A910">
        <v>12</v>
      </c>
      <c r="B910">
        <v>21</v>
      </c>
      <c r="E910">
        <v>3138208</v>
      </c>
      <c r="F910">
        <v>53433328</v>
      </c>
      <c r="I910">
        <v>459488</v>
      </c>
      <c r="J910">
        <v>59491056</v>
      </c>
      <c r="M910">
        <v>460368</v>
      </c>
      <c r="N910">
        <v>57572432</v>
      </c>
      <c r="Q910">
        <v>322000</v>
      </c>
      <c r="R910">
        <v>56581088</v>
      </c>
      <c r="U910">
        <v>181744</v>
      </c>
      <c r="V910">
        <v>52889968</v>
      </c>
      <c r="Y910">
        <v>156768</v>
      </c>
      <c r="Z910">
        <v>53533216</v>
      </c>
      <c r="AC910">
        <v>45680</v>
      </c>
      <c r="AD910">
        <v>54287808</v>
      </c>
      <c r="AE910">
        <v>41152</v>
      </c>
      <c r="AF910">
        <v>53979984</v>
      </c>
      <c r="AI910" s="151">
        <v>44256</v>
      </c>
      <c r="AJ910" s="151">
        <v>53904656</v>
      </c>
      <c r="AM910" s="212">
        <v>44496</v>
      </c>
      <c r="AN910" s="212">
        <v>53753200</v>
      </c>
      <c r="AQ910" s="221">
        <v>42176</v>
      </c>
      <c r="AR910" s="221">
        <v>53629744</v>
      </c>
      <c r="AU910" s="223">
        <v>44784</v>
      </c>
      <c r="AV910" s="223">
        <v>53793088</v>
      </c>
      <c r="AY910">
        <f>A910+1999</f>
        <v>2011</v>
      </c>
      <c r="AZ910" t="str">
        <f>VLOOKUP(B910,$BF$2:$BJ$75,4)</f>
        <v>Pine Units</v>
      </c>
      <c r="BA910" t="str">
        <f>VLOOKUP(B910,$BF$2:$BK$75,2)</f>
        <v>Lakes</v>
      </c>
      <c r="BB910" t="str">
        <f>VLOOKUP(B910,$BF$2:$BK$75,3)</f>
        <v>Lakes TSA</v>
      </c>
      <c r="BC910">
        <f>IF(B910&lt;40,B910,IF(VLOOKUP(B910,$BF$2:$BO$75,10,FALSE)="I",40,41))</f>
        <v>21</v>
      </c>
    </row>
    <row r="911" spans="1:55" ht="15" x14ac:dyDescent="0.25">
      <c r="A911">
        <v>12</v>
      </c>
      <c r="B911">
        <v>22</v>
      </c>
      <c r="E911">
        <v>1534688</v>
      </c>
      <c r="F911">
        <v>7058416</v>
      </c>
      <c r="I911">
        <v>1807984</v>
      </c>
      <c r="J911">
        <v>13320672</v>
      </c>
      <c r="M911">
        <v>1815616</v>
      </c>
      <c r="N911">
        <v>13051728</v>
      </c>
      <c r="Q911">
        <v>2034672</v>
      </c>
      <c r="R911">
        <v>12550000</v>
      </c>
      <c r="U911">
        <v>1901632</v>
      </c>
      <c r="V911">
        <v>9262176</v>
      </c>
      <c r="Y911">
        <v>1256400</v>
      </c>
      <c r="Z911">
        <v>6858432</v>
      </c>
      <c r="AC911">
        <v>335632</v>
      </c>
      <c r="AD911">
        <v>5270928</v>
      </c>
      <c r="AE911">
        <v>105296</v>
      </c>
      <c r="AF911">
        <v>5027904</v>
      </c>
      <c r="AI911" s="151">
        <v>109728</v>
      </c>
      <c r="AJ911" s="151">
        <v>5039056</v>
      </c>
      <c r="AM911" s="212">
        <v>111712</v>
      </c>
      <c r="AN911" s="212">
        <v>5058800</v>
      </c>
      <c r="AQ911" s="221">
        <v>116400</v>
      </c>
      <c r="AR911" s="221">
        <v>5024560</v>
      </c>
      <c r="AU911" s="223">
        <v>115728</v>
      </c>
      <c r="AV911" s="223">
        <v>5033264</v>
      </c>
      <c r="AY911">
        <f>A911+1999</f>
        <v>2011</v>
      </c>
      <c r="AZ911" t="str">
        <f>VLOOKUP(B911,$BF$2:$BJ$75,4)</f>
        <v>Pine Units</v>
      </c>
      <c r="BA911" t="str">
        <f>VLOOKUP(B911,$BF$2:$BK$75,2)</f>
        <v>Lillooet</v>
      </c>
      <c r="BB911" t="str">
        <f>VLOOKUP(B911,$BF$2:$BK$75,3)</f>
        <v>Lillooet TSA</v>
      </c>
      <c r="BC911">
        <f>IF(B911&lt;40,B911,IF(VLOOKUP(B911,$BF$2:$BO$75,10,FALSE)="I",40,41))</f>
        <v>22</v>
      </c>
    </row>
    <row r="912" spans="1:55" ht="15" x14ac:dyDescent="0.25">
      <c r="A912">
        <v>12</v>
      </c>
      <c r="B912">
        <v>23</v>
      </c>
      <c r="E912">
        <v>8285152</v>
      </c>
      <c r="F912">
        <v>32627904</v>
      </c>
      <c r="I912">
        <v>14855056</v>
      </c>
      <c r="J912">
        <v>63214576</v>
      </c>
      <c r="M912">
        <v>13453008</v>
      </c>
      <c r="N912">
        <v>52980608</v>
      </c>
      <c r="Q912">
        <v>14173264</v>
      </c>
      <c r="R912">
        <v>47389216</v>
      </c>
      <c r="U912">
        <v>11814352</v>
      </c>
      <c r="V912">
        <v>36185056</v>
      </c>
      <c r="Y912">
        <v>13427776</v>
      </c>
      <c r="Z912">
        <v>63617552</v>
      </c>
      <c r="AC912">
        <v>12659360</v>
      </c>
      <c r="AD912">
        <v>70103024</v>
      </c>
      <c r="AE912">
        <v>6802608</v>
      </c>
      <c r="AF912">
        <v>64885776</v>
      </c>
      <c r="AI912" s="151">
        <v>7755296</v>
      </c>
      <c r="AJ912" s="151">
        <v>65738128</v>
      </c>
      <c r="AM912" s="212">
        <v>7750640</v>
      </c>
      <c r="AN912" s="212">
        <v>65713328</v>
      </c>
      <c r="AQ912" s="221">
        <v>7797232</v>
      </c>
      <c r="AR912" s="221">
        <v>65905232</v>
      </c>
      <c r="AU912" s="223">
        <v>7761520</v>
      </c>
      <c r="AV912" s="223">
        <v>65819712</v>
      </c>
      <c r="AY912">
        <f>A912+1999</f>
        <v>2011</v>
      </c>
      <c r="AZ912" t="str">
        <f>VLOOKUP(B912,$BF$2:$BJ$75,4)</f>
        <v>Pine Units</v>
      </c>
      <c r="BA912" t="str">
        <f>VLOOKUP(B912,$BF$2:$BK$75,2)</f>
        <v>Mackenzie</v>
      </c>
      <c r="BB912" t="str">
        <f>VLOOKUP(B912,$BF$2:$BK$75,3)</f>
        <v>Mackenzie TSA</v>
      </c>
      <c r="BC912">
        <f>IF(B912&lt;40,B912,IF(VLOOKUP(B912,$BF$2:$BO$75,10,FALSE)="I",40,41))</f>
        <v>23</v>
      </c>
    </row>
    <row r="913" spans="1:55" ht="15" x14ac:dyDescent="0.25">
      <c r="A913">
        <v>12</v>
      </c>
      <c r="B913">
        <v>24</v>
      </c>
      <c r="E913">
        <v>5787952</v>
      </c>
      <c r="F913">
        <v>38700880</v>
      </c>
      <c r="I913">
        <v>4998304</v>
      </c>
      <c r="J913">
        <v>46313616</v>
      </c>
      <c r="M913">
        <v>6107136</v>
      </c>
      <c r="N913">
        <v>41515104</v>
      </c>
      <c r="Q913">
        <v>6658912</v>
      </c>
      <c r="R913">
        <v>38510320</v>
      </c>
      <c r="U913">
        <v>5359872</v>
      </c>
      <c r="V913">
        <v>29087104</v>
      </c>
      <c r="Y913">
        <v>3907024</v>
      </c>
      <c r="Z913">
        <v>24327824</v>
      </c>
      <c r="AC913">
        <v>998896</v>
      </c>
      <c r="AD913">
        <v>18623680</v>
      </c>
      <c r="AE913">
        <v>203872</v>
      </c>
      <c r="AF913">
        <v>17700096</v>
      </c>
      <c r="AI913" s="151">
        <v>220688</v>
      </c>
      <c r="AJ913" s="151">
        <v>17643584</v>
      </c>
      <c r="AM913" s="212">
        <v>227616</v>
      </c>
      <c r="AN913" s="212">
        <v>17719248</v>
      </c>
      <c r="AQ913" s="221">
        <v>220064</v>
      </c>
      <c r="AR913" s="221">
        <v>17661072</v>
      </c>
      <c r="AU913" s="223">
        <v>223040</v>
      </c>
      <c r="AV913" s="223">
        <v>17710544</v>
      </c>
      <c r="AY913">
        <f>A913+1999</f>
        <v>2011</v>
      </c>
      <c r="AZ913" t="str">
        <f>VLOOKUP(B913,$BF$2:$BJ$75,4)</f>
        <v>Pine Units</v>
      </c>
      <c r="BA913" t="str">
        <f>VLOOKUP(B913,$BF$2:$BK$75,2)</f>
        <v>Merritt</v>
      </c>
      <c r="BB913" t="str">
        <f>VLOOKUP(B913,$BF$2:$BK$75,3)</f>
        <v>Merritt TSA</v>
      </c>
      <c r="BC913">
        <f>IF(B913&lt;40,B913,IF(VLOOKUP(B913,$BF$2:$BO$75,10,FALSE)="I",40,41))</f>
        <v>24</v>
      </c>
    </row>
    <row r="914" spans="1:55" ht="15" x14ac:dyDescent="0.25">
      <c r="A914">
        <v>12</v>
      </c>
      <c r="B914">
        <v>25</v>
      </c>
      <c r="E914">
        <v>0</v>
      </c>
      <c r="F914">
        <v>0</v>
      </c>
      <c r="I914">
        <v>2416</v>
      </c>
      <c r="J914">
        <v>33824</v>
      </c>
      <c r="M914">
        <v>1248</v>
      </c>
      <c r="N914">
        <v>35856</v>
      </c>
      <c r="Q914">
        <v>3344</v>
      </c>
      <c r="R914">
        <v>26832</v>
      </c>
      <c r="U914">
        <v>400</v>
      </c>
      <c r="V914">
        <v>28368</v>
      </c>
      <c r="Y914">
        <v>144</v>
      </c>
      <c r="Z914">
        <v>21984</v>
      </c>
      <c r="AC914">
        <v>0</v>
      </c>
      <c r="AD914">
        <v>21808</v>
      </c>
      <c r="AE914">
        <v>0</v>
      </c>
      <c r="AF914">
        <v>29344</v>
      </c>
      <c r="AI914" s="151">
        <v>0</v>
      </c>
      <c r="AJ914" s="151">
        <v>27424</v>
      </c>
      <c r="AM914" s="212">
        <v>0</v>
      </c>
      <c r="AN914" s="212">
        <v>25216</v>
      </c>
      <c r="AQ914" s="221">
        <v>0</v>
      </c>
      <c r="AR914" s="221">
        <v>27728</v>
      </c>
      <c r="AU914" s="223">
        <v>0</v>
      </c>
      <c r="AV914" s="223">
        <v>23728</v>
      </c>
      <c r="AY914">
        <f>A914+1999</f>
        <v>2011</v>
      </c>
      <c r="AZ914" t="str">
        <f>VLOOKUP(B914,$BF$2:$BJ$75,4)</f>
        <v>Non-pine Units</v>
      </c>
      <c r="BA914" t="str">
        <f>VLOOKUP(B914,$BF$2:$BK$75,2)</f>
        <v>MidCoast</v>
      </c>
      <c r="BB914" t="str">
        <f>VLOOKUP(B914,$BF$2:$BK$75,3)</f>
        <v>Mid Coast TSA</v>
      </c>
      <c r="BC914">
        <f>IF(B914&lt;40,B914,IF(VLOOKUP(B914,$BF$2:$BO$75,10,FALSE)="I",40,41))</f>
        <v>25</v>
      </c>
    </row>
    <row r="915" spans="1:55" ht="15" x14ac:dyDescent="0.25">
      <c r="A915">
        <v>12</v>
      </c>
      <c r="B915">
        <v>26</v>
      </c>
      <c r="E915">
        <v>4715136</v>
      </c>
      <c r="F915">
        <v>33231792</v>
      </c>
      <c r="I915">
        <v>1593824</v>
      </c>
      <c r="J915">
        <v>45208016</v>
      </c>
      <c r="M915">
        <v>2493104</v>
      </c>
      <c r="N915">
        <v>41452816</v>
      </c>
      <c r="Q915">
        <v>2705568</v>
      </c>
      <c r="R915">
        <v>38164880</v>
      </c>
      <c r="U915">
        <v>2242688</v>
      </c>
      <c r="V915">
        <v>36638000</v>
      </c>
      <c r="Y915">
        <v>2070576</v>
      </c>
      <c r="Z915">
        <v>32660544</v>
      </c>
      <c r="AC915">
        <v>1570944</v>
      </c>
      <c r="AD915">
        <v>32037200</v>
      </c>
      <c r="AE915">
        <v>1013200</v>
      </c>
      <c r="AF915">
        <v>31507152</v>
      </c>
      <c r="AI915" s="151">
        <v>1096368</v>
      </c>
      <c r="AJ915" s="151">
        <v>31467072</v>
      </c>
      <c r="AM915" s="212">
        <v>1095024</v>
      </c>
      <c r="AN915" s="212">
        <v>31513168</v>
      </c>
      <c r="AQ915" s="221">
        <v>1094256</v>
      </c>
      <c r="AR915" s="221">
        <v>31492768</v>
      </c>
      <c r="AU915" s="223">
        <v>1086256</v>
      </c>
      <c r="AV915" s="223">
        <v>31429216</v>
      </c>
      <c r="AY915">
        <f>A915+1999</f>
        <v>2011</v>
      </c>
      <c r="AZ915" t="str">
        <f>VLOOKUP(B915,$BF$2:$BJ$75,4)</f>
        <v>Pine Units</v>
      </c>
      <c r="BA915" t="str">
        <f>VLOOKUP(B915,$BF$2:$BK$75,2)</f>
        <v>Morice</v>
      </c>
      <c r="BB915" t="str">
        <f>VLOOKUP(B915,$BF$2:$BK$75,3)</f>
        <v>Morice TSA</v>
      </c>
      <c r="BC915">
        <f>IF(B915&lt;40,B915,IF(VLOOKUP(B915,$BF$2:$BO$75,10,FALSE)="I",40,41))</f>
        <v>26</v>
      </c>
    </row>
    <row r="916" spans="1:55" ht="15" x14ac:dyDescent="0.25">
      <c r="A916">
        <v>12</v>
      </c>
      <c r="B916">
        <v>27</v>
      </c>
      <c r="E916">
        <v>53488</v>
      </c>
      <c r="F916">
        <v>123888</v>
      </c>
      <c r="I916">
        <v>50352</v>
      </c>
      <c r="J916">
        <v>130016</v>
      </c>
      <c r="M916">
        <v>26400</v>
      </c>
      <c r="N916">
        <v>47504</v>
      </c>
      <c r="Q916">
        <v>8416</v>
      </c>
      <c r="R916">
        <v>16896</v>
      </c>
      <c r="U916">
        <v>5744</v>
      </c>
      <c r="V916">
        <v>11488</v>
      </c>
      <c r="Y916">
        <v>2384</v>
      </c>
      <c r="Z916">
        <v>6384</v>
      </c>
      <c r="AC916">
        <v>912</v>
      </c>
      <c r="AD916">
        <v>5920</v>
      </c>
      <c r="AE916">
        <v>0</v>
      </c>
      <c r="AF916">
        <v>5008</v>
      </c>
      <c r="AI916" s="151">
        <v>0</v>
      </c>
      <c r="AJ916" s="151">
        <v>5680</v>
      </c>
      <c r="AM916" s="212">
        <v>0</v>
      </c>
      <c r="AN916" s="212">
        <v>8016</v>
      </c>
      <c r="AQ916" s="221">
        <v>0</v>
      </c>
      <c r="AR916" s="221">
        <v>7808</v>
      </c>
      <c r="AU916" s="223">
        <v>0</v>
      </c>
      <c r="AV916" s="223">
        <v>7152</v>
      </c>
      <c r="AY916">
        <f>A916+1999</f>
        <v>2011</v>
      </c>
      <c r="AZ916" t="str">
        <f>VLOOKUP(B916,$BF$2:$BJ$75,4)</f>
        <v>Non-pine Units</v>
      </c>
      <c r="BA916" t="str">
        <f>VLOOKUP(B916,$BF$2:$BK$75,2)</f>
        <v>Nass</v>
      </c>
      <c r="BB916" t="str">
        <f>VLOOKUP(B916,$BF$2:$BK$75,3)</f>
        <v>Nass TSA</v>
      </c>
      <c r="BC916">
        <f>IF(B916&lt;40,B916,IF(VLOOKUP(B916,$BF$2:$BO$75,10,FALSE)="I",40,41))</f>
        <v>27</v>
      </c>
    </row>
    <row r="917" spans="1:55" ht="15" x14ac:dyDescent="0.25">
      <c r="A917">
        <v>12</v>
      </c>
      <c r="B917">
        <v>28</v>
      </c>
      <c r="E917">
        <v>0</v>
      </c>
      <c r="F917">
        <v>0</v>
      </c>
      <c r="I917">
        <v>0</v>
      </c>
      <c r="J917">
        <v>0</v>
      </c>
      <c r="M917">
        <v>0</v>
      </c>
      <c r="N917">
        <v>0</v>
      </c>
      <c r="Q917">
        <v>0</v>
      </c>
      <c r="R917">
        <v>0</v>
      </c>
      <c r="U917">
        <v>0</v>
      </c>
      <c r="V917">
        <v>0</v>
      </c>
      <c r="Y917">
        <v>0</v>
      </c>
      <c r="Z917">
        <v>0</v>
      </c>
      <c r="AC917">
        <v>0</v>
      </c>
      <c r="AD917">
        <v>0</v>
      </c>
      <c r="AE917">
        <v>0</v>
      </c>
      <c r="AF917">
        <v>0</v>
      </c>
      <c r="AI917" s="151">
        <v>0</v>
      </c>
      <c r="AJ917" s="151">
        <v>0</v>
      </c>
      <c r="AM917" s="212">
        <v>0</v>
      </c>
      <c r="AN917" s="212">
        <v>0</v>
      </c>
      <c r="AQ917" s="221">
        <v>0</v>
      </c>
      <c r="AR917" s="221">
        <v>0</v>
      </c>
      <c r="AU917" s="223">
        <v>0</v>
      </c>
      <c r="AV917" s="223">
        <v>0</v>
      </c>
      <c r="AY917">
        <f>A917+1999</f>
        <v>2011</v>
      </c>
      <c r="AZ917" t="str">
        <f>VLOOKUP(B917,$BF$2:$BJ$75,4)</f>
        <v>Non-pine Units</v>
      </c>
      <c r="BA917" t="str">
        <f>VLOOKUP(B917,$BF$2:$BK$75,2)</f>
        <v>NorthCoast</v>
      </c>
      <c r="BB917" t="str">
        <f>VLOOKUP(B917,$BF$2:$BK$75,3)</f>
        <v>North Coast TSA</v>
      </c>
      <c r="BC917">
        <f>IF(B917&lt;40,B917,IF(VLOOKUP(B917,$BF$2:$BO$75,10,FALSE)="I",40,41))</f>
        <v>28</v>
      </c>
    </row>
    <row r="918" spans="1:55" ht="15" x14ac:dyDescent="0.25">
      <c r="A918">
        <v>12</v>
      </c>
      <c r="B918">
        <v>29</v>
      </c>
      <c r="E918">
        <v>5331520</v>
      </c>
      <c r="F918">
        <v>29125216</v>
      </c>
      <c r="I918">
        <v>5738784</v>
      </c>
      <c r="J918">
        <v>36758336</v>
      </c>
      <c r="M918">
        <v>6534864</v>
      </c>
      <c r="N918">
        <v>30676544</v>
      </c>
      <c r="Q918">
        <v>6632672</v>
      </c>
      <c r="R918">
        <v>25591808</v>
      </c>
      <c r="U918">
        <v>4809936</v>
      </c>
      <c r="V918">
        <v>18152272</v>
      </c>
      <c r="Y918">
        <v>3105456</v>
      </c>
      <c r="Z918">
        <v>13283200</v>
      </c>
      <c r="AC918">
        <v>939744</v>
      </c>
      <c r="AD918">
        <v>10104496</v>
      </c>
      <c r="AE918">
        <v>472336</v>
      </c>
      <c r="AF918">
        <v>9424656</v>
      </c>
      <c r="AI918" s="151">
        <v>525184</v>
      </c>
      <c r="AJ918" s="151">
        <v>9474288</v>
      </c>
      <c r="AM918" s="212">
        <v>512048</v>
      </c>
      <c r="AN918" s="212">
        <v>9404528</v>
      </c>
      <c r="AQ918" s="221">
        <v>505072</v>
      </c>
      <c r="AR918" s="221">
        <v>9410288</v>
      </c>
      <c r="AU918" s="223">
        <v>512704</v>
      </c>
      <c r="AV918" s="223">
        <v>9448880</v>
      </c>
      <c r="AY918">
        <f>A918+1999</f>
        <v>2011</v>
      </c>
      <c r="AZ918" t="str">
        <f>VLOOKUP(B918,$BF$2:$BJ$75,4)</f>
        <v>Pine Units</v>
      </c>
      <c r="BA918" t="str">
        <f>VLOOKUP(B918,$BF$2:$BK$75,2)</f>
        <v>Okanagan</v>
      </c>
      <c r="BB918" t="str">
        <f>VLOOKUP(B918,$BF$2:$BK$75,3)</f>
        <v>Okanagan TSA</v>
      </c>
      <c r="BC918">
        <f>IF(B918&lt;40,B918,IF(VLOOKUP(B918,$BF$2:$BO$75,10,FALSE)="I",40,41))</f>
        <v>29</v>
      </c>
    </row>
    <row r="919" spans="1:55" ht="15" x14ac:dyDescent="0.25">
      <c r="A919">
        <v>12</v>
      </c>
      <c r="B919">
        <v>30</v>
      </c>
      <c r="E919">
        <v>3787792</v>
      </c>
      <c r="F919">
        <v>60216080</v>
      </c>
      <c r="I919">
        <v>674944</v>
      </c>
      <c r="J919">
        <v>59302608</v>
      </c>
      <c r="M919">
        <v>761488</v>
      </c>
      <c r="N919">
        <v>55102640</v>
      </c>
      <c r="Q919">
        <v>607760</v>
      </c>
      <c r="R919">
        <v>52657648</v>
      </c>
      <c r="U919">
        <v>340496</v>
      </c>
      <c r="V919">
        <v>47200864</v>
      </c>
      <c r="Y919">
        <v>217440</v>
      </c>
      <c r="Z919">
        <v>47247520</v>
      </c>
      <c r="AC919">
        <v>79360</v>
      </c>
      <c r="AD919">
        <v>49240768</v>
      </c>
      <c r="AE919">
        <v>15184</v>
      </c>
      <c r="AF919">
        <v>49066736</v>
      </c>
      <c r="AI919" s="151">
        <v>16368</v>
      </c>
      <c r="AJ919" s="151">
        <v>49146528</v>
      </c>
      <c r="AM919" s="212">
        <v>15568</v>
      </c>
      <c r="AN919" s="212">
        <v>49265456</v>
      </c>
      <c r="AQ919" s="221">
        <v>16032</v>
      </c>
      <c r="AR919" s="221">
        <v>49315472</v>
      </c>
      <c r="AU919" s="223">
        <v>16256</v>
      </c>
      <c r="AV919" s="223">
        <v>49272272</v>
      </c>
      <c r="AY919">
        <f>A919+1999</f>
        <v>2011</v>
      </c>
      <c r="AZ919" t="str">
        <f>VLOOKUP(B919,$BF$2:$BJ$75,4)</f>
        <v>Pine Units</v>
      </c>
      <c r="BA919" t="str">
        <f>VLOOKUP(B919,$BF$2:$BK$75,2)</f>
        <v>PrinceGeorge</v>
      </c>
      <c r="BB919" t="str">
        <f>VLOOKUP(B919,$BF$2:$BK$75,3)</f>
        <v>Prince George Forest District</v>
      </c>
      <c r="BC919">
        <f>IF(B919&lt;40,B919,IF(VLOOKUP(B919,$BF$2:$BO$75,10,FALSE)="I",40,41))</f>
        <v>30</v>
      </c>
    </row>
    <row r="920" spans="1:55" ht="15" x14ac:dyDescent="0.25">
      <c r="A920">
        <v>12</v>
      </c>
      <c r="B920">
        <v>31</v>
      </c>
      <c r="E920">
        <v>0</v>
      </c>
      <c r="F920">
        <v>0</v>
      </c>
      <c r="I920">
        <v>0</v>
      </c>
      <c r="J920">
        <v>0</v>
      </c>
      <c r="M920">
        <v>0</v>
      </c>
      <c r="N920">
        <v>0</v>
      </c>
      <c r="Q920">
        <v>0</v>
      </c>
      <c r="R920">
        <v>0</v>
      </c>
      <c r="U920">
        <v>0</v>
      </c>
      <c r="V920">
        <v>0</v>
      </c>
      <c r="Y920">
        <v>0</v>
      </c>
      <c r="Z920">
        <v>0</v>
      </c>
      <c r="AC920">
        <v>0</v>
      </c>
      <c r="AD920">
        <v>0</v>
      </c>
      <c r="AE920">
        <v>0</v>
      </c>
      <c r="AF920">
        <v>0</v>
      </c>
      <c r="AI920" s="151">
        <v>0</v>
      </c>
      <c r="AJ920" s="151">
        <v>0</v>
      </c>
      <c r="AM920" s="212">
        <v>0</v>
      </c>
      <c r="AN920" s="212">
        <v>0</v>
      </c>
      <c r="AQ920" s="221">
        <v>0</v>
      </c>
      <c r="AR920" s="221">
        <v>0</v>
      </c>
      <c r="AU920" s="223">
        <v>0</v>
      </c>
      <c r="AV920" s="223">
        <v>0</v>
      </c>
      <c r="AY920">
        <f>A920+1999</f>
        <v>2011</v>
      </c>
      <c r="AZ920" t="str">
        <f>VLOOKUP(B920,$BF$2:$BJ$75,4)</f>
        <v>Non-pine Units</v>
      </c>
      <c r="BA920" t="str">
        <f>VLOOKUP(B920,$BF$2:$BK$75,2)</f>
        <v>QueenCharlotte</v>
      </c>
      <c r="BB920" t="str">
        <f>VLOOKUP(B920,$BF$2:$BK$75,3)</f>
        <v>Queen Charlotte TSA</v>
      </c>
      <c r="BC920">
        <f>IF(B920&lt;40,B920,IF(VLOOKUP(B920,$BF$2:$BO$75,10,FALSE)="I",40,41))</f>
        <v>31</v>
      </c>
    </row>
    <row r="921" spans="1:55" ht="15" x14ac:dyDescent="0.25">
      <c r="A921">
        <v>12</v>
      </c>
      <c r="B921">
        <v>32</v>
      </c>
      <c r="E921">
        <v>1886480</v>
      </c>
      <c r="F921">
        <v>97523680</v>
      </c>
      <c r="I921">
        <v>82080</v>
      </c>
      <c r="J921">
        <v>91953168</v>
      </c>
      <c r="M921">
        <v>113328</v>
      </c>
      <c r="N921">
        <v>91249520</v>
      </c>
      <c r="Q921">
        <v>115392</v>
      </c>
      <c r="R921">
        <v>91180976</v>
      </c>
      <c r="U921">
        <v>28016</v>
      </c>
      <c r="V921">
        <v>89692480</v>
      </c>
      <c r="Y921">
        <v>21808</v>
      </c>
      <c r="Z921">
        <v>89706208</v>
      </c>
      <c r="AC921">
        <v>1344</v>
      </c>
      <c r="AD921">
        <v>89749456</v>
      </c>
      <c r="AE921">
        <v>416</v>
      </c>
      <c r="AF921">
        <v>89677152</v>
      </c>
      <c r="AI921" s="151">
        <v>304</v>
      </c>
      <c r="AJ921" s="151">
        <v>89688752</v>
      </c>
      <c r="AM921" s="212">
        <v>624</v>
      </c>
      <c r="AN921" s="212">
        <v>89852896</v>
      </c>
      <c r="AQ921" s="221">
        <v>416</v>
      </c>
      <c r="AR921" s="221">
        <v>89940656</v>
      </c>
      <c r="AU921" s="223">
        <v>720</v>
      </c>
      <c r="AV921" s="223">
        <v>89791776</v>
      </c>
      <c r="AY921">
        <f>A921+1999</f>
        <v>2011</v>
      </c>
      <c r="AZ921" t="str">
        <f>VLOOKUP(B921,$BF$2:$BJ$75,4)</f>
        <v>Pine Units</v>
      </c>
      <c r="BA921" t="str">
        <f>VLOOKUP(B921,$BF$2:$BK$75,2)</f>
        <v>Quesnel</v>
      </c>
      <c r="BB921" t="str">
        <f>VLOOKUP(B921,$BF$2:$BK$75,3)</f>
        <v>Quesnel TSA</v>
      </c>
      <c r="BC921">
        <f>IF(B921&lt;40,B921,IF(VLOOKUP(B921,$BF$2:$BO$75,10,FALSE)="I",40,41))</f>
        <v>32</v>
      </c>
    </row>
    <row r="922" spans="1:55" ht="15" x14ac:dyDescent="0.25">
      <c r="A922">
        <v>12</v>
      </c>
      <c r="B922">
        <v>33</v>
      </c>
      <c r="E922">
        <v>4512</v>
      </c>
      <c r="F922">
        <v>13088</v>
      </c>
      <c r="I922">
        <v>25744</v>
      </c>
      <c r="J922">
        <v>89120</v>
      </c>
      <c r="M922">
        <v>24336</v>
      </c>
      <c r="N922">
        <v>61440</v>
      </c>
      <c r="Q922">
        <v>16144</v>
      </c>
      <c r="R922">
        <v>39344</v>
      </c>
      <c r="U922">
        <v>13264</v>
      </c>
      <c r="V922">
        <v>33152</v>
      </c>
      <c r="Y922">
        <v>11344</v>
      </c>
      <c r="Z922">
        <v>22656</v>
      </c>
      <c r="AC922">
        <v>4432</v>
      </c>
      <c r="AD922">
        <v>13584</v>
      </c>
      <c r="AE922">
        <v>576</v>
      </c>
      <c r="AF922">
        <v>9552</v>
      </c>
      <c r="AI922" s="151">
        <v>784</v>
      </c>
      <c r="AJ922" s="151">
        <v>9056</v>
      </c>
      <c r="AM922" s="212">
        <v>1248</v>
      </c>
      <c r="AN922" s="212">
        <v>11104</v>
      </c>
      <c r="AQ922" s="221">
        <v>1136</v>
      </c>
      <c r="AR922" s="221">
        <v>10432</v>
      </c>
      <c r="AU922" s="223">
        <v>592</v>
      </c>
      <c r="AV922" s="223">
        <v>9536</v>
      </c>
      <c r="AY922">
        <f>A922+1999</f>
        <v>2011</v>
      </c>
      <c r="AZ922" t="str">
        <f>VLOOKUP(B922,$BF$2:$BJ$75,4)</f>
        <v>Non-pine Units</v>
      </c>
      <c r="BA922" t="str">
        <f>VLOOKUP(B922,$BF$2:$BK$75,2)</f>
        <v>Revelstoke</v>
      </c>
      <c r="BB922" t="str">
        <f>VLOOKUP(B922,$BF$2:$BK$75,3)</f>
        <v>Revelstoke TSA</v>
      </c>
      <c r="BC922">
        <f>IF(B922&lt;40,B922,IF(VLOOKUP(B922,$BF$2:$BO$75,10,FALSE)="I",40,41))</f>
        <v>33</v>
      </c>
    </row>
    <row r="923" spans="1:55" ht="15" x14ac:dyDescent="0.25">
      <c r="A923">
        <v>12</v>
      </c>
      <c r="B923">
        <v>34</v>
      </c>
      <c r="E923">
        <v>532144</v>
      </c>
      <c r="F923">
        <v>3427136</v>
      </c>
      <c r="I923">
        <v>524144</v>
      </c>
      <c r="J923">
        <v>4413008</v>
      </c>
      <c r="M923">
        <v>638832</v>
      </c>
      <c r="N923">
        <v>3658976</v>
      </c>
      <c r="Q923">
        <v>595248</v>
      </c>
      <c r="R923">
        <v>3306784</v>
      </c>
      <c r="U923">
        <v>471824</v>
      </c>
      <c r="V923">
        <v>2752224</v>
      </c>
      <c r="Y923">
        <v>405968</v>
      </c>
      <c r="Z923">
        <v>2517152</v>
      </c>
      <c r="AC923">
        <v>235680</v>
      </c>
      <c r="AD923">
        <v>2369216</v>
      </c>
      <c r="AE923">
        <v>397456</v>
      </c>
      <c r="AF923">
        <v>2520656</v>
      </c>
      <c r="AI923" s="151">
        <v>438192</v>
      </c>
      <c r="AJ923" s="151">
        <v>2554128</v>
      </c>
      <c r="AM923" s="212">
        <v>436720</v>
      </c>
      <c r="AN923" s="212">
        <v>2553136</v>
      </c>
      <c r="AQ923" s="221">
        <v>429696</v>
      </c>
      <c r="AR923" s="221">
        <v>2532304</v>
      </c>
      <c r="AU923" s="223">
        <v>448656</v>
      </c>
      <c r="AV923" s="223">
        <v>2589008</v>
      </c>
      <c r="AY923">
        <f>A923+1999</f>
        <v>2011</v>
      </c>
      <c r="AZ923" t="str">
        <f>VLOOKUP(B923,$BF$2:$BJ$75,4)</f>
        <v>Pine Units</v>
      </c>
      <c r="BA923" t="str">
        <f>VLOOKUP(B923,$BF$2:$BK$75,2)</f>
        <v>RobsonValley</v>
      </c>
      <c r="BB923" t="str">
        <f>VLOOKUP(B923,$BF$2:$BK$75,3)</f>
        <v>Robson Valley TSA</v>
      </c>
      <c r="BC923">
        <f>IF(B923&lt;40,B923,IF(VLOOKUP(B923,$BF$2:$BO$75,10,FALSE)="I",40,41))</f>
        <v>34</v>
      </c>
    </row>
    <row r="924" spans="1:55" ht="15" x14ac:dyDescent="0.25">
      <c r="A924">
        <v>12</v>
      </c>
      <c r="B924">
        <v>35</v>
      </c>
      <c r="E924">
        <v>4192</v>
      </c>
      <c r="F924">
        <v>38032</v>
      </c>
      <c r="I924">
        <v>53120</v>
      </c>
      <c r="J924">
        <v>369088</v>
      </c>
      <c r="M924">
        <v>39232</v>
      </c>
      <c r="N924">
        <v>436160</v>
      </c>
      <c r="Q924">
        <v>38368</v>
      </c>
      <c r="R924">
        <v>386768</v>
      </c>
      <c r="U924">
        <v>25472</v>
      </c>
      <c r="V924">
        <v>333344</v>
      </c>
      <c r="Y924">
        <v>20752</v>
      </c>
      <c r="Z924">
        <v>316576</v>
      </c>
      <c r="AC924">
        <v>8544</v>
      </c>
      <c r="AD924">
        <v>280000</v>
      </c>
      <c r="AE924">
        <v>7120</v>
      </c>
      <c r="AF924">
        <v>284160</v>
      </c>
      <c r="AI924" s="151">
        <v>7392</v>
      </c>
      <c r="AJ924" s="151">
        <v>275456</v>
      </c>
      <c r="AM924" s="212">
        <v>7728</v>
      </c>
      <c r="AN924" s="212">
        <v>283376</v>
      </c>
      <c r="AQ924" s="221">
        <v>6816</v>
      </c>
      <c r="AR924" s="221">
        <v>280240</v>
      </c>
      <c r="AU924" s="223">
        <v>6880</v>
      </c>
      <c r="AV924" s="223">
        <v>285568</v>
      </c>
      <c r="AY924">
        <f>A924+1999</f>
        <v>2011</v>
      </c>
      <c r="AZ924" t="str">
        <f>VLOOKUP(B924,$BF$2:$BJ$75,4)</f>
        <v>Non-pine Units</v>
      </c>
      <c r="BA924" t="str">
        <f>VLOOKUP(B924,$BF$2:$BK$75,2)</f>
        <v>Soo</v>
      </c>
      <c r="BB924" t="str">
        <f>VLOOKUP(B924,$BF$2:$BK$75,3)</f>
        <v>Soo TSA</v>
      </c>
      <c r="BC924">
        <f>IF(B924&lt;40,B924,IF(VLOOKUP(B924,$BF$2:$BO$75,10,FALSE)="I",40,41))</f>
        <v>35</v>
      </c>
    </row>
    <row r="925" spans="1:55" ht="15" x14ac:dyDescent="0.25">
      <c r="A925">
        <v>12</v>
      </c>
      <c r="B925">
        <v>36</v>
      </c>
      <c r="E925">
        <v>0</v>
      </c>
      <c r="F925">
        <v>0</v>
      </c>
      <c r="I925">
        <v>0</v>
      </c>
      <c r="J925">
        <v>0</v>
      </c>
      <c r="M925">
        <v>0</v>
      </c>
      <c r="N925">
        <v>0</v>
      </c>
      <c r="Q925">
        <v>0</v>
      </c>
      <c r="R925">
        <v>0</v>
      </c>
      <c r="U925">
        <v>0</v>
      </c>
      <c r="V925">
        <v>0</v>
      </c>
      <c r="Y925">
        <v>0</v>
      </c>
      <c r="Z925">
        <v>0</v>
      </c>
      <c r="AC925">
        <v>0</v>
      </c>
      <c r="AD925">
        <v>0</v>
      </c>
      <c r="AE925">
        <v>0</v>
      </c>
      <c r="AF925">
        <v>0</v>
      </c>
      <c r="AI925" s="151">
        <v>0</v>
      </c>
      <c r="AJ925" s="151">
        <v>0</v>
      </c>
      <c r="AM925" s="212">
        <v>0</v>
      </c>
      <c r="AN925" s="212">
        <v>0</v>
      </c>
      <c r="AQ925" s="221">
        <v>0</v>
      </c>
      <c r="AR925" s="221">
        <v>0</v>
      </c>
      <c r="AU925" s="223">
        <v>0</v>
      </c>
      <c r="AV925" s="223">
        <v>0</v>
      </c>
      <c r="AY925">
        <f>A925+1999</f>
        <v>2011</v>
      </c>
      <c r="AZ925" t="str">
        <f>VLOOKUP(B925,$BF$2:$BJ$75,4)</f>
        <v>Non-pine Units</v>
      </c>
      <c r="BA925" t="str">
        <f>VLOOKUP(B925,$BF$2:$BK$75,2)</f>
        <v>Strathcona</v>
      </c>
      <c r="BB925" t="str">
        <f>VLOOKUP(B925,$BF$2:$BK$75,3)</f>
        <v>Strathcona TSA</v>
      </c>
      <c r="BC925">
        <f>IF(B925&lt;40,B925,IF(VLOOKUP(B925,$BF$2:$BO$75,10,FALSE)="I",40,41))</f>
        <v>36</v>
      </c>
    </row>
    <row r="926" spans="1:55" ht="15" x14ac:dyDescent="0.25">
      <c r="A926">
        <v>12</v>
      </c>
      <c r="B926">
        <v>37</v>
      </c>
      <c r="E926">
        <v>0</v>
      </c>
      <c r="F926">
        <v>0</v>
      </c>
      <c r="I926">
        <v>1968</v>
      </c>
      <c r="J926">
        <v>3104</v>
      </c>
      <c r="M926">
        <v>4784</v>
      </c>
      <c r="N926">
        <v>9568</v>
      </c>
      <c r="Q926">
        <v>1840</v>
      </c>
      <c r="R926">
        <v>5840</v>
      </c>
      <c r="U926">
        <v>1568</v>
      </c>
      <c r="V926">
        <v>3424</v>
      </c>
      <c r="Y926">
        <v>1488</v>
      </c>
      <c r="Z926">
        <v>2736</v>
      </c>
      <c r="AC926">
        <v>224</v>
      </c>
      <c r="AD926">
        <v>1136</v>
      </c>
      <c r="AE926">
        <v>32</v>
      </c>
      <c r="AF926">
        <v>816</v>
      </c>
      <c r="AI926" s="151">
        <v>32</v>
      </c>
      <c r="AJ926" s="151">
        <v>816</v>
      </c>
      <c r="AM926" s="212">
        <v>32</v>
      </c>
      <c r="AN926" s="212">
        <v>816</v>
      </c>
      <c r="AQ926" s="221">
        <v>32</v>
      </c>
      <c r="AR926" s="221">
        <v>816</v>
      </c>
      <c r="AU926" s="223">
        <v>32</v>
      </c>
      <c r="AV926" s="223">
        <v>832</v>
      </c>
      <c r="AY926">
        <f>A926+1999</f>
        <v>2011</v>
      </c>
      <c r="AZ926" t="str">
        <f>VLOOKUP(B926,$BF$2:$BJ$75,4)</f>
        <v>Non-pine Units</v>
      </c>
      <c r="BA926" t="str">
        <f>VLOOKUP(B926,$BF$2:$BK$75,2)</f>
        <v>SunshineCoast</v>
      </c>
      <c r="BB926" t="str">
        <f>VLOOKUP(B926,$BF$2:$BK$75,3)</f>
        <v>Sunshine Coast TSA</v>
      </c>
      <c r="BC926">
        <f>IF(B926&lt;40,B926,IF(VLOOKUP(B926,$BF$2:$BO$75,10,FALSE)="I",40,41))</f>
        <v>37</v>
      </c>
    </row>
    <row r="927" spans="1:55" ht="15" x14ac:dyDescent="0.25">
      <c r="A927">
        <v>12</v>
      </c>
      <c r="B927">
        <v>38</v>
      </c>
      <c r="E927">
        <v>2895248</v>
      </c>
      <c r="F927">
        <v>82190032</v>
      </c>
      <c r="I927">
        <v>245824</v>
      </c>
      <c r="J927">
        <v>79099760</v>
      </c>
      <c r="M927">
        <v>337600</v>
      </c>
      <c r="N927">
        <v>75134816</v>
      </c>
      <c r="Q927">
        <v>240064</v>
      </c>
      <c r="R927">
        <v>74248896</v>
      </c>
      <c r="U927">
        <v>56912</v>
      </c>
      <c r="V927">
        <v>70376464</v>
      </c>
      <c r="Y927">
        <v>40880</v>
      </c>
      <c r="Z927">
        <v>70911504</v>
      </c>
      <c r="AC927">
        <v>4448</v>
      </c>
      <c r="AD927">
        <v>71617552</v>
      </c>
      <c r="AE927">
        <v>1920</v>
      </c>
      <c r="AF927">
        <v>71332480</v>
      </c>
      <c r="AI927" s="151">
        <v>1776</v>
      </c>
      <c r="AJ927" s="151">
        <v>71365152</v>
      </c>
      <c r="AM927" s="212">
        <v>1712</v>
      </c>
      <c r="AN927" s="212">
        <v>71268032</v>
      </c>
      <c r="AQ927" s="221">
        <v>1776</v>
      </c>
      <c r="AR927" s="221">
        <v>71257552</v>
      </c>
      <c r="AU927" s="223">
        <v>1536</v>
      </c>
      <c r="AV927" s="223">
        <v>71235808</v>
      </c>
      <c r="AY927">
        <f>A927+1999</f>
        <v>2011</v>
      </c>
      <c r="AZ927" t="str">
        <f>VLOOKUP(B927,$BF$2:$BJ$75,4)</f>
        <v>Pine Units</v>
      </c>
      <c r="BA927" t="str">
        <f>VLOOKUP(B927,$BF$2:$BK$75,2)</f>
        <v>Vanderhoof</v>
      </c>
      <c r="BB927" t="str">
        <f>VLOOKUP(B927,$BF$2:$BK$75,3)</f>
        <v>Vanderhoof Forest District</v>
      </c>
      <c r="BC927">
        <f>IF(B927&lt;40,B927,IF(VLOOKUP(B927,$BF$2:$BO$75,10,FALSE)="I",40,41))</f>
        <v>38</v>
      </c>
    </row>
    <row r="928" spans="1:55" ht="15" x14ac:dyDescent="0.25">
      <c r="A928">
        <v>12</v>
      </c>
      <c r="B928">
        <v>39</v>
      </c>
      <c r="E928">
        <v>7337456</v>
      </c>
      <c r="F928">
        <v>107421648</v>
      </c>
      <c r="I928">
        <v>4293584</v>
      </c>
      <c r="J928">
        <v>109225184</v>
      </c>
      <c r="M928">
        <v>3301792</v>
      </c>
      <c r="N928">
        <v>107663584</v>
      </c>
      <c r="Q928">
        <v>2655648</v>
      </c>
      <c r="R928">
        <v>108961712</v>
      </c>
      <c r="U928">
        <v>1957376</v>
      </c>
      <c r="V928">
        <v>91525664</v>
      </c>
      <c r="Y928">
        <v>895120</v>
      </c>
      <c r="Z928">
        <v>88649984</v>
      </c>
      <c r="AC928">
        <v>78064</v>
      </c>
      <c r="AD928">
        <v>86838464</v>
      </c>
      <c r="AE928">
        <v>40672</v>
      </c>
      <c r="AF928">
        <v>86410304</v>
      </c>
      <c r="AI928" s="151">
        <v>43408</v>
      </c>
      <c r="AJ928" s="151">
        <v>86410800</v>
      </c>
      <c r="AM928" s="212">
        <v>44864</v>
      </c>
      <c r="AN928" s="212">
        <v>86112176</v>
      </c>
      <c r="AQ928" s="221">
        <v>45344</v>
      </c>
      <c r="AR928" s="221">
        <v>86165120</v>
      </c>
      <c r="AU928" s="223">
        <v>44240</v>
      </c>
      <c r="AV928" s="223">
        <v>86131872</v>
      </c>
      <c r="AY928">
        <f>A928+1999</f>
        <v>2011</v>
      </c>
      <c r="AZ928" t="str">
        <f>VLOOKUP(B928,$BF$2:$BJ$75,4)</f>
        <v>Pine Units</v>
      </c>
      <c r="BA928" t="str">
        <f>VLOOKUP(B928,$BF$2:$BK$75,2)</f>
        <v>WilliamsLake</v>
      </c>
      <c r="BB928" t="str">
        <f>VLOOKUP(B928,$BF$2:$BK$75,3)</f>
        <v>Williams Lake TSA</v>
      </c>
      <c r="BC928">
        <f>IF(B928&lt;40,B928,IF(VLOOKUP(B928,$BF$2:$BO$75,10,FALSE)="I",40,41))</f>
        <v>39</v>
      </c>
    </row>
    <row r="929" spans="1:55" ht="15" x14ac:dyDescent="0.25">
      <c r="A929">
        <v>12</v>
      </c>
      <c r="B929">
        <v>40</v>
      </c>
      <c r="E929">
        <v>525104</v>
      </c>
      <c r="F929">
        <v>3114816</v>
      </c>
      <c r="I929">
        <v>142688</v>
      </c>
      <c r="J929">
        <v>4584480</v>
      </c>
      <c r="M929">
        <v>140528</v>
      </c>
      <c r="N929">
        <v>3896864</v>
      </c>
      <c r="Q929">
        <v>65520</v>
      </c>
      <c r="R929">
        <v>3616752</v>
      </c>
      <c r="U929">
        <v>76464</v>
      </c>
      <c r="V929">
        <v>3168160</v>
      </c>
      <c r="Y929">
        <v>24960</v>
      </c>
      <c r="Z929">
        <v>2869920</v>
      </c>
      <c r="AC929">
        <v>608</v>
      </c>
      <c r="AD929">
        <v>2817280</v>
      </c>
      <c r="AE929">
        <v>0</v>
      </c>
      <c r="AF929">
        <v>2788160</v>
      </c>
      <c r="AI929" s="151">
        <v>0</v>
      </c>
      <c r="AJ929" s="151">
        <v>2758816</v>
      </c>
      <c r="AM929" s="212">
        <v>0</v>
      </c>
      <c r="AN929" s="212">
        <v>2744304</v>
      </c>
      <c r="AQ929" s="221">
        <v>0</v>
      </c>
      <c r="AR929" s="221">
        <v>2754480</v>
      </c>
      <c r="AU929" s="223">
        <v>0</v>
      </c>
      <c r="AV929" s="223">
        <v>2720768</v>
      </c>
      <c r="AY929">
        <f>A929+1999</f>
        <v>2011</v>
      </c>
      <c r="AZ929" t="str">
        <f>VLOOKUP(B929,$BF$2:$BJ$75,4)</f>
        <v>Interior TFLs</v>
      </c>
      <c r="BA929" t="str">
        <f>VLOOKUP(B929,$BF$2:$BK$75,2)</f>
        <v>InteriorTFLs</v>
      </c>
      <c r="BB929" t="str">
        <f>VLOOKUP(B929,$BF$2:$BK$75,3)</f>
        <v>Interior TFLs</v>
      </c>
      <c r="BC929">
        <f>IF(B929&lt;40,B929,IF(VLOOKUP(B929,$BF$2:$BO$75,10,FALSE)="I",40,41))</f>
        <v>40</v>
      </c>
    </row>
    <row r="930" spans="1:55" ht="15" x14ac:dyDescent="0.25">
      <c r="A930">
        <v>12</v>
      </c>
      <c r="B930">
        <v>40</v>
      </c>
      <c r="E930">
        <v>93056</v>
      </c>
      <c r="F930">
        <v>1053952</v>
      </c>
      <c r="I930">
        <v>34800</v>
      </c>
      <c r="J930">
        <v>984544</v>
      </c>
      <c r="M930">
        <v>33808</v>
      </c>
      <c r="N930">
        <v>968928</v>
      </c>
      <c r="Q930">
        <v>24064</v>
      </c>
      <c r="R930">
        <v>868016</v>
      </c>
      <c r="U930">
        <v>9936</v>
      </c>
      <c r="V930">
        <v>783808</v>
      </c>
      <c r="Y930">
        <v>6128</v>
      </c>
      <c r="Z930">
        <v>766512</v>
      </c>
      <c r="AC930">
        <v>3728</v>
      </c>
      <c r="AD930">
        <v>796576</v>
      </c>
      <c r="AE930">
        <v>160</v>
      </c>
      <c r="AF930">
        <v>746672</v>
      </c>
      <c r="AI930" s="151">
        <v>0</v>
      </c>
      <c r="AJ930" s="151">
        <v>749712</v>
      </c>
      <c r="AM930" s="212">
        <v>0</v>
      </c>
      <c r="AN930" s="212">
        <v>701504</v>
      </c>
      <c r="AQ930" s="221">
        <v>0</v>
      </c>
      <c r="AR930" s="221">
        <v>707888</v>
      </c>
      <c r="AU930" s="223">
        <v>0</v>
      </c>
      <c r="AV930" s="223">
        <v>706432</v>
      </c>
      <c r="AY930">
        <f>A930+1999</f>
        <v>2011</v>
      </c>
      <c r="AZ930" t="str">
        <f>VLOOKUP(B930,$BF$2:$BJ$75,4)</f>
        <v>Interior TFLs</v>
      </c>
      <c r="BA930" t="str">
        <f>VLOOKUP(B930,$BF$2:$BK$75,2)</f>
        <v>InteriorTFLs</v>
      </c>
      <c r="BB930" t="str">
        <f>VLOOKUP(B930,$BF$2:$BK$75,3)</f>
        <v>Interior TFLs</v>
      </c>
      <c r="BC930">
        <f>IF(B930&lt;40,B930,IF(VLOOKUP(B930,$BF$2:$BO$75,10,FALSE)="I",40,41))</f>
        <v>40</v>
      </c>
    </row>
    <row r="931" spans="1:55" ht="15" x14ac:dyDescent="0.25">
      <c r="A931">
        <v>12</v>
      </c>
      <c r="B931">
        <v>40</v>
      </c>
      <c r="E931">
        <v>8736</v>
      </c>
      <c r="F931">
        <v>28992</v>
      </c>
      <c r="I931">
        <v>15360</v>
      </c>
      <c r="J931">
        <v>105280</v>
      </c>
      <c r="M931">
        <v>26096</v>
      </c>
      <c r="N931">
        <v>84352</v>
      </c>
      <c r="Q931">
        <v>11856</v>
      </c>
      <c r="R931">
        <v>84736</v>
      </c>
      <c r="U931">
        <v>20656</v>
      </c>
      <c r="V931">
        <v>82240</v>
      </c>
      <c r="Y931">
        <v>4208</v>
      </c>
      <c r="Z931">
        <v>49008</v>
      </c>
      <c r="AC931">
        <v>2032</v>
      </c>
      <c r="AD931">
        <v>47296</v>
      </c>
      <c r="AE931">
        <v>0</v>
      </c>
      <c r="AF931">
        <v>52192</v>
      </c>
      <c r="AI931" s="151">
        <v>0</v>
      </c>
      <c r="AJ931" s="151">
        <v>48768</v>
      </c>
      <c r="AM931" s="212">
        <v>0</v>
      </c>
      <c r="AN931" s="212">
        <v>51616</v>
      </c>
      <c r="AQ931" s="221">
        <v>0</v>
      </c>
      <c r="AR931" s="221">
        <v>53568</v>
      </c>
      <c r="AU931" s="223">
        <v>0</v>
      </c>
      <c r="AV931" s="223">
        <v>50224</v>
      </c>
      <c r="AY931">
        <f>A931+1999</f>
        <v>2011</v>
      </c>
      <c r="AZ931" t="str">
        <f>VLOOKUP(B931,$BF$2:$BJ$75,4)</f>
        <v>Interior TFLs</v>
      </c>
      <c r="BA931" t="str">
        <f>VLOOKUP(B931,$BF$2:$BK$75,2)</f>
        <v>InteriorTFLs</v>
      </c>
      <c r="BB931" t="str">
        <f>VLOOKUP(B931,$BF$2:$BK$75,3)</f>
        <v>Interior TFLs</v>
      </c>
      <c r="BC931">
        <f>IF(B931&lt;40,B931,IF(VLOOKUP(B931,$BF$2:$BO$75,10,FALSE)="I",40,41))</f>
        <v>40</v>
      </c>
    </row>
    <row r="932" spans="1:55" ht="15" x14ac:dyDescent="0.25">
      <c r="A932">
        <v>12</v>
      </c>
      <c r="B932">
        <v>40</v>
      </c>
      <c r="E932">
        <v>191536</v>
      </c>
      <c r="F932">
        <v>1915712</v>
      </c>
      <c r="I932">
        <v>37424</v>
      </c>
      <c r="J932">
        <v>2328720</v>
      </c>
      <c r="M932">
        <v>63376</v>
      </c>
      <c r="N932">
        <v>2066288</v>
      </c>
      <c r="Q932">
        <v>56144</v>
      </c>
      <c r="R932">
        <v>1855648</v>
      </c>
      <c r="U932">
        <v>32048</v>
      </c>
      <c r="V932">
        <v>1600848</v>
      </c>
      <c r="Y932">
        <v>20080</v>
      </c>
      <c r="Z932">
        <v>1580960</v>
      </c>
      <c r="AC932">
        <v>416</v>
      </c>
      <c r="AD932">
        <v>1527616</v>
      </c>
      <c r="AE932">
        <v>400</v>
      </c>
      <c r="AF932">
        <v>1450016</v>
      </c>
      <c r="AI932" s="151">
        <v>400</v>
      </c>
      <c r="AJ932" s="151">
        <v>1452944</v>
      </c>
      <c r="AM932" s="212">
        <v>0</v>
      </c>
      <c r="AN932" s="212">
        <v>1438720</v>
      </c>
      <c r="AQ932" s="221">
        <v>128</v>
      </c>
      <c r="AR932" s="221">
        <v>1430176</v>
      </c>
      <c r="AU932" s="223">
        <v>0</v>
      </c>
      <c r="AV932" s="223">
        <v>1416528</v>
      </c>
      <c r="AY932">
        <f>A932+1999</f>
        <v>2011</v>
      </c>
      <c r="AZ932" t="str">
        <f>VLOOKUP(B932,$BF$2:$BJ$75,4)</f>
        <v>Interior TFLs</v>
      </c>
      <c r="BA932" t="str">
        <f>VLOOKUP(B932,$BF$2:$BK$75,2)</f>
        <v>InteriorTFLs</v>
      </c>
      <c r="BB932" t="str">
        <f>VLOOKUP(B932,$BF$2:$BK$75,3)</f>
        <v>Interior TFLs</v>
      </c>
      <c r="BC932">
        <f>IF(B932&lt;40,B932,IF(VLOOKUP(B932,$BF$2:$BO$75,10,FALSE)="I",40,41))</f>
        <v>40</v>
      </c>
    </row>
    <row r="933" spans="1:55" ht="15" x14ac:dyDescent="0.25">
      <c r="A933">
        <v>12</v>
      </c>
      <c r="B933">
        <v>40</v>
      </c>
      <c r="E933">
        <v>26912</v>
      </c>
      <c r="F933">
        <v>1682560</v>
      </c>
      <c r="I933">
        <v>656</v>
      </c>
      <c r="J933">
        <v>1661680</v>
      </c>
      <c r="M933">
        <v>2576</v>
      </c>
      <c r="N933">
        <v>1575840</v>
      </c>
      <c r="Q933">
        <v>2272</v>
      </c>
      <c r="R933">
        <v>1555648</v>
      </c>
      <c r="U933">
        <v>800</v>
      </c>
      <c r="V933">
        <v>1509024</v>
      </c>
      <c r="Y933">
        <v>48</v>
      </c>
      <c r="Z933">
        <v>1554240</v>
      </c>
      <c r="AC933">
        <v>16</v>
      </c>
      <c r="AD933">
        <v>1554016</v>
      </c>
      <c r="AE933">
        <v>0</v>
      </c>
      <c r="AF933">
        <v>1448608</v>
      </c>
      <c r="AI933" s="151">
        <v>0</v>
      </c>
      <c r="AJ933" s="151">
        <v>1438144</v>
      </c>
      <c r="AM933" s="212">
        <v>0</v>
      </c>
      <c r="AN933" s="212">
        <v>1357120</v>
      </c>
      <c r="AQ933" s="221">
        <v>0</v>
      </c>
      <c r="AR933" s="221">
        <v>1334272</v>
      </c>
      <c r="AU933" s="223">
        <v>0</v>
      </c>
      <c r="AV933" s="223">
        <v>1331328</v>
      </c>
      <c r="AY933">
        <f>A933+1999</f>
        <v>2011</v>
      </c>
      <c r="AZ933" t="str">
        <f>VLOOKUP(B933,$BF$2:$BJ$75,4)</f>
        <v>Interior TFLs</v>
      </c>
      <c r="BA933" t="str">
        <f>VLOOKUP(B933,$BF$2:$BK$75,2)</f>
        <v>InteriorTFLs</v>
      </c>
      <c r="BB933" t="str">
        <f>VLOOKUP(B933,$BF$2:$BK$75,3)</f>
        <v>Interior TFLs</v>
      </c>
      <c r="BC933">
        <f>IF(B933&lt;40,B933,IF(VLOOKUP(B933,$BF$2:$BO$75,10,FALSE)="I",40,41))</f>
        <v>40</v>
      </c>
    </row>
    <row r="934" spans="1:55" ht="15" x14ac:dyDescent="0.25">
      <c r="A934">
        <v>12</v>
      </c>
      <c r="B934">
        <v>40</v>
      </c>
      <c r="E934">
        <v>416592</v>
      </c>
      <c r="F934">
        <v>14333952</v>
      </c>
      <c r="I934">
        <v>15264</v>
      </c>
      <c r="J934">
        <v>15181424</v>
      </c>
      <c r="M934">
        <v>49600</v>
      </c>
      <c r="N934">
        <v>14449856</v>
      </c>
      <c r="Q934">
        <v>54416</v>
      </c>
      <c r="R934">
        <v>13958176</v>
      </c>
      <c r="U934">
        <v>12448</v>
      </c>
      <c r="V934">
        <v>13195072</v>
      </c>
      <c r="Y934">
        <v>2000</v>
      </c>
      <c r="Z934">
        <v>13375600</v>
      </c>
      <c r="AC934">
        <v>0</v>
      </c>
      <c r="AD934">
        <v>13291760</v>
      </c>
      <c r="AE934">
        <v>0</v>
      </c>
      <c r="AF934">
        <v>12969408</v>
      </c>
      <c r="AI934" s="151">
        <v>0</v>
      </c>
      <c r="AJ934" s="151">
        <v>12986512</v>
      </c>
      <c r="AM934" s="212">
        <v>0</v>
      </c>
      <c r="AN934" s="212">
        <v>12866768</v>
      </c>
      <c r="AQ934" s="221">
        <v>0</v>
      </c>
      <c r="AR934" s="221">
        <v>12871312</v>
      </c>
      <c r="AU934" s="223">
        <v>0</v>
      </c>
      <c r="AV934" s="223">
        <v>12899104</v>
      </c>
      <c r="AY934">
        <f>A934+1999</f>
        <v>2011</v>
      </c>
      <c r="AZ934" t="str">
        <f>VLOOKUP(B934,$BF$2:$BJ$75,4)</f>
        <v>Interior TFLs</v>
      </c>
      <c r="BA934" t="str">
        <f>VLOOKUP(B934,$BF$2:$BK$75,2)</f>
        <v>InteriorTFLs</v>
      </c>
      <c r="BB934" t="str">
        <f>VLOOKUP(B934,$BF$2:$BK$75,3)</f>
        <v>Interior TFLs</v>
      </c>
      <c r="BC934">
        <f>IF(B934&lt;40,B934,IF(VLOOKUP(B934,$BF$2:$BO$75,10,FALSE)="I",40,41))</f>
        <v>40</v>
      </c>
    </row>
    <row r="935" spans="1:55" ht="15" x14ac:dyDescent="0.25">
      <c r="A935">
        <v>12</v>
      </c>
      <c r="B935">
        <v>40</v>
      </c>
      <c r="E935">
        <v>96512</v>
      </c>
      <c r="F935">
        <v>3260032</v>
      </c>
      <c r="I935">
        <v>6064</v>
      </c>
      <c r="J935">
        <v>3423376</v>
      </c>
      <c r="M935">
        <v>10576</v>
      </c>
      <c r="N935">
        <v>3178448</v>
      </c>
      <c r="Q935">
        <v>11920</v>
      </c>
      <c r="R935">
        <v>3139440</v>
      </c>
      <c r="U935">
        <v>3696</v>
      </c>
      <c r="V935">
        <v>2788384</v>
      </c>
      <c r="Y935">
        <v>3472</v>
      </c>
      <c r="Z935">
        <v>2888048</v>
      </c>
      <c r="AC935">
        <v>256</v>
      </c>
      <c r="AD935">
        <v>2896240</v>
      </c>
      <c r="AE935">
        <v>0</v>
      </c>
      <c r="AF935">
        <v>2816112</v>
      </c>
      <c r="AI935" s="151">
        <v>0</v>
      </c>
      <c r="AJ935" s="151">
        <v>2790064</v>
      </c>
      <c r="AM935" s="212">
        <v>0</v>
      </c>
      <c r="AN935" s="212">
        <v>2724704</v>
      </c>
      <c r="AQ935" s="221">
        <v>0</v>
      </c>
      <c r="AR935" s="221">
        <v>2731456</v>
      </c>
      <c r="AU935" s="223">
        <v>0</v>
      </c>
      <c r="AV935" s="223">
        <v>2740672</v>
      </c>
      <c r="AY935">
        <f>A935+1999</f>
        <v>2011</v>
      </c>
      <c r="AZ935" t="str">
        <f>VLOOKUP(B935,$BF$2:$BJ$75,4)</f>
        <v>Interior TFLs</v>
      </c>
      <c r="BA935" t="str">
        <f>VLOOKUP(B935,$BF$2:$BK$75,2)</f>
        <v>InteriorTFLs</v>
      </c>
      <c r="BB935" t="str">
        <f>VLOOKUP(B935,$BF$2:$BK$75,3)</f>
        <v>Interior TFLs</v>
      </c>
      <c r="BC935">
        <f>IF(B935&lt;40,B935,IF(VLOOKUP(B935,$BF$2:$BO$75,10,FALSE)="I",40,41))</f>
        <v>40</v>
      </c>
    </row>
    <row r="936" spans="1:55" ht="15" x14ac:dyDescent="0.25">
      <c r="A936">
        <v>12</v>
      </c>
      <c r="B936">
        <v>40</v>
      </c>
      <c r="E936">
        <v>16</v>
      </c>
      <c r="F936">
        <v>496</v>
      </c>
      <c r="I936">
        <v>1552</v>
      </c>
      <c r="J936">
        <v>7456</v>
      </c>
      <c r="M936">
        <v>576</v>
      </c>
      <c r="N936">
        <v>8048</v>
      </c>
      <c r="Q936">
        <v>528</v>
      </c>
      <c r="R936">
        <v>896</v>
      </c>
      <c r="U936">
        <v>624</v>
      </c>
      <c r="V936">
        <v>13456</v>
      </c>
      <c r="Y936">
        <v>208</v>
      </c>
      <c r="Z936">
        <v>4096</v>
      </c>
      <c r="AC936">
        <v>0</v>
      </c>
      <c r="AD936">
        <v>5680</v>
      </c>
      <c r="AE936">
        <v>0</v>
      </c>
      <c r="AF936">
        <v>3424</v>
      </c>
      <c r="AI936" s="151">
        <v>0</v>
      </c>
      <c r="AJ936" s="151">
        <v>3472</v>
      </c>
      <c r="AM936" s="212">
        <v>0</v>
      </c>
      <c r="AN936" s="212">
        <v>3216</v>
      </c>
      <c r="AQ936" s="221">
        <v>0</v>
      </c>
      <c r="AR936" s="221">
        <v>5856</v>
      </c>
      <c r="AU936" s="223">
        <v>0</v>
      </c>
      <c r="AV936" s="223">
        <v>5472</v>
      </c>
      <c r="AY936">
        <f>A936+1999</f>
        <v>2011</v>
      </c>
      <c r="AZ936" t="str">
        <f>VLOOKUP(B936,$BF$2:$BJ$75,4)</f>
        <v>Interior TFLs</v>
      </c>
      <c r="BA936" t="str">
        <f>VLOOKUP(B936,$BF$2:$BK$75,2)</f>
        <v>InteriorTFLs</v>
      </c>
      <c r="BB936" t="str">
        <f>VLOOKUP(B936,$BF$2:$BK$75,3)</f>
        <v>Interior TFLs</v>
      </c>
      <c r="BC936">
        <f>IF(B936&lt;40,B936,IF(VLOOKUP(B936,$BF$2:$BO$75,10,FALSE)="I",40,41))</f>
        <v>40</v>
      </c>
    </row>
    <row r="937" spans="1:55" ht="15" x14ac:dyDescent="0.25">
      <c r="A937">
        <v>12</v>
      </c>
      <c r="B937">
        <v>40</v>
      </c>
      <c r="E937">
        <v>0</v>
      </c>
      <c r="F937">
        <v>48</v>
      </c>
      <c r="I937">
        <v>48</v>
      </c>
      <c r="J937">
        <v>320</v>
      </c>
      <c r="M937">
        <v>16</v>
      </c>
      <c r="N937">
        <v>32</v>
      </c>
      <c r="Q937">
        <v>96</v>
      </c>
      <c r="R937">
        <v>176</v>
      </c>
      <c r="U937">
        <v>16</v>
      </c>
      <c r="V937">
        <v>160</v>
      </c>
      <c r="Y937">
        <v>64</v>
      </c>
      <c r="Z937">
        <v>448</v>
      </c>
      <c r="AC937">
        <v>0</v>
      </c>
      <c r="AD937">
        <v>176</v>
      </c>
      <c r="AE937">
        <v>0</v>
      </c>
      <c r="AF937">
        <v>176</v>
      </c>
      <c r="AI937" s="151">
        <v>0</v>
      </c>
      <c r="AJ937" s="151">
        <v>128</v>
      </c>
      <c r="AM937" s="212">
        <v>0</v>
      </c>
      <c r="AN937" s="212">
        <v>128</v>
      </c>
      <c r="AQ937" s="221">
        <v>0</v>
      </c>
      <c r="AR937" s="221">
        <v>176</v>
      </c>
      <c r="AU937" s="223">
        <v>0</v>
      </c>
      <c r="AV937" s="223">
        <v>176</v>
      </c>
      <c r="AY937">
        <f>A937+1999</f>
        <v>2011</v>
      </c>
      <c r="AZ937" t="str">
        <f>VLOOKUP(B937,$BF$2:$BJ$75,4)</f>
        <v>Interior TFLs</v>
      </c>
      <c r="BA937" t="str">
        <f>VLOOKUP(B937,$BF$2:$BK$75,2)</f>
        <v>InteriorTFLs</v>
      </c>
      <c r="BB937" t="str">
        <f>VLOOKUP(B937,$BF$2:$BK$75,3)</f>
        <v>Interior TFLs</v>
      </c>
      <c r="BC937">
        <f>IF(B937&lt;40,B937,IF(VLOOKUP(B937,$BF$2:$BO$75,10,FALSE)="I",40,41))</f>
        <v>40</v>
      </c>
    </row>
    <row r="938" spans="1:55" ht="15" x14ac:dyDescent="0.25">
      <c r="A938">
        <v>12</v>
      </c>
      <c r="B938">
        <v>40</v>
      </c>
      <c r="E938">
        <v>75232</v>
      </c>
      <c r="F938">
        <v>751504</v>
      </c>
      <c r="I938">
        <v>40400</v>
      </c>
      <c r="J938">
        <v>839808</v>
      </c>
      <c r="M938">
        <v>44048</v>
      </c>
      <c r="N938">
        <v>752640</v>
      </c>
      <c r="Q938">
        <v>52688</v>
      </c>
      <c r="R938">
        <v>659504</v>
      </c>
      <c r="U938">
        <v>40000</v>
      </c>
      <c r="V938">
        <v>638480</v>
      </c>
      <c r="Y938">
        <v>23136</v>
      </c>
      <c r="Z938">
        <v>596144</v>
      </c>
      <c r="AC938">
        <v>4240</v>
      </c>
      <c r="AD938">
        <v>561120</v>
      </c>
      <c r="AE938">
        <v>768</v>
      </c>
      <c r="AF938">
        <v>546640</v>
      </c>
      <c r="AI938" s="151">
        <v>560</v>
      </c>
      <c r="AJ938" s="151">
        <v>544272</v>
      </c>
      <c r="AM938" s="212">
        <v>640</v>
      </c>
      <c r="AN938" s="212">
        <v>533840</v>
      </c>
      <c r="AQ938" s="221">
        <v>832</v>
      </c>
      <c r="AR938" s="221">
        <v>520352</v>
      </c>
      <c r="AU938" s="223">
        <v>688</v>
      </c>
      <c r="AV938" s="223">
        <v>514800</v>
      </c>
      <c r="AY938">
        <f>A938+1999</f>
        <v>2011</v>
      </c>
      <c r="AZ938" t="str">
        <f>VLOOKUP(B938,$BF$2:$BJ$75,4)</f>
        <v>Interior TFLs</v>
      </c>
      <c r="BA938" t="str">
        <f>VLOOKUP(B938,$BF$2:$BK$75,2)</f>
        <v>InteriorTFLs</v>
      </c>
      <c r="BB938" t="str">
        <f>VLOOKUP(B938,$BF$2:$BK$75,3)</f>
        <v>Interior TFLs</v>
      </c>
      <c r="BC938">
        <f>IF(B938&lt;40,B938,IF(VLOOKUP(B938,$BF$2:$BO$75,10,FALSE)="I",40,41))</f>
        <v>40</v>
      </c>
    </row>
    <row r="939" spans="1:55" ht="15" x14ac:dyDescent="0.25">
      <c r="A939">
        <v>12</v>
      </c>
      <c r="B939">
        <v>40</v>
      </c>
      <c r="E939">
        <v>0</v>
      </c>
      <c r="F939">
        <v>0</v>
      </c>
      <c r="I939">
        <v>2720</v>
      </c>
      <c r="J939">
        <v>14912</v>
      </c>
      <c r="M939">
        <v>4112</v>
      </c>
      <c r="N939">
        <v>15840</v>
      </c>
      <c r="Q939">
        <v>7584</v>
      </c>
      <c r="R939">
        <v>12944</v>
      </c>
      <c r="U939">
        <v>8448</v>
      </c>
      <c r="V939">
        <v>38800</v>
      </c>
      <c r="Y939">
        <v>7296</v>
      </c>
      <c r="Z939">
        <v>25488</v>
      </c>
      <c r="AC939">
        <v>4416</v>
      </c>
      <c r="AD939">
        <v>21232</v>
      </c>
      <c r="AE939">
        <v>1648</v>
      </c>
      <c r="AF939">
        <v>20528</v>
      </c>
      <c r="AI939" s="151">
        <v>1648</v>
      </c>
      <c r="AJ939" s="151">
        <v>20848</v>
      </c>
      <c r="AM939" s="212">
        <v>1648</v>
      </c>
      <c r="AN939" s="212">
        <v>20720</v>
      </c>
      <c r="AQ939" s="221">
        <v>1648</v>
      </c>
      <c r="AR939" s="221">
        <v>20528</v>
      </c>
      <c r="AU939" s="223">
        <v>1648</v>
      </c>
      <c r="AV939" s="223">
        <v>19520</v>
      </c>
      <c r="AY939">
        <f>A939+1999</f>
        <v>2011</v>
      </c>
      <c r="AZ939" t="str">
        <f>VLOOKUP(B939,$BF$2:$BJ$75,4)</f>
        <v>Interior TFLs</v>
      </c>
      <c r="BA939" t="str">
        <f>VLOOKUP(B939,$BF$2:$BK$75,2)</f>
        <v>InteriorTFLs</v>
      </c>
      <c r="BB939" t="str">
        <f>VLOOKUP(B939,$BF$2:$BK$75,3)</f>
        <v>Interior TFLs</v>
      </c>
      <c r="BC939">
        <f>IF(B939&lt;40,B939,IF(VLOOKUP(B939,$BF$2:$BO$75,10,FALSE)="I",40,41))</f>
        <v>40</v>
      </c>
    </row>
    <row r="940" spans="1:55" ht="15" x14ac:dyDescent="0.25">
      <c r="A940">
        <v>12</v>
      </c>
      <c r="B940">
        <v>40</v>
      </c>
      <c r="E940">
        <v>117184</v>
      </c>
      <c r="F940">
        <v>2965360</v>
      </c>
      <c r="I940">
        <v>17056</v>
      </c>
      <c r="J940">
        <v>3034896</v>
      </c>
      <c r="M940">
        <v>24992</v>
      </c>
      <c r="N940">
        <v>2801792</v>
      </c>
      <c r="Q940">
        <v>26768</v>
      </c>
      <c r="R940">
        <v>2770848</v>
      </c>
      <c r="U940">
        <v>24576</v>
      </c>
      <c r="V940">
        <v>2562304</v>
      </c>
      <c r="Y940">
        <v>17104</v>
      </c>
      <c r="Z940">
        <v>2551072</v>
      </c>
      <c r="AC940">
        <v>6384</v>
      </c>
      <c r="AD940">
        <v>2535408</v>
      </c>
      <c r="AE940">
        <v>2000</v>
      </c>
      <c r="AF940">
        <v>2472624</v>
      </c>
      <c r="AI940" s="151">
        <v>2144</v>
      </c>
      <c r="AJ940" s="151">
        <v>2479104</v>
      </c>
      <c r="AM940" s="212">
        <v>2880</v>
      </c>
      <c r="AN940" s="212">
        <v>2435936</v>
      </c>
      <c r="AQ940" s="221">
        <v>2704</v>
      </c>
      <c r="AR940" s="221">
        <v>2424576</v>
      </c>
      <c r="AU940" s="223">
        <v>1808</v>
      </c>
      <c r="AV940" s="223">
        <v>2423392</v>
      </c>
      <c r="AY940">
        <f>A940+1999</f>
        <v>2011</v>
      </c>
      <c r="AZ940" t="str">
        <f>VLOOKUP(B940,$BF$2:$BJ$75,4)</f>
        <v>Interior TFLs</v>
      </c>
      <c r="BA940" t="str">
        <f>VLOOKUP(B940,$BF$2:$BK$75,2)</f>
        <v>InteriorTFLs</v>
      </c>
      <c r="BB940" t="str">
        <f>VLOOKUP(B940,$BF$2:$BK$75,3)</f>
        <v>Interior TFLs</v>
      </c>
      <c r="BC940">
        <f>IF(B940&lt;40,B940,IF(VLOOKUP(B940,$BF$2:$BO$75,10,FALSE)="I",40,41))</f>
        <v>40</v>
      </c>
    </row>
    <row r="941" spans="1:55" ht="15" x14ac:dyDescent="0.25">
      <c r="A941">
        <v>12</v>
      </c>
      <c r="B941">
        <v>40</v>
      </c>
      <c r="E941">
        <v>592928</v>
      </c>
      <c r="F941">
        <v>5763840</v>
      </c>
      <c r="I941">
        <v>324992</v>
      </c>
      <c r="J941">
        <v>7205472</v>
      </c>
      <c r="M941">
        <v>384944</v>
      </c>
      <c r="N941">
        <v>6284528</v>
      </c>
      <c r="Q941">
        <v>343584</v>
      </c>
      <c r="R941">
        <v>5775152</v>
      </c>
      <c r="U941">
        <v>371008</v>
      </c>
      <c r="V941">
        <v>4798416</v>
      </c>
      <c r="Y941">
        <v>244656</v>
      </c>
      <c r="Z941">
        <v>4211296</v>
      </c>
      <c r="AC941">
        <v>58304</v>
      </c>
      <c r="AD941">
        <v>3868864</v>
      </c>
      <c r="AE941">
        <v>8256</v>
      </c>
      <c r="AF941">
        <v>3692608</v>
      </c>
      <c r="AI941" s="151">
        <v>7856</v>
      </c>
      <c r="AJ941" s="151">
        <v>3691504</v>
      </c>
      <c r="AM941" s="212">
        <v>8592</v>
      </c>
      <c r="AN941" s="212">
        <v>3646144</v>
      </c>
      <c r="AQ941" s="221">
        <v>8320</v>
      </c>
      <c r="AR941" s="221">
        <v>3667968</v>
      </c>
      <c r="AU941" s="223">
        <v>8736</v>
      </c>
      <c r="AV941" s="223">
        <v>3640944</v>
      </c>
      <c r="AY941">
        <f>A941+1999</f>
        <v>2011</v>
      </c>
      <c r="AZ941" t="str">
        <f>VLOOKUP(B941,$BF$2:$BJ$75,4)</f>
        <v>Interior TFLs</v>
      </c>
      <c r="BA941" t="str">
        <f>VLOOKUP(B941,$BF$2:$BK$75,2)</f>
        <v>InteriorTFLs</v>
      </c>
      <c r="BB941" t="str">
        <f>VLOOKUP(B941,$BF$2:$BK$75,3)</f>
        <v>Interior TFLs</v>
      </c>
      <c r="BC941">
        <f>IF(B941&lt;40,B941,IF(VLOOKUP(B941,$BF$2:$BO$75,10,FALSE)="I",40,41))</f>
        <v>40</v>
      </c>
    </row>
    <row r="942" spans="1:55" ht="15" x14ac:dyDescent="0.25">
      <c r="A942">
        <v>12</v>
      </c>
      <c r="B942">
        <v>40</v>
      </c>
      <c r="E942">
        <v>235696</v>
      </c>
      <c r="F942">
        <v>951424</v>
      </c>
      <c r="I942">
        <v>433168</v>
      </c>
      <c r="J942">
        <v>977776</v>
      </c>
      <c r="M942">
        <v>313552</v>
      </c>
      <c r="N942">
        <v>602080</v>
      </c>
      <c r="Q942">
        <v>249088</v>
      </c>
      <c r="R942">
        <v>366176</v>
      </c>
      <c r="U942">
        <v>95200</v>
      </c>
      <c r="V942">
        <v>138688</v>
      </c>
      <c r="Y942">
        <v>48544</v>
      </c>
      <c r="Z942">
        <v>73408</v>
      </c>
      <c r="AC942">
        <v>6976</v>
      </c>
      <c r="AD942">
        <v>34864</v>
      </c>
      <c r="AE942">
        <v>9200</v>
      </c>
      <c r="AF942">
        <v>37696</v>
      </c>
      <c r="AI942" s="151">
        <v>11936</v>
      </c>
      <c r="AJ942" s="151">
        <v>39056</v>
      </c>
      <c r="AM942" s="212">
        <v>10672</v>
      </c>
      <c r="AN942" s="212">
        <v>40576</v>
      </c>
      <c r="AQ942" s="221">
        <v>10288</v>
      </c>
      <c r="AR942" s="221">
        <v>39808</v>
      </c>
      <c r="AU942" s="223">
        <v>10464</v>
      </c>
      <c r="AV942" s="223">
        <v>37120</v>
      </c>
      <c r="AY942">
        <f>A942+1999</f>
        <v>2011</v>
      </c>
      <c r="AZ942" t="str">
        <f>VLOOKUP(B942,$BF$2:$BJ$75,4)</f>
        <v>Interior TFLs</v>
      </c>
      <c r="BA942" t="str">
        <f>VLOOKUP(B942,$BF$2:$BK$75,2)</f>
        <v>InteriorTFLs</v>
      </c>
      <c r="BB942" t="str">
        <f>VLOOKUP(B942,$BF$2:$BK$75,3)</f>
        <v>Interior TFLs</v>
      </c>
      <c r="BC942">
        <f>IF(B942&lt;40,B942,IF(VLOOKUP(B942,$BF$2:$BO$75,10,FALSE)="I",40,41))</f>
        <v>40</v>
      </c>
    </row>
    <row r="943" spans="1:55" ht="15" x14ac:dyDescent="0.25">
      <c r="A943">
        <v>12</v>
      </c>
      <c r="B943">
        <v>40</v>
      </c>
      <c r="E943">
        <v>320640</v>
      </c>
      <c r="F943">
        <v>2012080</v>
      </c>
      <c r="I943">
        <v>290208</v>
      </c>
      <c r="J943">
        <v>2527728</v>
      </c>
      <c r="M943">
        <v>432032</v>
      </c>
      <c r="N943">
        <v>2014320</v>
      </c>
      <c r="Q943">
        <v>333760</v>
      </c>
      <c r="R943">
        <v>1061040</v>
      </c>
      <c r="U943">
        <v>239616</v>
      </c>
      <c r="V943">
        <v>756704</v>
      </c>
      <c r="Y943">
        <v>108208</v>
      </c>
      <c r="Z943">
        <v>496176</v>
      </c>
      <c r="AC943">
        <v>30032</v>
      </c>
      <c r="AD943">
        <v>406096</v>
      </c>
      <c r="AE943">
        <v>10848</v>
      </c>
      <c r="AF943">
        <v>357072</v>
      </c>
      <c r="AI943" s="151">
        <v>10368</v>
      </c>
      <c r="AJ943" s="151">
        <v>368528</v>
      </c>
      <c r="AM943" s="212">
        <v>10160</v>
      </c>
      <c r="AN943" s="212">
        <v>347392</v>
      </c>
      <c r="AQ943" s="221">
        <v>10912</v>
      </c>
      <c r="AR943" s="221">
        <v>353696</v>
      </c>
      <c r="AU943" s="223">
        <v>10880</v>
      </c>
      <c r="AV943" s="223">
        <v>355632</v>
      </c>
      <c r="AY943">
        <f>A943+1999</f>
        <v>2011</v>
      </c>
      <c r="AZ943" t="str">
        <f>VLOOKUP(B943,$BF$2:$BJ$75,4)</f>
        <v>Interior TFLs</v>
      </c>
      <c r="BA943" t="str">
        <f>VLOOKUP(B943,$BF$2:$BK$75,2)</f>
        <v>InteriorTFLs</v>
      </c>
      <c r="BB943" t="str">
        <f>VLOOKUP(B943,$BF$2:$BK$75,3)</f>
        <v>Interior TFLs</v>
      </c>
      <c r="BC943">
        <f>IF(B943&lt;40,B943,IF(VLOOKUP(B943,$BF$2:$BO$75,10,FALSE)="I",40,41))</f>
        <v>40</v>
      </c>
    </row>
    <row r="944" spans="1:55" ht="15" x14ac:dyDescent="0.25">
      <c r="A944">
        <v>12</v>
      </c>
      <c r="B944">
        <v>40</v>
      </c>
      <c r="E944">
        <v>42800</v>
      </c>
      <c r="F944">
        <v>120272</v>
      </c>
      <c r="I944">
        <v>43392</v>
      </c>
      <c r="J944">
        <v>98528</v>
      </c>
      <c r="M944">
        <v>24256</v>
      </c>
      <c r="N944">
        <v>63744</v>
      </c>
      <c r="Q944">
        <v>14944</v>
      </c>
      <c r="R944">
        <v>27088</v>
      </c>
      <c r="U944">
        <v>10928</v>
      </c>
      <c r="V944">
        <v>60368</v>
      </c>
      <c r="Y944">
        <v>10384</v>
      </c>
      <c r="Z944">
        <v>88512</v>
      </c>
      <c r="AC944">
        <v>16368</v>
      </c>
      <c r="AD944">
        <v>114032</v>
      </c>
      <c r="AE944">
        <v>19392</v>
      </c>
      <c r="AF944">
        <v>119296</v>
      </c>
      <c r="AI944" s="151">
        <v>18256</v>
      </c>
      <c r="AJ944" s="151">
        <v>119376</v>
      </c>
      <c r="AM944" s="212">
        <v>19248</v>
      </c>
      <c r="AN944" s="212">
        <v>120384</v>
      </c>
      <c r="AQ944" s="221">
        <v>17072</v>
      </c>
      <c r="AR944" s="221">
        <v>113568</v>
      </c>
      <c r="AU944" s="223">
        <v>19936</v>
      </c>
      <c r="AV944" s="223">
        <v>116368</v>
      </c>
      <c r="AY944">
        <f>A944+1999</f>
        <v>2011</v>
      </c>
      <c r="AZ944" t="str">
        <f>VLOOKUP(B944,$BF$2:$BJ$75,4)</f>
        <v>Interior TFLs</v>
      </c>
      <c r="BA944" t="str">
        <f>VLOOKUP(B944,$BF$2:$BK$75,2)</f>
        <v>InteriorTFLs</v>
      </c>
      <c r="BB944" t="str">
        <f>VLOOKUP(B944,$BF$2:$BK$75,3)</f>
        <v>Interior TFLs</v>
      </c>
      <c r="BC944">
        <f>IF(B944&lt;40,B944,IF(VLOOKUP(B944,$BF$2:$BO$75,10,FALSE)="I",40,41))</f>
        <v>40</v>
      </c>
    </row>
    <row r="945" spans="1:55" ht="15" x14ac:dyDescent="0.25">
      <c r="A945">
        <v>12</v>
      </c>
      <c r="B945">
        <v>40</v>
      </c>
      <c r="E945">
        <v>297920</v>
      </c>
      <c r="F945">
        <v>1269616</v>
      </c>
      <c r="I945">
        <v>411712</v>
      </c>
      <c r="J945">
        <v>2171136</v>
      </c>
      <c r="M945">
        <v>492816</v>
      </c>
      <c r="N945">
        <v>1478400</v>
      </c>
      <c r="Q945">
        <v>437104</v>
      </c>
      <c r="R945">
        <v>887392</v>
      </c>
      <c r="U945">
        <v>321504</v>
      </c>
      <c r="V945">
        <v>593520</v>
      </c>
      <c r="Y945">
        <v>158976</v>
      </c>
      <c r="Z945">
        <v>287536</v>
      </c>
      <c r="AC945">
        <v>23312</v>
      </c>
      <c r="AD945">
        <v>102944</v>
      </c>
      <c r="AE945">
        <v>23056</v>
      </c>
      <c r="AF945">
        <v>112048</v>
      </c>
      <c r="AI945" s="151">
        <v>25056</v>
      </c>
      <c r="AJ945" s="151">
        <v>113712</v>
      </c>
      <c r="AM945" s="212">
        <v>23216</v>
      </c>
      <c r="AN945" s="212">
        <v>109616</v>
      </c>
      <c r="AQ945" s="221">
        <v>20384</v>
      </c>
      <c r="AR945" s="221">
        <v>116896</v>
      </c>
      <c r="AU945" s="223">
        <v>22048</v>
      </c>
      <c r="AV945" s="223">
        <v>111408</v>
      </c>
      <c r="AY945">
        <f>A945+1999</f>
        <v>2011</v>
      </c>
      <c r="AZ945" t="str">
        <f>VLOOKUP(B945,$BF$2:$BJ$75,4)</f>
        <v>Interior TFLs</v>
      </c>
      <c r="BA945" t="str">
        <f>VLOOKUP(B945,$BF$2:$BK$75,2)</f>
        <v>InteriorTFLs</v>
      </c>
      <c r="BB945" t="str">
        <f>VLOOKUP(B945,$BF$2:$BK$75,3)</f>
        <v>Interior TFLs</v>
      </c>
      <c r="BC945">
        <f>IF(B945&lt;40,B945,IF(VLOOKUP(B945,$BF$2:$BO$75,10,FALSE)="I",40,41))</f>
        <v>40</v>
      </c>
    </row>
    <row r="946" spans="1:55" ht="15" x14ac:dyDescent="0.25">
      <c r="A946">
        <v>12</v>
      </c>
      <c r="B946">
        <v>40</v>
      </c>
      <c r="E946">
        <v>739920</v>
      </c>
      <c r="F946">
        <v>5232720</v>
      </c>
      <c r="I946">
        <v>595488</v>
      </c>
      <c r="J946">
        <v>7257088</v>
      </c>
      <c r="M946">
        <v>756944</v>
      </c>
      <c r="N946">
        <v>5825920</v>
      </c>
      <c r="Q946">
        <v>866800</v>
      </c>
      <c r="R946">
        <v>4401920</v>
      </c>
      <c r="U946">
        <v>664160</v>
      </c>
      <c r="V946">
        <v>3896560</v>
      </c>
      <c r="Y946">
        <v>418896</v>
      </c>
      <c r="Z946">
        <v>3172192</v>
      </c>
      <c r="AC946">
        <v>128912</v>
      </c>
      <c r="AD946">
        <v>2788128</v>
      </c>
      <c r="AE946">
        <v>36992</v>
      </c>
      <c r="AF946">
        <v>2662576</v>
      </c>
      <c r="AI946" s="151">
        <v>42112</v>
      </c>
      <c r="AJ946" s="151">
        <v>2581680</v>
      </c>
      <c r="AM946" s="212">
        <v>39632</v>
      </c>
      <c r="AN946" s="212">
        <v>2533488</v>
      </c>
      <c r="AQ946" s="221">
        <v>33728</v>
      </c>
      <c r="AR946" s="221">
        <v>2585424</v>
      </c>
      <c r="AU946" s="223">
        <v>34384</v>
      </c>
      <c r="AV946" s="223">
        <v>2581840</v>
      </c>
      <c r="AY946">
        <f>A946+1999</f>
        <v>2011</v>
      </c>
      <c r="AZ946" t="str">
        <f>VLOOKUP(B946,$BF$2:$BJ$75,4)</f>
        <v>Interior TFLs</v>
      </c>
      <c r="BA946" t="str">
        <f>VLOOKUP(B946,$BF$2:$BK$75,2)</f>
        <v>InteriorTFLs</v>
      </c>
      <c r="BB946" t="str">
        <f>VLOOKUP(B946,$BF$2:$BK$75,3)</f>
        <v>Interior TFLs</v>
      </c>
      <c r="BC946">
        <f>IF(B946&lt;40,B946,IF(VLOOKUP(B946,$BF$2:$BO$75,10,FALSE)="I",40,41))</f>
        <v>40</v>
      </c>
    </row>
    <row r="947" spans="1:55" ht="15" x14ac:dyDescent="0.25">
      <c r="A947">
        <v>12</v>
      </c>
      <c r="B947">
        <v>40</v>
      </c>
      <c r="E947">
        <v>1991152</v>
      </c>
      <c r="F947">
        <v>7924624</v>
      </c>
      <c r="I947">
        <v>4404960</v>
      </c>
      <c r="J947">
        <v>17150752</v>
      </c>
      <c r="M947">
        <v>4604272</v>
      </c>
      <c r="N947">
        <v>14221360</v>
      </c>
      <c r="Q947">
        <v>1986176</v>
      </c>
      <c r="R947">
        <v>19280960</v>
      </c>
      <c r="U947">
        <v>2310928</v>
      </c>
      <c r="V947">
        <v>12179632</v>
      </c>
      <c r="Y947">
        <v>2087600</v>
      </c>
      <c r="Z947">
        <v>15744768</v>
      </c>
      <c r="AC947">
        <v>1939376</v>
      </c>
      <c r="AD947">
        <v>18800080</v>
      </c>
      <c r="AE947">
        <v>390768</v>
      </c>
      <c r="AF947">
        <v>16977328</v>
      </c>
      <c r="AI947" s="151">
        <v>563904</v>
      </c>
      <c r="AJ947" s="151">
        <v>17206896</v>
      </c>
      <c r="AM947" s="212">
        <v>558912</v>
      </c>
      <c r="AN947" s="212">
        <v>16865536</v>
      </c>
      <c r="AQ947" s="221">
        <v>560688</v>
      </c>
      <c r="AR947" s="221">
        <v>16933616</v>
      </c>
      <c r="AU947" s="223">
        <v>561072</v>
      </c>
      <c r="AV947" s="223">
        <v>16952176</v>
      </c>
      <c r="AY947">
        <f>A947+1999</f>
        <v>2011</v>
      </c>
      <c r="AZ947" t="str">
        <f>VLOOKUP(B947,$BF$2:$BJ$75,4)</f>
        <v>Interior TFLs</v>
      </c>
      <c r="BA947" t="str">
        <f>VLOOKUP(B947,$BF$2:$BK$75,2)</f>
        <v>InteriorTFLs</v>
      </c>
      <c r="BB947" t="str">
        <f>VLOOKUP(B947,$BF$2:$BK$75,3)</f>
        <v>Interior TFLs</v>
      </c>
      <c r="BC947">
        <f>IF(B947&lt;40,B947,IF(VLOOKUP(B947,$BF$2:$BO$75,10,FALSE)="I",40,41))</f>
        <v>40</v>
      </c>
    </row>
    <row r="948" spans="1:55" ht="15" x14ac:dyDescent="0.25">
      <c r="A948">
        <v>12</v>
      </c>
      <c r="B948">
        <v>41</v>
      </c>
      <c r="E948">
        <v>0</v>
      </c>
      <c r="F948">
        <v>0</v>
      </c>
      <c r="I948">
        <v>0</v>
      </c>
      <c r="J948">
        <v>0</v>
      </c>
      <c r="M948">
        <v>0</v>
      </c>
      <c r="N948">
        <v>0</v>
      </c>
      <c r="Q948">
        <v>0</v>
      </c>
      <c r="R948">
        <v>0</v>
      </c>
      <c r="U948">
        <v>0</v>
      </c>
      <c r="V948">
        <v>0</v>
      </c>
      <c r="Y948">
        <v>0</v>
      </c>
      <c r="Z948">
        <v>0</v>
      </c>
      <c r="AC948">
        <v>0</v>
      </c>
      <c r="AD948">
        <v>0</v>
      </c>
      <c r="AE948">
        <v>0</v>
      </c>
      <c r="AF948">
        <v>0</v>
      </c>
      <c r="AI948" s="151">
        <v>0</v>
      </c>
      <c r="AJ948" s="151">
        <v>0</v>
      </c>
      <c r="AM948" s="212">
        <v>0</v>
      </c>
      <c r="AN948" s="212">
        <v>0</v>
      </c>
      <c r="AQ948" s="221">
        <v>0</v>
      </c>
      <c r="AR948" s="221">
        <v>0</v>
      </c>
      <c r="AU948" s="223">
        <v>0</v>
      </c>
      <c r="AV948" s="223">
        <v>0</v>
      </c>
      <c r="AY948">
        <f>A948+1999</f>
        <v>2011</v>
      </c>
      <c r="AZ948" t="str">
        <f>VLOOKUP(B948,$BF$2:$BJ$75,4)</f>
        <v>Coast TFLs</v>
      </c>
      <c r="BA948" t="str">
        <f>VLOOKUP(B948,$BF$2:$BK$75,2)</f>
        <v>CoastTFLs</v>
      </c>
      <c r="BB948" t="str">
        <f>VLOOKUP(B948,$BF$2:$BK$75,3)</f>
        <v>Coast TFLs</v>
      </c>
      <c r="BC948">
        <f>IF(B948&lt;40,B948,IF(VLOOKUP(B948,$BF$2:$BO$75,10,FALSE)="I",40,41))</f>
        <v>41</v>
      </c>
    </row>
    <row r="949" spans="1:55" ht="15" x14ac:dyDescent="0.25">
      <c r="A949">
        <v>12</v>
      </c>
      <c r="B949">
        <v>41</v>
      </c>
      <c r="E949">
        <v>0</v>
      </c>
      <c r="F949">
        <v>0</v>
      </c>
      <c r="I949">
        <v>0</v>
      </c>
      <c r="J949">
        <v>0</v>
      </c>
      <c r="M949">
        <v>0</v>
      </c>
      <c r="N949">
        <v>0</v>
      </c>
      <c r="Q949">
        <v>0</v>
      </c>
      <c r="R949">
        <v>0</v>
      </c>
      <c r="U949">
        <v>0</v>
      </c>
      <c r="V949">
        <v>16</v>
      </c>
      <c r="Y949">
        <v>0</v>
      </c>
      <c r="Z949">
        <v>0</v>
      </c>
      <c r="AC949">
        <v>0</v>
      </c>
      <c r="AD949">
        <v>0</v>
      </c>
      <c r="AE949">
        <v>0</v>
      </c>
      <c r="AF949">
        <v>0</v>
      </c>
      <c r="AI949" s="151">
        <v>0</v>
      </c>
      <c r="AJ949" s="151">
        <v>0</v>
      </c>
      <c r="AM949" s="212">
        <v>0</v>
      </c>
      <c r="AN949" s="212">
        <v>0</v>
      </c>
      <c r="AQ949" s="221">
        <v>0</v>
      </c>
      <c r="AR949" s="221">
        <v>0</v>
      </c>
      <c r="AU949" s="223">
        <v>0</v>
      </c>
      <c r="AV949" s="223">
        <v>0</v>
      </c>
      <c r="AY949">
        <f>A949+1999</f>
        <v>2011</v>
      </c>
      <c r="AZ949" t="str">
        <f>VLOOKUP(B949,$BF$2:$BJ$75,4)</f>
        <v>Coast TFLs</v>
      </c>
      <c r="BA949" t="str">
        <f>VLOOKUP(B949,$BF$2:$BK$75,2)</f>
        <v>CoastTFLs</v>
      </c>
      <c r="BB949" t="str">
        <f>VLOOKUP(B949,$BF$2:$BK$75,3)</f>
        <v>Coast TFLs</v>
      </c>
      <c r="BC949">
        <f>IF(B949&lt;40,B949,IF(VLOOKUP(B949,$BF$2:$BO$75,10,FALSE)="I",40,41))</f>
        <v>41</v>
      </c>
    </row>
    <row r="950" spans="1:55" ht="15" x14ac:dyDescent="0.25">
      <c r="A950">
        <v>12</v>
      </c>
      <c r="B950">
        <v>41</v>
      </c>
      <c r="E950">
        <v>0</v>
      </c>
      <c r="F950">
        <v>0</v>
      </c>
      <c r="I950">
        <v>0</v>
      </c>
      <c r="J950">
        <v>0</v>
      </c>
      <c r="M950">
        <v>0</v>
      </c>
      <c r="N950">
        <v>0</v>
      </c>
      <c r="Q950">
        <v>0</v>
      </c>
      <c r="R950">
        <v>0</v>
      </c>
      <c r="U950">
        <v>0</v>
      </c>
      <c r="V950">
        <v>0</v>
      </c>
      <c r="Y950">
        <v>0</v>
      </c>
      <c r="Z950">
        <v>0</v>
      </c>
      <c r="AC950">
        <v>0</v>
      </c>
      <c r="AD950">
        <v>0</v>
      </c>
      <c r="AE950">
        <v>0</v>
      </c>
      <c r="AF950">
        <v>0</v>
      </c>
      <c r="AI950" s="151">
        <v>0</v>
      </c>
      <c r="AJ950" s="151">
        <v>0</v>
      </c>
      <c r="AM950" s="212">
        <v>0</v>
      </c>
      <c r="AN950" s="212">
        <v>0</v>
      </c>
      <c r="AQ950" s="221">
        <v>0</v>
      </c>
      <c r="AR950" s="221">
        <v>0</v>
      </c>
      <c r="AU950" s="223">
        <v>0</v>
      </c>
      <c r="AV950" s="223">
        <v>0</v>
      </c>
      <c r="AY950">
        <f>A950+1999</f>
        <v>2011</v>
      </c>
      <c r="AZ950" t="str">
        <f>VLOOKUP(B950,$BF$2:$BJ$75,4)</f>
        <v>Coast TFLs</v>
      </c>
      <c r="BA950" t="str">
        <f>VLOOKUP(B950,$BF$2:$BK$75,2)</f>
        <v>CoastTFLs</v>
      </c>
      <c r="BB950" t="str">
        <f>VLOOKUP(B950,$BF$2:$BK$75,3)</f>
        <v>Coast TFLs</v>
      </c>
      <c r="BC950">
        <f>IF(B950&lt;40,B950,IF(VLOOKUP(B950,$BF$2:$BO$75,10,FALSE)="I",40,41))</f>
        <v>41</v>
      </c>
    </row>
    <row r="951" spans="1:55" ht="15" x14ac:dyDescent="0.25">
      <c r="A951">
        <v>12</v>
      </c>
      <c r="B951">
        <v>41</v>
      </c>
      <c r="E951">
        <v>0</v>
      </c>
      <c r="F951">
        <v>0</v>
      </c>
      <c r="I951">
        <v>0</v>
      </c>
      <c r="J951">
        <v>0</v>
      </c>
      <c r="M951">
        <v>0</v>
      </c>
      <c r="N951">
        <v>0</v>
      </c>
      <c r="Q951">
        <v>0</v>
      </c>
      <c r="R951">
        <v>0</v>
      </c>
      <c r="U951">
        <v>2912</v>
      </c>
      <c r="V951">
        <v>2912</v>
      </c>
      <c r="Y951">
        <v>0</v>
      </c>
      <c r="Z951">
        <v>0</v>
      </c>
      <c r="AC951">
        <v>0</v>
      </c>
      <c r="AD951">
        <v>0</v>
      </c>
      <c r="AE951">
        <v>0</v>
      </c>
      <c r="AF951">
        <v>0</v>
      </c>
      <c r="AI951" s="151">
        <v>0</v>
      </c>
      <c r="AJ951" s="151">
        <v>0</v>
      </c>
      <c r="AM951" s="212">
        <v>0</v>
      </c>
      <c r="AN951" s="212">
        <v>0</v>
      </c>
      <c r="AQ951" s="221">
        <v>0</v>
      </c>
      <c r="AR951" s="221">
        <v>0</v>
      </c>
      <c r="AU951" s="223">
        <v>0</v>
      </c>
      <c r="AV951" s="223">
        <v>0</v>
      </c>
      <c r="AY951">
        <f>A951+1999</f>
        <v>2011</v>
      </c>
      <c r="AZ951" t="str">
        <f>VLOOKUP(B951,$BF$2:$BJ$75,4)</f>
        <v>Coast TFLs</v>
      </c>
      <c r="BA951" t="str">
        <f>VLOOKUP(B951,$BF$2:$BK$75,2)</f>
        <v>CoastTFLs</v>
      </c>
      <c r="BB951" t="str">
        <f>VLOOKUP(B951,$BF$2:$BK$75,3)</f>
        <v>Coast TFLs</v>
      </c>
      <c r="BC951">
        <f>IF(B951&lt;40,B951,IF(VLOOKUP(B951,$BF$2:$BO$75,10,FALSE)="I",40,41))</f>
        <v>41</v>
      </c>
    </row>
    <row r="952" spans="1:55" ht="15" x14ac:dyDescent="0.25">
      <c r="A952">
        <v>12</v>
      </c>
      <c r="B952">
        <v>41</v>
      </c>
      <c r="E952">
        <v>0</v>
      </c>
      <c r="F952">
        <v>0</v>
      </c>
      <c r="I952">
        <v>0</v>
      </c>
      <c r="J952">
        <v>0</v>
      </c>
      <c r="M952">
        <v>0</v>
      </c>
      <c r="N952">
        <v>0</v>
      </c>
      <c r="Q952">
        <v>0</v>
      </c>
      <c r="R952">
        <v>0</v>
      </c>
      <c r="U952">
        <v>0</v>
      </c>
      <c r="V952">
        <v>0</v>
      </c>
      <c r="Y952">
        <v>0</v>
      </c>
      <c r="Z952">
        <v>0</v>
      </c>
      <c r="AC952">
        <v>0</v>
      </c>
      <c r="AD952">
        <v>0</v>
      </c>
      <c r="AE952">
        <v>0</v>
      </c>
      <c r="AF952">
        <v>0</v>
      </c>
      <c r="AI952" s="151">
        <v>0</v>
      </c>
      <c r="AJ952" s="151">
        <v>0</v>
      </c>
      <c r="AM952" s="212">
        <v>0</v>
      </c>
      <c r="AN952" s="212">
        <v>0</v>
      </c>
      <c r="AQ952" s="221">
        <v>0</v>
      </c>
      <c r="AR952" s="221">
        <v>0</v>
      </c>
      <c r="AU952" s="223">
        <v>0</v>
      </c>
      <c r="AV952" s="223">
        <v>0</v>
      </c>
      <c r="AY952">
        <f>A952+1999</f>
        <v>2011</v>
      </c>
      <c r="AZ952" t="str">
        <f>VLOOKUP(B952,$BF$2:$BJ$75,4)</f>
        <v>Coast TFLs</v>
      </c>
      <c r="BA952" t="str">
        <f>VLOOKUP(B952,$BF$2:$BK$75,2)</f>
        <v>CoastTFLs</v>
      </c>
      <c r="BB952" t="str">
        <f>VLOOKUP(B952,$BF$2:$BK$75,3)</f>
        <v>Coast TFLs</v>
      </c>
      <c r="BC952">
        <f>IF(B952&lt;40,B952,IF(VLOOKUP(B952,$BF$2:$BO$75,10,FALSE)="I",40,41))</f>
        <v>41</v>
      </c>
    </row>
    <row r="953" spans="1:55" ht="15" x14ac:dyDescent="0.25">
      <c r="A953">
        <v>12</v>
      </c>
      <c r="B953">
        <v>41</v>
      </c>
      <c r="E953">
        <v>0</v>
      </c>
      <c r="F953">
        <v>0</v>
      </c>
      <c r="I953">
        <v>0</v>
      </c>
      <c r="J953">
        <v>0</v>
      </c>
      <c r="M953">
        <v>0</v>
      </c>
      <c r="N953">
        <v>0</v>
      </c>
      <c r="Q953">
        <v>0</v>
      </c>
      <c r="R953">
        <v>0</v>
      </c>
      <c r="U953">
        <v>0</v>
      </c>
      <c r="V953">
        <v>0</v>
      </c>
      <c r="Y953">
        <v>0</v>
      </c>
      <c r="Z953">
        <v>0</v>
      </c>
      <c r="AC953">
        <v>0</v>
      </c>
      <c r="AD953">
        <v>0</v>
      </c>
      <c r="AE953">
        <v>0</v>
      </c>
      <c r="AF953">
        <v>0</v>
      </c>
      <c r="AI953" s="151">
        <v>0</v>
      </c>
      <c r="AJ953" s="151">
        <v>0</v>
      </c>
      <c r="AM953" s="212">
        <v>0</v>
      </c>
      <c r="AN953" s="212">
        <v>0</v>
      </c>
      <c r="AQ953" s="221">
        <v>0</v>
      </c>
      <c r="AR953" s="221">
        <v>0</v>
      </c>
      <c r="AU953" s="223">
        <v>0</v>
      </c>
      <c r="AV953" s="223">
        <v>0</v>
      </c>
      <c r="AY953">
        <f>A953+1999</f>
        <v>2011</v>
      </c>
      <c r="AZ953" t="str">
        <f>VLOOKUP(B953,$BF$2:$BJ$75,4)</f>
        <v>Coast TFLs</v>
      </c>
      <c r="BA953" t="str">
        <f>VLOOKUP(B953,$BF$2:$BK$75,2)</f>
        <v>CoastTFLs</v>
      </c>
      <c r="BB953" t="str">
        <f>VLOOKUP(B953,$BF$2:$BK$75,3)</f>
        <v>Coast TFLs</v>
      </c>
      <c r="BC953">
        <f>IF(B953&lt;40,B953,IF(VLOOKUP(B953,$BF$2:$BO$75,10,FALSE)="I",40,41))</f>
        <v>41</v>
      </c>
    </row>
    <row r="954" spans="1:55" ht="15" x14ac:dyDescent="0.25">
      <c r="A954">
        <v>12</v>
      </c>
      <c r="B954">
        <v>41</v>
      </c>
      <c r="E954">
        <v>0</v>
      </c>
      <c r="F954">
        <v>0</v>
      </c>
      <c r="I954">
        <v>0</v>
      </c>
      <c r="J954">
        <v>208</v>
      </c>
      <c r="M954">
        <v>272</v>
      </c>
      <c r="N954">
        <v>2544</v>
      </c>
      <c r="Q954">
        <v>0</v>
      </c>
      <c r="R954">
        <v>4688</v>
      </c>
      <c r="U954">
        <v>3008</v>
      </c>
      <c r="V954">
        <v>3216</v>
      </c>
      <c r="Y954">
        <v>208</v>
      </c>
      <c r="Z954">
        <v>304</v>
      </c>
      <c r="AC954">
        <v>0</v>
      </c>
      <c r="AD954">
        <v>96</v>
      </c>
      <c r="AE954">
        <v>0</v>
      </c>
      <c r="AF954">
        <v>0</v>
      </c>
      <c r="AI954" s="151">
        <v>0</v>
      </c>
      <c r="AJ954" s="151">
        <v>0</v>
      </c>
      <c r="AM954" s="212">
        <v>0</v>
      </c>
      <c r="AN954" s="212">
        <v>0</v>
      </c>
      <c r="AQ954" s="221">
        <v>0</v>
      </c>
      <c r="AR954" s="221">
        <v>0</v>
      </c>
      <c r="AU954" s="223">
        <v>0</v>
      </c>
      <c r="AV954" s="223">
        <v>0</v>
      </c>
      <c r="AY954">
        <f>A954+1999</f>
        <v>2011</v>
      </c>
      <c r="AZ954" t="str">
        <f>VLOOKUP(B954,$BF$2:$BJ$75,4)</f>
        <v>Coast TFLs</v>
      </c>
      <c r="BA954" t="str">
        <f>VLOOKUP(B954,$BF$2:$BK$75,2)</f>
        <v>CoastTFLs</v>
      </c>
      <c r="BB954" t="str">
        <f>VLOOKUP(B954,$BF$2:$BK$75,3)</f>
        <v>Coast TFLs</v>
      </c>
      <c r="BC954">
        <f>IF(B954&lt;40,B954,IF(VLOOKUP(B954,$BF$2:$BO$75,10,FALSE)="I",40,41))</f>
        <v>41</v>
      </c>
    </row>
    <row r="955" spans="1:55" ht="15" x14ac:dyDescent="0.25">
      <c r="A955">
        <v>12</v>
      </c>
      <c r="B955">
        <v>41</v>
      </c>
      <c r="E955">
        <v>0</v>
      </c>
      <c r="F955">
        <v>0</v>
      </c>
      <c r="I955">
        <v>0</v>
      </c>
      <c r="J955">
        <v>0</v>
      </c>
      <c r="M955">
        <v>0</v>
      </c>
      <c r="N955">
        <v>0</v>
      </c>
      <c r="Q955">
        <v>0</v>
      </c>
      <c r="R955">
        <v>0</v>
      </c>
      <c r="U955">
        <v>0</v>
      </c>
      <c r="V955">
        <v>0</v>
      </c>
      <c r="Y955">
        <v>0</v>
      </c>
      <c r="Z955">
        <v>0</v>
      </c>
      <c r="AC955">
        <v>0</v>
      </c>
      <c r="AD955">
        <v>0</v>
      </c>
      <c r="AE955">
        <v>0</v>
      </c>
      <c r="AF955">
        <v>0</v>
      </c>
      <c r="AI955" s="151">
        <v>0</v>
      </c>
      <c r="AJ955" s="151">
        <v>0</v>
      </c>
      <c r="AM955" s="212">
        <v>0</v>
      </c>
      <c r="AN955" s="212">
        <v>0</v>
      </c>
      <c r="AQ955" s="221">
        <v>0</v>
      </c>
      <c r="AR955" s="221">
        <v>0</v>
      </c>
      <c r="AU955" s="223">
        <v>0</v>
      </c>
      <c r="AV955" s="223">
        <v>0</v>
      </c>
      <c r="AY955">
        <f>A955+1999</f>
        <v>2011</v>
      </c>
      <c r="AZ955" t="str">
        <f>VLOOKUP(B955,$BF$2:$BJ$75,4)</f>
        <v>Coast TFLs</v>
      </c>
      <c r="BA955" t="str">
        <f>VLOOKUP(B955,$BF$2:$BK$75,2)</f>
        <v>CoastTFLs</v>
      </c>
      <c r="BB955" t="str">
        <f>VLOOKUP(B955,$BF$2:$BK$75,3)</f>
        <v>Coast TFLs</v>
      </c>
      <c r="BC955">
        <f>IF(B955&lt;40,B955,IF(VLOOKUP(B955,$BF$2:$BO$75,10,FALSE)="I",40,41))</f>
        <v>41</v>
      </c>
    </row>
    <row r="956" spans="1:55" ht="15" x14ac:dyDescent="0.25">
      <c r="A956">
        <v>12</v>
      </c>
      <c r="B956">
        <v>41</v>
      </c>
      <c r="E956">
        <v>0</v>
      </c>
      <c r="F956">
        <v>0</v>
      </c>
      <c r="I956">
        <v>0</v>
      </c>
      <c r="J956">
        <v>0</v>
      </c>
      <c r="M956">
        <v>0</v>
      </c>
      <c r="N956">
        <v>1888</v>
      </c>
      <c r="Q956">
        <v>0</v>
      </c>
      <c r="R956">
        <v>0</v>
      </c>
      <c r="U956">
        <v>0</v>
      </c>
      <c r="V956">
        <v>0</v>
      </c>
      <c r="Y956">
        <v>0</v>
      </c>
      <c r="Z956">
        <v>0</v>
      </c>
      <c r="AC956">
        <v>0</v>
      </c>
      <c r="AD956">
        <v>0</v>
      </c>
      <c r="AE956">
        <v>0</v>
      </c>
      <c r="AF956">
        <v>0</v>
      </c>
      <c r="AI956" s="151">
        <v>0</v>
      </c>
      <c r="AJ956" s="151">
        <v>0</v>
      </c>
      <c r="AM956" s="212">
        <v>0</v>
      </c>
      <c r="AN956" s="212">
        <v>0</v>
      </c>
      <c r="AQ956" s="221">
        <v>0</v>
      </c>
      <c r="AR956" s="221">
        <v>0</v>
      </c>
      <c r="AU956" s="223">
        <v>0</v>
      </c>
      <c r="AV956" s="223">
        <v>0</v>
      </c>
      <c r="AY956">
        <f>A956+1999</f>
        <v>2011</v>
      </c>
      <c r="AZ956" t="str">
        <f>VLOOKUP(B956,$BF$2:$BJ$75,4)</f>
        <v>Coast TFLs</v>
      </c>
      <c r="BA956" t="str">
        <f>VLOOKUP(B956,$BF$2:$BK$75,2)</f>
        <v>CoastTFLs</v>
      </c>
      <c r="BB956" t="str">
        <f>VLOOKUP(B956,$BF$2:$BK$75,3)</f>
        <v>Coast TFLs</v>
      </c>
      <c r="BC956">
        <f>IF(B956&lt;40,B956,IF(VLOOKUP(B956,$BF$2:$BO$75,10,FALSE)="I",40,41))</f>
        <v>41</v>
      </c>
    </row>
    <row r="957" spans="1:55" ht="15" x14ac:dyDescent="0.25">
      <c r="A957">
        <v>12</v>
      </c>
      <c r="B957">
        <v>41</v>
      </c>
      <c r="E957">
        <v>0</v>
      </c>
      <c r="F957">
        <v>0</v>
      </c>
      <c r="I957">
        <v>0</v>
      </c>
      <c r="J957">
        <v>0</v>
      </c>
      <c r="M957">
        <v>0</v>
      </c>
      <c r="N957">
        <v>0</v>
      </c>
      <c r="Q957">
        <v>0</v>
      </c>
      <c r="R957">
        <v>0</v>
      </c>
      <c r="U957">
        <v>0</v>
      </c>
      <c r="V957">
        <v>0</v>
      </c>
      <c r="Y957">
        <v>0</v>
      </c>
      <c r="Z957">
        <v>0</v>
      </c>
      <c r="AC957">
        <v>0</v>
      </c>
      <c r="AD957">
        <v>0</v>
      </c>
      <c r="AE957">
        <v>0</v>
      </c>
      <c r="AF957">
        <v>0</v>
      </c>
      <c r="AI957" s="151">
        <v>0</v>
      </c>
      <c r="AJ957" s="151">
        <v>0</v>
      </c>
      <c r="AM957" s="212">
        <v>0</v>
      </c>
      <c r="AN957" s="212">
        <v>0</v>
      </c>
      <c r="AQ957" s="221">
        <v>0</v>
      </c>
      <c r="AR957" s="221">
        <v>0</v>
      </c>
      <c r="AU957" s="223">
        <v>0</v>
      </c>
      <c r="AV957" s="223">
        <v>0</v>
      </c>
      <c r="AY957">
        <f>A957+1999</f>
        <v>2011</v>
      </c>
      <c r="AZ957" t="str">
        <f>VLOOKUP(B957,$BF$2:$BJ$75,4)</f>
        <v>Coast TFLs</v>
      </c>
      <c r="BA957" t="str">
        <f>VLOOKUP(B957,$BF$2:$BK$75,2)</f>
        <v>CoastTFLs</v>
      </c>
      <c r="BB957" t="str">
        <f>VLOOKUP(B957,$BF$2:$BK$75,3)</f>
        <v>Coast TFLs</v>
      </c>
      <c r="BC957">
        <f>IF(B957&lt;40,B957,IF(VLOOKUP(B957,$BF$2:$BO$75,10,FALSE)="I",40,41))</f>
        <v>41</v>
      </c>
    </row>
    <row r="958" spans="1:55" ht="15" x14ac:dyDescent="0.25">
      <c r="A958">
        <v>12</v>
      </c>
      <c r="B958">
        <v>41</v>
      </c>
      <c r="E958">
        <v>0</v>
      </c>
      <c r="F958">
        <v>0</v>
      </c>
      <c r="I958">
        <v>0</v>
      </c>
      <c r="J958">
        <v>0</v>
      </c>
      <c r="M958">
        <v>0</v>
      </c>
      <c r="N958">
        <v>0</v>
      </c>
      <c r="Q958">
        <v>0</v>
      </c>
      <c r="R958">
        <v>0</v>
      </c>
      <c r="U958">
        <v>0</v>
      </c>
      <c r="V958">
        <v>0</v>
      </c>
      <c r="Y958">
        <v>0</v>
      </c>
      <c r="Z958">
        <v>0</v>
      </c>
      <c r="AC958">
        <v>0</v>
      </c>
      <c r="AD958">
        <v>0</v>
      </c>
      <c r="AE958">
        <v>0</v>
      </c>
      <c r="AF958">
        <v>0</v>
      </c>
      <c r="AI958" s="151">
        <v>0</v>
      </c>
      <c r="AJ958" s="151">
        <v>0</v>
      </c>
      <c r="AM958" s="212">
        <v>0</v>
      </c>
      <c r="AN958" s="212">
        <v>0</v>
      </c>
      <c r="AQ958" s="221">
        <v>0</v>
      </c>
      <c r="AR958" s="221">
        <v>0</v>
      </c>
      <c r="AU958" s="223">
        <v>0</v>
      </c>
      <c r="AV958" s="223">
        <v>0</v>
      </c>
      <c r="AY958">
        <f>A958+1999</f>
        <v>2011</v>
      </c>
      <c r="AZ958" t="str">
        <f>VLOOKUP(B958,$BF$2:$BJ$75,4)</f>
        <v>Coast TFLs</v>
      </c>
      <c r="BA958" t="str">
        <f>VLOOKUP(B958,$BF$2:$BK$75,2)</f>
        <v>CoastTFLs</v>
      </c>
      <c r="BB958" t="str">
        <f>VLOOKUP(B958,$BF$2:$BK$75,3)</f>
        <v>Coast TFLs</v>
      </c>
      <c r="BC958">
        <f>IF(B958&lt;40,B958,IF(VLOOKUP(B958,$BF$2:$BO$75,10,FALSE)="I",40,41))</f>
        <v>41</v>
      </c>
    </row>
    <row r="959" spans="1:55" ht="15" x14ac:dyDescent="0.25">
      <c r="A959">
        <v>12</v>
      </c>
      <c r="B959">
        <v>41</v>
      </c>
      <c r="E959">
        <v>0</v>
      </c>
      <c r="F959">
        <v>0</v>
      </c>
      <c r="I959">
        <v>0</v>
      </c>
      <c r="J959">
        <v>0</v>
      </c>
      <c r="M959">
        <v>0</v>
      </c>
      <c r="N959">
        <v>0</v>
      </c>
      <c r="Q959">
        <v>0</v>
      </c>
      <c r="R959">
        <v>0</v>
      </c>
      <c r="U959">
        <v>0</v>
      </c>
      <c r="V959">
        <v>0</v>
      </c>
      <c r="Y959">
        <v>0</v>
      </c>
      <c r="Z959">
        <v>0</v>
      </c>
      <c r="AC959">
        <v>0</v>
      </c>
      <c r="AD959">
        <v>0</v>
      </c>
      <c r="AE959">
        <v>0</v>
      </c>
      <c r="AF959">
        <v>0</v>
      </c>
      <c r="AI959" s="151">
        <v>0</v>
      </c>
      <c r="AJ959" s="151">
        <v>0</v>
      </c>
      <c r="AM959" s="212">
        <v>0</v>
      </c>
      <c r="AN959" s="212">
        <v>0</v>
      </c>
      <c r="AQ959" s="221">
        <v>0</v>
      </c>
      <c r="AR959" s="221">
        <v>0</v>
      </c>
      <c r="AU959" s="223">
        <v>0</v>
      </c>
      <c r="AV959" s="223">
        <v>0</v>
      </c>
      <c r="AY959">
        <f>A959+1999</f>
        <v>2011</v>
      </c>
      <c r="AZ959" t="str">
        <f>VLOOKUP(B959,$BF$2:$BJ$75,4)</f>
        <v>Coast TFLs</v>
      </c>
      <c r="BA959" t="str">
        <f>VLOOKUP(B959,$BF$2:$BK$75,2)</f>
        <v>CoastTFLs</v>
      </c>
      <c r="BB959" t="str">
        <f>VLOOKUP(B959,$BF$2:$BK$75,3)</f>
        <v>Coast TFLs</v>
      </c>
      <c r="BC959">
        <f>IF(B959&lt;40,B959,IF(VLOOKUP(B959,$BF$2:$BO$75,10,FALSE)="I",40,41))</f>
        <v>41</v>
      </c>
    </row>
    <row r="960" spans="1:55" ht="15" x14ac:dyDescent="0.25">
      <c r="A960">
        <v>12</v>
      </c>
      <c r="B960">
        <v>41</v>
      </c>
      <c r="E960">
        <v>0</v>
      </c>
      <c r="F960">
        <v>0</v>
      </c>
      <c r="I960">
        <v>0</v>
      </c>
      <c r="J960">
        <v>0</v>
      </c>
      <c r="M960">
        <v>0</v>
      </c>
      <c r="N960">
        <v>0</v>
      </c>
      <c r="Q960">
        <v>0</v>
      </c>
      <c r="R960">
        <v>16</v>
      </c>
      <c r="U960">
        <v>0</v>
      </c>
      <c r="V960">
        <v>0</v>
      </c>
      <c r="Y960">
        <v>0</v>
      </c>
      <c r="Z960">
        <v>0</v>
      </c>
      <c r="AC960">
        <v>0</v>
      </c>
      <c r="AD960">
        <v>0</v>
      </c>
      <c r="AE960">
        <v>0</v>
      </c>
      <c r="AF960">
        <v>0</v>
      </c>
      <c r="AI960" s="151">
        <v>0</v>
      </c>
      <c r="AJ960" s="151">
        <v>0</v>
      </c>
      <c r="AM960" s="212">
        <v>0</v>
      </c>
      <c r="AN960" s="212">
        <v>0</v>
      </c>
      <c r="AQ960" s="221">
        <v>0</v>
      </c>
      <c r="AR960" s="221">
        <v>0</v>
      </c>
      <c r="AU960" s="223">
        <v>0</v>
      </c>
      <c r="AV960" s="223">
        <v>0</v>
      </c>
      <c r="AY960">
        <f>A960+1999</f>
        <v>2011</v>
      </c>
      <c r="AZ960" t="str">
        <f>VLOOKUP(B960,$BF$2:$BJ$75,4)</f>
        <v>Coast TFLs</v>
      </c>
      <c r="BA960" t="str">
        <f>VLOOKUP(B960,$BF$2:$BK$75,2)</f>
        <v>CoastTFLs</v>
      </c>
      <c r="BB960" t="str">
        <f>VLOOKUP(B960,$BF$2:$BK$75,3)</f>
        <v>Coast TFLs</v>
      </c>
      <c r="BC960">
        <f>IF(B960&lt;40,B960,IF(VLOOKUP(B960,$BF$2:$BO$75,10,FALSE)="I",40,41))</f>
        <v>41</v>
      </c>
    </row>
    <row r="961" spans="1:55" ht="15" x14ac:dyDescent="0.25">
      <c r="A961">
        <v>12</v>
      </c>
      <c r="B961">
        <v>41</v>
      </c>
      <c r="E961">
        <v>0</v>
      </c>
      <c r="F961">
        <v>0</v>
      </c>
      <c r="I961">
        <v>0</v>
      </c>
      <c r="J961">
        <v>0</v>
      </c>
      <c r="M961">
        <v>0</v>
      </c>
      <c r="N961">
        <v>0</v>
      </c>
      <c r="Q961">
        <v>0</v>
      </c>
      <c r="R961">
        <v>0</v>
      </c>
      <c r="U961">
        <v>0</v>
      </c>
      <c r="V961">
        <v>0</v>
      </c>
      <c r="Y961">
        <v>0</v>
      </c>
      <c r="Z961">
        <v>0</v>
      </c>
      <c r="AC961">
        <v>0</v>
      </c>
      <c r="AD961">
        <v>0</v>
      </c>
      <c r="AE961">
        <v>0</v>
      </c>
      <c r="AF961">
        <v>0</v>
      </c>
      <c r="AI961" s="151">
        <v>0</v>
      </c>
      <c r="AJ961" s="151">
        <v>0</v>
      </c>
      <c r="AM961" s="212">
        <v>0</v>
      </c>
      <c r="AN961" s="212">
        <v>0</v>
      </c>
      <c r="AQ961" s="221">
        <v>0</v>
      </c>
      <c r="AR961" s="221">
        <v>0</v>
      </c>
      <c r="AU961" s="223">
        <v>0</v>
      </c>
      <c r="AV961" s="223">
        <v>0</v>
      </c>
      <c r="AY961">
        <f>A961+1999</f>
        <v>2011</v>
      </c>
      <c r="AZ961" t="str">
        <f>VLOOKUP(B961,$BF$2:$BJ$75,4)</f>
        <v>Coast TFLs</v>
      </c>
      <c r="BA961" t="str">
        <f>VLOOKUP(B961,$BF$2:$BK$75,2)</f>
        <v>CoastTFLs</v>
      </c>
      <c r="BB961" t="str">
        <f>VLOOKUP(B961,$BF$2:$BK$75,3)</f>
        <v>Coast TFLs</v>
      </c>
      <c r="BC961">
        <f>IF(B961&lt;40,B961,IF(VLOOKUP(B961,$BF$2:$BO$75,10,FALSE)="I",40,41))</f>
        <v>41</v>
      </c>
    </row>
    <row r="962" spans="1:55" ht="15" x14ac:dyDescent="0.25">
      <c r="A962">
        <v>12</v>
      </c>
      <c r="B962">
        <v>41</v>
      </c>
      <c r="E962">
        <v>0</v>
      </c>
      <c r="F962">
        <v>0</v>
      </c>
      <c r="I962">
        <v>0</v>
      </c>
      <c r="J962">
        <v>0</v>
      </c>
      <c r="M962">
        <v>0</v>
      </c>
      <c r="N962">
        <v>0</v>
      </c>
      <c r="Q962">
        <v>0</v>
      </c>
      <c r="R962">
        <v>0</v>
      </c>
      <c r="U962">
        <v>0</v>
      </c>
      <c r="V962">
        <v>0</v>
      </c>
      <c r="Y962">
        <v>0</v>
      </c>
      <c r="Z962">
        <v>0</v>
      </c>
      <c r="AC962">
        <v>0</v>
      </c>
      <c r="AD962">
        <v>0</v>
      </c>
      <c r="AE962">
        <v>0</v>
      </c>
      <c r="AF962">
        <v>0</v>
      </c>
      <c r="AI962" s="151">
        <v>0</v>
      </c>
      <c r="AJ962" s="151">
        <v>0</v>
      </c>
      <c r="AM962" s="212">
        <v>0</v>
      </c>
      <c r="AN962" s="212">
        <v>0</v>
      </c>
      <c r="AQ962" s="221">
        <v>0</v>
      </c>
      <c r="AR962" s="221">
        <v>0</v>
      </c>
      <c r="AU962" s="223">
        <v>0</v>
      </c>
      <c r="AV962" s="223">
        <v>0</v>
      </c>
      <c r="AY962">
        <f>A962+1999</f>
        <v>2011</v>
      </c>
      <c r="AZ962" t="str">
        <f>VLOOKUP(B962,$BF$2:$BJ$75,4)</f>
        <v>Coast TFLs</v>
      </c>
      <c r="BA962" t="str">
        <f>VLOOKUP(B962,$BF$2:$BK$75,2)</f>
        <v>CoastTFLs</v>
      </c>
      <c r="BB962" t="str">
        <f>VLOOKUP(B962,$BF$2:$BK$75,3)</f>
        <v>Coast TFLs</v>
      </c>
      <c r="BC962">
        <f>IF(B962&lt;40,B962,IF(VLOOKUP(B962,$BF$2:$BO$75,10,FALSE)="I",40,41))</f>
        <v>41</v>
      </c>
    </row>
    <row r="963" spans="1:55" ht="15" x14ac:dyDescent="0.25">
      <c r="A963">
        <v>12</v>
      </c>
      <c r="B963">
        <v>41</v>
      </c>
      <c r="E963">
        <v>0</v>
      </c>
      <c r="F963">
        <v>0</v>
      </c>
      <c r="I963">
        <v>0</v>
      </c>
      <c r="J963">
        <v>0</v>
      </c>
      <c r="M963">
        <v>0</v>
      </c>
      <c r="N963">
        <v>0</v>
      </c>
      <c r="Q963">
        <v>0</v>
      </c>
      <c r="R963">
        <v>0</v>
      </c>
      <c r="U963">
        <v>0</v>
      </c>
      <c r="V963">
        <v>0</v>
      </c>
      <c r="Y963">
        <v>0</v>
      </c>
      <c r="Z963">
        <v>0</v>
      </c>
      <c r="AC963">
        <v>0</v>
      </c>
      <c r="AD963">
        <v>0</v>
      </c>
      <c r="AE963">
        <v>0</v>
      </c>
      <c r="AF963">
        <v>0</v>
      </c>
      <c r="AI963" s="151">
        <v>0</v>
      </c>
      <c r="AJ963" s="151">
        <v>0</v>
      </c>
      <c r="AM963" s="212">
        <v>0</v>
      </c>
      <c r="AN963" s="212">
        <v>0</v>
      </c>
      <c r="AQ963" s="221">
        <v>0</v>
      </c>
      <c r="AR963" s="221">
        <v>0</v>
      </c>
      <c r="AU963" s="223">
        <v>0</v>
      </c>
      <c r="AV963" s="223">
        <v>0</v>
      </c>
      <c r="AY963">
        <f>A963+1999</f>
        <v>2011</v>
      </c>
      <c r="AZ963" t="str">
        <f>VLOOKUP(B963,$BF$2:$BJ$75,4)</f>
        <v>Coast TFLs</v>
      </c>
      <c r="BA963" t="str">
        <f>VLOOKUP(B963,$BF$2:$BK$75,2)</f>
        <v>CoastTFLs</v>
      </c>
      <c r="BB963" t="str">
        <f>VLOOKUP(B963,$BF$2:$BK$75,3)</f>
        <v>Coast TFLs</v>
      </c>
      <c r="BC963">
        <f>IF(B963&lt;40,B963,IF(VLOOKUP(B963,$BF$2:$BO$75,10,FALSE)="I",40,41))</f>
        <v>41</v>
      </c>
    </row>
    <row r="964" spans="1:55" ht="15" x14ac:dyDescent="0.25">
      <c r="A964">
        <v>13</v>
      </c>
      <c r="B964">
        <v>1</v>
      </c>
      <c r="E964">
        <v>2932160</v>
      </c>
      <c r="F964">
        <v>47340896</v>
      </c>
      <c r="I964">
        <v>236880</v>
      </c>
      <c r="J964">
        <v>46835600</v>
      </c>
      <c r="M964">
        <v>266048</v>
      </c>
      <c r="N964">
        <v>45739888</v>
      </c>
      <c r="Q964">
        <v>274560</v>
      </c>
      <c r="R964">
        <v>44740736</v>
      </c>
      <c r="U964">
        <v>248144</v>
      </c>
      <c r="V964">
        <v>43190720</v>
      </c>
      <c r="Y964">
        <v>81840</v>
      </c>
      <c r="Z964">
        <v>41875584</v>
      </c>
      <c r="AC964">
        <v>11744</v>
      </c>
      <c r="AD964">
        <v>41654256</v>
      </c>
      <c r="AG964">
        <v>2096</v>
      </c>
      <c r="AH964">
        <v>41531584</v>
      </c>
      <c r="AI964" s="151">
        <v>32</v>
      </c>
      <c r="AJ964" s="151">
        <v>41480624</v>
      </c>
      <c r="AM964" s="212">
        <v>0</v>
      </c>
      <c r="AN964" s="212">
        <v>41481792</v>
      </c>
      <c r="AQ964" s="221">
        <v>0</v>
      </c>
      <c r="AR964" s="221">
        <v>41442656</v>
      </c>
      <c r="AU964" s="223">
        <v>16</v>
      </c>
      <c r="AV964" s="223">
        <v>41594288</v>
      </c>
      <c r="AY964">
        <f>A964+1999</f>
        <v>2012</v>
      </c>
      <c r="AZ964" t="str">
        <f>VLOOKUP(B964,$BF$2:$BJ$75,4)</f>
        <v>Pine Units</v>
      </c>
      <c r="BA964" t="str">
        <f>VLOOKUP(B964,$BF$2:$BK$75,2)</f>
        <v>100MileHouse</v>
      </c>
      <c r="BB964" t="str">
        <f>VLOOKUP(B964,$BF$2:$BK$75,3)</f>
        <v>100 Mile House TSA</v>
      </c>
      <c r="BC964">
        <f>IF(B964&lt;40,B964,IF(VLOOKUP(B964,$BF$2:$BO$75,10,FALSE)="I",40,41))</f>
        <v>1</v>
      </c>
    </row>
    <row r="965" spans="1:55" ht="15" x14ac:dyDescent="0.25">
      <c r="A965">
        <v>13</v>
      </c>
      <c r="B965">
        <v>2</v>
      </c>
      <c r="E965">
        <v>459664</v>
      </c>
      <c r="F965">
        <v>5511536</v>
      </c>
      <c r="I965">
        <v>185616</v>
      </c>
      <c r="J965">
        <v>6687328</v>
      </c>
      <c r="M965">
        <v>294304</v>
      </c>
      <c r="N965">
        <v>5983536</v>
      </c>
      <c r="Q965">
        <v>622000</v>
      </c>
      <c r="R965">
        <v>5108864</v>
      </c>
      <c r="U965">
        <v>631760</v>
      </c>
      <c r="V965">
        <v>4463040</v>
      </c>
      <c r="Y965">
        <v>602224</v>
      </c>
      <c r="Z965">
        <v>3594016</v>
      </c>
      <c r="AC965">
        <v>125616</v>
      </c>
      <c r="AD965">
        <v>2675520</v>
      </c>
      <c r="AG965">
        <v>34544</v>
      </c>
      <c r="AH965">
        <v>2444304</v>
      </c>
      <c r="AI965" s="151">
        <v>10608</v>
      </c>
      <c r="AJ965" s="151">
        <v>2410496</v>
      </c>
      <c r="AM965" s="212">
        <v>11744</v>
      </c>
      <c r="AN965" s="212">
        <v>2414368</v>
      </c>
      <c r="AQ965" s="221">
        <v>11280</v>
      </c>
      <c r="AR965" s="221">
        <v>2399824</v>
      </c>
      <c r="AU965" s="223">
        <v>11184</v>
      </c>
      <c r="AV965" s="223">
        <v>2397856</v>
      </c>
      <c r="AY965">
        <f>A965+1999</f>
        <v>2012</v>
      </c>
      <c r="AZ965" t="str">
        <f>VLOOKUP(B965,$BF$2:$BJ$75,4)</f>
        <v>Pine Units</v>
      </c>
      <c r="BA965" t="str">
        <f>VLOOKUP(B965,$BF$2:$BK$75,2)</f>
        <v>Arrow</v>
      </c>
      <c r="BB965" t="str">
        <f>VLOOKUP(B965,$BF$2:$BK$75,3)</f>
        <v>Arrow TSA</v>
      </c>
      <c r="BC965">
        <f>IF(B965&lt;40,B965,IF(VLOOKUP(B965,$BF$2:$BO$75,10,FALSE)="I",40,41))</f>
        <v>2</v>
      </c>
    </row>
    <row r="966" spans="1:55" ht="15" x14ac:dyDescent="0.25">
      <c r="A966">
        <v>13</v>
      </c>
      <c r="B966">
        <v>3</v>
      </c>
      <c r="E966">
        <v>0</v>
      </c>
      <c r="F966">
        <v>0</v>
      </c>
      <c r="I966">
        <v>0</v>
      </c>
      <c r="J966">
        <v>0</v>
      </c>
      <c r="M966">
        <v>0</v>
      </c>
      <c r="N966">
        <v>0</v>
      </c>
      <c r="Q966">
        <v>0</v>
      </c>
      <c r="R966">
        <v>0</v>
      </c>
      <c r="U966">
        <v>0</v>
      </c>
      <c r="V966">
        <v>0</v>
      </c>
      <c r="Y966">
        <v>0</v>
      </c>
      <c r="Z966">
        <v>0</v>
      </c>
      <c r="AC966">
        <v>0</v>
      </c>
      <c r="AD966">
        <v>0</v>
      </c>
      <c r="AG966">
        <v>0</v>
      </c>
      <c r="AH966">
        <v>0</v>
      </c>
      <c r="AI966" s="151">
        <v>0</v>
      </c>
      <c r="AJ966" s="151">
        <v>0</v>
      </c>
      <c r="AM966" s="212">
        <v>0</v>
      </c>
      <c r="AN966" s="212">
        <v>0</v>
      </c>
      <c r="AQ966" s="221">
        <v>0</v>
      </c>
      <c r="AR966" s="221">
        <v>0</v>
      </c>
      <c r="AU966" s="223">
        <v>0</v>
      </c>
      <c r="AV966" s="223">
        <v>0</v>
      </c>
      <c r="AY966">
        <f>A966+1999</f>
        <v>2012</v>
      </c>
      <c r="AZ966" t="str">
        <f>VLOOKUP(B966,$BF$2:$BJ$75,4)</f>
        <v>Non-pine Units</v>
      </c>
      <c r="BA966" t="str">
        <f>VLOOKUP(B966,$BF$2:$BK$75,2)</f>
        <v>Arrowsmith</v>
      </c>
      <c r="BB966" t="str">
        <f>VLOOKUP(B966,$BF$2:$BK$75,3)</f>
        <v>Arrowsmith TSA</v>
      </c>
      <c r="BC966">
        <f>IF(B966&lt;40,B966,IF(VLOOKUP(B966,$BF$2:$BO$75,10,FALSE)="I",40,41))</f>
        <v>3</v>
      </c>
    </row>
    <row r="967" spans="1:55" ht="15" x14ac:dyDescent="0.25">
      <c r="A967">
        <v>13</v>
      </c>
      <c r="B967">
        <v>4</v>
      </c>
      <c r="E967">
        <v>1330960</v>
      </c>
      <c r="F967">
        <v>7946320</v>
      </c>
      <c r="I967">
        <v>1003392</v>
      </c>
      <c r="J967">
        <v>10792016</v>
      </c>
      <c r="M967">
        <v>1508704</v>
      </c>
      <c r="N967">
        <v>8768448</v>
      </c>
      <c r="Q967">
        <v>2122640</v>
      </c>
      <c r="R967">
        <v>6667808</v>
      </c>
      <c r="U967">
        <v>1773664</v>
      </c>
      <c r="V967">
        <v>4811312</v>
      </c>
      <c r="Y967">
        <v>1291408</v>
      </c>
      <c r="Z967">
        <v>2854048</v>
      </c>
      <c r="AC967">
        <v>170304</v>
      </c>
      <c r="AD967">
        <v>1041936</v>
      </c>
      <c r="AG967">
        <v>95024</v>
      </c>
      <c r="AH967">
        <v>920688</v>
      </c>
      <c r="AI967" s="151">
        <v>95088</v>
      </c>
      <c r="AJ967" s="151">
        <v>946496</v>
      </c>
      <c r="AM967" s="212">
        <v>99520</v>
      </c>
      <c r="AN967" s="212">
        <v>919968</v>
      </c>
      <c r="AQ967" s="221">
        <v>101840</v>
      </c>
      <c r="AR967" s="221">
        <v>951856</v>
      </c>
      <c r="AU967" s="223">
        <v>100624</v>
      </c>
      <c r="AV967" s="223">
        <v>935664</v>
      </c>
      <c r="AY967">
        <f>A967+1999</f>
        <v>2012</v>
      </c>
      <c r="AZ967" t="str">
        <f>VLOOKUP(B967,$BF$2:$BJ$75,4)</f>
        <v>Pine Units</v>
      </c>
      <c r="BA967" t="str">
        <f>VLOOKUP(B967,$BF$2:$BK$75,2)</f>
        <v>Boundary</v>
      </c>
      <c r="BB967" t="str">
        <f>VLOOKUP(B967,$BF$2:$BK$75,3)</f>
        <v>Boundary TSA</v>
      </c>
      <c r="BC967">
        <f>IF(B967&lt;40,B967,IF(VLOOKUP(B967,$BF$2:$BO$75,10,FALSE)="I",40,41))</f>
        <v>4</v>
      </c>
    </row>
    <row r="968" spans="1:55" ht="15" x14ac:dyDescent="0.25">
      <c r="A968">
        <v>13</v>
      </c>
      <c r="B968">
        <v>5</v>
      </c>
      <c r="E968">
        <v>1081120</v>
      </c>
      <c r="F968">
        <v>7442464</v>
      </c>
      <c r="I968">
        <v>543680</v>
      </c>
      <c r="J968">
        <v>10523808</v>
      </c>
      <c r="M968">
        <v>1299648</v>
      </c>
      <c r="N968">
        <v>9303536</v>
      </c>
      <c r="Q968">
        <v>1476864</v>
      </c>
      <c r="R968">
        <v>8546128</v>
      </c>
      <c r="U968">
        <v>1750832</v>
      </c>
      <c r="V968">
        <v>6913360</v>
      </c>
      <c r="Y968">
        <v>1873488</v>
      </c>
      <c r="Z968">
        <v>6092080</v>
      </c>
      <c r="AC968">
        <v>1511392</v>
      </c>
      <c r="AD968">
        <v>5802336</v>
      </c>
      <c r="AG968">
        <v>1414512</v>
      </c>
      <c r="AH968">
        <v>5340144</v>
      </c>
      <c r="AI968" s="151">
        <v>701072</v>
      </c>
      <c r="AJ968" s="151">
        <v>4720048</v>
      </c>
      <c r="AM968" s="212">
        <v>746352</v>
      </c>
      <c r="AN968" s="212">
        <v>4728912</v>
      </c>
      <c r="AQ968" s="221">
        <v>741888</v>
      </c>
      <c r="AR968" s="221">
        <v>4687424</v>
      </c>
      <c r="AU968" s="223">
        <v>745024</v>
      </c>
      <c r="AV968" s="223">
        <v>4702432</v>
      </c>
      <c r="AY968">
        <f>A968+1999</f>
        <v>2012</v>
      </c>
      <c r="AZ968" t="str">
        <f>VLOOKUP(B968,$BF$2:$BJ$75,4)</f>
        <v>Pine Units</v>
      </c>
      <c r="BA968" t="str">
        <f>VLOOKUP(B968,$BF$2:$BK$75,2)</f>
        <v>Bulkley</v>
      </c>
      <c r="BB968" t="str">
        <f>VLOOKUP(B968,$BF$2:$BK$75,3)</f>
        <v>Bulkley TSA</v>
      </c>
      <c r="BC968">
        <f>IF(B968&lt;40,B968,IF(VLOOKUP(B968,$BF$2:$BO$75,10,FALSE)="I",40,41))</f>
        <v>5</v>
      </c>
    </row>
    <row r="969" spans="1:55" ht="15" x14ac:dyDescent="0.25">
      <c r="A969">
        <v>13</v>
      </c>
      <c r="B969">
        <v>6</v>
      </c>
      <c r="E969">
        <v>96608</v>
      </c>
      <c r="F969">
        <v>307200</v>
      </c>
      <c r="I969">
        <v>0</v>
      </c>
      <c r="J969">
        <v>352</v>
      </c>
      <c r="M969">
        <v>0</v>
      </c>
      <c r="N969">
        <v>352</v>
      </c>
      <c r="Q969">
        <v>0</v>
      </c>
      <c r="R969">
        <v>352</v>
      </c>
      <c r="U969">
        <v>0</v>
      </c>
      <c r="V969">
        <v>352</v>
      </c>
      <c r="Y969">
        <v>1744</v>
      </c>
      <c r="Z969">
        <v>5776</v>
      </c>
      <c r="AC969">
        <v>2224</v>
      </c>
      <c r="AD969">
        <v>5136</v>
      </c>
      <c r="AG969">
        <v>32</v>
      </c>
      <c r="AH969">
        <v>2592</v>
      </c>
      <c r="AI969" s="151">
        <v>1648</v>
      </c>
      <c r="AJ969" s="151">
        <v>4144</v>
      </c>
      <c r="AM969" s="212">
        <v>1840</v>
      </c>
      <c r="AN969" s="212">
        <v>4464</v>
      </c>
      <c r="AQ969" s="221">
        <v>2096</v>
      </c>
      <c r="AR969" s="221">
        <v>5232</v>
      </c>
      <c r="AU969" s="223">
        <v>1712</v>
      </c>
      <c r="AV969" s="223">
        <v>4512</v>
      </c>
      <c r="AY969">
        <f>A969+1999</f>
        <v>2012</v>
      </c>
      <c r="AZ969" t="str">
        <f>VLOOKUP(B969,$BF$2:$BJ$75,4)</f>
        <v>Non-pine Units</v>
      </c>
      <c r="BA969" t="str">
        <f>VLOOKUP(B969,$BF$2:$BK$75,2)</f>
        <v>Cassiar</v>
      </c>
      <c r="BB969" t="str">
        <f>VLOOKUP(B969,$BF$2:$BK$75,3)</f>
        <v>Cassiar TSA</v>
      </c>
      <c r="BC969">
        <f>IF(B969&lt;40,B969,IF(VLOOKUP(B969,$BF$2:$BO$75,10,FALSE)="I",40,41))</f>
        <v>6</v>
      </c>
    </row>
    <row r="970" spans="1:55" ht="15" x14ac:dyDescent="0.25">
      <c r="A970">
        <v>13</v>
      </c>
      <c r="B970">
        <v>7</v>
      </c>
      <c r="E970">
        <v>44256</v>
      </c>
      <c r="F970">
        <v>127280</v>
      </c>
      <c r="I970">
        <v>79296</v>
      </c>
      <c r="J970">
        <v>150928</v>
      </c>
      <c r="M970">
        <v>41632</v>
      </c>
      <c r="N970">
        <v>87664</v>
      </c>
      <c r="Q970">
        <v>32112</v>
      </c>
      <c r="R970">
        <v>52704</v>
      </c>
      <c r="U970">
        <v>19184</v>
      </c>
      <c r="V970">
        <v>31632</v>
      </c>
      <c r="Y970">
        <v>22608</v>
      </c>
      <c r="Z970">
        <v>27664</v>
      </c>
      <c r="AC970">
        <v>800</v>
      </c>
      <c r="AD970">
        <v>3920</v>
      </c>
      <c r="AG970">
        <v>5888</v>
      </c>
      <c r="AH970">
        <v>8656</v>
      </c>
      <c r="AI970" s="151">
        <v>0</v>
      </c>
      <c r="AJ970" s="151">
        <v>2576</v>
      </c>
      <c r="AM970" s="212">
        <v>0</v>
      </c>
      <c r="AN970" s="212">
        <v>3392</v>
      </c>
      <c r="AQ970" s="221">
        <v>0</v>
      </c>
      <c r="AR970" s="221">
        <v>2560</v>
      </c>
      <c r="AU970" s="223">
        <v>0</v>
      </c>
      <c r="AV970" s="223">
        <v>4656</v>
      </c>
      <c r="AY970">
        <f>A970+1999</f>
        <v>2012</v>
      </c>
      <c r="AZ970" t="str">
        <f>VLOOKUP(B970,$BF$2:$BJ$75,4)</f>
        <v>Non-pine Units</v>
      </c>
      <c r="BA970" t="str">
        <f>VLOOKUP(B970,$BF$2:$BK$75,2)</f>
        <v>Cranberry</v>
      </c>
      <c r="BB970" t="str">
        <f>VLOOKUP(B970,$BF$2:$BK$75,3)</f>
        <v>Cranberry TSA</v>
      </c>
      <c r="BC970">
        <f>IF(B970&lt;40,B970,IF(VLOOKUP(B970,$BF$2:$BO$75,10,FALSE)="I",40,41))</f>
        <v>7</v>
      </c>
    </row>
    <row r="971" spans="1:55" ht="15" x14ac:dyDescent="0.25">
      <c r="A971">
        <v>13</v>
      </c>
      <c r="B971">
        <v>8</v>
      </c>
      <c r="E971">
        <v>2375392</v>
      </c>
      <c r="F971">
        <v>17643216</v>
      </c>
      <c r="I971">
        <v>1759088</v>
      </c>
      <c r="J971">
        <v>20713248</v>
      </c>
      <c r="M971">
        <v>2760432</v>
      </c>
      <c r="N971">
        <v>16387680</v>
      </c>
      <c r="Q971">
        <v>3485792</v>
      </c>
      <c r="R971">
        <v>11596512</v>
      </c>
      <c r="U971">
        <v>2352880</v>
      </c>
      <c r="V971">
        <v>9087792</v>
      </c>
      <c r="Y971">
        <v>1606976</v>
      </c>
      <c r="Z971">
        <v>5992928</v>
      </c>
      <c r="AC971">
        <v>466432</v>
      </c>
      <c r="AD971">
        <v>4241616</v>
      </c>
      <c r="AG971">
        <v>141952</v>
      </c>
      <c r="AH971">
        <v>3750032</v>
      </c>
      <c r="AI971" s="151">
        <v>65360</v>
      </c>
      <c r="AJ971" s="151">
        <v>3671152</v>
      </c>
      <c r="AM971" s="212">
        <v>73792</v>
      </c>
      <c r="AN971" s="212">
        <v>3721072</v>
      </c>
      <c r="AQ971" s="221">
        <v>70080</v>
      </c>
      <c r="AR971" s="221">
        <v>3675920</v>
      </c>
      <c r="AU971" s="223">
        <v>74048</v>
      </c>
      <c r="AV971" s="223">
        <v>3699504</v>
      </c>
      <c r="AY971">
        <f>A971+1999</f>
        <v>2012</v>
      </c>
      <c r="AZ971" t="str">
        <f>VLOOKUP(B971,$BF$2:$BJ$75,4)</f>
        <v>Pine Units</v>
      </c>
      <c r="BA971" t="str">
        <f>VLOOKUP(B971,$BF$2:$BK$75,2)</f>
        <v>Cranbrook</v>
      </c>
      <c r="BB971" t="str">
        <f>VLOOKUP(B971,$BF$2:$BK$75,3)</f>
        <v>Cranbrook TSA</v>
      </c>
      <c r="BC971">
        <f>IF(B971&lt;40,B971,IF(VLOOKUP(B971,$BF$2:$BO$75,10,FALSE)="I",40,41))</f>
        <v>8</v>
      </c>
    </row>
    <row r="972" spans="1:55" ht="15" x14ac:dyDescent="0.25">
      <c r="A972">
        <v>13</v>
      </c>
      <c r="B972">
        <v>9</v>
      </c>
      <c r="E972">
        <v>1087344</v>
      </c>
      <c r="F972">
        <v>5360000</v>
      </c>
      <c r="I972">
        <v>4242304</v>
      </c>
      <c r="J972">
        <v>19840576</v>
      </c>
      <c r="M972">
        <v>4905168</v>
      </c>
      <c r="N972">
        <v>15624288</v>
      </c>
      <c r="Q972">
        <v>2324448</v>
      </c>
      <c r="R972">
        <v>21135408</v>
      </c>
      <c r="U972">
        <v>3400784</v>
      </c>
      <c r="V972">
        <v>16399568</v>
      </c>
      <c r="Y972">
        <v>3466112</v>
      </c>
      <c r="Z972">
        <v>15994560</v>
      </c>
      <c r="AC972">
        <v>2314304</v>
      </c>
      <c r="AD972">
        <v>16368000</v>
      </c>
      <c r="AG972">
        <v>1207840</v>
      </c>
      <c r="AH972">
        <v>13472208</v>
      </c>
      <c r="AI972" s="151">
        <v>403056</v>
      </c>
      <c r="AJ972" s="151">
        <v>12723392</v>
      </c>
      <c r="AM972" s="212">
        <v>447744</v>
      </c>
      <c r="AN972" s="212">
        <v>12793136</v>
      </c>
      <c r="AQ972" s="221">
        <v>444896</v>
      </c>
      <c r="AR972" s="221">
        <v>12799120</v>
      </c>
      <c r="AU972" s="223">
        <v>453200</v>
      </c>
      <c r="AV972" s="223">
        <v>12840656</v>
      </c>
      <c r="AY972">
        <f>A972+1999</f>
        <v>2012</v>
      </c>
      <c r="AZ972" t="str">
        <f>VLOOKUP(B972,$BF$2:$BJ$75,4)</f>
        <v>Pine Units</v>
      </c>
      <c r="BA972" t="str">
        <f>VLOOKUP(B972,$BF$2:$BK$75,2)</f>
        <v>DawsonCreek</v>
      </c>
      <c r="BB972" t="str">
        <f>VLOOKUP(B972,$BF$2:$BK$75,3)</f>
        <v>Dawson Creek TSA</v>
      </c>
      <c r="BC972">
        <f>IF(B972&lt;40,B972,IF(VLOOKUP(B972,$BF$2:$BO$75,10,FALSE)="I",40,41))</f>
        <v>9</v>
      </c>
    </row>
    <row r="973" spans="1:55" ht="15" x14ac:dyDescent="0.25">
      <c r="A973">
        <v>13</v>
      </c>
      <c r="B973">
        <v>10</v>
      </c>
      <c r="E973">
        <v>0</v>
      </c>
      <c r="F973">
        <v>0</v>
      </c>
      <c r="I973">
        <v>0</v>
      </c>
      <c r="J973">
        <v>0</v>
      </c>
      <c r="M973">
        <v>0</v>
      </c>
      <c r="N973">
        <v>0</v>
      </c>
      <c r="Q973">
        <v>0</v>
      </c>
      <c r="R973">
        <v>0</v>
      </c>
      <c r="U973">
        <v>0</v>
      </c>
      <c r="V973">
        <v>0</v>
      </c>
      <c r="Y973">
        <v>368</v>
      </c>
      <c r="Z973">
        <v>704</v>
      </c>
      <c r="AC973">
        <v>8656</v>
      </c>
      <c r="AD973">
        <v>17392</v>
      </c>
      <c r="AG973">
        <v>48624</v>
      </c>
      <c r="AH973">
        <v>66400</v>
      </c>
      <c r="AI973" s="151">
        <v>32000</v>
      </c>
      <c r="AJ973" s="151">
        <v>50496</v>
      </c>
      <c r="AM973" s="212">
        <v>32464</v>
      </c>
      <c r="AN973" s="212">
        <v>49072</v>
      </c>
      <c r="AQ973" s="221">
        <v>34624</v>
      </c>
      <c r="AR973" s="221">
        <v>52592</v>
      </c>
      <c r="AU973" s="223">
        <v>34336</v>
      </c>
      <c r="AV973" s="223">
        <v>51520</v>
      </c>
      <c r="AY973">
        <f>A973+1999</f>
        <v>2012</v>
      </c>
      <c r="AZ973" t="str">
        <f>VLOOKUP(B973,$BF$2:$BJ$75,4)</f>
        <v>Non-pine Units</v>
      </c>
      <c r="BA973" t="str">
        <f>VLOOKUP(B973,$BF$2:$BK$75,2)</f>
        <v>FortNelson</v>
      </c>
      <c r="BB973" t="str">
        <f>VLOOKUP(B973,$BF$2:$BK$75,3)</f>
        <v>Fort Nelson TSA</v>
      </c>
      <c r="BC973">
        <f>IF(B973&lt;40,B973,IF(VLOOKUP(B973,$BF$2:$BO$75,10,FALSE)="I",40,41))</f>
        <v>10</v>
      </c>
    </row>
    <row r="974" spans="1:55" ht="15" x14ac:dyDescent="0.25">
      <c r="A974">
        <v>13</v>
      </c>
      <c r="B974">
        <v>11</v>
      </c>
      <c r="E974">
        <v>23328</v>
      </c>
      <c r="F974">
        <v>106240</v>
      </c>
      <c r="I974">
        <v>36768</v>
      </c>
      <c r="J974">
        <v>418064</v>
      </c>
      <c r="M974">
        <v>39552</v>
      </c>
      <c r="N974">
        <v>381904</v>
      </c>
      <c r="Q974">
        <v>36992</v>
      </c>
      <c r="R974">
        <v>398560</v>
      </c>
      <c r="U974">
        <v>39168</v>
      </c>
      <c r="V974">
        <v>362064</v>
      </c>
      <c r="Y974">
        <v>42688</v>
      </c>
      <c r="Z974">
        <v>308144</v>
      </c>
      <c r="AC974">
        <v>16144</v>
      </c>
      <c r="AD974">
        <v>236848</v>
      </c>
      <c r="AG974">
        <v>8240</v>
      </c>
      <c r="AH974">
        <v>222080</v>
      </c>
      <c r="AI974" s="151">
        <v>1392</v>
      </c>
      <c r="AJ974" s="151">
        <v>220944</v>
      </c>
      <c r="AM974" s="212">
        <v>1456</v>
      </c>
      <c r="AN974" s="212">
        <v>214496</v>
      </c>
      <c r="AQ974" s="221">
        <v>1488</v>
      </c>
      <c r="AR974" s="221">
        <v>213520</v>
      </c>
      <c r="AU974" s="223">
        <v>1328</v>
      </c>
      <c r="AV974" s="223">
        <v>216384</v>
      </c>
      <c r="AY974">
        <f>A974+1999</f>
        <v>2012</v>
      </c>
      <c r="AZ974" t="str">
        <f>VLOOKUP(B974,$BF$2:$BJ$75,4)</f>
        <v>Non-pine Units</v>
      </c>
      <c r="BA974" t="str">
        <f>VLOOKUP(B974,$BF$2:$BK$75,2)</f>
        <v>Fraser</v>
      </c>
      <c r="BB974" t="str">
        <f>VLOOKUP(B974,$BF$2:$BK$75,3)</f>
        <v>Fraser TSA</v>
      </c>
      <c r="BC974">
        <f>IF(B974&lt;40,B974,IF(VLOOKUP(B974,$BF$2:$BO$75,10,FALSE)="I",40,41))</f>
        <v>11</v>
      </c>
    </row>
    <row r="975" spans="1:55" ht="15" x14ac:dyDescent="0.25">
      <c r="A975">
        <v>13</v>
      </c>
      <c r="B975">
        <v>12</v>
      </c>
      <c r="E975">
        <v>6401504</v>
      </c>
      <c r="F975">
        <v>80449904</v>
      </c>
      <c r="I975">
        <v>2368464</v>
      </c>
      <c r="J975">
        <v>95514768</v>
      </c>
      <c r="M975">
        <v>4924096</v>
      </c>
      <c r="N975">
        <v>84597200</v>
      </c>
      <c r="Q975">
        <v>4522512</v>
      </c>
      <c r="R975">
        <v>83516544</v>
      </c>
      <c r="U975">
        <v>4883792</v>
      </c>
      <c r="V975">
        <v>68895328</v>
      </c>
      <c r="Y975">
        <v>5245792</v>
      </c>
      <c r="Z975">
        <v>71082896</v>
      </c>
      <c r="AC975">
        <v>3686944</v>
      </c>
      <c r="AD975">
        <v>75255248</v>
      </c>
      <c r="AG975">
        <v>3600544</v>
      </c>
      <c r="AH975">
        <v>74137344</v>
      </c>
      <c r="AI975" s="151">
        <v>1989664</v>
      </c>
      <c r="AJ975" s="151">
        <v>72577696</v>
      </c>
      <c r="AM975" s="212">
        <v>2090976</v>
      </c>
      <c r="AN975" s="212">
        <v>72833456</v>
      </c>
      <c r="AQ975" s="221">
        <v>2111728</v>
      </c>
      <c r="AR975" s="221">
        <v>72720368</v>
      </c>
      <c r="AU975" s="223">
        <v>2095168</v>
      </c>
      <c r="AV975" s="223">
        <v>72828976</v>
      </c>
      <c r="AY975">
        <f>A975+1999</f>
        <v>2012</v>
      </c>
      <c r="AZ975" t="str">
        <f>VLOOKUP(B975,$BF$2:$BJ$75,4)</f>
        <v>Pine Units</v>
      </c>
      <c r="BA975" t="str">
        <f>VLOOKUP(B975,$BF$2:$BK$75,2)</f>
        <v>FtStJames</v>
      </c>
      <c r="BB975" t="str">
        <f>VLOOKUP(B975,$BF$2:$BK$75,3)</f>
        <v>Ft. St. James Forest District</v>
      </c>
      <c r="BC975">
        <f>IF(B975&lt;40,B975,IF(VLOOKUP(B975,$BF$2:$BO$75,10,FALSE)="I",40,41))</f>
        <v>12</v>
      </c>
    </row>
    <row r="976" spans="1:55" ht="15" x14ac:dyDescent="0.25">
      <c r="A976">
        <v>13</v>
      </c>
      <c r="B976">
        <v>13</v>
      </c>
      <c r="E976">
        <v>307200</v>
      </c>
      <c r="F976">
        <v>1242704</v>
      </c>
      <c r="I976">
        <v>2921152</v>
      </c>
      <c r="J976">
        <v>8678368</v>
      </c>
      <c r="M976">
        <v>2887296</v>
      </c>
      <c r="N976">
        <v>5813824</v>
      </c>
      <c r="Q976">
        <v>3559760</v>
      </c>
      <c r="R976">
        <v>8838272</v>
      </c>
      <c r="U976">
        <v>4031520</v>
      </c>
      <c r="V976">
        <v>8730688</v>
      </c>
      <c r="Y976">
        <v>5430000</v>
      </c>
      <c r="Z976">
        <v>14055680</v>
      </c>
      <c r="AC976">
        <v>2481248</v>
      </c>
      <c r="AD976">
        <v>11531440</v>
      </c>
      <c r="AG976">
        <v>2978704</v>
      </c>
      <c r="AH976">
        <v>12047552</v>
      </c>
      <c r="AI976" s="151">
        <v>2789392</v>
      </c>
      <c r="AJ976" s="151">
        <v>12217152</v>
      </c>
      <c r="AM976" s="212">
        <v>3233472</v>
      </c>
      <c r="AN976" s="212">
        <v>12687056</v>
      </c>
      <c r="AQ976" s="221">
        <v>3235360</v>
      </c>
      <c r="AR976" s="221">
        <v>12659568</v>
      </c>
      <c r="AU976" s="223">
        <v>3227472</v>
      </c>
      <c r="AV976" s="223">
        <v>12688752</v>
      </c>
      <c r="AY976">
        <f>A976+1999</f>
        <v>2012</v>
      </c>
      <c r="AZ976" t="str">
        <f>VLOOKUP(B976,$BF$2:$BJ$75,4)</f>
        <v>Non-pine Units</v>
      </c>
      <c r="BA976" t="str">
        <f>VLOOKUP(B976,$BF$2:$BK$75,2)</f>
        <v>FtStJohn</v>
      </c>
      <c r="BB976" t="str">
        <f>VLOOKUP(B976,$BF$2:$BK$75,3)</f>
        <v>Ft. St. John TSA</v>
      </c>
      <c r="BC976">
        <f>IF(B976&lt;40,B976,IF(VLOOKUP(B976,$BF$2:$BO$75,10,FALSE)="I",40,41))</f>
        <v>13</v>
      </c>
    </row>
    <row r="977" spans="1:55" ht="15" x14ac:dyDescent="0.25">
      <c r="A977">
        <v>13</v>
      </c>
      <c r="B977">
        <v>14</v>
      </c>
      <c r="E977">
        <v>347264</v>
      </c>
      <c r="F977">
        <v>3061232</v>
      </c>
      <c r="I977">
        <v>169760</v>
      </c>
      <c r="J977">
        <v>3884032</v>
      </c>
      <c r="M977">
        <v>289568</v>
      </c>
      <c r="N977">
        <v>3337328</v>
      </c>
      <c r="Q977">
        <v>453920</v>
      </c>
      <c r="R977">
        <v>2436656</v>
      </c>
      <c r="U977">
        <v>406256</v>
      </c>
      <c r="V977">
        <v>2054640</v>
      </c>
      <c r="Y977">
        <v>251216</v>
      </c>
      <c r="Z977">
        <v>1499568</v>
      </c>
      <c r="AC977">
        <v>55008</v>
      </c>
      <c r="AD977">
        <v>1171136</v>
      </c>
      <c r="AG977">
        <v>21120</v>
      </c>
      <c r="AH977">
        <v>1065152</v>
      </c>
      <c r="AI977" s="151">
        <v>11696</v>
      </c>
      <c r="AJ977" s="151">
        <v>1102384</v>
      </c>
      <c r="AM977" s="212">
        <v>15200</v>
      </c>
      <c r="AN977" s="212">
        <v>1082304</v>
      </c>
      <c r="AQ977" s="221">
        <v>15072</v>
      </c>
      <c r="AR977" s="221">
        <v>1060240</v>
      </c>
      <c r="AU977" s="223">
        <v>15216</v>
      </c>
      <c r="AV977" s="223">
        <v>1072272</v>
      </c>
      <c r="AY977">
        <f>A977+1999</f>
        <v>2012</v>
      </c>
      <c r="AZ977" t="str">
        <f>VLOOKUP(B977,$BF$2:$BJ$75,4)</f>
        <v>Pine Units</v>
      </c>
      <c r="BA977" t="str">
        <f>VLOOKUP(B977,$BF$2:$BK$75,2)</f>
        <v>Golden</v>
      </c>
      <c r="BB977" t="str">
        <f>VLOOKUP(B977,$BF$2:$BK$75,3)</f>
        <v>Golden TSA</v>
      </c>
      <c r="BC977">
        <f>IF(B977&lt;40,B977,IF(VLOOKUP(B977,$BF$2:$BO$75,10,FALSE)="I",40,41))</f>
        <v>14</v>
      </c>
    </row>
    <row r="978" spans="1:55" ht="15" x14ac:dyDescent="0.25">
      <c r="A978">
        <v>13</v>
      </c>
      <c r="B978">
        <v>15</v>
      </c>
      <c r="E978">
        <v>850608</v>
      </c>
      <c r="F978">
        <v>6691600</v>
      </c>
      <c r="I978">
        <v>480704</v>
      </c>
      <c r="J978">
        <v>8152656</v>
      </c>
      <c r="M978">
        <v>763504</v>
      </c>
      <c r="N978">
        <v>6780320</v>
      </c>
      <c r="Q978">
        <v>1142576</v>
      </c>
      <c r="R978">
        <v>5539120</v>
      </c>
      <c r="U978">
        <v>1012768</v>
      </c>
      <c r="V978">
        <v>4368656</v>
      </c>
      <c r="Y978">
        <v>776432</v>
      </c>
      <c r="Z978">
        <v>3247360</v>
      </c>
      <c r="AC978">
        <v>276592</v>
      </c>
      <c r="AD978">
        <v>2330272</v>
      </c>
      <c r="AG978">
        <v>95056</v>
      </c>
      <c r="AH978">
        <v>1992976</v>
      </c>
      <c r="AI978" s="151">
        <v>58320</v>
      </c>
      <c r="AJ978" s="151">
        <v>2018096</v>
      </c>
      <c r="AM978" s="212">
        <v>61376</v>
      </c>
      <c r="AN978" s="212">
        <v>1961984</v>
      </c>
      <c r="AQ978" s="221">
        <v>55408</v>
      </c>
      <c r="AR978" s="221">
        <v>1982992</v>
      </c>
      <c r="AU978" s="223">
        <v>55424</v>
      </c>
      <c r="AV978" s="223">
        <v>1971792</v>
      </c>
      <c r="AY978">
        <f>A978+1999</f>
        <v>2012</v>
      </c>
      <c r="AZ978" t="str">
        <f>VLOOKUP(B978,$BF$2:$BJ$75,4)</f>
        <v>Pine Units</v>
      </c>
      <c r="BA978" t="str">
        <f>VLOOKUP(B978,$BF$2:$BK$75,2)</f>
        <v>Invermere</v>
      </c>
      <c r="BB978" t="str">
        <f>VLOOKUP(B978,$BF$2:$BK$75,3)</f>
        <v>Invermere TSA</v>
      </c>
      <c r="BC978">
        <f>IF(B978&lt;40,B978,IF(VLOOKUP(B978,$BF$2:$BO$75,10,FALSE)="I",40,41))</f>
        <v>15</v>
      </c>
    </row>
    <row r="979" spans="1:55" ht="15" x14ac:dyDescent="0.25">
      <c r="A979">
        <v>13</v>
      </c>
      <c r="B979">
        <v>16</v>
      </c>
      <c r="E979">
        <v>3792</v>
      </c>
      <c r="F979">
        <v>10704</v>
      </c>
      <c r="I979">
        <v>13392</v>
      </c>
      <c r="J979">
        <v>32592</v>
      </c>
      <c r="M979">
        <v>16704</v>
      </c>
      <c r="N979">
        <v>47008</v>
      </c>
      <c r="Q979">
        <v>11120</v>
      </c>
      <c r="R979">
        <v>22336</v>
      </c>
      <c r="U979">
        <v>26416</v>
      </c>
      <c r="V979">
        <v>108064</v>
      </c>
      <c r="Y979">
        <v>20864</v>
      </c>
      <c r="Z979">
        <v>66192</v>
      </c>
      <c r="AC979">
        <v>9504</v>
      </c>
      <c r="AD979">
        <v>59040</v>
      </c>
      <c r="AG979">
        <v>15104</v>
      </c>
      <c r="AH979">
        <v>61424</v>
      </c>
      <c r="AI979" s="151">
        <v>5920</v>
      </c>
      <c r="AJ979" s="151">
        <v>52272</v>
      </c>
      <c r="AM979" s="212">
        <v>6112</v>
      </c>
      <c r="AN979" s="212">
        <v>53104</v>
      </c>
      <c r="AQ979" s="221">
        <v>6560</v>
      </c>
      <c r="AR979" s="221">
        <v>51888</v>
      </c>
      <c r="AU979" s="223">
        <v>6912</v>
      </c>
      <c r="AV979" s="223">
        <v>54832</v>
      </c>
      <c r="AY979">
        <f>A979+1999</f>
        <v>2012</v>
      </c>
      <c r="AZ979" t="str">
        <f>VLOOKUP(B979,$BF$2:$BJ$75,4)</f>
        <v>Non-pine Units</v>
      </c>
      <c r="BA979" t="str">
        <f>VLOOKUP(B979,$BF$2:$BK$75,2)</f>
        <v>Kalum</v>
      </c>
      <c r="BB979" t="str">
        <f>VLOOKUP(B979,$BF$2:$BK$75,3)</f>
        <v>Kalum TSA</v>
      </c>
      <c r="BC979">
        <f>IF(B979&lt;40,B979,IF(VLOOKUP(B979,$BF$2:$BO$75,10,FALSE)="I",40,41))</f>
        <v>16</v>
      </c>
    </row>
    <row r="980" spans="1:55" ht="15" x14ac:dyDescent="0.25">
      <c r="A980">
        <v>13</v>
      </c>
      <c r="B980">
        <v>17</v>
      </c>
      <c r="E980">
        <v>3606528</v>
      </c>
      <c r="F980">
        <v>40196624</v>
      </c>
      <c r="I980">
        <v>932928</v>
      </c>
      <c r="J980">
        <v>45320944</v>
      </c>
      <c r="M980">
        <v>1199968</v>
      </c>
      <c r="N980">
        <v>43423920</v>
      </c>
      <c r="Q980">
        <v>1157872</v>
      </c>
      <c r="R980">
        <v>41181056</v>
      </c>
      <c r="U980">
        <v>1529760</v>
      </c>
      <c r="V980">
        <v>36025856</v>
      </c>
      <c r="Y980">
        <v>1014512</v>
      </c>
      <c r="Z980">
        <v>31144000</v>
      </c>
      <c r="AC980">
        <v>117904</v>
      </c>
      <c r="AD980">
        <v>29084784</v>
      </c>
      <c r="AG980">
        <v>17792</v>
      </c>
      <c r="AH980">
        <v>28866192</v>
      </c>
      <c r="AI980" s="151">
        <v>2416</v>
      </c>
      <c r="AJ980" s="151">
        <v>28923232</v>
      </c>
      <c r="AM980" s="212">
        <v>2144</v>
      </c>
      <c r="AN980" s="212">
        <v>28852160</v>
      </c>
      <c r="AQ980" s="221">
        <v>1888</v>
      </c>
      <c r="AR980" s="221">
        <v>28882176</v>
      </c>
      <c r="AU980" s="223">
        <v>2352</v>
      </c>
      <c r="AV980" s="223">
        <v>28924272</v>
      </c>
      <c r="AY980">
        <f>A980+1999</f>
        <v>2012</v>
      </c>
      <c r="AZ980" t="str">
        <f>VLOOKUP(B980,$BF$2:$BJ$75,4)</f>
        <v>Pine Units</v>
      </c>
      <c r="BA980" t="str">
        <f>VLOOKUP(B980,$BF$2:$BK$75,2)</f>
        <v>Kamloops</v>
      </c>
      <c r="BB980" t="str">
        <f>VLOOKUP(B980,$BF$2:$BK$75,3)</f>
        <v>Kamloops TSA</v>
      </c>
      <c r="BC980">
        <f>IF(B980&lt;40,B980,IF(VLOOKUP(B980,$BF$2:$BO$75,10,FALSE)="I",40,41))</f>
        <v>17</v>
      </c>
    </row>
    <row r="981" spans="1:55" ht="15" x14ac:dyDescent="0.25">
      <c r="A981">
        <v>13</v>
      </c>
      <c r="B981">
        <v>18</v>
      </c>
      <c r="E981">
        <v>0</v>
      </c>
      <c r="F981">
        <v>0</v>
      </c>
      <c r="I981">
        <v>0</v>
      </c>
      <c r="J981">
        <v>0</v>
      </c>
      <c r="M981">
        <v>0</v>
      </c>
      <c r="N981">
        <v>0</v>
      </c>
      <c r="Q981">
        <v>0</v>
      </c>
      <c r="R981">
        <v>0</v>
      </c>
      <c r="U981">
        <v>0</v>
      </c>
      <c r="V981">
        <v>0</v>
      </c>
      <c r="Y981">
        <v>0</v>
      </c>
      <c r="Z981">
        <v>0</v>
      </c>
      <c r="AC981">
        <v>0</v>
      </c>
      <c r="AD981">
        <v>0</v>
      </c>
      <c r="AG981">
        <v>0</v>
      </c>
      <c r="AH981">
        <v>0</v>
      </c>
      <c r="AI981" s="151">
        <v>0</v>
      </c>
      <c r="AJ981" s="151">
        <v>0</v>
      </c>
      <c r="AM981" s="212">
        <v>0</v>
      </c>
      <c r="AN981" s="212">
        <v>0</v>
      </c>
      <c r="AQ981" s="221">
        <v>0</v>
      </c>
      <c r="AR981" s="221">
        <v>0</v>
      </c>
      <c r="AU981" s="223">
        <v>0</v>
      </c>
      <c r="AV981" s="223">
        <v>0</v>
      </c>
      <c r="AY981">
        <f>A981+1999</f>
        <v>2012</v>
      </c>
      <c r="AZ981" t="str">
        <f>VLOOKUP(B981,$BF$2:$BJ$75,4)</f>
        <v>Non-pine Units</v>
      </c>
      <c r="BA981" t="str">
        <f>VLOOKUP(B981,$BF$2:$BK$75,2)</f>
        <v>Kingcome</v>
      </c>
      <c r="BB981" t="str">
        <f>VLOOKUP(B981,$BF$2:$BK$75,3)</f>
        <v>Kingcome TSA</v>
      </c>
      <c r="BC981">
        <f>IF(B981&lt;40,B981,IF(VLOOKUP(B981,$BF$2:$BO$75,10,FALSE)="I",40,41))</f>
        <v>18</v>
      </c>
    </row>
    <row r="982" spans="1:55" ht="15" x14ac:dyDescent="0.25">
      <c r="A982">
        <v>13</v>
      </c>
      <c r="B982">
        <v>19</v>
      </c>
      <c r="E982">
        <v>185728</v>
      </c>
      <c r="F982">
        <v>574000</v>
      </c>
      <c r="I982">
        <v>317184</v>
      </c>
      <c r="J982">
        <v>1632784</v>
      </c>
      <c r="M982">
        <v>384336</v>
      </c>
      <c r="N982">
        <v>1204608</v>
      </c>
      <c r="Q982">
        <v>378080</v>
      </c>
      <c r="R982">
        <v>908624</v>
      </c>
      <c r="U982">
        <v>303360</v>
      </c>
      <c r="V982">
        <v>630992</v>
      </c>
      <c r="Y982">
        <v>271776</v>
      </c>
      <c r="Z982">
        <v>490416</v>
      </c>
      <c r="AC982">
        <v>138880</v>
      </c>
      <c r="AD982">
        <v>410192</v>
      </c>
      <c r="AG982">
        <v>139728</v>
      </c>
      <c r="AH982">
        <v>393376</v>
      </c>
      <c r="AI982" s="151">
        <v>65408</v>
      </c>
      <c r="AJ982" s="151">
        <v>329808</v>
      </c>
      <c r="AM982" s="212">
        <v>60768</v>
      </c>
      <c r="AN982" s="212">
        <v>323520</v>
      </c>
      <c r="AQ982" s="221">
        <v>66544</v>
      </c>
      <c r="AR982" s="221">
        <v>322896</v>
      </c>
      <c r="AU982" s="223">
        <v>63344</v>
      </c>
      <c r="AV982" s="223">
        <v>331872</v>
      </c>
      <c r="AY982">
        <f>A982+1999</f>
        <v>2012</v>
      </c>
      <c r="AZ982" t="str">
        <f>VLOOKUP(B982,$BF$2:$BJ$75,4)</f>
        <v>Non-pine Units</v>
      </c>
      <c r="BA982" t="str">
        <f>VLOOKUP(B982,$BF$2:$BK$75,2)</f>
        <v>Kispiox</v>
      </c>
      <c r="BB982" t="str">
        <f>VLOOKUP(B982,$BF$2:$BK$75,3)</f>
        <v>Kispiox TSA</v>
      </c>
      <c r="BC982">
        <f>IF(B982&lt;40,B982,IF(VLOOKUP(B982,$BF$2:$BO$75,10,FALSE)="I",40,41))</f>
        <v>19</v>
      </c>
    </row>
    <row r="983" spans="1:55" ht="15" x14ac:dyDescent="0.25">
      <c r="A983">
        <v>13</v>
      </c>
      <c r="B983">
        <v>20</v>
      </c>
      <c r="E983">
        <v>1031184</v>
      </c>
      <c r="F983">
        <v>7451664</v>
      </c>
      <c r="I983">
        <v>651296</v>
      </c>
      <c r="J983">
        <v>9825536</v>
      </c>
      <c r="M983">
        <v>1091728</v>
      </c>
      <c r="N983">
        <v>8374112</v>
      </c>
      <c r="Q983">
        <v>1459680</v>
      </c>
      <c r="R983">
        <v>6398144</v>
      </c>
      <c r="U983">
        <v>1058640</v>
      </c>
      <c r="V983">
        <v>4946960</v>
      </c>
      <c r="Y983">
        <v>783648</v>
      </c>
      <c r="Z983">
        <v>3715408</v>
      </c>
      <c r="AC983">
        <v>169520</v>
      </c>
      <c r="AD983">
        <v>2612816</v>
      </c>
      <c r="AG983">
        <v>67872</v>
      </c>
      <c r="AH983">
        <v>2400048</v>
      </c>
      <c r="AI983" s="151">
        <v>40896</v>
      </c>
      <c r="AJ983" s="151">
        <v>2331504</v>
      </c>
      <c r="AM983" s="212">
        <v>44032</v>
      </c>
      <c r="AN983" s="212">
        <v>2375984</v>
      </c>
      <c r="AQ983" s="221">
        <v>42000</v>
      </c>
      <c r="AR983" s="221">
        <v>2349792</v>
      </c>
      <c r="AU983" s="223">
        <v>40944</v>
      </c>
      <c r="AV983" s="223">
        <v>2333504</v>
      </c>
      <c r="AY983">
        <f>A983+1999</f>
        <v>2012</v>
      </c>
      <c r="AZ983" t="str">
        <f>VLOOKUP(B983,$BF$2:$BJ$75,4)</f>
        <v>Pine Units</v>
      </c>
      <c r="BA983" t="str">
        <f>VLOOKUP(B983,$BF$2:$BK$75,2)</f>
        <v>KootenayLake</v>
      </c>
      <c r="BB983" t="str">
        <f>VLOOKUP(B983,$BF$2:$BK$75,3)</f>
        <v>Kootenay Lake TSA</v>
      </c>
      <c r="BC983">
        <f>IF(B983&lt;40,B983,IF(VLOOKUP(B983,$BF$2:$BO$75,10,FALSE)="I",40,41))</f>
        <v>20</v>
      </c>
    </row>
    <row r="984" spans="1:55" ht="15" x14ac:dyDescent="0.25">
      <c r="A984">
        <v>13</v>
      </c>
      <c r="B984">
        <v>21</v>
      </c>
      <c r="E984">
        <v>2516768</v>
      </c>
      <c r="F984">
        <v>55950096</v>
      </c>
      <c r="I984">
        <v>238400</v>
      </c>
      <c r="J984">
        <v>59729456</v>
      </c>
      <c r="M984">
        <v>244400</v>
      </c>
      <c r="N984">
        <v>57816832</v>
      </c>
      <c r="Q984">
        <v>189376</v>
      </c>
      <c r="R984">
        <v>56770464</v>
      </c>
      <c r="U984">
        <v>160640</v>
      </c>
      <c r="V984">
        <v>53050608</v>
      </c>
      <c r="Y984">
        <v>119952</v>
      </c>
      <c r="Z984">
        <v>53653168</v>
      </c>
      <c r="AC984">
        <v>51584</v>
      </c>
      <c r="AD984">
        <v>54339392</v>
      </c>
      <c r="AG984">
        <v>26000</v>
      </c>
      <c r="AH984">
        <v>54005984</v>
      </c>
      <c r="AI984" s="151">
        <v>9856</v>
      </c>
      <c r="AJ984" s="151">
        <v>53914512</v>
      </c>
      <c r="AM984" s="212">
        <v>8864</v>
      </c>
      <c r="AN984" s="212">
        <v>53762064</v>
      </c>
      <c r="AQ984" s="221">
        <v>7920</v>
      </c>
      <c r="AR984" s="221">
        <v>53637664</v>
      </c>
      <c r="AU984" s="223">
        <v>7424</v>
      </c>
      <c r="AV984" s="223">
        <v>53800512</v>
      </c>
      <c r="AY984">
        <f>A984+1999</f>
        <v>2012</v>
      </c>
      <c r="AZ984" t="str">
        <f>VLOOKUP(B984,$BF$2:$BJ$75,4)</f>
        <v>Pine Units</v>
      </c>
      <c r="BA984" t="str">
        <f>VLOOKUP(B984,$BF$2:$BK$75,2)</f>
        <v>Lakes</v>
      </c>
      <c r="BB984" t="str">
        <f>VLOOKUP(B984,$BF$2:$BK$75,3)</f>
        <v>Lakes TSA</v>
      </c>
      <c r="BC984">
        <f>IF(B984&lt;40,B984,IF(VLOOKUP(B984,$BF$2:$BO$75,10,FALSE)="I",40,41))</f>
        <v>21</v>
      </c>
    </row>
    <row r="985" spans="1:55" ht="15" x14ac:dyDescent="0.25">
      <c r="A985">
        <v>13</v>
      </c>
      <c r="B985">
        <v>22</v>
      </c>
      <c r="E985">
        <v>1406912</v>
      </c>
      <c r="F985">
        <v>8465328</v>
      </c>
      <c r="I985">
        <v>1111568</v>
      </c>
      <c r="J985">
        <v>14432240</v>
      </c>
      <c r="M985">
        <v>1138784</v>
      </c>
      <c r="N985">
        <v>14190512</v>
      </c>
      <c r="Q985">
        <v>1261776</v>
      </c>
      <c r="R985">
        <v>13811776</v>
      </c>
      <c r="U985">
        <v>1488624</v>
      </c>
      <c r="V985">
        <v>10750800</v>
      </c>
      <c r="Y985">
        <v>1284032</v>
      </c>
      <c r="Z985">
        <v>8142464</v>
      </c>
      <c r="AC985">
        <v>383328</v>
      </c>
      <c r="AD985">
        <v>5654256</v>
      </c>
      <c r="AG985">
        <v>88368</v>
      </c>
      <c r="AH985">
        <v>5116272</v>
      </c>
      <c r="AI985" s="151">
        <v>59200</v>
      </c>
      <c r="AJ985" s="151">
        <v>5098256</v>
      </c>
      <c r="AM985" s="212">
        <v>61680</v>
      </c>
      <c r="AN985" s="212">
        <v>5120480</v>
      </c>
      <c r="AQ985" s="221">
        <v>63920</v>
      </c>
      <c r="AR985" s="221">
        <v>5088480</v>
      </c>
      <c r="AU985" s="223">
        <v>63168</v>
      </c>
      <c r="AV985" s="223">
        <v>5096432</v>
      </c>
      <c r="AY985">
        <f>A985+1999</f>
        <v>2012</v>
      </c>
      <c r="AZ985" t="str">
        <f>VLOOKUP(B985,$BF$2:$BJ$75,4)</f>
        <v>Pine Units</v>
      </c>
      <c r="BA985" t="str">
        <f>VLOOKUP(B985,$BF$2:$BK$75,2)</f>
        <v>Lillooet</v>
      </c>
      <c r="BB985" t="str">
        <f>VLOOKUP(B985,$BF$2:$BK$75,3)</f>
        <v>Lillooet TSA</v>
      </c>
      <c r="BC985">
        <f>IF(B985&lt;40,B985,IF(VLOOKUP(B985,$BF$2:$BO$75,10,FALSE)="I",40,41))</f>
        <v>22</v>
      </c>
    </row>
    <row r="986" spans="1:55" ht="15" x14ac:dyDescent="0.25">
      <c r="A986">
        <v>13</v>
      </c>
      <c r="B986">
        <v>23</v>
      </c>
      <c r="E986">
        <v>7884384</v>
      </c>
      <c r="F986">
        <v>40512288</v>
      </c>
      <c r="I986">
        <v>11866192</v>
      </c>
      <c r="J986">
        <v>75080768</v>
      </c>
      <c r="M986">
        <v>12122064</v>
      </c>
      <c r="N986">
        <v>65102672</v>
      </c>
      <c r="Q986">
        <v>13541808</v>
      </c>
      <c r="R986">
        <v>60931024</v>
      </c>
      <c r="U986">
        <v>13082688</v>
      </c>
      <c r="V986">
        <v>49267744</v>
      </c>
      <c r="Y986">
        <v>8409232</v>
      </c>
      <c r="Z986">
        <v>72026784</v>
      </c>
      <c r="AC986">
        <v>7851152</v>
      </c>
      <c r="AD986">
        <v>77954176</v>
      </c>
      <c r="AG986">
        <v>5483200</v>
      </c>
      <c r="AH986">
        <v>70368976</v>
      </c>
      <c r="AI986" s="151">
        <v>3005776</v>
      </c>
      <c r="AJ986" s="151">
        <v>68743904</v>
      </c>
      <c r="AM986" s="212">
        <v>3625856</v>
      </c>
      <c r="AN986" s="212">
        <v>69339184</v>
      </c>
      <c r="AQ986" s="221">
        <v>3619072</v>
      </c>
      <c r="AR986" s="221">
        <v>69524304</v>
      </c>
      <c r="AU986" s="223">
        <v>3630624</v>
      </c>
      <c r="AV986" s="223">
        <v>69450336</v>
      </c>
      <c r="AY986">
        <f>A986+1999</f>
        <v>2012</v>
      </c>
      <c r="AZ986" t="str">
        <f>VLOOKUP(B986,$BF$2:$BJ$75,4)</f>
        <v>Pine Units</v>
      </c>
      <c r="BA986" t="str">
        <f>VLOOKUP(B986,$BF$2:$BK$75,2)</f>
        <v>Mackenzie</v>
      </c>
      <c r="BB986" t="str">
        <f>VLOOKUP(B986,$BF$2:$BK$75,3)</f>
        <v>Mackenzie TSA</v>
      </c>
      <c r="BC986">
        <f>IF(B986&lt;40,B986,IF(VLOOKUP(B986,$BF$2:$BO$75,10,FALSE)="I",40,41))</f>
        <v>23</v>
      </c>
    </row>
    <row r="987" spans="1:55" ht="15" x14ac:dyDescent="0.25">
      <c r="A987">
        <v>13</v>
      </c>
      <c r="B987">
        <v>24</v>
      </c>
      <c r="E987">
        <v>4830368</v>
      </c>
      <c r="F987">
        <v>43531248</v>
      </c>
      <c r="I987">
        <v>2748016</v>
      </c>
      <c r="J987">
        <v>49061632</v>
      </c>
      <c r="M987">
        <v>3933408</v>
      </c>
      <c r="N987">
        <v>45448512</v>
      </c>
      <c r="Q987">
        <v>4575488</v>
      </c>
      <c r="R987">
        <v>43085808</v>
      </c>
      <c r="U987">
        <v>4582688</v>
      </c>
      <c r="V987">
        <v>33669792</v>
      </c>
      <c r="Y987">
        <v>3458368</v>
      </c>
      <c r="Z987">
        <v>27786192</v>
      </c>
      <c r="AC987">
        <v>1134736</v>
      </c>
      <c r="AD987">
        <v>19758416</v>
      </c>
      <c r="AG987">
        <v>166192</v>
      </c>
      <c r="AH987">
        <v>17866288</v>
      </c>
      <c r="AI987" s="151">
        <v>77456</v>
      </c>
      <c r="AJ987" s="151">
        <v>17721040</v>
      </c>
      <c r="AM987" s="212">
        <v>80032</v>
      </c>
      <c r="AN987" s="212">
        <v>17799280</v>
      </c>
      <c r="AQ987" s="221">
        <v>80608</v>
      </c>
      <c r="AR987" s="221">
        <v>17741680</v>
      </c>
      <c r="AU987" s="223">
        <v>79168</v>
      </c>
      <c r="AV987" s="223">
        <v>17789712</v>
      </c>
      <c r="AY987">
        <f>A987+1999</f>
        <v>2012</v>
      </c>
      <c r="AZ987" t="str">
        <f>VLOOKUP(B987,$BF$2:$BJ$75,4)</f>
        <v>Pine Units</v>
      </c>
      <c r="BA987" t="str">
        <f>VLOOKUP(B987,$BF$2:$BK$75,2)</f>
        <v>Merritt</v>
      </c>
      <c r="BB987" t="str">
        <f>VLOOKUP(B987,$BF$2:$BK$75,3)</f>
        <v>Merritt TSA</v>
      </c>
      <c r="BC987">
        <f>IF(B987&lt;40,B987,IF(VLOOKUP(B987,$BF$2:$BO$75,10,FALSE)="I",40,41))</f>
        <v>24</v>
      </c>
    </row>
    <row r="988" spans="1:55" ht="15" x14ac:dyDescent="0.25">
      <c r="A988">
        <v>13</v>
      </c>
      <c r="B988">
        <v>25</v>
      </c>
      <c r="E988">
        <v>0</v>
      </c>
      <c r="F988">
        <v>0</v>
      </c>
      <c r="I988">
        <v>1504</v>
      </c>
      <c r="J988">
        <v>35328</v>
      </c>
      <c r="M988">
        <v>1312</v>
      </c>
      <c r="N988">
        <v>37168</v>
      </c>
      <c r="Q988">
        <v>3520</v>
      </c>
      <c r="R988">
        <v>30352</v>
      </c>
      <c r="U988">
        <v>2544</v>
      </c>
      <c r="V988">
        <v>30912</v>
      </c>
      <c r="Y988">
        <v>320</v>
      </c>
      <c r="Z988">
        <v>22304</v>
      </c>
      <c r="AC988">
        <v>80</v>
      </c>
      <c r="AD988">
        <v>21888</v>
      </c>
      <c r="AG988">
        <v>0</v>
      </c>
      <c r="AH988">
        <v>29344</v>
      </c>
      <c r="AI988" s="151">
        <v>0</v>
      </c>
      <c r="AJ988" s="151">
        <v>27424</v>
      </c>
      <c r="AM988" s="212">
        <v>0</v>
      </c>
      <c r="AN988" s="212">
        <v>25216</v>
      </c>
      <c r="AQ988" s="221">
        <v>0</v>
      </c>
      <c r="AR988" s="221">
        <v>27728</v>
      </c>
      <c r="AU988" s="223">
        <v>0</v>
      </c>
      <c r="AV988" s="223">
        <v>23728</v>
      </c>
      <c r="AY988">
        <f>A988+1999</f>
        <v>2012</v>
      </c>
      <c r="AZ988" t="str">
        <f>VLOOKUP(B988,$BF$2:$BJ$75,4)</f>
        <v>Non-pine Units</v>
      </c>
      <c r="BA988" t="str">
        <f>VLOOKUP(B988,$BF$2:$BK$75,2)</f>
        <v>MidCoast</v>
      </c>
      <c r="BB988" t="str">
        <f>VLOOKUP(B988,$BF$2:$BK$75,3)</f>
        <v>Mid Coast TSA</v>
      </c>
      <c r="BC988">
        <f>IF(B988&lt;40,B988,IF(VLOOKUP(B988,$BF$2:$BO$75,10,FALSE)="I",40,41))</f>
        <v>25</v>
      </c>
    </row>
    <row r="989" spans="1:55" ht="15" x14ac:dyDescent="0.25">
      <c r="A989">
        <v>13</v>
      </c>
      <c r="B989">
        <v>26</v>
      </c>
      <c r="E989">
        <v>3953968</v>
      </c>
      <c r="F989">
        <v>37185760</v>
      </c>
      <c r="I989">
        <v>747632</v>
      </c>
      <c r="J989">
        <v>45955648</v>
      </c>
      <c r="M989">
        <v>1385536</v>
      </c>
      <c r="N989">
        <v>42838352</v>
      </c>
      <c r="Q989">
        <v>1560848</v>
      </c>
      <c r="R989">
        <v>39725728</v>
      </c>
      <c r="U989">
        <v>1347136</v>
      </c>
      <c r="V989">
        <v>37985136</v>
      </c>
      <c r="Y989">
        <v>1737184</v>
      </c>
      <c r="Z989">
        <v>34397728</v>
      </c>
      <c r="AC989">
        <v>1357856</v>
      </c>
      <c r="AD989">
        <v>33395056</v>
      </c>
      <c r="AG989">
        <v>1276960</v>
      </c>
      <c r="AH989">
        <v>32784112</v>
      </c>
      <c r="AI989" s="151">
        <v>518032</v>
      </c>
      <c r="AJ989" s="151">
        <v>31985104</v>
      </c>
      <c r="AM989" s="212">
        <v>546480</v>
      </c>
      <c r="AN989" s="212">
        <v>32059648</v>
      </c>
      <c r="AQ989" s="221">
        <v>547664</v>
      </c>
      <c r="AR989" s="221">
        <v>32040432</v>
      </c>
      <c r="AU989" s="223">
        <v>541072</v>
      </c>
      <c r="AV989" s="223">
        <v>31970288</v>
      </c>
      <c r="AY989">
        <f>A989+1999</f>
        <v>2012</v>
      </c>
      <c r="AZ989" t="str">
        <f>VLOOKUP(B989,$BF$2:$BJ$75,4)</f>
        <v>Pine Units</v>
      </c>
      <c r="BA989" t="str">
        <f>VLOOKUP(B989,$BF$2:$BK$75,2)</f>
        <v>Morice</v>
      </c>
      <c r="BB989" t="str">
        <f>VLOOKUP(B989,$BF$2:$BK$75,3)</f>
        <v>Morice TSA</v>
      </c>
      <c r="BC989">
        <f>IF(B989&lt;40,B989,IF(VLOOKUP(B989,$BF$2:$BO$75,10,FALSE)="I",40,41))</f>
        <v>26</v>
      </c>
    </row>
    <row r="990" spans="1:55" ht="15" x14ac:dyDescent="0.25">
      <c r="A990">
        <v>13</v>
      </c>
      <c r="B990">
        <v>27</v>
      </c>
      <c r="E990">
        <v>63232</v>
      </c>
      <c r="F990">
        <v>187120</v>
      </c>
      <c r="I990">
        <v>102256</v>
      </c>
      <c r="J990">
        <v>232272</v>
      </c>
      <c r="M990">
        <v>42544</v>
      </c>
      <c r="N990">
        <v>90048</v>
      </c>
      <c r="Q990">
        <v>26464</v>
      </c>
      <c r="R990">
        <v>43360</v>
      </c>
      <c r="U990">
        <v>23104</v>
      </c>
      <c r="V990">
        <v>34592</v>
      </c>
      <c r="Y990">
        <v>7680</v>
      </c>
      <c r="Z990">
        <v>14064</v>
      </c>
      <c r="AC990">
        <v>3424</v>
      </c>
      <c r="AD990">
        <v>9344</v>
      </c>
      <c r="AG990">
        <v>1136</v>
      </c>
      <c r="AH990">
        <v>6144</v>
      </c>
      <c r="AI990" s="151">
        <v>0</v>
      </c>
      <c r="AJ990" s="151">
        <v>5680</v>
      </c>
      <c r="AM990" s="212">
        <v>0</v>
      </c>
      <c r="AN990" s="212">
        <v>8016</v>
      </c>
      <c r="AQ990" s="221">
        <v>0</v>
      </c>
      <c r="AR990" s="221">
        <v>7808</v>
      </c>
      <c r="AU990" s="223">
        <v>0</v>
      </c>
      <c r="AV990" s="223">
        <v>7152</v>
      </c>
      <c r="AY990">
        <f>A990+1999</f>
        <v>2012</v>
      </c>
      <c r="AZ990" t="str">
        <f>VLOOKUP(B990,$BF$2:$BJ$75,4)</f>
        <v>Non-pine Units</v>
      </c>
      <c r="BA990" t="str">
        <f>VLOOKUP(B990,$BF$2:$BK$75,2)</f>
        <v>Nass</v>
      </c>
      <c r="BB990" t="str">
        <f>VLOOKUP(B990,$BF$2:$BK$75,3)</f>
        <v>Nass TSA</v>
      </c>
      <c r="BC990">
        <f>IF(B990&lt;40,B990,IF(VLOOKUP(B990,$BF$2:$BO$75,10,FALSE)="I",40,41))</f>
        <v>27</v>
      </c>
    </row>
    <row r="991" spans="1:55" ht="15" x14ac:dyDescent="0.25">
      <c r="A991">
        <v>13</v>
      </c>
      <c r="B991">
        <v>28</v>
      </c>
      <c r="E991">
        <v>0</v>
      </c>
      <c r="F991">
        <v>0</v>
      </c>
      <c r="I991">
        <v>0</v>
      </c>
      <c r="J991">
        <v>0</v>
      </c>
      <c r="M991">
        <v>0</v>
      </c>
      <c r="N991">
        <v>0</v>
      </c>
      <c r="Q991">
        <v>0</v>
      </c>
      <c r="R991">
        <v>0</v>
      </c>
      <c r="U991">
        <v>0</v>
      </c>
      <c r="V991">
        <v>0</v>
      </c>
      <c r="Y991">
        <v>0</v>
      </c>
      <c r="Z991">
        <v>0</v>
      </c>
      <c r="AC991">
        <v>0</v>
      </c>
      <c r="AD991">
        <v>0</v>
      </c>
      <c r="AG991">
        <v>0</v>
      </c>
      <c r="AH991">
        <v>0</v>
      </c>
      <c r="AI991" s="151">
        <v>0</v>
      </c>
      <c r="AJ991" s="151">
        <v>0</v>
      </c>
      <c r="AM991" s="212">
        <v>0</v>
      </c>
      <c r="AN991" s="212">
        <v>0</v>
      </c>
      <c r="AQ991" s="221">
        <v>0</v>
      </c>
      <c r="AR991" s="221">
        <v>0</v>
      </c>
      <c r="AU991" s="223">
        <v>0</v>
      </c>
      <c r="AV991" s="223">
        <v>0</v>
      </c>
      <c r="AY991">
        <f>A991+1999</f>
        <v>2012</v>
      </c>
      <c r="AZ991" t="str">
        <f>VLOOKUP(B991,$BF$2:$BJ$75,4)</f>
        <v>Non-pine Units</v>
      </c>
      <c r="BA991" t="str">
        <f>VLOOKUP(B991,$BF$2:$BK$75,2)</f>
        <v>NorthCoast</v>
      </c>
      <c r="BB991" t="str">
        <f>VLOOKUP(B991,$BF$2:$BK$75,3)</f>
        <v>North Coast TSA</v>
      </c>
      <c r="BC991">
        <f>IF(B991&lt;40,B991,IF(VLOOKUP(B991,$BF$2:$BO$75,10,FALSE)="I",40,41))</f>
        <v>28</v>
      </c>
    </row>
    <row r="992" spans="1:55" ht="15" x14ac:dyDescent="0.25">
      <c r="A992">
        <v>13</v>
      </c>
      <c r="B992">
        <v>29</v>
      </c>
      <c r="E992">
        <v>4687808</v>
      </c>
      <c r="F992">
        <v>33813024</v>
      </c>
      <c r="I992">
        <v>3591744</v>
      </c>
      <c r="J992">
        <v>40350080</v>
      </c>
      <c r="M992">
        <v>4688704</v>
      </c>
      <c r="N992">
        <v>35365248</v>
      </c>
      <c r="Q992">
        <v>5562448</v>
      </c>
      <c r="R992">
        <v>31154256</v>
      </c>
      <c r="U992">
        <v>4859216</v>
      </c>
      <c r="V992">
        <v>23011488</v>
      </c>
      <c r="Y992">
        <v>3877968</v>
      </c>
      <c r="Z992">
        <v>17161168</v>
      </c>
      <c r="AC992">
        <v>1062432</v>
      </c>
      <c r="AD992">
        <v>11166928</v>
      </c>
      <c r="AG992">
        <v>428336</v>
      </c>
      <c r="AH992">
        <v>9852992</v>
      </c>
      <c r="AI992" s="151">
        <v>310128</v>
      </c>
      <c r="AJ992" s="151">
        <v>9784416</v>
      </c>
      <c r="AM992" s="212">
        <v>330624</v>
      </c>
      <c r="AN992" s="212">
        <v>9735152</v>
      </c>
      <c r="AQ992" s="221">
        <v>337488</v>
      </c>
      <c r="AR992" s="221">
        <v>9747776</v>
      </c>
      <c r="AU992" s="223">
        <v>332176</v>
      </c>
      <c r="AV992" s="223">
        <v>9781056</v>
      </c>
      <c r="AY992">
        <f>A992+1999</f>
        <v>2012</v>
      </c>
      <c r="AZ992" t="str">
        <f>VLOOKUP(B992,$BF$2:$BJ$75,4)</f>
        <v>Pine Units</v>
      </c>
      <c r="BA992" t="str">
        <f>VLOOKUP(B992,$BF$2:$BK$75,2)</f>
        <v>Okanagan</v>
      </c>
      <c r="BB992" t="str">
        <f>VLOOKUP(B992,$BF$2:$BK$75,3)</f>
        <v>Okanagan TSA</v>
      </c>
      <c r="BC992">
        <f>IF(B992&lt;40,B992,IF(VLOOKUP(B992,$BF$2:$BO$75,10,FALSE)="I",40,41))</f>
        <v>29</v>
      </c>
    </row>
    <row r="993" spans="1:55" ht="15" x14ac:dyDescent="0.25">
      <c r="A993">
        <v>13</v>
      </c>
      <c r="B993">
        <v>30</v>
      </c>
      <c r="E993">
        <v>2965008</v>
      </c>
      <c r="F993">
        <v>63181088</v>
      </c>
      <c r="I993">
        <v>357728</v>
      </c>
      <c r="J993">
        <v>59660336</v>
      </c>
      <c r="M993">
        <v>384080</v>
      </c>
      <c r="N993">
        <v>55486720</v>
      </c>
      <c r="Q993">
        <v>438208</v>
      </c>
      <c r="R993">
        <v>53095856</v>
      </c>
      <c r="U993">
        <v>389264</v>
      </c>
      <c r="V993">
        <v>47590128</v>
      </c>
      <c r="Y993">
        <v>238448</v>
      </c>
      <c r="Z993">
        <v>47485968</v>
      </c>
      <c r="AC993">
        <v>63264</v>
      </c>
      <c r="AD993">
        <v>49304032</v>
      </c>
      <c r="AG993">
        <v>17152</v>
      </c>
      <c r="AH993">
        <v>49083888</v>
      </c>
      <c r="AI993" s="151">
        <v>13024</v>
      </c>
      <c r="AJ993" s="151">
        <v>49159552</v>
      </c>
      <c r="AM993" s="212">
        <v>9664</v>
      </c>
      <c r="AN993" s="212">
        <v>49275120</v>
      </c>
      <c r="AQ993" s="221">
        <v>12896</v>
      </c>
      <c r="AR993" s="221">
        <v>49328368</v>
      </c>
      <c r="AU993" s="223">
        <v>10032</v>
      </c>
      <c r="AV993" s="223">
        <v>49282304</v>
      </c>
      <c r="AY993">
        <f>A993+1999</f>
        <v>2012</v>
      </c>
      <c r="AZ993" t="str">
        <f>VLOOKUP(B993,$BF$2:$BJ$75,4)</f>
        <v>Pine Units</v>
      </c>
      <c r="BA993" t="str">
        <f>VLOOKUP(B993,$BF$2:$BK$75,2)</f>
        <v>PrinceGeorge</v>
      </c>
      <c r="BB993" t="str">
        <f>VLOOKUP(B993,$BF$2:$BK$75,3)</f>
        <v>Prince George Forest District</v>
      </c>
      <c r="BC993">
        <f>IF(B993&lt;40,B993,IF(VLOOKUP(B993,$BF$2:$BO$75,10,FALSE)="I",40,41))</f>
        <v>30</v>
      </c>
    </row>
    <row r="994" spans="1:55" ht="15" x14ac:dyDescent="0.25">
      <c r="A994">
        <v>13</v>
      </c>
      <c r="B994">
        <v>31</v>
      </c>
      <c r="E994">
        <v>0</v>
      </c>
      <c r="F994">
        <v>0</v>
      </c>
      <c r="I994">
        <v>0</v>
      </c>
      <c r="J994">
        <v>0</v>
      </c>
      <c r="M994">
        <v>0</v>
      </c>
      <c r="N994">
        <v>0</v>
      </c>
      <c r="Q994">
        <v>0</v>
      </c>
      <c r="R994">
        <v>0</v>
      </c>
      <c r="U994">
        <v>0</v>
      </c>
      <c r="V994">
        <v>0</v>
      </c>
      <c r="Y994">
        <v>0</v>
      </c>
      <c r="Z994">
        <v>0</v>
      </c>
      <c r="AC994">
        <v>0</v>
      </c>
      <c r="AD994">
        <v>0</v>
      </c>
      <c r="AG994">
        <v>0</v>
      </c>
      <c r="AH994">
        <v>0</v>
      </c>
      <c r="AI994" s="151">
        <v>0</v>
      </c>
      <c r="AJ994" s="151">
        <v>0</v>
      </c>
      <c r="AM994" s="212">
        <v>0</v>
      </c>
      <c r="AN994" s="212">
        <v>0</v>
      </c>
      <c r="AQ994" s="221">
        <v>0</v>
      </c>
      <c r="AR994" s="221">
        <v>0</v>
      </c>
      <c r="AU994" s="223">
        <v>0</v>
      </c>
      <c r="AV994" s="223">
        <v>0</v>
      </c>
      <c r="AY994">
        <f>A994+1999</f>
        <v>2012</v>
      </c>
      <c r="AZ994" t="str">
        <f>VLOOKUP(B994,$BF$2:$BJ$75,4)</f>
        <v>Non-pine Units</v>
      </c>
      <c r="BA994" t="str">
        <f>VLOOKUP(B994,$BF$2:$BK$75,2)</f>
        <v>QueenCharlotte</v>
      </c>
      <c r="BB994" t="str">
        <f>VLOOKUP(B994,$BF$2:$BK$75,3)</f>
        <v>Queen Charlotte TSA</v>
      </c>
      <c r="BC994">
        <f>IF(B994&lt;40,B994,IF(VLOOKUP(B994,$BF$2:$BO$75,10,FALSE)="I",40,41))</f>
        <v>31</v>
      </c>
    </row>
    <row r="995" spans="1:55" ht="15" x14ac:dyDescent="0.25">
      <c r="A995">
        <v>13</v>
      </c>
      <c r="B995">
        <v>32</v>
      </c>
      <c r="E995">
        <v>1513520</v>
      </c>
      <c r="F995">
        <v>99037200</v>
      </c>
      <c r="I995">
        <v>46608</v>
      </c>
      <c r="J995">
        <v>91999776</v>
      </c>
      <c r="M995">
        <v>60448</v>
      </c>
      <c r="N995">
        <v>91309968</v>
      </c>
      <c r="Q995">
        <v>74480</v>
      </c>
      <c r="R995">
        <v>91255456</v>
      </c>
      <c r="U995">
        <v>33936</v>
      </c>
      <c r="V995">
        <v>89726416</v>
      </c>
      <c r="Y995">
        <v>24544</v>
      </c>
      <c r="Z995">
        <v>89730752</v>
      </c>
      <c r="AC995">
        <v>944</v>
      </c>
      <c r="AD995">
        <v>89750400</v>
      </c>
      <c r="AG995">
        <v>384</v>
      </c>
      <c r="AH995">
        <v>89677536</v>
      </c>
      <c r="AI995" s="151">
        <v>32</v>
      </c>
      <c r="AJ995" s="151">
        <v>89688784</v>
      </c>
      <c r="AM995" s="212">
        <v>192</v>
      </c>
      <c r="AN995" s="212">
        <v>89853088</v>
      </c>
      <c r="AQ995" s="221">
        <v>64</v>
      </c>
      <c r="AR995" s="221">
        <v>89940720</v>
      </c>
      <c r="AU995" s="223">
        <v>48</v>
      </c>
      <c r="AV995" s="223">
        <v>89791824</v>
      </c>
      <c r="AY995">
        <f>A995+1999</f>
        <v>2012</v>
      </c>
      <c r="AZ995" t="str">
        <f>VLOOKUP(B995,$BF$2:$BJ$75,4)</f>
        <v>Pine Units</v>
      </c>
      <c r="BA995" t="str">
        <f>VLOOKUP(B995,$BF$2:$BK$75,2)</f>
        <v>Quesnel</v>
      </c>
      <c r="BB995" t="str">
        <f>VLOOKUP(B995,$BF$2:$BK$75,3)</f>
        <v>Quesnel TSA</v>
      </c>
      <c r="BC995">
        <f>IF(B995&lt;40,B995,IF(VLOOKUP(B995,$BF$2:$BO$75,10,FALSE)="I",40,41))</f>
        <v>32</v>
      </c>
    </row>
    <row r="996" spans="1:55" ht="15" x14ac:dyDescent="0.25">
      <c r="A996">
        <v>13</v>
      </c>
      <c r="B996">
        <v>33</v>
      </c>
      <c r="E996">
        <v>9824</v>
      </c>
      <c r="F996">
        <v>22912</v>
      </c>
      <c r="I996">
        <v>22352</v>
      </c>
      <c r="J996">
        <v>111472</v>
      </c>
      <c r="M996">
        <v>20048</v>
      </c>
      <c r="N996">
        <v>81488</v>
      </c>
      <c r="Q996">
        <v>24816</v>
      </c>
      <c r="R996">
        <v>64160</v>
      </c>
      <c r="U996">
        <v>21552</v>
      </c>
      <c r="V996">
        <v>54704</v>
      </c>
      <c r="Y996">
        <v>11568</v>
      </c>
      <c r="Z996">
        <v>34224</v>
      </c>
      <c r="AC996">
        <v>3472</v>
      </c>
      <c r="AD996">
        <v>17056</v>
      </c>
      <c r="AG996">
        <v>2128</v>
      </c>
      <c r="AH996">
        <v>11680</v>
      </c>
      <c r="AI996" s="151">
        <v>992</v>
      </c>
      <c r="AJ996" s="151">
        <v>10048</v>
      </c>
      <c r="AM996" s="212">
        <v>1200</v>
      </c>
      <c r="AN996" s="212">
        <v>12304</v>
      </c>
      <c r="AQ996" s="221">
        <v>352</v>
      </c>
      <c r="AR996" s="221">
        <v>10784</v>
      </c>
      <c r="AU996" s="223">
        <v>912</v>
      </c>
      <c r="AV996" s="223">
        <v>10448</v>
      </c>
      <c r="AY996">
        <f>A996+1999</f>
        <v>2012</v>
      </c>
      <c r="AZ996" t="str">
        <f>VLOOKUP(B996,$BF$2:$BJ$75,4)</f>
        <v>Non-pine Units</v>
      </c>
      <c r="BA996" t="str">
        <f>VLOOKUP(B996,$BF$2:$BK$75,2)</f>
        <v>Revelstoke</v>
      </c>
      <c r="BB996" t="str">
        <f>VLOOKUP(B996,$BF$2:$BK$75,3)</f>
        <v>Revelstoke TSA</v>
      </c>
      <c r="BC996">
        <f>IF(B996&lt;40,B996,IF(VLOOKUP(B996,$BF$2:$BO$75,10,FALSE)="I",40,41))</f>
        <v>33</v>
      </c>
    </row>
    <row r="997" spans="1:55" ht="15" x14ac:dyDescent="0.25">
      <c r="A997">
        <v>13</v>
      </c>
      <c r="B997">
        <v>34</v>
      </c>
      <c r="E997">
        <v>477360</v>
      </c>
      <c r="F997">
        <v>3904496</v>
      </c>
      <c r="I997">
        <v>281808</v>
      </c>
      <c r="J997">
        <v>4694816</v>
      </c>
      <c r="M997">
        <v>408048</v>
      </c>
      <c r="N997">
        <v>4067024</v>
      </c>
      <c r="Q997">
        <v>431104</v>
      </c>
      <c r="R997">
        <v>3737888</v>
      </c>
      <c r="U997">
        <v>423008</v>
      </c>
      <c r="V997">
        <v>3175232</v>
      </c>
      <c r="Y997">
        <v>351360</v>
      </c>
      <c r="Z997">
        <v>2868512</v>
      </c>
      <c r="AC997">
        <v>184848</v>
      </c>
      <c r="AD997">
        <v>2554064</v>
      </c>
      <c r="AG997">
        <v>294032</v>
      </c>
      <c r="AH997">
        <v>2814688</v>
      </c>
      <c r="AI997" s="151">
        <v>177744</v>
      </c>
      <c r="AJ997" s="151">
        <v>2731872</v>
      </c>
      <c r="AM997" s="212">
        <v>183776</v>
      </c>
      <c r="AN997" s="212">
        <v>2736912</v>
      </c>
      <c r="AQ997" s="221">
        <v>183136</v>
      </c>
      <c r="AR997" s="221">
        <v>2715440</v>
      </c>
      <c r="AU997" s="223">
        <v>188736</v>
      </c>
      <c r="AV997" s="223">
        <v>2777744</v>
      </c>
      <c r="AY997">
        <f>A997+1999</f>
        <v>2012</v>
      </c>
      <c r="AZ997" t="str">
        <f>VLOOKUP(B997,$BF$2:$BJ$75,4)</f>
        <v>Pine Units</v>
      </c>
      <c r="BA997" t="str">
        <f>VLOOKUP(B997,$BF$2:$BK$75,2)</f>
        <v>RobsonValley</v>
      </c>
      <c r="BB997" t="str">
        <f>VLOOKUP(B997,$BF$2:$BK$75,3)</f>
        <v>Robson Valley TSA</v>
      </c>
      <c r="BC997">
        <f>IF(B997&lt;40,B997,IF(VLOOKUP(B997,$BF$2:$BO$75,10,FALSE)="I",40,41))</f>
        <v>34</v>
      </c>
    </row>
    <row r="998" spans="1:55" ht="15" x14ac:dyDescent="0.25">
      <c r="A998">
        <v>13</v>
      </c>
      <c r="B998">
        <v>35</v>
      </c>
      <c r="E998">
        <v>4496</v>
      </c>
      <c r="F998">
        <v>42528</v>
      </c>
      <c r="I998">
        <v>41248</v>
      </c>
      <c r="J998">
        <v>410336</v>
      </c>
      <c r="M998">
        <v>32640</v>
      </c>
      <c r="N998">
        <v>468800</v>
      </c>
      <c r="Q998">
        <v>37056</v>
      </c>
      <c r="R998">
        <v>423824</v>
      </c>
      <c r="U998">
        <v>26448</v>
      </c>
      <c r="V998">
        <v>359792</v>
      </c>
      <c r="Y998">
        <v>25200</v>
      </c>
      <c r="Z998">
        <v>341776</v>
      </c>
      <c r="AC998">
        <v>11728</v>
      </c>
      <c r="AD998">
        <v>291728</v>
      </c>
      <c r="AG998">
        <v>6256</v>
      </c>
      <c r="AH998">
        <v>290416</v>
      </c>
      <c r="AI998" s="151">
        <v>4896</v>
      </c>
      <c r="AJ998" s="151">
        <v>280352</v>
      </c>
      <c r="AM998" s="212">
        <v>3184</v>
      </c>
      <c r="AN998" s="212">
        <v>286560</v>
      </c>
      <c r="AQ998" s="221">
        <v>4176</v>
      </c>
      <c r="AR998" s="221">
        <v>284416</v>
      </c>
      <c r="AU998" s="223">
        <v>3728</v>
      </c>
      <c r="AV998" s="223">
        <v>289296</v>
      </c>
      <c r="AY998">
        <f>A998+1999</f>
        <v>2012</v>
      </c>
      <c r="AZ998" t="str">
        <f>VLOOKUP(B998,$BF$2:$BJ$75,4)</f>
        <v>Non-pine Units</v>
      </c>
      <c r="BA998" t="str">
        <f>VLOOKUP(B998,$BF$2:$BK$75,2)</f>
        <v>Soo</v>
      </c>
      <c r="BB998" t="str">
        <f>VLOOKUP(B998,$BF$2:$BK$75,3)</f>
        <v>Soo TSA</v>
      </c>
      <c r="BC998">
        <f>IF(B998&lt;40,B998,IF(VLOOKUP(B998,$BF$2:$BO$75,10,FALSE)="I",40,41))</f>
        <v>35</v>
      </c>
    </row>
    <row r="999" spans="1:55" ht="15" x14ac:dyDescent="0.25">
      <c r="A999">
        <v>13</v>
      </c>
      <c r="B999">
        <v>36</v>
      </c>
      <c r="E999">
        <v>0</v>
      </c>
      <c r="F999">
        <v>0</v>
      </c>
      <c r="I999">
        <v>0</v>
      </c>
      <c r="J999">
        <v>0</v>
      </c>
      <c r="M999">
        <v>0</v>
      </c>
      <c r="N999">
        <v>0</v>
      </c>
      <c r="Q999">
        <v>0</v>
      </c>
      <c r="R999">
        <v>0</v>
      </c>
      <c r="U999">
        <v>0</v>
      </c>
      <c r="V999">
        <v>0</v>
      </c>
      <c r="Y999">
        <v>0</v>
      </c>
      <c r="Z999">
        <v>0</v>
      </c>
      <c r="AC999">
        <v>0</v>
      </c>
      <c r="AD999">
        <v>0</v>
      </c>
      <c r="AG999">
        <v>0</v>
      </c>
      <c r="AH999">
        <v>0</v>
      </c>
      <c r="AI999" s="151">
        <v>0</v>
      </c>
      <c r="AJ999" s="151">
        <v>0</v>
      </c>
      <c r="AM999" s="212">
        <v>0</v>
      </c>
      <c r="AN999" s="212">
        <v>0</v>
      </c>
      <c r="AQ999" s="221">
        <v>0</v>
      </c>
      <c r="AR999" s="221">
        <v>0</v>
      </c>
      <c r="AU999" s="223">
        <v>0</v>
      </c>
      <c r="AV999" s="223">
        <v>0</v>
      </c>
      <c r="AY999">
        <f>A999+1999</f>
        <v>2012</v>
      </c>
      <c r="AZ999" t="str">
        <f>VLOOKUP(B999,$BF$2:$BJ$75,4)</f>
        <v>Non-pine Units</v>
      </c>
      <c r="BA999" t="str">
        <f>VLOOKUP(B999,$BF$2:$BK$75,2)</f>
        <v>Strathcona</v>
      </c>
      <c r="BB999" t="str">
        <f>VLOOKUP(B999,$BF$2:$BK$75,3)</f>
        <v>Strathcona TSA</v>
      </c>
      <c r="BC999">
        <f>IF(B999&lt;40,B999,IF(VLOOKUP(B999,$BF$2:$BO$75,10,FALSE)="I",40,41))</f>
        <v>36</v>
      </c>
    </row>
    <row r="1000" spans="1:55" ht="15" x14ac:dyDescent="0.25">
      <c r="A1000">
        <v>13</v>
      </c>
      <c r="B1000">
        <v>37</v>
      </c>
      <c r="E1000">
        <v>0</v>
      </c>
      <c r="F1000">
        <v>0</v>
      </c>
      <c r="I1000">
        <v>2144</v>
      </c>
      <c r="J1000">
        <v>5248</v>
      </c>
      <c r="M1000">
        <v>1168</v>
      </c>
      <c r="N1000">
        <v>10736</v>
      </c>
      <c r="Q1000">
        <v>1888</v>
      </c>
      <c r="R1000">
        <v>7728</v>
      </c>
      <c r="U1000">
        <v>1472</v>
      </c>
      <c r="V1000">
        <v>4896</v>
      </c>
      <c r="Y1000">
        <v>1392</v>
      </c>
      <c r="Z1000">
        <v>4128</v>
      </c>
      <c r="AC1000">
        <v>416</v>
      </c>
      <c r="AD1000">
        <v>1552</v>
      </c>
      <c r="AG1000">
        <v>384</v>
      </c>
      <c r="AH1000">
        <v>1200</v>
      </c>
      <c r="AI1000" s="151">
        <v>320</v>
      </c>
      <c r="AJ1000" s="151">
        <v>1136</v>
      </c>
      <c r="AM1000" s="212">
        <v>352</v>
      </c>
      <c r="AN1000" s="212">
        <v>1168</v>
      </c>
      <c r="AQ1000" s="221">
        <v>320</v>
      </c>
      <c r="AR1000" s="221">
        <v>1136</v>
      </c>
      <c r="AU1000" s="223">
        <v>288</v>
      </c>
      <c r="AV1000" s="223">
        <v>1120</v>
      </c>
      <c r="AY1000">
        <f>A1000+1999</f>
        <v>2012</v>
      </c>
      <c r="AZ1000" t="str">
        <f>VLOOKUP(B1000,$BF$2:$BJ$75,4)</f>
        <v>Non-pine Units</v>
      </c>
      <c r="BA1000" t="str">
        <f>VLOOKUP(B1000,$BF$2:$BK$75,2)</f>
        <v>SunshineCoast</v>
      </c>
      <c r="BB1000" t="str">
        <f>VLOOKUP(B1000,$BF$2:$BK$75,3)</f>
        <v>Sunshine Coast TSA</v>
      </c>
      <c r="BC1000">
        <f>IF(B1000&lt;40,B1000,IF(VLOOKUP(B1000,$BF$2:$BO$75,10,FALSE)="I",40,41))</f>
        <v>37</v>
      </c>
    </row>
    <row r="1001" spans="1:55" ht="15" x14ac:dyDescent="0.25">
      <c r="A1001">
        <v>13</v>
      </c>
      <c r="B1001">
        <v>38</v>
      </c>
      <c r="E1001">
        <v>2282640</v>
      </c>
      <c r="F1001">
        <v>84472672</v>
      </c>
      <c r="I1001">
        <v>119008</v>
      </c>
      <c r="J1001">
        <v>79218768</v>
      </c>
      <c r="M1001">
        <v>166992</v>
      </c>
      <c r="N1001">
        <v>75301808</v>
      </c>
      <c r="Q1001">
        <v>171632</v>
      </c>
      <c r="R1001">
        <v>74420528</v>
      </c>
      <c r="U1001">
        <v>51952</v>
      </c>
      <c r="V1001">
        <v>70428416</v>
      </c>
      <c r="Y1001">
        <v>32480</v>
      </c>
      <c r="Z1001">
        <v>70943984</v>
      </c>
      <c r="AC1001">
        <v>3008</v>
      </c>
      <c r="AD1001">
        <v>71620560</v>
      </c>
      <c r="AG1001">
        <v>1488</v>
      </c>
      <c r="AH1001">
        <v>71333968</v>
      </c>
      <c r="AI1001" s="151">
        <v>576</v>
      </c>
      <c r="AJ1001" s="151">
        <v>71365728</v>
      </c>
      <c r="AM1001" s="212">
        <v>3168</v>
      </c>
      <c r="AN1001" s="212">
        <v>71271200</v>
      </c>
      <c r="AQ1001" s="221">
        <v>1840</v>
      </c>
      <c r="AR1001" s="221">
        <v>71259392</v>
      </c>
      <c r="AU1001" s="223">
        <v>2320</v>
      </c>
      <c r="AV1001" s="223">
        <v>71238128</v>
      </c>
      <c r="AY1001">
        <f>A1001+1999</f>
        <v>2012</v>
      </c>
      <c r="AZ1001" t="str">
        <f>VLOOKUP(B1001,$BF$2:$BJ$75,4)</f>
        <v>Pine Units</v>
      </c>
      <c r="BA1001" t="str">
        <f>VLOOKUP(B1001,$BF$2:$BK$75,2)</f>
        <v>Vanderhoof</v>
      </c>
      <c r="BB1001" t="str">
        <f>VLOOKUP(B1001,$BF$2:$BK$75,3)</f>
        <v>Vanderhoof Forest District</v>
      </c>
      <c r="BC1001">
        <f>IF(B1001&lt;40,B1001,IF(VLOOKUP(B1001,$BF$2:$BO$75,10,FALSE)="I",40,41))</f>
        <v>38</v>
      </c>
    </row>
    <row r="1002" spans="1:55" ht="15" x14ac:dyDescent="0.25">
      <c r="A1002">
        <v>13</v>
      </c>
      <c r="B1002">
        <v>39</v>
      </c>
      <c r="E1002">
        <v>5715168</v>
      </c>
      <c r="F1002">
        <v>113136816</v>
      </c>
      <c r="I1002">
        <v>2345312</v>
      </c>
      <c r="J1002">
        <v>111570496</v>
      </c>
      <c r="M1002">
        <v>1778928</v>
      </c>
      <c r="N1002">
        <v>109442512</v>
      </c>
      <c r="Q1002">
        <v>1261792</v>
      </c>
      <c r="R1002">
        <v>110223504</v>
      </c>
      <c r="U1002">
        <v>1492832</v>
      </c>
      <c r="V1002">
        <v>93018496</v>
      </c>
      <c r="Y1002">
        <v>736464</v>
      </c>
      <c r="Z1002">
        <v>89386448</v>
      </c>
      <c r="AC1002">
        <v>68656</v>
      </c>
      <c r="AD1002">
        <v>86907120</v>
      </c>
      <c r="AG1002">
        <v>24448</v>
      </c>
      <c r="AH1002">
        <v>86434752</v>
      </c>
      <c r="AI1002" s="151">
        <v>35584</v>
      </c>
      <c r="AJ1002" s="151">
        <v>86446384</v>
      </c>
      <c r="AM1002" s="212">
        <v>37232</v>
      </c>
      <c r="AN1002" s="212">
        <v>86149408</v>
      </c>
      <c r="AQ1002" s="221">
        <v>38304</v>
      </c>
      <c r="AR1002" s="221">
        <v>86203424</v>
      </c>
      <c r="AU1002" s="223">
        <v>35248</v>
      </c>
      <c r="AV1002" s="223">
        <v>86167120</v>
      </c>
      <c r="AY1002">
        <f>A1002+1999</f>
        <v>2012</v>
      </c>
      <c r="AZ1002" t="str">
        <f>VLOOKUP(B1002,$BF$2:$BJ$75,4)</f>
        <v>Pine Units</v>
      </c>
      <c r="BA1002" t="str">
        <f>VLOOKUP(B1002,$BF$2:$BK$75,2)</f>
        <v>WilliamsLake</v>
      </c>
      <c r="BB1002" t="str">
        <f>VLOOKUP(B1002,$BF$2:$BK$75,3)</f>
        <v>Williams Lake TSA</v>
      </c>
      <c r="BC1002">
        <f>IF(B1002&lt;40,B1002,IF(VLOOKUP(B1002,$BF$2:$BO$75,10,FALSE)="I",40,41))</f>
        <v>39</v>
      </c>
    </row>
    <row r="1003" spans="1:55" ht="15" x14ac:dyDescent="0.25">
      <c r="A1003">
        <v>13</v>
      </c>
      <c r="B1003">
        <v>40</v>
      </c>
      <c r="E1003">
        <v>398928</v>
      </c>
      <c r="F1003">
        <v>3513744</v>
      </c>
      <c r="I1003">
        <v>49472</v>
      </c>
      <c r="J1003">
        <v>4633952</v>
      </c>
      <c r="M1003">
        <v>62384</v>
      </c>
      <c r="N1003">
        <v>3959248</v>
      </c>
      <c r="Q1003">
        <v>46640</v>
      </c>
      <c r="R1003">
        <v>3663392</v>
      </c>
      <c r="U1003">
        <v>63456</v>
      </c>
      <c r="V1003">
        <v>3231616</v>
      </c>
      <c r="Y1003">
        <v>26464</v>
      </c>
      <c r="Z1003">
        <v>2896384</v>
      </c>
      <c r="AC1003">
        <v>256</v>
      </c>
      <c r="AD1003">
        <v>2817536</v>
      </c>
      <c r="AG1003">
        <v>48</v>
      </c>
      <c r="AH1003">
        <v>2788208</v>
      </c>
      <c r="AI1003" s="151">
        <v>0</v>
      </c>
      <c r="AJ1003" s="151">
        <v>2758816</v>
      </c>
      <c r="AM1003" s="212">
        <v>0</v>
      </c>
      <c r="AN1003" s="212">
        <v>2744304</v>
      </c>
      <c r="AQ1003" s="221">
        <v>0</v>
      </c>
      <c r="AR1003" s="221">
        <v>2754480</v>
      </c>
      <c r="AU1003" s="223">
        <v>0</v>
      </c>
      <c r="AV1003" s="223">
        <v>2720768</v>
      </c>
      <c r="AY1003">
        <f>A1003+1999</f>
        <v>2012</v>
      </c>
      <c r="AZ1003" t="str">
        <f>VLOOKUP(B1003,$BF$2:$BJ$75,4)</f>
        <v>Interior TFLs</v>
      </c>
      <c r="BA1003" t="str">
        <f>VLOOKUP(B1003,$BF$2:$BK$75,2)</f>
        <v>InteriorTFLs</v>
      </c>
      <c r="BB1003" t="str">
        <f>VLOOKUP(B1003,$BF$2:$BK$75,3)</f>
        <v>Interior TFLs</v>
      </c>
      <c r="BC1003">
        <f>IF(B1003&lt;40,B1003,IF(VLOOKUP(B1003,$BF$2:$BO$75,10,FALSE)="I",40,41))</f>
        <v>40</v>
      </c>
    </row>
    <row r="1004" spans="1:55" ht="15" x14ac:dyDescent="0.25">
      <c r="A1004">
        <v>13</v>
      </c>
      <c r="B1004">
        <v>40</v>
      </c>
      <c r="E1004">
        <v>69664</v>
      </c>
      <c r="F1004">
        <v>1123616</v>
      </c>
      <c r="I1004">
        <v>21840</v>
      </c>
      <c r="J1004">
        <v>1006384</v>
      </c>
      <c r="M1004">
        <v>28112</v>
      </c>
      <c r="N1004">
        <v>997040</v>
      </c>
      <c r="Q1004">
        <v>25888</v>
      </c>
      <c r="R1004">
        <v>893904</v>
      </c>
      <c r="U1004">
        <v>13984</v>
      </c>
      <c r="V1004">
        <v>797792</v>
      </c>
      <c r="Y1004">
        <v>13584</v>
      </c>
      <c r="Z1004">
        <v>780096</v>
      </c>
      <c r="AC1004">
        <v>5760</v>
      </c>
      <c r="AD1004">
        <v>802336</v>
      </c>
      <c r="AG1004">
        <v>224</v>
      </c>
      <c r="AH1004">
        <v>746896</v>
      </c>
      <c r="AI1004" s="151">
        <v>0</v>
      </c>
      <c r="AJ1004" s="151">
        <v>749712</v>
      </c>
      <c r="AM1004" s="212">
        <v>0</v>
      </c>
      <c r="AN1004" s="212">
        <v>701504</v>
      </c>
      <c r="AQ1004" s="221">
        <v>0</v>
      </c>
      <c r="AR1004" s="221">
        <v>707888</v>
      </c>
      <c r="AU1004" s="223">
        <v>0</v>
      </c>
      <c r="AV1004" s="223">
        <v>706432</v>
      </c>
      <c r="AY1004">
        <f>A1004+1999</f>
        <v>2012</v>
      </c>
      <c r="AZ1004" t="str">
        <f>VLOOKUP(B1004,$BF$2:$BJ$75,4)</f>
        <v>Interior TFLs</v>
      </c>
      <c r="BA1004" t="str">
        <f>VLOOKUP(B1004,$BF$2:$BK$75,2)</f>
        <v>InteriorTFLs</v>
      </c>
      <c r="BB1004" t="str">
        <f>VLOOKUP(B1004,$BF$2:$BK$75,3)</f>
        <v>Interior TFLs</v>
      </c>
      <c r="BC1004">
        <f>IF(B1004&lt;40,B1004,IF(VLOOKUP(B1004,$BF$2:$BO$75,10,FALSE)="I",40,41))</f>
        <v>40</v>
      </c>
    </row>
    <row r="1005" spans="1:55" ht="15" x14ac:dyDescent="0.25">
      <c r="A1005">
        <v>13</v>
      </c>
      <c r="B1005">
        <v>40</v>
      </c>
      <c r="E1005">
        <v>14960</v>
      </c>
      <c r="F1005">
        <v>43952</v>
      </c>
      <c r="I1005">
        <v>13104</v>
      </c>
      <c r="J1005">
        <v>118384</v>
      </c>
      <c r="M1005">
        <v>16944</v>
      </c>
      <c r="N1005">
        <v>101296</v>
      </c>
      <c r="Q1005">
        <v>8992</v>
      </c>
      <c r="R1005">
        <v>93728</v>
      </c>
      <c r="U1005">
        <v>19888</v>
      </c>
      <c r="V1005">
        <v>102128</v>
      </c>
      <c r="Y1005">
        <v>5600</v>
      </c>
      <c r="Z1005">
        <v>54608</v>
      </c>
      <c r="AC1005">
        <v>816</v>
      </c>
      <c r="AD1005">
        <v>48112</v>
      </c>
      <c r="AG1005">
        <v>0</v>
      </c>
      <c r="AH1005">
        <v>52192</v>
      </c>
      <c r="AI1005" s="151">
        <v>0</v>
      </c>
      <c r="AJ1005" s="151">
        <v>48768</v>
      </c>
      <c r="AM1005" s="212">
        <v>0</v>
      </c>
      <c r="AN1005" s="212">
        <v>51616</v>
      </c>
      <c r="AQ1005" s="221">
        <v>0</v>
      </c>
      <c r="AR1005" s="221">
        <v>53568</v>
      </c>
      <c r="AU1005" s="223">
        <v>0</v>
      </c>
      <c r="AV1005" s="223">
        <v>50224</v>
      </c>
      <c r="AY1005">
        <f>A1005+1999</f>
        <v>2012</v>
      </c>
      <c r="AZ1005" t="str">
        <f>VLOOKUP(B1005,$BF$2:$BJ$75,4)</f>
        <v>Interior TFLs</v>
      </c>
      <c r="BA1005" t="str">
        <f>VLOOKUP(B1005,$BF$2:$BK$75,2)</f>
        <v>InteriorTFLs</v>
      </c>
      <c r="BB1005" t="str">
        <f>VLOOKUP(B1005,$BF$2:$BK$75,3)</f>
        <v>Interior TFLs</v>
      </c>
      <c r="BC1005">
        <f>IF(B1005&lt;40,B1005,IF(VLOOKUP(B1005,$BF$2:$BO$75,10,FALSE)="I",40,41))</f>
        <v>40</v>
      </c>
    </row>
    <row r="1006" spans="1:55" ht="15" x14ac:dyDescent="0.25">
      <c r="A1006">
        <v>13</v>
      </c>
      <c r="B1006">
        <v>40</v>
      </c>
      <c r="E1006">
        <v>163776</v>
      </c>
      <c r="F1006">
        <v>2079488</v>
      </c>
      <c r="I1006">
        <v>14064</v>
      </c>
      <c r="J1006">
        <v>2342784</v>
      </c>
      <c r="M1006">
        <v>28320</v>
      </c>
      <c r="N1006">
        <v>2094608</v>
      </c>
      <c r="Q1006">
        <v>41312</v>
      </c>
      <c r="R1006">
        <v>1896960</v>
      </c>
      <c r="U1006">
        <v>38512</v>
      </c>
      <c r="V1006">
        <v>1639360</v>
      </c>
      <c r="Y1006">
        <v>33072</v>
      </c>
      <c r="Z1006">
        <v>1614032</v>
      </c>
      <c r="AC1006">
        <v>32</v>
      </c>
      <c r="AD1006">
        <v>1527648</v>
      </c>
      <c r="AG1006">
        <v>224</v>
      </c>
      <c r="AH1006">
        <v>1450240</v>
      </c>
      <c r="AI1006" s="151">
        <v>0</v>
      </c>
      <c r="AJ1006" s="151">
        <v>1452944</v>
      </c>
      <c r="AM1006" s="212">
        <v>0</v>
      </c>
      <c r="AN1006" s="212">
        <v>1438720</v>
      </c>
      <c r="AQ1006" s="221">
        <v>0</v>
      </c>
      <c r="AR1006" s="221">
        <v>1430176</v>
      </c>
      <c r="AU1006" s="223">
        <v>0</v>
      </c>
      <c r="AV1006" s="223">
        <v>1416528</v>
      </c>
      <c r="AY1006">
        <f>A1006+1999</f>
        <v>2012</v>
      </c>
      <c r="AZ1006" t="str">
        <f>VLOOKUP(B1006,$BF$2:$BJ$75,4)</f>
        <v>Interior TFLs</v>
      </c>
      <c r="BA1006" t="str">
        <f>VLOOKUP(B1006,$BF$2:$BK$75,2)</f>
        <v>InteriorTFLs</v>
      </c>
      <c r="BB1006" t="str">
        <f>VLOOKUP(B1006,$BF$2:$BK$75,3)</f>
        <v>Interior TFLs</v>
      </c>
      <c r="BC1006">
        <f>IF(B1006&lt;40,B1006,IF(VLOOKUP(B1006,$BF$2:$BO$75,10,FALSE)="I",40,41))</f>
        <v>40</v>
      </c>
    </row>
    <row r="1007" spans="1:55" ht="15" x14ac:dyDescent="0.25">
      <c r="A1007">
        <v>13</v>
      </c>
      <c r="B1007">
        <v>40</v>
      </c>
      <c r="E1007">
        <v>0</v>
      </c>
      <c r="F1007">
        <v>0</v>
      </c>
      <c r="I1007">
        <v>2160</v>
      </c>
      <c r="J1007">
        <v>17072</v>
      </c>
      <c r="M1007">
        <v>5792</v>
      </c>
      <c r="N1007">
        <v>21632</v>
      </c>
      <c r="Q1007">
        <v>1008</v>
      </c>
      <c r="R1007">
        <v>13952</v>
      </c>
      <c r="U1007">
        <v>11312</v>
      </c>
      <c r="V1007">
        <v>50112</v>
      </c>
      <c r="Y1007">
        <v>5968</v>
      </c>
      <c r="Z1007">
        <v>31456</v>
      </c>
      <c r="AC1007">
        <v>3872</v>
      </c>
      <c r="AD1007">
        <v>25104</v>
      </c>
      <c r="AG1007">
        <v>976</v>
      </c>
      <c r="AH1007">
        <v>21504</v>
      </c>
      <c r="AI1007" s="151">
        <v>0</v>
      </c>
      <c r="AJ1007" s="151">
        <v>20848</v>
      </c>
      <c r="AM1007" s="212">
        <v>0</v>
      </c>
      <c r="AN1007" s="212">
        <v>20720</v>
      </c>
      <c r="AQ1007" s="221">
        <v>0</v>
      </c>
      <c r="AR1007" s="221">
        <v>20528</v>
      </c>
      <c r="AU1007" s="223">
        <v>0</v>
      </c>
      <c r="AV1007" s="223">
        <v>19520</v>
      </c>
      <c r="AY1007">
        <f>A1007+1999</f>
        <v>2012</v>
      </c>
      <c r="AZ1007" t="str">
        <f>VLOOKUP(B1007,$BF$2:$BJ$75,4)</f>
        <v>Interior TFLs</v>
      </c>
      <c r="BA1007" t="str">
        <f>VLOOKUP(B1007,$BF$2:$BK$75,2)</f>
        <v>InteriorTFLs</v>
      </c>
      <c r="BB1007" t="str">
        <f>VLOOKUP(B1007,$BF$2:$BK$75,3)</f>
        <v>Interior TFLs</v>
      </c>
      <c r="BC1007">
        <f>IF(B1007&lt;40,B1007,IF(VLOOKUP(B1007,$BF$2:$BO$75,10,FALSE)="I",40,41))</f>
        <v>40</v>
      </c>
    </row>
    <row r="1008" spans="1:55" ht="15" x14ac:dyDescent="0.25">
      <c r="A1008">
        <v>13</v>
      </c>
      <c r="B1008">
        <v>40</v>
      </c>
      <c r="E1008">
        <v>16832</v>
      </c>
      <c r="F1008">
        <v>1699392</v>
      </c>
      <c r="I1008">
        <v>1344</v>
      </c>
      <c r="J1008">
        <v>1663024</v>
      </c>
      <c r="M1008">
        <v>3632</v>
      </c>
      <c r="N1008">
        <v>1579472</v>
      </c>
      <c r="Q1008">
        <v>2416</v>
      </c>
      <c r="R1008">
        <v>1558064</v>
      </c>
      <c r="U1008">
        <v>864</v>
      </c>
      <c r="V1008">
        <v>1509888</v>
      </c>
      <c r="Y1008">
        <v>96</v>
      </c>
      <c r="Z1008">
        <v>1554336</v>
      </c>
      <c r="AC1008">
        <v>288</v>
      </c>
      <c r="AD1008">
        <v>1554304</v>
      </c>
      <c r="AG1008">
        <v>0</v>
      </c>
      <c r="AH1008">
        <v>1448608</v>
      </c>
      <c r="AI1008" s="151">
        <v>0</v>
      </c>
      <c r="AJ1008" s="151">
        <v>1438144</v>
      </c>
      <c r="AM1008" s="212">
        <v>0</v>
      </c>
      <c r="AN1008" s="212">
        <v>1357120</v>
      </c>
      <c r="AQ1008" s="221">
        <v>0</v>
      </c>
      <c r="AR1008" s="221">
        <v>1334272</v>
      </c>
      <c r="AU1008" s="223">
        <v>0</v>
      </c>
      <c r="AV1008" s="223">
        <v>1331328</v>
      </c>
      <c r="AY1008">
        <f>A1008+1999</f>
        <v>2012</v>
      </c>
      <c r="AZ1008" t="str">
        <f>VLOOKUP(B1008,$BF$2:$BJ$75,4)</f>
        <v>Interior TFLs</v>
      </c>
      <c r="BA1008" t="str">
        <f>VLOOKUP(B1008,$BF$2:$BK$75,2)</f>
        <v>InteriorTFLs</v>
      </c>
      <c r="BB1008" t="str">
        <f>VLOOKUP(B1008,$BF$2:$BK$75,3)</f>
        <v>Interior TFLs</v>
      </c>
      <c r="BC1008">
        <f>IF(B1008&lt;40,B1008,IF(VLOOKUP(B1008,$BF$2:$BO$75,10,FALSE)="I",40,41))</f>
        <v>40</v>
      </c>
    </row>
    <row r="1009" spans="1:55" ht="15" x14ac:dyDescent="0.25">
      <c r="A1009">
        <v>13</v>
      </c>
      <c r="B1009">
        <v>40</v>
      </c>
      <c r="E1009">
        <v>333376</v>
      </c>
      <c r="F1009">
        <v>14667328</v>
      </c>
      <c r="I1009">
        <v>10560</v>
      </c>
      <c r="J1009">
        <v>15191984</v>
      </c>
      <c r="M1009">
        <v>42688</v>
      </c>
      <c r="N1009">
        <v>14492544</v>
      </c>
      <c r="Q1009">
        <v>38368</v>
      </c>
      <c r="R1009">
        <v>13996544</v>
      </c>
      <c r="U1009">
        <v>23104</v>
      </c>
      <c r="V1009">
        <v>13218176</v>
      </c>
      <c r="Y1009">
        <v>8256</v>
      </c>
      <c r="Z1009">
        <v>13383856</v>
      </c>
      <c r="AC1009">
        <v>1312</v>
      </c>
      <c r="AD1009">
        <v>13293072</v>
      </c>
      <c r="AG1009">
        <v>0</v>
      </c>
      <c r="AH1009">
        <v>12969408</v>
      </c>
      <c r="AI1009" s="151">
        <v>0</v>
      </c>
      <c r="AJ1009" s="151">
        <v>12986512</v>
      </c>
      <c r="AM1009" s="212">
        <v>0</v>
      </c>
      <c r="AN1009" s="212">
        <v>12866768</v>
      </c>
      <c r="AQ1009" s="221">
        <v>0</v>
      </c>
      <c r="AR1009" s="221">
        <v>12871312</v>
      </c>
      <c r="AU1009" s="223">
        <v>0</v>
      </c>
      <c r="AV1009" s="223">
        <v>12899104</v>
      </c>
      <c r="AY1009">
        <f>A1009+1999</f>
        <v>2012</v>
      </c>
      <c r="AZ1009" t="str">
        <f>VLOOKUP(B1009,$BF$2:$BJ$75,4)</f>
        <v>Interior TFLs</v>
      </c>
      <c r="BA1009" t="str">
        <f>VLOOKUP(B1009,$BF$2:$BK$75,2)</f>
        <v>InteriorTFLs</v>
      </c>
      <c r="BB1009" t="str">
        <f>VLOOKUP(B1009,$BF$2:$BK$75,3)</f>
        <v>Interior TFLs</v>
      </c>
      <c r="BC1009">
        <f>IF(B1009&lt;40,B1009,IF(VLOOKUP(B1009,$BF$2:$BO$75,10,FALSE)="I",40,41))</f>
        <v>40</v>
      </c>
    </row>
    <row r="1010" spans="1:55" ht="15" x14ac:dyDescent="0.25">
      <c r="A1010">
        <v>13</v>
      </c>
      <c r="B1010">
        <v>40</v>
      </c>
      <c r="E1010">
        <v>71712</v>
      </c>
      <c r="F1010">
        <v>3331744</v>
      </c>
      <c r="I1010">
        <v>7632</v>
      </c>
      <c r="J1010">
        <v>3431008</v>
      </c>
      <c r="M1010">
        <v>8368</v>
      </c>
      <c r="N1010">
        <v>3186816</v>
      </c>
      <c r="Q1010">
        <v>7264</v>
      </c>
      <c r="R1010">
        <v>3146704</v>
      </c>
      <c r="U1010">
        <v>1872</v>
      </c>
      <c r="V1010">
        <v>2790256</v>
      </c>
      <c r="Y1010">
        <v>800</v>
      </c>
      <c r="Z1010">
        <v>2888848</v>
      </c>
      <c r="AC1010">
        <v>592</v>
      </c>
      <c r="AD1010">
        <v>2896832</v>
      </c>
      <c r="AG1010">
        <v>0</v>
      </c>
      <c r="AH1010">
        <v>2816112</v>
      </c>
      <c r="AI1010" s="151">
        <v>0</v>
      </c>
      <c r="AJ1010" s="151">
        <v>2790064</v>
      </c>
      <c r="AM1010" s="212">
        <v>0</v>
      </c>
      <c r="AN1010" s="212">
        <v>2724704</v>
      </c>
      <c r="AQ1010" s="221">
        <v>0</v>
      </c>
      <c r="AR1010" s="221">
        <v>2731456</v>
      </c>
      <c r="AU1010" s="223">
        <v>0</v>
      </c>
      <c r="AV1010" s="223">
        <v>2740672</v>
      </c>
      <c r="AY1010">
        <f>A1010+1999</f>
        <v>2012</v>
      </c>
      <c r="AZ1010" t="str">
        <f>VLOOKUP(B1010,$BF$2:$BJ$75,4)</f>
        <v>Interior TFLs</v>
      </c>
      <c r="BA1010" t="str">
        <f>VLOOKUP(B1010,$BF$2:$BK$75,2)</f>
        <v>InteriorTFLs</v>
      </c>
      <c r="BB1010" t="str">
        <f>VLOOKUP(B1010,$BF$2:$BK$75,3)</f>
        <v>Interior TFLs</v>
      </c>
      <c r="BC1010">
        <f>IF(B1010&lt;40,B1010,IF(VLOOKUP(B1010,$BF$2:$BO$75,10,FALSE)="I",40,41))</f>
        <v>40</v>
      </c>
    </row>
    <row r="1011" spans="1:55" ht="15" x14ac:dyDescent="0.25">
      <c r="A1011">
        <v>13</v>
      </c>
      <c r="B1011">
        <v>40</v>
      </c>
      <c r="E1011">
        <v>288</v>
      </c>
      <c r="F1011">
        <v>784</v>
      </c>
      <c r="I1011">
        <v>4704</v>
      </c>
      <c r="J1011">
        <v>12160</v>
      </c>
      <c r="M1011">
        <v>2752</v>
      </c>
      <c r="N1011">
        <v>10800</v>
      </c>
      <c r="Q1011">
        <v>5104</v>
      </c>
      <c r="R1011">
        <v>6000</v>
      </c>
      <c r="U1011">
        <v>1296</v>
      </c>
      <c r="V1011">
        <v>14752</v>
      </c>
      <c r="Y1011">
        <v>1952</v>
      </c>
      <c r="Z1011">
        <v>6048</v>
      </c>
      <c r="AC1011">
        <v>256</v>
      </c>
      <c r="AD1011">
        <v>5936</v>
      </c>
      <c r="AG1011">
        <v>160</v>
      </c>
      <c r="AH1011">
        <v>3584</v>
      </c>
      <c r="AI1011" s="151">
        <v>0</v>
      </c>
      <c r="AJ1011" s="151">
        <v>3472</v>
      </c>
      <c r="AM1011" s="212">
        <v>0</v>
      </c>
      <c r="AN1011" s="212">
        <v>3216</v>
      </c>
      <c r="AQ1011" s="221">
        <v>0</v>
      </c>
      <c r="AR1011" s="221">
        <v>5856</v>
      </c>
      <c r="AU1011" s="223">
        <v>0</v>
      </c>
      <c r="AV1011" s="223">
        <v>5472</v>
      </c>
      <c r="AY1011">
        <f>A1011+1999</f>
        <v>2012</v>
      </c>
      <c r="AZ1011" t="str">
        <f>VLOOKUP(B1011,$BF$2:$BJ$75,4)</f>
        <v>Interior TFLs</v>
      </c>
      <c r="BA1011" t="str">
        <f>VLOOKUP(B1011,$BF$2:$BK$75,2)</f>
        <v>InteriorTFLs</v>
      </c>
      <c r="BB1011" t="str">
        <f>VLOOKUP(B1011,$BF$2:$BK$75,3)</f>
        <v>Interior TFLs</v>
      </c>
      <c r="BC1011">
        <f>IF(B1011&lt;40,B1011,IF(VLOOKUP(B1011,$BF$2:$BO$75,10,FALSE)="I",40,41))</f>
        <v>40</v>
      </c>
    </row>
    <row r="1012" spans="1:55" ht="15" x14ac:dyDescent="0.25">
      <c r="A1012">
        <v>13</v>
      </c>
      <c r="B1012">
        <v>40</v>
      </c>
      <c r="E1012">
        <v>0</v>
      </c>
      <c r="F1012">
        <v>48</v>
      </c>
      <c r="I1012">
        <v>144</v>
      </c>
      <c r="J1012">
        <v>464</v>
      </c>
      <c r="M1012">
        <v>160</v>
      </c>
      <c r="N1012">
        <v>192</v>
      </c>
      <c r="Q1012">
        <v>208</v>
      </c>
      <c r="R1012">
        <v>384</v>
      </c>
      <c r="U1012">
        <v>96</v>
      </c>
      <c r="V1012">
        <v>256</v>
      </c>
      <c r="Y1012">
        <v>48</v>
      </c>
      <c r="Z1012">
        <v>496</v>
      </c>
      <c r="AC1012">
        <v>16</v>
      </c>
      <c r="AD1012">
        <v>192</v>
      </c>
      <c r="AG1012">
        <v>0</v>
      </c>
      <c r="AH1012">
        <v>176</v>
      </c>
      <c r="AI1012" s="151">
        <v>0</v>
      </c>
      <c r="AJ1012" s="151">
        <v>128</v>
      </c>
      <c r="AM1012" s="212">
        <v>0</v>
      </c>
      <c r="AN1012" s="212">
        <v>128</v>
      </c>
      <c r="AQ1012" s="221">
        <v>0</v>
      </c>
      <c r="AR1012" s="221">
        <v>176</v>
      </c>
      <c r="AU1012" s="223">
        <v>0</v>
      </c>
      <c r="AV1012" s="223">
        <v>176</v>
      </c>
      <c r="AY1012">
        <f>A1012+1999</f>
        <v>2012</v>
      </c>
      <c r="AZ1012" t="str">
        <f>VLOOKUP(B1012,$BF$2:$BJ$75,4)</f>
        <v>Interior TFLs</v>
      </c>
      <c r="BA1012" t="str">
        <f>VLOOKUP(B1012,$BF$2:$BK$75,2)</f>
        <v>InteriorTFLs</v>
      </c>
      <c r="BB1012" t="str">
        <f>VLOOKUP(B1012,$BF$2:$BK$75,3)</f>
        <v>Interior TFLs</v>
      </c>
      <c r="BC1012">
        <f>IF(B1012&lt;40,B1012,IF(VLOOKUP(B1012,$BF$2:$BO$75,10,FALSE)="I",40,41))</f>
        <v>40</v>
      </c>
    </row>
    <row r="1013" spans="1:55" ht="15" x14ac:dyDescent="0.25">
      <c r="A1013">
        <v>13</v>
      </c>
      <c r="B1013">
        <v>40</v>
      </c>
      <c r="E1013">
        <v>93088</v>
      </c>
      <c r="F1013">
        <v>3058448</v>
      </c>
      <c r="I1013">
        <v>11648</v>
      </c>
      <c r="J1013">
        <v>3046544</v>
      </c>
      <c r="M1013">
        <v>25696</v>
      </c>
      <c r="N1013">
        <v>2827488</v>
      </c>
      <c r="Q1013">
        <v>18736</v>
      </c>
      <c r="R1013">
        <v>2789584</v>
      </c>
      <c r="U1013">
        <v>17040</v>
      </c>
      <c r="V1013">
        <v>2579344</v>
      </c>
      <c r="Y1013">
        <v>17776</v>
      </c>
      <c r="Z1013">
        <v>2568848</v>
      </c>
      <c r="AC1013">
        <v>6560</v>
      </c>
      <c r="AD1013">
        <v>2541968</v>
      </c>
      <c r="AG1013">
        <v>1472</v>
      </c>
      <c r="AH1013">
        <v>2474096</v>
      </c>
      <c r="AI1013" s="151">
        <v>208</v>
      </c>
      <c r="AJ1013" s="151">
        <v>2479312</v>
      </c>
      <c r="AM1013" s="212">
        <v>64</v>
      </c>
      <c r="AN1013" s="212">
        <v>2436000</v>
      </c>
      <c r="AQ1013" s="221">
        <v>64</v>
      </c>
      <c r="AR1013" s="221">
        <v>2424640</v>
      </c>
      <c r="AU1013" s="223">
        <v>64</v>
      </c>
      <c r="AV1013" s="223">
        <v>2423456</v>
      </c>
      <c r="AY1013">
        <f>A1013+1999</f>
        <v>2012</v>
      </c>
      <c r="AZ1013" t="str">
        <f>VLOOKUP(B1013,$BF$2:$BJ$75,4)</f>
        <v>Interior TFLs</v>
      </c>
      <c r="BA1013" t="str">
        <f>VLOOKUP(B1013,$BF$2:$BK$75,2)</f>
        <v>InteriorTFLs</v>
      </c>
      <c r="BB1013" t="str">
        <f>VLOOKUP(B1013,$BF$2:$BK$75,3)</f>
        <v>Interior TFLs</v>
      </c>
      <c r="BC1013">
        <f>IF(B1013&lt;40,B1013,IF(VLOOKUP(B1013,$BF$2:$BO$75,10,FALSE)="I",40,41))</f>
        <v>40</v>
      </c>
    </row>
    <row r="1014" spans="1:55" ht="15" x14ac:dyDescent="0.25">
      <c r="A1014">
        <v>13</v>
      </c>
      <c r="B1014">
        <v>40</v>
      </c>
      <c r="E1014">
        <v>58064</v>
      </c>
      <c r="F1014">
        <v>809568</v>
      </c>
      <c r="I1014">
        <v>22656</v>
      </c>
      <c r="J1014">
        <v>862464</v>
      </c>
      <c r="M1014">
        <v>35808</v>
      </c>
      <c r="N1014">
        <v>788448</v>
      </c>
      <c r="Q1014">
        <v>52176</v>
      </c>
      <c r="R1014">
        <v>711680</v>
      </c>
      <c r="U1014">
        <v>40304</v>
      </c>
      <c r="V1014">
        <v>678784</v>
      </c>
      <c r="Y1014">
        <v>38208</v>
      </c>
      <c r="Z1014">
        <v>634352</v>
      </c>
      <c r="AC1014">
        <v>5760</v>
      </c>
      <c r="AD1014">
        <v>566880</v>
      </c>
      <c r="AG1014">
        <v>752</v>
      </c>
      <c r="AH1014">
        <v>547392</v>
      </c>
      <c r="AI1014" s="151">
        <v>256</v>
      </c>
      <c r="AJ1014" s="151">
        <v>544528</v>
      </c>
      <c r="AM1014" s="212">
        <v>288</v>
      </c>
      <c r="AN1014" s="212">
        <v>534128</v>
      </c>
      <c r="AQ1014" s="221">
        <v>336</v>
      </c>
      <c r="AR1014" s="221">
        <v>520688</v>
      </c>
      <c r="AU1014" s="223">
        <v>192</v>
      </c>
      <c r="AV1014" s="223">
        <v>514992</v>
      </c>
      <c r="AY1014">
        <f>A1014+1999</f>
        <v>2012</v>
      </c>
      <c r="AZ1014" t="str">
        <f>VLOOKUP(B1014,$BF$2:$BJ$75,4)</f>
        <v>Interior TFLs</v>
      </c>
      <c r="BA1014" t="str">
        <f>VLOOKUP(B1014,$BF$2:$BK$75,2)</f>
        <v>InteriorTFLs</v>
      </c>
      <c r="BB1014" t="str">
        <f>VLOOKUP(B1014,$BF$2:$BK$75,3)</f>
        <v>Interior TFLs</v>
      </c>
      <c r="BC1014">
        <f>IF(B1014&lt;40,B1014,IF(VLOOKUP(B1014,$BF$2:$BO$75,10,FALSE)="I",40,41))</f>
        <v>40</v>
      </c>
    </row>
    <row r="1015" spans="1:55" ht="15" x14ac:dyDescent="0.25">
      <c r="A1015">
        <v>13</v>
      </c>
      <c r="B1015">
        <v>40</v>
      </c>
      <c r="E1015">
        <v>53360</v>
      </c>
      <c r="F1015">
        <v>173632</v>
      </c>
      <c r="I1015">
        <v>61936</v>
      </c>
      <c r="J1015">
        <v>160464</v>
      </c>
      <c r="M1015">
        <v>42976</v>
      </c>
      <c r="N1015">
        <v>106720</v>
      </c>
      <c r="Q1015">
        <v>27584</v>
      </c>
      <c r="R1015">
        <v>54672</v>
      </c>
      <c r="U1015">
        <v>26320</v>
      </c>
      <c r="V1015">
        <v>86688</v>
      </c>
      <c r="Y1015">
        <v>13344</v>
      </c>
      <c r="Z1015">
        <v>101856</v>
      </c>
      <c r="AC1015">
        <v>9184</v>
      </c>
      <c r="AD1015">
        <v>123216</v>
      </c>
      <c r="AG1015">
        <v>10752</v>
      </c>
      <c r="AH1015">
        <v>130048</v>
      </c>
      <c r="AI1015" s="151">
        <v>2272</v>
      </c>
      <c r="AJ1015" s="151">
        <v>121648</v>
      </c>
      <c r="AM1015" s="212">
        <v>2144</v>
      </c>
      <c r="AN1015" s="212">
        <v>122528</v>
      </c>
      <c r="AQ1015" s="221">
        <v>2512</v>
      </c>
      <c r="AR1015" s="221">
        <v>116080</v>
      </c>
      <c r="AU1015" s="223">
        <v>2288</v>
      </c>
      <c r="AV1015" s="223">
        <v>118656</v>
      </c>
      <c r="AY1015">
        <f>A1015+1999</f>
        <v>2012</v>
      </c>
      <c r="AZ1015" t="str">
        <f>VLOOKUP(B1015,$BF$2:$BJ$75,4)</f>
        <v>Interior TFLs</v>
      </c>
      <c r="BA1015" t="str">
        <f>VLOOKUP(B1015,$BF$2:$BK$75,2)</f>
        <v>InteriorTFLs</v>
      </c>
      <c r="BB1015" t="str">
        <f>VLOOKUP(B1015,$BF$2:$BK$75,3)</f>
        <v>Interior TFLs</v>
      </c>
      <c r="BC1015">
        <f>IF(B1015&lt;40,B1015,IF(VLOOKUP(B1015,$BF$2:$BO$75,10,FALSE)="I",40,41))</f>
        <v>40</v>
      </c>
    </row>
    <row r="1016" spans="1:55" ht="15" x14ac:dyDescent="0.25">
      <c r="A1016">
        <v>13</v>
      </c>
      <c r="B1016">
        <v>40</v>
      </c>
      <c r="E1016">
        <v>507168</v>
      </c>
      <c r="F1016">
        <v>6271008</v>
      </c>
      <c r="I1016">
        <v>177824</v>
      </c>
      <c r="J1016">
        <v>7383296</v>
      </c>
      <c r="M1016">
        <v>243968</v>
      </c>
      <c r="N1016">
        <v>6528496</v>
      </c>
      <c r="Q1016">
        <v>226912</v>
      </c>
      <c r="R1016">
        <v>6002064</v>
      </c>
      <c r="U1016">
        <v>261680</v>
      </c>
      <c r="V1016">
        <v>5060096</v>
      </c>
      <c r="Y1016">
        <v>236416</v>
      </c>
      <c r="Z1016">
        <v>4447712</v>
      </c>
      <c r="AC1016">
        <v>75120</v>
      </c>
      <c r="AD1016">
        <v>3943984</v>
      </c>
      <c r="AG1016">
        <v>12016</v>
      </c>
      <c r="AH1016">
        <v>3704624</v>
      </c>
      <c r="AI1016" s="151">
        <v>2880</v>
      </c>
      <c r="AJ1016" s="151">
        <v>3694384</v>
      </c>
      <c r="AM1016" s="212">
        <v>3072</v>
      </c>
      <c r="AN1016" s="212">
        <v>3649216</v>
      </c>
      <c r="AQ1016" s="221">
        <v>3248</v>
      </c>
      <c r="AR1016" s="221">
        <v>3671216</v>
      </c>
      <c r="AU1016" s="223">
        <v>2768</v>
      </c>
      <c r="AV1016" s="223">
        <v>3643712</v>
      </c>
      <c r="AY1016">
        <f>A1016+1999</f>
        <v>2012</v>
      </c>
      <c r="AZ1016" t="str">
        <f>VLOOKUP(B1016,$BF$2:$BJ$75,4)</f>
        <v>Interior TFLs</v>
      </c>
      <c r="BA1016" t="str">
        <f>VLOOKUP(B1016,$BF$2:$BK$75,2)</f>
        <v>InteriorTFLs</v>
      </c>
      <c r="BB1016" t="str">
        <f>VLOOKUP(B1016,$BF$2:$BK$75,3)</f>
        <v>Interior TFLs</v>
      </c>
      <c r="BC1016">
        <f>IF(B1016&lt;40,B1016,IF(VLOOKUP(B1016,$BF$2:$BO$75,10,FALSE)="I",40,41))</f>
        <v>40</v>
      </c>
    </row>
    <row r="1017" spans="1:55" ht="15" x14ac:dyDescent="0.25">
      <c r="A1017">
        <v>13</v>
      </c>
      <c r="B1017">
        <v>40</v>
      </c>
      <c r="E1017">
        <v>287968</v>
      </c>
      <c r="F1017">
        <v>2300048</v>
      </c>
      <c r="I1017">
        <v>183520</v>
      </c>
      <c r="J1017">
        <v>2711248</v>
      </c>
      <c r="M1017">
        <v>355136</v>
      </c>
      <c r="N1017">
        <v>2369456</v>
      </c>
      <c r="Q1017">
        <v>371920</v>
      </c>
      <c r="R1017">
        <v>1432960</v>
      </c>
      <c r="U1017">
        <v>329504</v>
      </c>
      <c r="V1017">
        <v>1086208</v>
      </c>
      <c r="Y1017">
        <v>194032</v>
      </c>
      <c r="Z1017">
        <v>690208</v>
      </c>
      <c r="AC1017">
        <v>40800</v>
      </c>
      <c r="AD1017">
        <v>446896</v>
      </c>
      <c r="AG1017">
        <v>12416</v>
      </c>
      <c r="AH1017">
        <v>369488</v>
      </c>
      <c r="AI1017" s="151">
        <v>6688</v>
      </c>
      <c r="AJ1017" s="151">
        <v>375216</v>
      </c>
      <c r="AM1017" s="212">
        <v>9584</v>
      </c>
      <c r="AN1017" s="212">
        <v>356976</v>
      </c>
      <c r="AQ1017" s="221">
        <v>7600</v>
      </c>
      <c r="AR1017" s="221">
        <v>361296</v>
      </c>
      <c r="AU1017" s="223">
        <v>7696</v>
      </c>
      <c r="AV1017" s="223">
        <v>363328</v>
      </c>
      <c r="AY1017">
        <f>A1017+1999</f>
        <v>2012</v>
      </c>
      <c r="AZ1017" t="str">
        <f>VLOOKUP(B1017,$BF$2:$BJ$75,4)</f>
        <v>Interior TFLs</v>
      </c>
      <c r="BA1017" t="str">
        <f>VLOOKUP(B1017,$BF$2:$BK$75,2)</f>
        <v>InteriorTFLs</v>
      </c>
      <c r="BB1017" t="str">
        <f>VLOOKUP(B1017,$BF$2:$BK$75,3)</f>
        <v>Interior TFLs</v>
      </c>
      <c r="BC1017">
        <f>IF(B1017&lt;40,B1017,IF(VLOOKUP(B1017,$BF$2:$BO$75,10,FALSE)="I",40,41))</f>
        <v>40</v>
      </c>
    </row>
    <row r="1018" spans="1:55" ht="15" x14ac:dyDescent="0.25">
      <c r="A1018">
        <v>13</v>
      </c>
      <c r="B1018">
        <v>40</v>
      </c>
      <c r="E1018">
        <v>208064</v>
      </c>
      <c r="F1018">
        <v>1159488</v>
      </c>
      <c r="I1018">
        <v>390544</v>
      </c>
      <c r="J1018">
        <v>1368320</v>
      </c>
      <c r="M1018">
        <v>383712</v>
      </c>
      <c r="N1018">
        <v>985792</v>
      </c>
      <c r="Q1018">
        <v>347024</v>
      </c>
      <c r="R1018">
        <v>713200</v>
      </c>
      <c r="U1018">
        <v>244176</v>
      </c>
      <c r="V1018">
        <v>382864</v>
      </c>
      <c r="Y1018">
        <v>106960</v>
      </c>
      <c r="Z1018">
        <v>180368</v>
      </c>
      <c r="AC1018">
        <v>8704</v>
      </c>
      <c r="AD1018">
        <v>43568</v>
      </c>
      <c r="AG1018">
        <v>4320</v>
      </c>
      <c r="AH1018">
        <v>42016</v>
      </c>
      <c r="AI1018" s="151">
        <v>10400</v>
      </c>
      <c r="AJ1018" s="151">
        <v>49456</v>
      </c>
      <c r="AM1018" s="212">
        <v>14800</v>
      </c>
      <c r="AN1018" s="212">
        <v>55376</v>
      </c>
      <c r="AQ1018" s="221">
        <v>9296</v>
      </c>
      <c r="AR1018" s="221">
        <v>49104</v>
      </c>
      <c r="AU1018" s="223">
        <v>10256</v>
      </c>
      <c r="AV1018" s="223">
        <v>47376</v>
      </c>
      <c r="AY1018">
        <f>A1018+1999</f>
        <v>2012</v>
      </c>
      <c r="AZ1018" t="str">
        <f>VLOOKUP(B1018,$BF$2:$BJ$75,4)</f>
        <v>Interior TFLs</v>
      </c>
      <c r="BA1018" t="str">
        <f>VLOOKUP(B1018,$BF$2:$BK$75,2)</f>
        <v>InteriorTFLs</v>
      </c>
      <c r="BB1018" t="str">
        <f>VLOOKUP(B1018,$BF$2:$BK$75,3)</f>
        <v>Interior TFLs</v>
      </c>
      <c r="BC1018">
        <f>IF(B1018&lt;40,B1018,IF(VLOOKUP(B1018,$BF$2:$BO$75,10,FALSE)="I",40,41))</f>
        <v>40</v>
      </c>
    </row>
    <row r="1019" spans="1:55" ht="15" x14ac:dyDescent="0.25">
      <c r="A1019">
        <v>13</v>
      </c>
      <c r="B1019">
        <v>40</v>
      </c>
      <c r="E1019">
        <v>676896</v>
      </c>
      <c r="F1019">
        <v>5909616</v>
      </c>
      <c r="I1019">
        <v>417040</v>
      </c>
      <c r="J1019">
        <v>7674128</v>
      </c>
      <c r="M1019">
        <v>574800</v>
      </c>
      <c r="N1019">
        <v>6400720</v>
      </c>
      <c r="Q1019">
        <v>856976</v>
      </c>
      <c r="R1019">
        <v>5258896</v>
      </c>
      <c r="U1019">
        <v>711824</v>
      </c>
      <c r="V1019">
        <v>4608384</v>
      </c>
      <c r="Y1019">
        <v>592160</v>
      </c>
      <c r="Z1019">
        <v>3764352</v>
      </c>
      <c r="AC1019">
        <v>137008</v>
      </c>
      <c r="AD1019">
        <v>2925136</v>
      </c>
      <c r="AG1019">
        <v>44672</v>
      </c>
      <c r="AH1019">
        <v>2707248</v>
      </c>
      <c r="AI1019" s="151">
        <v>13248</v>
      </c>
      <c r="AJ1019" s="151">
        <v>2594928</v>
      </c>
      <c r="AM1019" s="212">
        <v>14480</v>
      </c>
      <c r="AN1019" s="212">
        <v>2547968</v>
      </c>
      <c r="AQ1019" s="221">
        <v>13552</v>
      </c>
      <c r="AR1019" s="221">
        <v>2598976</v>
      </c>
      <c r="AU1019" s="223">
        <v>14096</v>
      </c>
      <c r="AV1019" s="223">
        <v>2595936</v>
      </c>
      <c r="AY1019">
        <f>A1019+1999</f>
        <v>2012</v>
      </c>
      <c r="AZ1019" t="str">
        <f>VLOOKUP(B1019,$BF$2:$BJ$75,4)</f>
        <v>Interior TFLs</v>
      </c>
      <c r="BA1019" t="str">
        <f>VLOOKUP(B1019,$BF$2:$BK$75,2)</f>
        <v>InteriorTFLs</v>
      </c>
      <c r="BB1019" t="str">
        <f>VLOOKUP(B1019,$BF$2:$BK$75,3)</f>
        <v>Interior TFLs</v>
      </c>
      <c r="BC1019">
        <f>IF(B1019&lt;40,B1019,IF(VLOOKUP(B1019,$BF$2:$BO$75,10,FALSE)="I",40,41))</f>
        <v>40</v>
      </c>
    </row>
    <row r="1020" spans="1:55" ht="15" x14ac:dyDescent="0.25">
      <c r="A1020">
        <v>13</v>
      </c>
      <c r="B1020">
        <v>40</v>
      </c>
      <c r="E1020">
        <v>275136</v>
      </c>
      <c r="F1020">
        <v>1544752</v>
      </c>
      <c r="I1020">
        <v>256128</v>
      </c>
      <c r="J1020">
        <v>2427264</v>
      </c>
      <c r="M1020">
        <v>381840</v>
      </c>
      <c r="N1020">
        <v>1860240</v>
      </c>
      <c r="Q1020">
        <v>486064</v>
      </c>
      <c r="R1020">
        <v>1373456</v>
      </c>
      <c r="U1020">
        <v>407488</v>
      </c>
      <c r="V1020">
        <v>1001008</v>
      </c>
      <c r="Y1020">
        <v>325840</v>
      </c>
      <c r="Z1020">
        <v>613376</v>
      </c>
      <c r="AC1020">
        <v>37584</v>
      </c>
      <c r="AD1020">
        <v>140528</v>
      </c>
      <c r="AG1020">
        <v>16912</v>
      </c>
      <c r="AH1020">
        <v>128960</v>
      </c>
      <c r="AI1020" s="151">
        <v>62160</v>
      </c>
      <c r="AJ1020" s="151">
        <v>175872</v>
      </c>
      <c r="AM1020" s="212">
        <v>57712</v>
      </c>
      <c r="AN1020" s="212">
        <v>167328</v>
      </c>
      <c r="AQ1020" s="221">
        <v>52944</v>
      </c>
      <c r="AR1020" s="221">
        <v>169840</v>
      </c>
      <c r="AU1020" s="223">
        <v>57968</v>
      </c>
      <c r="AV1020" s="223">
        <v>169376</v>
      </c>
      <c r="AY1020">
        <f>A1020+1999</f>
        <v>2012</v>
      </c>
      <c r="AZ1020" t="str">
        <f>VLOOKUP(B1020,$BF$2:$BJ$75,4)</f>
        <v>Interior TFLs</v>
      </c>
      <c r="BA1020" t="str">
        <f>VLOOKUP(B1020,$BF$2:$BK$75,2)</f>
        <v>InteriorTFLs</v>
      </c>
      <c r="BB1020" t="str">
        <f>VLOOKUP(B1020,$BF$2:$BK$75,3)</f>
        <v>Interior TFLs</v>
      </c>
      <c r="BC1020">
        <f>IF(B1020&lt;40,B1020,IF(VLOOKUP(B1020,$BF$2:$BO$75,10,FALSE)="I",40,41))</f>
        <v>40</v>
      </c>
    </row>
    <row r="1021" spans="1:55" ht="15" x14ac:dyDescent="0.25">
      <c r="A1021">
        <v>13</v>
      </c>
      <c r="B1021">
        <v>40</v>
      </c>
      <c r="E1021">
        <v>1882992</v>
      </c>
      <c r="F1021">
        <v>9807616</v>
      </c>
      <c r="I1021">
        <v>2842832</v>
      </c>
      <c r="J1021">
        <v>19993584</v>
      </c>
      <c r="M1021">
        <v>3342000</v>
      </c>
      <c r="N1021">
        <v>17563360</v>
      </c>
      <c r="Q1021">
        <v>1188352</v>
      </c>
      <c r="R1021">
        <v>20469312</v>
      </c>
      <c r="U1021">
        <v>2516848</v>
      </c>
      <c r="V1021">
        <v>14696480</v>
      </c>
      <c r="Y1021">
        <v>1532640</v>
      </c>
      <c r="Z1021">
        <v>17277408</v>
      </c>
      <c r="AC1021">
        <v>1005104</v>
      </c>
      <c r="AD1021">
        <v>19805184</v>
      </c>
      <c r="AG1021">
        <v>409136</v>
      </c>
      <c r="AH1021">
        <v>17386464</v>
      </c>
      <c r="AI1021" s="151">
        <v>289728</v>
      </c>
      <c r="AJ1021" s="151">
        <v>17496624</v>
      </c>
      <c r="AM1021" s="212">
        <v>301456</v>
      </c>
      <c r="AN1021" s="212">
        <v>17166992</v>
      </c>
      <c r="AQ1021" s="221">
        <v>295424</v>
      </c>
      <c r="AR1021" s="221">
        <v>17229040</v>
      </c>
      <c r="AU1021" s="223">
        <v>303328</v>
      </c>
      <c r="AV1021" s="223">
        <v>17255504</v>
      </c>
      <c r="AY1021">
        <f>A1021+1999</f>
        <v>2012</v>
      </c>
      <c r="AZ1021" t="str">
        <f>VLOOKUP(B1021,$BF$2:$BJ$75,4)</f>
        <v>Interior TFLs</v>
      </c>
      <c r="BA1021" t="str">
        <f>VLOOKUP(B1021,$BF$2:$BK$75,2)</f>
        <v>InteriorTFLs</v>
      </c>
      <c r="BB1021" t="str">
        <f>VLOOKUP(B1021,$BF$2:$BK$75,3)</f>
        <v>Interior TFLs</v>
      </c>
      <c r="BC1021">
        <f>IF(B1021&lt;40,B1021,IF(VLOOKUP(B1021,$BF$2:$BO$75,10,FALSE)="I",40,41))</f>
        <v>40</v>
      </c>
    </row>
    <row r="1022" spans="1:55" ht="15" x14ac:dyDescent="0.25">
      <c r="A1022">
        <v>13</v>
      </c>
      <c r="B1022">
        <v>41</v>
      </c>
      <c r="E1022">
        <v>0</v>
      </c>
      <c r="F1022">
        <v>0</v>
      </c>
      <c r="I1022">
        <v>0</v>
      </c>
      <c r="J1022">
        <v>0</v>
      </c>
      <c r="M1022">
        <v>0</v>
      </c>
      <c r="N1022">
        <v>0</v>
      </c>
      <c r="Q1022">
        <v>0</v>
      </c>
      <c r="R1022">
        <v>0</v>
      </c>
      <c r="U1022">
        <v>0</v>
      </c>
      <c r="V1022">
        <v>0</v>
      </c>
      <c r="Y1022">
        <v>0</v>
      </c>
      <c r="Z1022">
        <v>0</v>
      </c>
      <c r="AC1022">
        <v>0</v>
      </c>
      <c r="AD1022">
        <v>0</v>
      </c>
      <c r="AG1022">
        <v>0</v>
      </c>
      <c r="AH1022">
        <v>0</v>
      </c>
      <c r="AI1022" s="151">
        <v>0</v>
      </c>
      <c r="AJ1022" s="151">
        <v>0</v>
      </c>
      <c r="AM1022" s="212">
        <v>0</v>
      </c>
      <c r="AN1022" s="212">
        <v>0</v>
      </c>
      <c r="AQ1022" s="221">
        <v>0</v>
      </c>
      <c r="AR1022" s="221">
        <v>0</v>
      </c>
      <c r="AU1022" s="223">
        <v>0</v>
      </c>
      <c r="AV1022" s="223">
        <v>0</v>
      </c>
      <c r="AY1022">
        <f>A1022+1999</f>
        <v>2012</v>
      </c>
      <c r="AZ1022" t="str">
        <f>VLOOKUP(B1022,$BF$2:$BJ$75,4)</f>
        <v>Coast TFLs</v>
      </c>
      <c r="BA1022" t="str">
        <f>VLOOKUP(B1022,$BF$2:$BK$75,2)</f>
        <v>CoastTFLs</v>
      </c>
      <c r="BB1022" t="str">
        <f>VLOOKUP(B1022,$BF$2:$BK$75,3)</f>
        <v>Coast TFLs</v>
      </c>
      <c r="BC1022">
        <f>IF(B1022&lt;40,B1022,IF(VLOOKUP(B1022,$BF$2:$BO$75,10,FALSE)="I",40,41))</f>
        <v>41</v>
      </c>
    </row>
    <row r="1023" spans="1:55" ht="15" x14ac:dyDescent="0.25">
      <c r="A1023">
        <v>13</v>
      </c>
      <c r="B1023">
        <v>41</v>
      </c>
      <c r="E1023">
        <v>0</v>
      </c>
      <c r="F1023">
        <v>0</v>
      </c>
      <c r="I1023">
        <v>0</v>
      </c>
      <c r="J1023">
        <v>0</v>
      </c>
      <c r="M1023">
        <v>0</v>
      </c>
      <c r="N1023">
        <v>0</v>
      </c>
      <c r="Q1023">
        <v>0</v>
      </c>
      <c r="R1023">
        <v>0</v>
      </c>
      <c r="U1023">
        <v>0</v>
      </c>
      <c r="V1023">
        <v>16</v>
      </c>
      <c r="Y1023">
        <v>0</v>
      </c>
      <c r="Z1023">
        <v>0</v>
      </c>
      <c r="AC1023">
        <v>0</v>
      </c>
      <c r="AD1023">
        <v>0</v>
      </c>
      <c r="AG1023">
        <v>0</v>
      </c>
      <c r="AH1023">
        <v>0</v>
      </c>
      <c r="AI1023" s="151">
        <v>0</v>
      </c>
      <c r="AJ1023" s="151">
        <v>0</v>
      </c>
      <c r="AM1023" s="212">
        <v>0</v>
      </c>
      <c r="AN1023" s="212">
        <v>0</v>
      </c>
      <c r="AQ1023" s="221">
        <v>0</v>
      </c>
      <c r="AR1023" s="221">
        <v>0</v>
      </c>
      <c r="AU1023" s="223">
        <v>0</v>
      </c>
      <c r="AV1023" s="223">
        <v>0</v>
      </c>
      <c r="AY1023">
        <f>A1023+1999</f>
        <v>2012</v>
      </c>
      <c r="AZ1023" t="str">
        <f>VLOOKUP(B1023,$BF$2:$BJ$75,4)</f>
        <v>Coast TFLs</v>
      </c>
      <c r="BA1023" t="str">
        <f>VLOOKUP(B1023,$BF$2:$BK$75,2)</f>
        <v>CoastTFLs</v>
      </c>
      <c r="BB1023" t="str">
        <f>VLOOKUP(B1023,$BF$2:$BK$75,3)</f>
        <v>Coast TFLs</v>
      </c>
      <c r="BC1023">
        <f>IF(B1023&lt;40,B1023,IF(VLOOKUP(B1023,$BF$2:$BO$75,10,FALSE)="I",40,41))</f>
        <v>41</v>
      </c>
    </row>
    <row r="1024" spans="1:55" ht="15" x14ac:dyDescent="0.25">
      <c r="A1024">
        <v>13</v>
      </c>
      <c r="B1024">
        <v>41</v>
      </c>
      <c r="E1024">
        <v>0</v>
      </c>
      <c r="F1024">
        <v>0</v>
      </c>
      <c r="I1024">
        <v>0</v>
      </c>
      <c r="J1024">
        <v>0</v>
      </c>
      <c r="M1024">
        <v>0</v>
      </c>
      <c r="N1024">
        <v>0</v>
      </c>
      <c r="Q1024">
        <v>0</v>
      </c>
      <c r="R1024">
        <v>0</v>
      </c>
      <c r="U1024">
        <v>0</v>
      </c>
      <c r="V1024">
        <v>0</v>
      </c>
      <c r="Y1024">
        <v>0</v>
      </c>
      <c r="Z1024">
        <v>0</v>
      </c>
      <c r="AC1024">
        <v>0</v>
      </c>
      <c r="AD1024">
        <v>0</v>
      </c>
      <c r="AG1024">
        <v>0</v>
      </c>
      <c r="AH1024">
        <v>0</v>
      </c>
      <c r="AI1024" s="151">
        <v>0</v>
      </c>
      <c r="AJ1024" s="151">
        <v>0</v>
      </c>
      <c r="AM1024" s="212">
        <v>0</v>
      </c>
      <c r="AN1024" s="212">
        <v>0</v>
      </c>
      <c r="AQ1024" s="221">
        <v>0</v>
      </c>
      <c r="AR1024" s="221">
        <v>0</v>
      </c>
      <c r="AU1024" s="223">
        <v>0</v>
      </c>
      <c r="AV1024" s="223">
        <v>0</v>
      </c>
      <c r="AY1024">
        <f>A1024+1999</f>
        <v>2012</v>
      </c>
      <c r="AZ1024" t="str">
        <f>VLOOKUP(B1024,$BF$2:$BJ$75,4)</f>
        <v>Coast TFLs</v>
      </c>
      <c r="BA1024" t="str">
        <f>VLOOKUP(B1024,$BF$2:$BK$75,2)</f>
        <v>CoastTFLs</v>
      </c>
      <c r="BB1024" t="str">
        <f>VLOOKUP(B1024,$BF$2:$BK$75,3)</f>
        <v>Coast TFLs</v>
      </c>
      <c r="BC1024">
        <f>IF(B1024&lt;40,B1024,IF(VLOOKUP(B1024,$BF$2:$BO$75,10,FALSE)="I",40,41))</f>
        <v>41</v>
      </c>
    </row>
    <row r="1025" spans="1:55" ht="15" x14ac:dyDescent="0.25">
      <c r="A1025">
        <v>13</v>
      </c>
      <c r="B1025">
        <v>41</v>
      </c>
      <c r="E1025">
        <v>0</v>
      </c>
      <c r="F1025">
        <v>0</v>
      </c>
      <c r="I1025">
        <v>0</v>
      </c>
      <c r="J1025">
        <v>0</v>
      </c>
      <c r="M1025">
        <v>0</v>
      </c>
      <c r="N1025">
        <v>0</v>
      </c>
      <c r="Q1025">
        <v>0</v>
      </c>
      <c r="R1025">
        <v>0</v>
      </c>
      <c r="U1025">
        <v>1056</v>
      </c>
      <c r="V1025">
        <v>3968</v>
      </c>
      <c r="Y1025">
        <v>0</v>
      </c>
      <c r="Z1025">
        <v>0</v>
      </c>
      <c r="AC1025">
        <v>0</v>
      </c>
      <c r="AD1025">
        <v>0</v>
      </c>
      <c r="AG1025">
        <v>0</v>
      </c>
      <c r="AH1025">
        <v>0</v>
      </c>
      <c r="AI1025" s="151">
        <v>0</v>
      </c>
      <c r="AJ1025" s="151">
        <v>0</v>
      </c>
      <c r="AM1025" s="212">
        <v>0</v>
      </c>
      <c r="AN1025" s="212">
        <v>0</v>
      </c>
      <c r="AQ1025" s="221">
        <v>0</v>
      </c>
      <c r="AR1025" s="221">
        <v>0</v>
      </c>
      <c r="AU1025" s="223">
        <v>0</v>
      </c>
      <c r="AV1025" s="223">
        <v>0</v>
      </c>
      <c r="AY1025">
        <f>A1025+1999</f>
        <v>2012</v>
      </c>
      <c r="AZ1025" t="str">
        <f>VLOOKUP(B1025,$BF$2:$BJ$75,4)</f>
        <v>Coast TFLs</v>
      </c>
      <c r="BA1025" t="str">
        <f>VLOOKUP(B1025,$BF$2:$BK$75,2)</f>
        <v>CoastTFLs</v>
      </c>
      <c r="BB1025" t="str">
        <f>VLOOKUP(B1025,$BF$2:$BK$75,3)</f>
        <v>Coast TFLs</v>
      </c>
      <c r="BC1025">
        <f>IF(B1025&lt;40,B1025,IF(VLOOKUP(B1025,$BF$2:$BO$75,10,FALSE)="I",40,41))</f>
        <v>41</v>
      </c>
    </row>
    <row r="1026" spans="1:55" ht="15" x14ac:dyDescent="0.25">
      <c r="A1026">
        <v>13</v>
      </c>
      <c r="B1026">
        <v>41</v>
      </c>
      <c r="E1026">
        <v>0</v>
      </c>
      <c r="F1026">
        <v>0</v>
      </c>
      <c r="I1026">
        <v>0</v>
      </c>
      <c r="J1026">
        <v>0</v>
      </c>
      <c r="M1026">
        <v>0</v>
      </c>
      <c r="N1026">
        <v>0</v>
      </c>
      <c r="Q1026">
        <v>0</v>
      </c>
      <c r="R1026">
        <v>0</v>
      </c>
      <c r="U1026">
        <v>0</v>
      </c>
      <c r="V1026">
        <v>0</v>
      </c>
      <c r="Y1026">
        <v>0</v>
      </c>
      <c r="Z1026">
        <v>0</v>
      </c>
      <c r="AC1026">
        <v>0</v>
      </c>
      <c r="AD1026">
        <v>0</v>
      </c>
      <c r="AG1026">
        <v>0</v>
      </c>
      <c r="AH1026">
        <v>0</v>
      </c>
      <c r="AI1026" s="151">
        <v>0</v>
      </c>
      <c r="AJ1026" s="151">
        <v>0</v>
      </c>
      <c r="AM1026" s="212">
        <v>0</v>
      </c>
      <c r="AN1026" s="212">
        <v>0</v>
      </c>
      <c r="AQ1026" s="221">
        <v>0</v>
      </c>
      <c r="AR1026" s="221">
        <v>0</v>
      </c>
      <c r="AU1026" s="223">
        <v>0</v>
      </c>
      <c r="AV1026" s="223">
        <v>0</v>
      </c>
      <c r="AY1026">
        <f>A1026+1999</f>
        <v>2012</v>
      </c>
      <c r="AZ1026" t="str">
        <f>VLOOKUP(B1026,$BF$2:$BJ$75,4)</f>
        <v>Coast TFLs</v>
      </c>
      <c r="BA1026" t="str">
        <f>VLOOKUP(B1026,$BF$2:$BK$75,2)</f>
        <v>CoastTFLs</v>
      </c>
      <c r="BB1026" t="str">
        <f>VLOOKUP(B1026,$BF$2:$BK$75,3)</f>
        <v>Coast TFLs</v>
      </c>
      <c r="BC1026">
        <f>IF(B1026&lt;40,B1026,IF(VLOOKUP(B1026,$BF$2:$BO$75,10,FALSE)="I",40,41))</f>
        <v>41</v>
      </c>
    </row>
    <row r="1027" spans="1:55" ht="15" x14ac:dyDescent="0.25">
      <c r="A1027">
        <v>13</v>
      </c>
      <c r="B1027">
        <v>41</v>
      </c>
      <c r="E1027">
        <v>0</v>
      </c>
      <c r="F1027">
        <v>0</v>
      </c>
      <c r="I1027">
        <v>0</v>
      </c>
      <c r="J1027">
        <v>0</v>
      </c>
      <c r="M1027">
        <v>0</v>
      </c>
      <c r="N1027">
        <v>0</v>
      </c>
      <c r="Q1027">
        <v>0</v>
      </c>
      <c r="R1027">
        <v>0</v>
      </c>
      <c r="U1027">
        <v>0</v>
      </c>
      <c r="V1027">
        <v>0</v>
      </c>
      <c r="Y1027">
        <v>0</v>
      </c>
      <c r="Z1027">
        <v>0</v>
      </c>
      <c r="AC1027">
        <v>0</v>
      </c>
      <c r="AD1027">
        <v>0</v>
      </c>
      <c r="AG1027">
        <v>0</v>
      </c>
      <c r="AH1027">
        <v>0</v>
      </c>
      <c r="AI1027" s="151">
        <v>0</v>
      </c>
      <c r="AJ1027" s="151">
        <v>0</v>
      </c>
      <c r="AM1027" s="212">
        <v>0</v>
      </c>
      <c r="AN1027" s="212">
        <v>0</v>
      </c>
      <c r="AQ1027" s="221">
        <v>0</v>
      </c>
      <c r="AR1027" s="221">
        <v>0</v>
      </c>
      <c r="AU1027" s="223">
        <v>0</v>
      </c>
      <c r="AV1027" s="223">
        <v>0</v>
      </c>
      <c r="AY1027">
        <f>A1027+1999</f>
        <v>2012</v>
      </c>
      <c r="AZ1027" t="str">
        <f>VLOOKUP(B1027,$BF$2:$BJ$75,4)</f>
        <v>Coast TFLs</v>
      </c>
      <c r="BA1027" t="str">
        <f>VLOOKUP(B1027,$BF$2:$BK$75,2)</f>
        <v>CoastTFLs</v>
      </c>
      <c r="BB1027" t="str">
        <f>VLOOKUP(B1027,$BF$2:$BK$75,3)</f>
        <v>Coast TFLs</v>
      </c>
      <c r="BC1027">
        <f>IF(B1027&lt;40,B1027,IF(VLOOKUP(B1027,$BF$2:$BO$75,10,FALSE)="I",40,41))</f>
        <v>41</v>
      </c>
    </row>
    <row r="1028" spans="1:55" ht="15" x14ac:dyDescent="0.25">
      <c r="A1028">
        <v>13</v>
      </c>
      <c r="B1028">
        <v>41</v>
      </c>
      <c r="E1028">
        <v>0</v>
      </c>
      <c r="F1028">
        <v>0</v>
      </c>
      <c r="I1028">
        <v>272</v>
      </c>
      <c r="J1028">
        <v>480</v>
      </c>
      <c r="M1028">
        <v>400</v>
      </c>
      <c r="N1028">
        <v>2944</v>
      </c>
      <c r="Q1028">
        <v>0</v>
      </c>
      <c r="R1028">
        <v>4688</v>
      </c>
      <c r="U1028">
        <v>0</v>
      </c>
      <c r="V1028">
        <v>3216</v>
      </c>
      <c r="Y1028">
        <v>1296</v>
      </c>
      <c r="Z1028">
        <v>1600</v>
      </c>
      <c r="AC1028">
        <v>0</v>
      </c>
      <c r="AD1028">
        <v>96</v>
      </c>
      <c r="AG1028">
        <v>0</v>
      </c>
      <c r="AH1028">
        <v>0</v>
      </c>
      <c r="AI1028" s="151">
        <v>0</v>
      </c>
      <c r="AJ1028" s="151">
        <v>0</v>
      </c>
      <c r="AM1028" s="212">
        <v>0</v>
      </c>
      <c r="AN1028" s="212">
        <v>0</v>
      </c>
      <c r="AQ1028" s="221">
        <v>0</v>
      </c>
      <c r="AR1028" s="221">
        <v>0</v>
      </c>
      <c r="AU1028" s="223">
        <v>0</v>
      </c>
      <c r="AV1028" s="223">
        <v>0</v>
      </c>
      <c r="AY1028">
        <f>A1028+1999</f>
        <v>2012</v>
      </c>
      <c r="AZ1028" t="str">
        <f>VLOOKUP(B1028,$BF$2:$BJ$75,4)</f>
        <v>Coast TFLs</v>
      </c>
      <c r="BA1028" t="str">
        <f>VLOOKUP(B1028,$BF$2:$BK$75,2)</f>
        <v>CoastTFLs</v>
      </c>
      <c r="BB1028" t="str">
        <f>VLOOKUP(B1028,$BF$2:$BK$75,3)</f>
        <v>Coast TFLs</v>
      </c>
      <c r="BC1028">
        <f>IF(B1028&lt;40,B1028,IF(VLOOKUP(B1028,$BF$2:$BO$75,10,FALSE)="I",40,41))</f>
        <v>41</v>
      </c>
    </row>
    <row r="1029" spans="1:55" ht="15" x14ac:dyDescent="0.25">
      <c r="A1029">
        <v>13</v>
      </c>
      <c r="B1029">
        <v>41</v>
      </c>
      <c r="E1029">
        <v>0</v>
      </c>
      <c r="F1029">
        <v>0</v>
      </c>
      <c r="I1029">
        <v>0</v>
      </c>
      <c r="J1029">
        <v>0</v>
      </c>
      <c r="M1029">
        <v>0</v>
      </c>
      <c r="N1029">
        <v>0</v>
      </c>
      <c r="Q1029">
        <v>0</v>
      </c>
      <c r="R1029">
        <v>0</v>
      </c>
      <c r="U1029">
        <v>0</v>
      </c>
      <c r="V1029">
        <v>0</v>
      </c>
      <c r="Y1029">
        <v>0</v>
      </c>
      <c r="Z1029">
        <v>0</v>
      </c>
      <c r="AC1029">
        <v>0</v>
      </c>
      <c r="AD1029">
        <v>0</v>
      </c>
      <c r="AG1029">
        <v>0</v>
      </c>
      <c r="AH1029">
        <v>0</v>
      </c>
      <c r="AI1029" s="151">
        <v>0</v>
      </c>
      <c r="AJ1029" s="151">
        <v>0</v>
      </c>
      <c r="AM1029" s="212">
        <v>0</v>
      </c>
      <c r="AN1029" s="212">
        <v>0</v>
      </c>
      <c r="AQ1029" s="221">
        <v>0</v>
      </c>
      <c r="AR1029" s="221">
        <v>0</v>
      </c>
      <c r="AU1029" s="223">
        <v>0</v>
      </c>
      <c r="AV1029" s="223">
        <v>0</v>
      </c>
      <c r="AY1029">
        <f>A1029+1999</f>
        <v>2012</v>
      </c>
      <c r="AZ1029" t="str">
        <f>VLOOKUP(B1029,$BF$2:$BJ$75,4)</f>
        <v>Coast TFLs</v>
      </c>
      <c r="BA1029" t="str">
        <f>VLOOKUP(B1029,$BF$2:$BK$75,2)</f>
        <v>CoastTFLs</v>
      </c>
      <c r="BB1029" t="str">
        <f>VLOOKUP(B1029,$BF$2:$BK$75,3)</f>
        <v>Coast TFLs</v>
      </c>
      <c r="BC1029">
        <f>IF(B1029&lt;40,B1029,IF(VLOOKUP(B1029,$BF$2:$BO$75,10,FALSE)="I",40,41))</f>
        <v>41</v>
      </c>
    </row>
    <row r="1030" spans="1:55" ht="15" x14ac:dyDescent="0.25">
      <c r="A1030">
        <v>13</v>
      </c>
      <c r="B1030">
        <v>41</v>
      </c>
      <c r="E1030">
        <v>0</v>
      </c>
      <c r="F1030">
        <v>0</v>
      </c>
      <c r="I1030">
        <v>0</v>
      </c>
      <c r="J1030">
        <v>0</v>
      </c>
      <c r="M1030">
        <v>0</v>
      </c>
      <c r="N1030">
        <v>1888</v>
      </c>
      <c r="Q1030">
        <v>0</v>
      </c>
      <c r="R1030">
        <v>0</v>
      </c>
      <c r="U1030">
        <v>0</v>
      </c>
      <c r="V1030">
        <v>0</v>
      </c>
      <c r="Y1030">
        <v>0</v>
      </c>
      <c r="Z1030">
        <v>0</v>
      </c>
      <c r="AC1030">
        <v>0</v>
      </c>
      <c r="AD1030">
        <v>0</v>
      </c>
      <c r="AG1030">
        <v>0</v>
      </c>
      <c r="AH1030">
        <v>0</v>
      </c>
      <c r="AI1030" s="151">
        <v>0</v>
      </c>
      <c r="AJ1030" s="151">
        <v>0</v>
      </c>
      <c r="AM1030" s="212">
        <v>0</v>
      </c>
      <c r="AN1030" s="212">
        <v>0</v>
      </c>
      <c r="AQ1030" s="221">
        <v>0</v>
      </c>
      <c r="AR1030" s="221">
        <v>0</v>
      </c>
      <c r="AU1030" s="223">
        <v>0</v>
      </c>
      <c r="AV1030" s="223">
        <v>0</v>
      </c>
      <c r="AY1030">
        <f>A1030+1999</f>
        <v>2012</v>
      </c>
      <c r="AZ1030" t="str">
        <f>VLOOKUP(B1030,$BF$2:$BJ$75,4)</f>
        <v>Coast TFLs</v>
      </c>
      <c r="BA1030" t="str">
        <f>VLOOKUP(B1030,$BF$2:$BK$75,2)</f>
        <v>CoastTFLs</v>
      </c>
      <c r="BB1030" t="str">
        <f>VLOOKUP(B1030,$BF$2:$BK$75,3)</f>
        <v>Coast TFLs</v>
      </c>
      <c r="BC1030">
        <f>IF(B1030&lt;40,B1030,IF(VLOOKUP(B1030,$BF$2:$BO$75,10,FALSE)="I",40,41))</f>
        <v>41</v>
      </c>
    </row>
    <row r="1031" spans="1:55" ht="15" x14ac:dyDescent="0.25">
      <c r="A1031">
        <v>13</v>
      </c>
      <c r="B1031">
        <v>41</v>
      </c>
      <c r="E1031">
        <v>0</v>
      </c>
      <c r="F1031">
        <v>0</v>
      </c>
      <c r="I1031">
        <v>0</v>
      </c>
      <c r="J1031">
        <v>0</v>
      </c>
      <c r="M1031">
        <v>0</v>
      </c>
      <c r="N1031">
        <v>0</v>
      </c>
      <c r="Q1031">
        <v>0</v>
      </c>
      <c r="R1031">
        <v>0</v>
      </c>
      <c r="U1031">
        <v>0</v>
      </c>
      <c r="V1031">
        <v>0</v>
      </c>
      <c r="Y1031">
        <v>0</v>
      </c>
      <c r="Z1031">
        <v>0</v>
      </c>
      <c r="AC1031">
        <v>0</v>
      </c>
      <c r="AD1031">
        <v>0</v>
      </c>
      <c r="AG1031">
        <v>0</v>
      </c>
      <c r="AH1031">
        <v>0</v>
      </c>
      <c r="AI1031" s="151">
        <v>0</v>
      </c>
      <c r="AJ1031" s="151">
        <v>0</v>
      </c>
      <c r="AM1031" s="212">
        <v>0</v>
      </c>
      <c r="AN1031" s="212">
        <v>0</v>
      </c>
      <c r="AQ1031" s="221">
        <v>0</v>
      </c>
      <c r="AR1031" s="221">
        <v>0</v>
      </c>
      <c r="AU1031" s="223">
        <v>0</v>
      </c>
      <c r="AV1031" s="223">
        <v>0</v>
      </c>
      <c r="AY1031">
        <f>A1031+1999</f>
        <v>2012</v>
      </c>
      <c r="AZ1031" t="str">
        <f>VLOOKUP(B1031,$BF$2:$BJ$75,4)</f>
        <v>Coast TFLs</v>
      </c>
      <c r="BA1031" t="str">
        <f>VLOOKUP(B1031,$BF$2:$BK$75,2)</f>
        <v>CoastTFLs</v>
      </c>
      <c r="BB1031" t="str">
        <f>VLOOKUP(B1031,$BF$2:$BK$75,3)</f>
        <v>Coast TFLs</v>
      </c>
      <c r="BC1031">
        <f>IF(B1031&lt;40,B1031,IF(VLOOKUP(B1031,$BF$2:$BO$75,10,FALSE)="I",40,41))</f>
        <v>41</v>
      </c>
    </row>
    <row r="1032" spans="1:55" ht="15" x14ac:dyDescent="0.25">
      <c r="A1032">
        <v>13</v>
      </c>
      <c r="B1032">
        <v>41</v>
      </c>
      <c r="E1032">
        <v>0</v>
      </c>
      <c r="F1032">
        <v>0</v>
      </c>
      <c r="I1032">
        <v>0</v>
      </c>
      <c r="J1032">
        <v>0</v>
      </c>
      <c r="M1032">
        <v>0</v>
      </c>
      <c r="N1032">
        <v>0</v>
      </c>
      <c r="Q1032">
        <v>0</v>
      </c>
      <c r="R1032">
        <v>0</v>
      </c>
      <c r="U1032">
        <v>0</v>
      </c>
      <c r="V1032">
        <v>0</v>
      </c>
      <c r="Y1032">
        <v>0</v>
      </c>
      <c r="Z1032">
        <v>0</v>
      </c>
      <c r="AC1032">
        <v>0</v>
      </c>
      <c r="AD1032">
        <v>0</v>
      </c>
      <c r="AG1032">
        <v>0</v>
      </c>
      <c r="AH1032">
        <v>0</v>
      </c>
      <c r="AI1032" s="151">
        <v>0</v>
      </c>
      <c r="AJ1032" s="151">
        <v>0</v>
      </c>
      <c r="AM1032" s="212">
        <v>0</v>
      </c>
      <c r="AN1032" s="212">
        <v>0</v>
      </c>
      <c r="AQ1032" s="221">
        <v>0</v>
      </c>
      <c r="AR1032" s="221">
        <v>0</v>
      </c>
      <c r="AU1032" s="223">
        <v>0</v>
      </c>
      <c r="AV1032" s="223">
        <v>0</v>
      </c>
      <c r="AY1032">
        <f>A1032+1999</f>
        <v>2012</v>
      </c>
      <c r="AZ1032" t="str">
        <f>VLOOKUP(B1032,$BF$2:$BJ$75,4)</f>
        <v>Coast TFLs</v>
      </c>
      <c r="BA1032" t="str">
        <f>VLOOKUP(B1032,$BF$2:$BK$75,2)</f>
        <v>CoastTFLs</v>
      </c>
      <c r="BB1032" t="str">
        <f>VLOOKUP(B1032,$BF$2:$BK$75,3)</f>
        <v>Coast TFLs</v>
      </c>
      <c r="BC1032">
        <f>IF(B1032&lt;40,B1032,IF(VLOOKUP(B1032,$BF$2:$BO$75,10,FALSE)="I",40,41))</f>
        <v>41</v>
      </c>
    </row>
    <row r="1033" spans="1:55" ht="15" x14ac:dyDescent="0.25">
      <c r="A1033">
        <v>13</v>
      </c>
      <c r="B1033">
        <v>41</v>
      </c>
      <c r="E1033">
        <v>0</v>
      </c>
      <c r="F1033">
        <v>0</v>
      </c>
      <c r="I1033">
        <v>0</v>
      </c>
      <c r="J1033">
        <v>0</v>
      </c>
      <c r="M1033">
        <v>0</v>
      </c>
      <c r="N1033">
        <v>0</v>
      </c>
      <c r="Q1033">
        <v>0</v>
      </c>
      <c r="R1033">
        <v>0</v>
      </c>
      <c r="U1033">
        <v>0</v>
      </c>
      <c r="V1033">
        <v>0</v>
      </c>
      <c r="Y1033">
        <v>0</v>
      </c>
      <c r="Z1033">
        <v>0</v>
      </c>
      <c r="AC1033">
        <v>0</v>
      </c>
      <c r="AD1033">
        <v>0</v>
      </c>
      <c r="AG1033">
        <v>0</v>
      </c>
      <c r="AH1033">
        <v>0</v>
      </c>
      <c r="AI1033" s="151">
        <v>0</v>
      </c>
      <c r="AJ1033" s="151">
        <v>0</v>
      </c>
      <c r="AM1033" s="212">
        <v>0</v>
      </c>
      <c r="AN1033" s="212">
        <v>0</v>
      </c>
      <c r="AQ1033" s="221">
        <v>0</v>
      </c>
      <c r="AR1033" s="221">
        <v>0</v>
      </c>
      <c r="AU1033" s="223">
        <v>0</v>
      </c>
      <c r="AV1033" s="223">
        <v>0</v>
      </c>
      <c r="AY1033">
        <f>A1033+1999</f>
        <v>2012</v>
      </c>
      <c r="AZ1033" t="str">
        <f>VLOOKUP(B1033,$BF$2:$BJ$75,4)</f>
        <v>Coast TFLs</v>
      </c>
      <c r="BA1033" t="str">
        <f>VLOOKUP(B1033,$BF$2:$BK$75,2)</f>
        <v>CoastTFLs</v>
      </c>
      <c r="BB1033" t="str">
        <f>VLOOKUP(B1033,$BF$2:$BK$75,3)</f>
        <v>Coast TFLs</v>
      </c>
      <c r="BC1033">
        <f>IF(B1033&lt;40,B1033,IF(VLOOKUP(B1033,$BF$2:$BO$75,10,FALSE)="I",40,41))</f>
        <v>41</v>
      </c>
    </row>
    <row r="1034" spans="1:55" ht="15" x14ac:dyDescent="0.25">
      <c r="A1034">
        <v>13</v>
      </c>
      <c r="B1034">
        <v>41</v>
      </c>
      <c r="E1034">
        <v>0</v>
      </c>
      <c r="F1034">
        <v>0</v>
      </c>
      <c r="I1034">
        <v>0</v>
      </c>
      <c r="J1034">
        <v>0</v>
      </c>
      <c r="M1034">
        <v>0</v>
      </c>
      <c r="N1034">
        <v>0</v>
      </c>
      <c r="Q1034">
        <v>0</v>
      </c>
      <c r="R1034">
        <v>16</v>
      </c>
      <c r="U1034">
        <v>0</v>
      </c>
      <c r="V1034">
        <v>0</v>
      </c>
      <c r="Y1034">
        <v>0</v>
      </c>
      <c r="Z1034">
        <v>0</v>
      </c>
      <c r="AC1034">
        <v>0</v>
      </c>
      <c r="AD1034">
        <v>0</v>
      </c>
      <c r="AG1034">
        <v>0</v>
      </c>
      <c r="AH1034">
        <v>0</v>
      </c>
      <c r="AI1034" s="151">
        <v>0</v>
      </c>
      <c r="AJ1034" s="151">
        <v>0</v>
      </c>
      <c r="AM1034" s="212">
        <v>0</v>
      </c>
      <c r="AN1034" s="212">
        <v>0</v>
      </c>
      <c r="AQ1034" s="221">
        <v>0</v>
      </c>
      <c r="AR1034" s="221">
        <v>0</v>
      </c>
      <c r="AU1034" s="223">
        <v>0</v>
      </c>
      <c r="AV1034" s="223">
        <v>0</v>
      </c>
      <c r="AY1034">
        <f>A1034+1999</f>
        <v>2012</v>
      </c>
      <c r="AZ1034" t="str">
        <f>VLOOKUP(B1034,$BF$2:$BJ$75,4)</f>
        <v>Coast TFLs</v>
      </c>
      <c r="BA1034" t="str">
        <f>VLOOKUP(B1034,$BF$2:$BK$75,2)</f>
        <v>CoastTFLs</v>
      </c>
      <c r="BB1034" t="str">
        <f>VLOOKUP(B1034,$BF$2:$BK$75,3)</f>
        <v>Coast TFLs</v>
      </c>
      <c r="BC1034">
        <f>IF(B1034&lt;40,B1034,IF(VLOOKUP(B1034,$BF$2:$BO$75,10,FALSE)="I",40,41))</f>
        <v>41</v>
      </c>
    </row>
    <row r="1035" spans="1:55" ht="15" x14ac:dyDescent="0.25">
      <c r="A1035">
        <v>13</v>
      </c>
      <c r="B1035">
        <v>41</v>
      </c>
      <c r="E1035">
        <v>0</v>
      </c>
      <c r="F1035">
        <v>0</v>
      </c>
      <c r="I1035">
        <v>0</v>
      </c>
      <c r="J1035">
        <v>0</v>
      </c>
      <c r="M1035">
        <v>0</v>
      </c>
      <c r="N1035">
        <v>0</v>
      </c>
      <c r="Q1035">
        <v>0</v>
      </c>
      <c r="R1035">
        <v>0</v>
      </c>
      <c r="U1035">
        <v>0</v>
      </c>
      <c r="V1035">
        <v>0</v>
      </c>
      <c r="Y1035">
        <v>0</v>
      </c>
      <c r="Z1035">
        <v>0</v>
      </c>
      <c r="AC1035">
        <v>0</v>
      </c>
      <c r="AD1035">
        <v>0</v>
      </c>
      <c r="AG1035">
        <v>0</v>
      </c>
      <c r="AH1035">
        <v>0</v>
      </c>
      <c r="AI1035" s="151">
        <v>0</v>
      </c>
      <c r="AJ1035" s="151">
        <v>0</v>
      </c>
      <c r="AM1035" s="212">
        <v>0</v>
      </c>
      <c r="AN1035" s="212">
        <v>0</v>
      </c>
      <c r="AQ1035" s="221">
        <v>0</v>
      </c>
      <c r="AR1035" s="221">
        <v>0</v>
      </c>
      <c r="AU1035" s="223">
        <v>0</v>
      </c>
      <c r="AV1035" s="223">
        <v>0</v>
      </c>
      <c r="AY1035">
        <f>A1035+1999</f>
        <v>2012</v>
      </c>
      <c r="AZ1035" t="str">
        <f>VLOOKUP(B1035,$BF$2:$BJ$75,4)</f>
        <v>Coast TFLs</v>
      </c>
      <c r="BA1035" t="str">
        <f>VLOOKUP(B1035,$BF$2:$BK$75,2)</f>
        <v>CoastTFLs</v>
      </c>
      <c r="BB1035" t="str">
        <f>VLOOKUP(B1035,$BF$2:$BK$75,3)</f>
        <v>Coast TFLs</v>
      </c>
      <c r="BC1035">
        <f>IF(B1035&lt;40,B1035,IF(VLOOKUP(B1035,$BF$2:$BO$75,10,FALSE)="I",40,41))</f>
        <v>41</v>
      </c>
    </row>
    <row r="1036" spans="1:55" ht="15" x14ac:dyDescent="0.25">
      <c r="A1036">
        <v>13</v>
      </c>
      <c r="B1036">
        <v>41</v>
      </c>
      <c r="E1036">
        <v>0</v>
      </c>
      <c r="F1036">
        <v>0</v>
      </c>
      <c r="I1036">
        <v>0</v>
      </c>
      <c r="J1036">
        <v>0</v>
      </c>
      <c r="M1036">
        <v>0</v>
      </c>
      <c r="N1036">
        <v>0</v>
      </c>
      <c r="Q1036">
        <v>0</v>
      </c>
      <c r="R1036">
        <v>0</v>
      </c>
      <c r="U1036">
        <v>0</v>
      </c>
      <c r="V1036">
        <v>0</v>
      </c>
      <c r="Y1036">
        <v>0</v>
      </c>
      <c r="Z1036">
        <v>0</v>
      </c>
      <c r="AC1036">
        <v>0</v>
      </c>
      <c r="AD1036">
        <v>0</v>
      </c>
      <c r="AG1036">
        <v>0</v>
      </c>
      <c r="AH1036">
        <v>0</v>
      </c>
      <c r="AI1036" s="151">
        <v>0</v>
      </c>
      <c r="AJ1036" s="151">
        <v>0</v>
      </c>
      <c r="AM1036" s="212">
        <v>0</v>
      </c>
      <c r="AN1036" s="212">
        <v>0</v>
      </c>
      <c r="AQ1036" s="221">
        <v>0</v>
      </c>
      <c r="AR1036" s="221">
        <v>0</v>
      </c>
      <c r="AU1036" s="223">
        <v>0</v>
      </c>
      <c r="AV1036" s="223">
        <v>0</v>
      </c>
      <c r="AY1036">
        <f>A1036+1999</f>
        <v>2012</v>
      </c>
      <c r="AZ1036" t="str">
        <f>VLOOKUP(B1036,$BF$2:$BJ$75,4)</f>
        <v>Coast TFLs</v>
      </c>
      <c r="BA1036" t="str">
        <f>VLOOKUP(B1036,$BF$2:$BK$75,2)</f>
        <v>CoastTFLs</v>
      </c>
      <c r="BB1036" t="str">
        <f>VLOOKUP(B1036,$BF$2:$BK$75,3)</f>
        <v>Coast TFLs</v>
      </c>
      <c r="BC1036">
        <f>IF(B1036&lt;40,B1036,IF(VLOOKUP(B1036,$BF$2:$BO$75,10,FALSE)="I",40,41))</f>
        <v>41</v>
      </c>
    </row>
    <row r="1037" spans="1:55" ht="15" x14ac:dyDescent="0.25">
      <c r="A1037">
        <v>13</v>
      </c>
      <c r="B1037">
        <v>41</v>
      </c>
      <c r="E1037">
        <v>0</v>
      </c>
      <c r="F1037">
        <v>0</v>
      </c>
      <c r="I1037">
        <v>0</v>
      </c>
      <c r="J1037">
        <v>0</v>
      </c>
      <c r="M1037">
        <v>0</v>
      </c>
      <c r="N1037">
        <v>0</v>
      </c>
      <c r="Q1037">
        <v>0</v>
      </c>
      <c r="R1037">
        <v>0</v>
      </c>
      <c r="U1037">
        <v>0</v>
      </c>
      <c r="V1037">
        <v>0</v>
      </c>
      <c r="Y1037">
        <v>0</v>
      </c>
      <c r="Z1037">
        <v>0</v>
      </c>
      <c r="AC1037">
        <v>0</v>
      </c>
      <c r="AD1037">
        <v>0</v>
      </c>
      <c r="AG1037">
        <v>0</v>
      </c>
      <c r="AH1037">
        <v>0</v>
      </c>
      <c r="AI1037" s="151">
        <v>0</v>
      </c>
      <c r="AJ1037" s="151">
        <v>0</v>
      </c>
      <c r="AM1037" s="212">
        <v>0</v>
      </c>
      <c r="AN1037" s="212">
        <v>0</v>
      </c>
      <c r="AQ1037" s="221">
        <v>0</v>
      </c>
      <c r="AR1037" s="221">
        <v>0</v>
      </c>
      <c r="AU1037" s="223">
        <v>0</v>
      </c>
      <c r="AV1037" s="223">
        <v>0</v>
      </c>
      <c r="AY1037">
        <f>A1037+1999</f>
        <v>2012</v>
      </c>
      <c r="AZ1037" t="str">
        <f>VLOOKUP(B1037,$BF$2:$BJ$75,4)</f>
        <v>Coast TFLs</v>
      </c>
      <c r="BA1037" t="str">
        <f>VLOOKUP(B1037,$BF$2:$BK$75,2)</f>
        <v>CoastTFLs</v>
      </c>
      <c r="BB1037" t="str">
        <f>VLOOKUP(B1037,$BF$2:$BK$75,3)</f>
        <v>Coast TFLs</v>
      </c>
      <c r="BC1037">
        <f>IF(B1037&lt;40,B1037,IF(VLOOKUP(B1037,$BF$2:$BO$75,10,FALSE)="I",40,41))</f>
        <v>41</v>
      </c>
    </row>
    <row r="1038" spans="1:55" ht="15" x14ac:dyDescent="0.25">
      <c r="A1038">
        <v>14</v>
      </c>
      <c r="B1038">
        <v>1</v>
      </c>
      <c r="E1038">
        <v>2274288</v>
      </c>
      <c r="F1038">
        <v>49615184</v>
      </c>
      <c r="I1038">
        <v>119344</v>
      </c>
      <c r="J1038">
        <v>46954944</v>
      </c>
      <c r="M1038">
        <v>151152</v>
      </c>
      <c r="N1038">
        <v>45891040</v>
      </c>
      <c r="Q1038">
        <v>193664</v>
      </c>
      <c r="R1038">
        <v>44934400</v>
      </c>
      <c r="U1038">
        <v>207744</v>
      </c>
      <c r="V1038">
        <v>43398464</v>
      </c>
      <c r="Y1038">
        <v>108720</v>
      </c>
      <c r="Z1038">
        <v>41984304</v>
      </c>
      <c r="AC1038">
        <v>13312</v>
      </c>
      <c r="AD1038">
        <v>41667568</v>
      </c>
      <c r="AG1038">
        <v>2528</v>
      </c>
      <c r="AH1038">
        <v>41534112</v>
      </c>
      <c r="AK1038" s="151">
        <v>896</v>
      </c>
      <c r="AL1038" s="151">
        <v>41481520</v>
      </c>
      <c r="AM1038">
        <v>64</v>
      </c>
      <c r="AN1038">
        <v>41481856</v>
      </c>
      <c r="AO1038" s="151"/>
      <c r="AP1038" s="151"/>
      <c r="AQ1038" s="220">
        <v>16</v>
      </c>
      <c r="AR1038" s="220">
        <v>41442672</v>
      </c>
      <c r="AS1038" s="151"/>
      <c r="AT1038" s="151"/>
      <c r="AU1038" s="151">
        <v>0</v>
      </c>
      <c r="AV1038" s="151">
        <v>41594288</v>
      </c>
      <c r="AW1038" s="151"/>
      <c r="AX1038" s="151"/>
      <c r="AY1038">
        <f>A1038+1999</f>
        <v>2013</v>
      </c>
      <c r="AZ1038" t="str">
        <f>VLOOKUP(B1038,$BF$2:$BJ$75,4)</f>
        <v>Pine Units</v>
      </c>
      <c r="BA1038" t="str">
        <f>VLOOKUP(B1038,$BF$2:$BK$75,2)</f>
        <v>100MileHouse</v>
      </c>
      <c r="BB1038" t="str">
        <f>VLOOKUP(B1038,$BF$2:$BK$75,3)</f>
        <v>100 Mile House TSA</v>
      </c>
      <c r="BC1038">
        <f>IF(B1038&lt;40,B1038,IF(VLOOKUP(B1038,$BF$2:$BO$75,10,FALSE)="I",40,41))</f>
        <v>1</v>
      </c>
    </row>
    <row r="1039" spans="1:55" ht="15" x14ac:dyDescent="0.25">
      <c r="A1039">
        <v>14</v>
      </c>
      <c r="B1039">
        <v>2</v>
      </c>
      <c r="E1039">
        <v>378224</v>
      </c>
      <c r="F1039">
        <v>5889760</v>
      </c>
      <c r="I1039">
        <v>111056</v>
      </c>
      <c r="J1039">
        <v>6798384</v>
      </c>
      <c r="M1039">
        <v>197360</v>
      </c>
      <c r="N1039">
        <v>6180896</v>
      </c>
      <c r="Q1039">
        <v>424160</v>
      </c>
      <c r="R1039">
        <v>5533024</v>
      </c>
      <c r="U1039">
        <v>452448</v>
      </c>
      <c r="V1039">
        <v>4915488</v>
      </c>
      <c r="Y1039">
        <v>590480</v>
      </c>
      <c r="Z1039">
        <v>4184496</v>
      </c>
      <c r="AC1039">
        <v>137488</v>
      </c>
      <c r="AD1039">
        <v>2813008</v>
      </c>
      <c r="AG1039">
        <v>45552</v>
      </c>
      <c r="AH1039">
        <v>2489856</v>
      </c>
      <c r="AK1039" s="151">
        <v>19312</v>
      </c>
      <c r="AL1039" s="151">
        <v>2429808</v>
      </c>
      <c r="AM1039">
        <v>8576</v>
      </c>
      <c r="AN1039">
        <v>2422944</v>
      </c>
      <c r="AO1039" s="151"/>
      <c r="AP1039" s="151"/>
      <c r="AQ1039" s="220">
        <v>8880</v>
      </c>
      <c r="AR1039" s="220">
        <v>2408704</v>
      </c>
      <c r="AS1039" s="151"/>
      <c r="AT1039" s="151"/>
      <c r="AU1039" s="151">
        <v>9536</v>
      </c>
      <c r="AV1039" s="151">
        <v>2407392</v>
      </c>
      <c r="AW1039" s="151"/>
      <c r="AX1039" s="151"/>
      <c r="AY1039">
        <f>A1039+1999</f>
        <v>2013</v>
      </c>
      <c r="AZ1039" t="str">
        <f>VLOOKUP(B1039,$BF$2:$BJ$75,4)</f>
        <v>Pine Units</v>
      </c>
      <c r="BA1039" t="str">
        <f>VLOOKUP(B1039,$BF$2:$BK$75,2)</f>
        <v>Arrow</v>
      </c>
      <c r="BB1039" t="str">
        <f>VLOOKUP(B1039,$BF$2:$BK$75,3)</f>
        <v>Arrow TSA</v>
      </c>
      <c r="BC1039">
        <f>IF(B1039&lt;40,B1039,IF(VLOOKUP(B1039,$BF$2:$BO$75,10,FALSE)="I",40,41))</f>
        <v>2</v>
      </c>
    </row>
    <row r="1040" spans="1:55" ht="15" x14ac:dyDescent="0.25">
      <c r="A1040">
        <v>14</v>
      </c>
      <c r="B1040">
        <v>3</v>
      </c>
      <c r="E1040">
        <v>0</v>
      </c>
      <c r="F1040">
        <v>0</v>
      </c>
      <c r="I1040">
        <v>0</v>
      </c>
      <c r="J1040">
        <v>0</v>
      </c>
      <c r="M1040">
        <v>0</v>
      </c>
      <c r="N1040">
        <v>0</v>
      </c>
      <c r="Q1040">
        <v>0</v>
      </c>
      <c r="R1040">
        <v>0</v>
      </c>
      <c r="U1040">
        <v>0</v>
      </c>
      <c r="V1040">
        <v>0</v>
      </c>
      <c r="Y1040">
        <v>0</v>
      </c>
      <c r="Z1040">
        <v>0</v>
      </c>
      <c r="AC1040">
        <v>0</v>
      </c>
      <c r="AD1040">
        <v>0</v>
      </c>
      <c r="AG1040">
        <v>0</v>
      </c>
      <c r="AH1040">
        <v>0</v>
      </c>
      <c r="AK1040" s="151">
        <v>0</v>
      </c>
      <c r="AL1040" s="151">
        <v>0</v>
      </c>
      <c r="AM1040">
        <v>0</v>
      </c>
      <c r="AN1040">
        <v>0</v>
      </c>
      <c r="AO1040" s="151"/>
      <c r="AP1040" s="151"/>
      <c r="AQ1040" s="220">
        <v>0</v>
      </c>
      <c r="AR1040" s="220">
        <v>0</v>
      </c>
      <c r="AS1040" s="151"/>
      <c r="AT1040" s="151"/>
      <c r="AU1040" s="151">
        <v>0</v>
      </c>
      <c r="AV1040" s="151">
        <v>0</v>
      </c>
      <c r="AW1040" s="151"/>
      <c r="AX1040" s="151"/>
      <c r="AY1040">
        <f>A1040+1999</f>
        <v>2013</v>
      </c>
      <c r="AZ1040" t="str">
        <f>VLOOKUP(B1040,$BF$2:$BJ$75,4)</f>
        <v>Non-pine Units</v>
      </c>
      <c r="BA1040" t="str">
        <f>VLOOKUP(B1040,$BF$2:$BK$75,2)</f>
        <v>Arrowsmith</v>
      </c>
      <c r="BB1040" t="str">
        <f>VLOOKUP(B1040,$BF$2:$BK$75,3)</f>
        <v>Arrowsmith TSA</v>
      </c>
      <c r="BC1040">
        <f>IF(B1040&lt;40,B1040,IF(VLOOKUP(B1040,$BF$2:$BO$75,10,FALSE)="I",40,41))</f>
        <v>3</v>
      </c>
    </row>
    <row r="1041" spans="1:55" ht="15" x14ac:dyDescent="0.25">
      <c r="A1041">
        <v>14</v>
      </c>
      <c r="B1041">
        <v>4</v>
      </c>
      <c r="E1041">
        <v>1116048</v>
      </c>
      <c r="F1041">
        <v>9062368</v>
      </c>
      <c r="I1041">
        <v>556272</v>
      </c>
      <c r="J1041">
        <v>11348288</v>
      </c>
      <c r="M1041">
        <v>988400</v>
      </c>
      <c r="N1041">
        <v>9756848</v>
      </c>
      <c r="Q1041">
        <v>1617120</v>
      </c>
      <c r="R1041">
        <v>8284928</v>
      </c>
      <c r="U1041">
        <v>1678496</v>
      </c>
      <c r="V1041">
        <v>6489808</v>
      </c>
      <c r="Y1041">
        <v>1791840</v>
      </c>
      <c r="Z1041">
        <v>4645888</v>
      </c>
      <c r="AC1041">
        <v>215792</v>
      </c>
      <c r="AD1041">
        <v>1257728</v>
      </c>
      <c r="AG1041">
        <v>108448</v>
      </c>
      <c r="AH1041">
        <v>1029136</v>
      </c>
      <c r="AK1041" s="151">
        <v>100432</v>
      </c>
      <c r="AL1041" s="151">
        <v>1046928</v>
      </c>
      <c r="AM1041">
        <v>128880</v>
      </c>
      <c r="AN1041">
        <v>1048848</v>
      </c>
      <c r="AO1041" s="151"/>
      <c r="AP1041" s="151"/>
      <c r="AQ1041" s="220">
        <v>130352</v>
      </c>
      <c r="AR1041" s="220">
        <v>1082208</v>
      </c>
      <c r="AS1041" s="151"/>
      <c r="AT1041" s="151"/>
      <c r="AU1041" s="151">
        <v>135568</v>
      </c>
      <c r="AV1041" s="151">
        <v>1071232</v>
      </c>
      <c r="AW1041" s="151"/>
      <c r="AX1041" s="151"/>
      <c r="AY1041">
        <f>A1041+1999</f>
        <v>2013</v>
      </c>
      <c r="AZ1041" t="str">
        <f>VLOOKUP(B1041,$BF$2:$BJ$75,4)</f>
        <v>Pine Units</v>
      </c>
      <c r="BA1041" t="str">
        <f>VLOOKUP(B1041,$BF$2:$BK$75,2)</f>
        <v>Boundary</v>
      </c>
      <c r="BB1041" t="str">
        <f>VLOOKUP(B1041,$BF$2:$BK$75,3)</f>
        <v>Boundary TSA</v>
      </c>
      <c r="BC1041">
        <f>IF(B1041&lt;40,B1041,IF(VLOOKUP(B1041,$BF$2:$BO$75,10,FALSE)="I",40,41))</f>
        <v>4</v>
      </c>
    </row>
    <row r="1042" spans="1:55" ht="15" x14ac:dyDescent="0.25">
      <c r="A1042">
        <v>14</v>
      </c>
      <c r="B1042">
        <v>5</v>
      </c>
      <c r="E1042">
        <v>928016</v>
      </c>
      <c r="F1042">
        <v>8370480</v>
      </c>
      <c r="I1042">
        <v>265120</v>
      </c>
      <c r="J1042">
        <v>10788928</v>
      </c>
      <c r="M1042">
        <v>701808</v>
      </c>
      <c r="N1042">
        <v>10005344</v>
      </c>
      <c r="Q1042">
        <v>877984</v>
      </c>
      <c r="R1042">
        <v>9424112</v>
      </c>
      <c r="U1042">
        <v>1266080</v>
      </c>
      <c r="V1042">
        <v>8179440</v>
      </c>
      <c r="Y1042">
        <v>1507360</v>
      </c>
      <c r="Z1042">
        <v>7599440</v>
      </c>
      <c r="AC1042">
        <v>1200352</v>
      </c>
      <c r="AD1042">
        <v>7002688</v>
      </c>
      <c r="AG1042">
        <v>1134352</v>
      </c>
      <c r="AH1042">
        <v>6474496</v>
      </c>
      <c r="AK1042" s="151">
        <v>897744</v>
      </c>
      <c r="AL1042" s="151">
        <v>5617792</v>
      </c>
      <c r="AM1042">
        <v>241824</v>
      </c>
      <c r="AN1042">
        <v>4970736</v>
      </c>
      <c r="AO1042" s="151"/>
      <c r="AP1042" s="151"/>
      <c r="AQ1042" s="220">
        <v>246768</v>
      </c>
      <c r="AR1042" s="220">
        <v>4934192</v>
      </c>
      <c r="AS1042" s="151"/>
      <c r="AT1042" s="151"/>
      <c r="AU1042" s="151">
        <v>249168</v>
      </c>
      <c r="AV1042" s="151">
        <v>4951600</v>
      </c>
      <c r="AW1042" s="151"/>
      <c r="AX1042" s="151"/>
      <c r="AY1042">
        <f>A1042+1999</f>
        <v>2013</v>
      </c>
      <c r="AZ1042" t="str">
        <f>VLOOKUP(B1042,$BF$2:$BJ$75,4)</f>
        <v>Pine Units</v>
      </c>
      <c r="BA1042" t="str">
        <f>VLOOKUP(B1042,$BF$2:$BK$75,2)</f>
        <v>Bulkley</v>
      </c>
      <c r="BB1042" t="str">
        <f>VLOOKUP(B1042,$BF$2:$BK$75,3)</f>
        <v>Bulkley TSA</v>
      </c>
      <c r="BC1042">
        <f>IF(B1042&lt;40,B1042,IF(VLOOKUP(B1042,$BF$2:$BO$75,10,FALSE)="I",40,41))</f>
        <v>5</v>
      </c>
    </row>
    <row r="1043" spans="1:55" ht="15" x14ac:dyDescent="0.25">
      <c r="A1043">
        <v>14</v>
      </c>
      <c r="B1043">
        <v>6</v>
      </c>
      <c r="E1043">
        <v>109680</v>
      </c>
      <c r="F1043">
        <v>416880</v>
      </c>
      <c r="I1043">
        <v>0</v>
      </c>
      <c r="J1043">
        <v>352</v>
      </c>
      <c r="M1043">
        <v>0</v>
      </c>
      <c r="N1043">
        <v>352</v>
      </c>
      <c r="Q1043">
        <v>0</v>
      </c>
      <c r="R1043">
        <v>352</v>
      </c>
      <c r="U1043">
        <v>0</v>
      </c>
      <c r="V1043">
        <v>352</v>
      </c>
      <c r="Y1043">
        <v>5744</v>
      </c>
      <c r="Z1043">
        <v>11520</v>
      </c>
      <c r="AC1043">
        <v>2544</v>
      </c>
      <c r="AD1043">
        <v>7680</v>
      </c>
      <c r="AG1043">
        <v>4352</v>
      </c>
      <c r="AH1043">
        <v>6944</v>
      </c>
      <c r="AK1043" s="151">
        <v>4800</v>
      </c>
      <c r="AL1043" s="151">
        <v>8944</v>
      </c>
      <c r="AM1043">
        <v>1104</v>
      </c>
      <c r="AN1043">
        <v>5568</v>
      </c>
      <c r="AO1043" s="151"/>
      <c r="AP1043" s="151"/>
      <c r="AQ1043" s="220">
        <v>1072</v>
      </c>
      <c r="AR1043" s="220">
        <v>6304</v>
      </c>
      <c r="AS1043" s="151"/>
      <c r="AT1043" s="151"/>
      <c r="AU1043" s="151">
        <v>1120</v>
      </c>
      <c r="AV1043" s="151">
        <v>5632</v>
      </c>
      <c r="AW1043" s="151"/>
      <c r="AX1043" s="151"/>
      <c r="AY1043">
        <f>A1043+1999</f>
        <v>2013</v>
      </c>
      <c r="AZ1043" t="str">
        <f>VLOOKUP(B1043,$BF$2:$BJ$75,4)</f>
        <v>Non-pine Units</v>
      </c>
      <c r="BA1043" t="str">
        <f>VLOOKUP(B1043,$BF$2:$BK$75,2)</f>
        <v>Cassiar</v>
      </c>
      <c r="BB1043" t="str">
        <f>VLOOKUP(B1043,$BF$2:$BK$75,3)</f>
        <v>Cassiar TSA</v>
      </c>
      <c r="BC1043">
        <f>IF(B1043&lt;40,B1043,IF(VLOOKUP(B1043,$BF$2:$BO$75,10,FALSE)="I",40,41))</f>
        <v>6</v>
      </c>
    </row>
    <row r="1044" spans="1:55" ht="15" x14ac:dyDescent="0.25">
      <c r="A1044">
        <v>14</v>
      </c>
      <c r="B1044">
        <v>7</v>
      </c>
      <c r="E1044">
        <v>48624</v>
      </c>
      <c r="F1044">
        <v>175904</v>
      </c>
      <c r="I1044">
        <v>84272</v>
      </c>
      <c r="J1044">
        <v>235200</v>
      </c>
      <c r="M1044">
        <v>55744</v>
      </c>
      <c r="N1044">
        <v>143408</v>
      </c>
      <c r="Q1044">
        <v>50064</v>
      </c>
      <c r="R1044">
        <v>102768</v>
      </c>
      <c r="U1044">
        <v>38112</v>
      </c>
      <c r="V1044">
        <v>69744</v>
      </c>
      <c r="Y1044">
        <v>37136</v>
      </c>
      <c r="Z1044">
        <v>64800</v>
      </c>
      <c r="AC1044">
        <v>6880</v>
      </c>
      <c r="AD1044">
        <v>10800</v>
      </c>
      <c r="AG1044">
        <v>7152</v>
      </c>
      <c r="AH1044">
        <v>15808</v>
      </c>
      <c r="AK1044" s="151">
        <v>624</v>
      </c>
      <c r="AL1044" s="151">
        <v>3200</v>
      </c>
      <c r="AM1044">
        <v>0</v>
      </c>
      <c r="AN1044">
        <v>3392</v>
      </c>
      <c r="AO1044" s="151"/>
      <c r="AP1044" s="151"/>
      <c r="AQ1044" s="220">
        <v>0</v>
      </c>
      <c r="AR1044" s="220">
        <v>2560</v>
      </c>
      <c r="AS1044" s="151"/>
      <c r="AT1044" s="151"/>
      <c r="AU1044" s="151">
        <v>0</v>
      </c>
      <c r="AV1044" s="151">
        <v>4656</v>
      </c>
      <c r="AW1044" s="151"/>
      <c r="AX1044" s="151"/>
      <c r="AY1044">
        <f>A1044+1999</f>
        <v>2013</v>
      </c>
      <c r="AZ1044" t="str">
        <f>VLOOKUP(B1044,$BF$2:$BJ$75,4)</f>
        <v>Non-pine Units</v>
      </c>
      <c r="BA1044" t="str">
        <f>VLOOKUP(B1044,$BF$2:$BK$75,2)</f>
        <v>Cranberry</v>
      </c>
      <c r="BB1044" t="str">
        <f>VLOOKUP(B1044,$BF$2:$BK$75,3)</f>
        <v>Cranberry TSA</v>
      </c>
      <c r="BC1044">
        <f>IF(B1044&lt;40,B1044,IF(VLOOKUP(B1044,$BF$2:$BO$75,10,FALSE)="I",40,41))</f>
        <v>7</v>
      </c>
    </row>
    <row r="1045" spans="1:55" ht="15" x14ac:dyDescent="0.25">
      <c r="A1045">
        <v>14</v>
      </c>
      <c r="B1045">
        <v>8</v>
      </c>
      <c r="E1045">
        <v>2001632</v>
      </c>
      <c r="F1045">
        <v>19644848</v>
      </c>
      <c r="I1045">
        <v>1088656</v>
      </c>
      <c r="J1045">
        <v>21801904</v>
      </c>
      <c r="M1045">
        <v>1990208</v>
      </c>
      <c r="N1045">
        <v>18377888</v>
      </c>
      <c r="Q1045">
        <v>3076736</v>
      </c>
      <c r="R1045">
        <v>14673248</v>
      </c>
      <c r="U1045">
        <v>2476528</v>
      </c>
      <c r="V1045">
        <v>11564320</v>
      </c>
      <c r="Y1045">
        <v>2195856</v>
      </c>
      <c r="Z1045">
        <v>8188784</v>
      </c>
      <c r="AC1045">
        <v>552688</v>
      </c>
      <c r="AD1045">
        <v>4794304</v>
      </c>
      <c r="AG1045">
        <v>189600</v>
      </c>
      <c r="AH1045">
        <v>3939632</v>
      </c>
      <c r="AK1045" s="151">
        <v>58976</v>
      </c>
      <c r="AL1045" s="151">
        <v>3730128</v>
      </c>
      <c r="AM1045">
        <v>32400</v>
      </c>
      <c r="AN1045">
        <v>3753472</v>
      </c>
      <c r="AO1045" s="151"/>
      <c r="AP1045" s="151"/>
      <c r="AQ1045" s="220">
        <v>34320</v>
      </c>
      <c r="AR1045" s="220">
        <v>3710240</v>
      </c>
      <c r="AS1045" s="151"/>
      <c r="AT1045" s="151"/>
      <c r="AU1045" s="151">
        <v>35840</v>
      </c>
      <c r="AV1045" s="151">
        <v>3735344</v>
      </c>
      <c r="AW1045" s="151"/>
      <c r="AX1045" s="151"/>
      <c r="AY1045">
        <f>A1045+1999</f>
        <v>2013</v>
      </c>
      <c r="AZ1045" t="str">
        <f>VLOOKUP(B1045,$BF$2:$BJ$75,4)</f>
        <v>Pine Units</v>
      </c>
      <c r="BA1045" t="str">
        <f>VLOOKUP(B1045,$BF$2:$BK$75,2)</f>
        <v>Cranbrook</v>
      </c>
      <c r="BB1045" t="str">
        <f>VLOOKUP(B1045,$BF$2:$BK$75,3)</f>
        <v>Cranbrook TSA</v>
      </c>
      <c r="BC1045">
        <f>IF(B1045&lt;40,B1045,IF(VLOOKUP(B1045,$BF$2:$BO$75,10,FALSE)="I",40,41))</f>
        <v>8</v>
      </c>
    </row>
    <row r="1046" spans="1:55" ht="15" x14ac:dyDescent="0.25">
      <c r="A1046">
        <v>14</v>
      </c>
      <c r="B1046">
        <v>9</v>
      </c>
      <c r="E1046">
        <v>961424</v>
      </c>
      <c r="F1046">
        <v>6321424</v>
      </c>
      <c r="I1046">
        <v>2758000</v>
      </c>
      <c r="J1046">
        <v>22598576</v>
      </c>
      <c r="M1046">
        <v>3741712</v>
      </c>
      <c r="N1046">
        <v>19366000</v>
      </c>
      <c r="Q1046">
        <v>1362336</v>
      </c>
      <c r="R1046">
        <v>22497744</v>
      </c>
      <c r="U1046">
        <v>2465568</v>
      </c>
      <c r="V1046">
        <v>18865136</v>
      </c>
      <c r="Y1046">
        <v>2490928</v>
      </c>
      <c r="Z1046">
        <v>18485488</v>
      </c>
      <c r="AC1046">
        <v>1704432</v>
      </c>
      <c r="AD1046">
        <v>18072432</v>
      </c>
      <c r="AG1046">
        <v>1005312</v>
      </c>
      <c r="AH1046">
        <v>14477520</v>
      </c>
      <c r="AK1046" s="151">
        <v>393264</v>
      </c>
      <c r="AL1046" s="151">
        <v>13116656</v>
      </c>
      <c r="AM1046">
        <v>145952</v>
      </c>
      <c r="AN1046">
        <v>12939088</v>
      </c>
      <c r="AO1046" s="151"/>
      <c r="AP1046" s="151"/>
      <c r="AQ1046" s="220">
        <v>157744</v>
      </c>
      <c r="AR1046" s="220">
        <v>12956864</v>
      </c>
      <c r="AS1046" s="151"/>
      <c r="AT1046" s="151"/>
      <c r="AU1046" s="151">
        <v>152560</v>
      </c>
      <c r="AV1046" s="151">
        <v>12993216</v>
      </c>
      <c r="AW1046" s="151"/>
      <c r="AX1046" s="151"/>
      <c r="AY1046">
        <f>A1046+1999</f>
        <v>2013</v>
      </c>
      <c r="AZ1046" t="str">
        <f>VLOOKUP(B1046,$BF$2:$BJ$75,4)</f>
        <v>Pine Units</v>
      </c>
      <c r="BA1046" t="str">
        <f>VLOOKUP(B1046,$BF$2:$BK$75,2)</f>
        <v>DawsonCreek</v>
      </c>
      <c r="BB1046" t="str">
        <f>VLOOKUP(B1046,$BF$2:$BK$75,3)</f>
        <v>Dawson Creek TSA</v>
      </c>
      <c r="BC1046">
        <f>IF(B1046&lt;40,B1046,IF(VLOOKUP(B1046,$BF$2:$BO$75,10,FALSE)="I",40,41))</f>
        <v>9</v>
      </c>
    </row>
    <row r="1047" spans="1:55" ht="15" x14ac:dyDescent="0.25">
      <c r="A1047">
        <v>14</v>
      </c>
      <c r="B1047">
        <v>10</v>
      </c>
      <c r="E1047">
        <v>0</v>
      </c>
      <c r="F1047">
        <v>0</v>
      </c>
      <c r="I1047">
        <v>0</v>
      </c>
      <c r="J1047">
        <v>0</v>
      </c>
      <c r="M1047">
        <v>0</v>
      </c>
      <c r="N1047">
        <v>0</v>
      </c>
      <c r="Q1047">
        <v>0</v>
      </c>
      <c r="R1047">
        <v>0</v>
      </c>
      <c r="U1047">
        <v>0</v>
      </c>
      <c r="V1047">
        <v>0</v>
      </c>
      <c r="Y1047">
        <v>2368</v>
      </c>
      <c r="Z1047">
        <v>3072</v>
      </c>
      <c r="AC1047">
        <v>13120</v>
      </c>
      <c r="AD1047">
        <v>30512</v>
      </c>
      <c r="AG1047">
        <v>108944</v>
      </c>
      <c r="AH1047">
        <v>175344</v>
      </c>
      <c r="AK1047" s="151">
        <v>76672</v>
      </c>
      <c r="AL1047" s="151">
        <v>127168</v>
      </c>
      <c r="AM1047">
        <v>158896</v>
      </c>
      <c r="AN1047">
        <v>207968</v>
      </c>
      <c r="AO1047" s="151"/>
      <c r="AP1047" s="151"/>
      <c r="AQ1047" s="220">
        <v>159216</v>
      </c>
      <c r="AR1047" s="220">
        <v>211808</v>
      </c>
      <c r="AS1047" s="151"/>
      <c r="AT1047" s="151"/>
      <c r="AU1047" s="151">
        <v>158400</v>
      </c>
      <c r="AV1047" s="151">
        <v>209920</v>
      </c>
      <c r="AW1047" s="151"/>
      <c r="AX1047" s="151"/>
      <c r="AY1047">
        <f>A1047+1999</f>
        <v>2013</v>
      </c>
      <c r="AZ1047" t="str">
        <f>VLOOKUP(B1047,$BF$2:$BJ$75,4)</f>
        <v>Non-pine Units</v>
      </c>
      <c r="BA1047" t="str">
        <f>VLOOKUP(B1047,$BF$2:$BK$75,2)</f>
        <v>FortNelson</v>
      </c>
      <c r="BB1047" t="str">
        <f>VLOOKUP(B1047,$BF$2:$BK$75,3)</f>
        <v>Fort Nelson TSA</v>
      </c>
      <c r="BC1047">
        <f>IF(B1047&lt;40,B1047,IF(VLOOKUP(B1047,$BF$2:$BO$75,10,FALSE)="I",40,41))</f>
        <v>10</v>
      </c>
    </row>
    <row r="1048" spans="1:55" ht="15" x14ac:dyDescent="0.25">
      <c r="A1048">
        <v>14</v>
      </c>
      <c r="B1048">
        <v>11</v>
      </c>
      <c r="E1048">
        <v>21888</v>
      </c>
      <c r="F1048">
        <v>128128</v>
      </c>
      <c r="I1048">
        <v>25584</v>
      </c>
      <c r="J1048">
        <v>443648</v>
      </c>
      <c r="M1048">
        <v>27408</v>
      </c>
      <c r="N1048">
        <v>409312</v>
      </c>
      <c r="Q1048">
        <v>22528</v>
      </c>
      <c r="R1048">
        <v>421088</v>
      </c>
      <c r="U1048">
        <v>26128</v>
      </c>
      <c r="V1048">
        <v>388192</v>
      </c>
      <c r="Y1048">
        <v>33344</v>
      </c>
      <c r="Z1048">
        <v>341488</v>
      </c>
      <c r="AC1048">
        <v>13920</v>
      </c>
      <c r="AD1048">
        <v>250768</v>
      </c>
      <c r="AG1048">
        <v>10432</v>
      </c>
      <c r="AH1048">
        <v>232512</v>
      </c>
      <c r="AK1048" s="151">
        <v>1376</v>
      </c>
      <c r="AL1048" s="151">
        <v>222320</v>
      </c>
      <c r="AM1048">
        <v>400</v>
      </c>
      <c r="AN1048">
        <v>214896</v>
      </c>
      <c r="AO1048" s="151"/>
      <c r="AP1048" s="151"/>
      <c r="AQ1048" s="220">
        <v>896</v>
      </c>
      <c r="AR1048" s="220">
        <v>214416</v>
      </c>
      <c r="AS1048" s="151"/>
      <c r="AT1048" s="151"/>
      <c r="AU1048" s="151">
        <v>464</v>
      </c>
      <c r="AV1048" s="151">
        <v>216848</v>
      </c>
      <c r="AW1048" s="151"/>
      <c r="AX1048" s="151"/>
      <c r="AY1048">
        <f>A1048+1999</f>
        <v>2013</v>
      </c>
      <c r="AZ1048" t="str">
        <f>VLOOKUP(B1048,$BF$2:$BJ$75,4)</f>
        <v>Non-pine Units</v>
      </c>
      <c r="BA1048" t="str">
        <f>VLOOKUP(B1048,$BF$2:$BK$75,2)</f>
        <v>Fraser</v>
      </c>
      <c r="BB1048" t="str">
        <f>VLOOKUP(B1048,$BF$2:$BK$75,3)</f>
        <v>Fraser TSA</v>
      </c>
      <c r="BC1048">
        <f>IF(B1048&lt;40,B1048,IF(VLOOKUP(B1048,$BF$2:$BO$75,10,FALSE)="I",40,41))</f>
        <v>11</v>
      </c>
    </row>
    <row r="1049" spans="1:55" ht="15" x14ac:dyDescent="0.25">
      <c r="A1049">
        <v>14</v>
      </c>
      <c r="B1049">
        <v>12</v>
      </c>
      <c r="E1049">
        <v>4977504</v>
      </c>
      <c r="F1049">
        <v>85427408</v>
      </c>
      <c r="I1049">
        <v>1159104</v>
      </c>
      <c r="J1049">
        <v>96673872</v>
      </c>
      <c r="M1049">
        <v>3010784</v>
      </c>
      <c r="N1049">
        <v>87607984</v>
      </c>
      <c r="Q1049">
        <v>2878896</v>
      </c>
      <c r="R1049">
        <v>86395440</v>
      </c>
      <c r="U1049">
        <v>4259056</v>
      </c>
      <c r="V1049">
        <v>73154384</v>
      </c>
      <c r="Y1049">
        <v>3989072</v>
      </c>
      <c r="Z1049">
        <v>75071968</v>
      </c>
      <c r="AC1049">
        <v>2212144</v>
      </c>
      <c r="AD1049">
        <v>77467392</v>
      </c>
      <c r="AG1049">
        <v>2180960</v>
      </c>
      <c r="AH1049">
        <v>76318304</v>
      </c>
      <c r="AK1049" s="151">
        <v>1201200</v>
      </c>
      <c r="AL1049" s="151">
        <v>73778896</v>
      </c>
      <c r="AM1049">
        <v>312032</v>
      </c>
      <c r="AN1049">
        <v>73145488</v>
      </c>
      <c r="AO1049" s="151"/>
      <c r="AP1049" s="151"/>
      <c r="AQ1049" s="220">
        <v>393360</v>
      </c>
      <c r="AR1049" s="220">
        <v>73113728</v>
      </c>
      <c r="AS1049" s="151"/>
      <c r="AT1049" s="151"/>
      <c r="AU1049" s="151">
        <v>390160</v>
      </c>
      <c r="AV1049" s="151">
        <v>73219136</v>
      </c>
      <c r="AW1049" s="151"/>
      <c r="AX1049" s="151"/>
      <c r="AY1049">
        <f>A1049+1999</f>
        <v>2013</v>
      </c>
      <c r="AZ1049" t="str">
        <f>VLOOKUP(B1049,$BF$2:$BJ$75,4)</f>
        <v>Pine Units</v>
      </c>
      <c r="BA1049" t="str">
        <f>VLOOKUP(B1049,$BF$2:$BK$75,2)</f>
        <v>FtStJames</v>
      </c>
      <c r="BB1049" t="str">
        <f>VLOOKUP(B1049,$BF$2:$BK$75,3)</f>
        <v>Ft. St. James Forest District</v>
      </c>
      <c r="BC1049">
        <f>IF(B1049&lt;40,B1049,IF(VLOOKUP(B1049,$BF$2:$BO$75,10,FALSE)="I",40,41))</f>
        <v>12</v>
      </c>
    </row>
    <row r="1050" spans="1:55" ht="15" x14ac:dyDescent="0.25">
      <c r="A1050">
        <v>14</v>
      </c>
      <c r="B1050">
        <v>13</v>
      </c>
      <c r="E1050">
        <v>274752</v>
      </c>
      <c r="F1050">
        <v>1517456</v>
      </c>
      <c r="I1050">
        <v>2270768</v>
      </c>
      <c r="J1050">
        <v>10949136</v>
      </c>
      <c r="M1050">
        <v>2809808</v>
      </c>
      <c r="N1050">
        <v>8623632</v>
      </c>
      <c r="Q1050">
        <v>3399184</v>
      </c>
      <c r="R1050">
        <v>12237456</v>
      </c>
      <c r="U1050">
        <v>4451696</v>
      </c>
      <c r="V1050">
        <v>13182384</v>
      </c>
      <c r="Y1050">
        <v>4481520</v>
      </c>
      <c r="Z1050">
        <v>18537200</v>
      </c>
      <c r="AC1050">
        <v>1436640</v>
      </c>
      <c r="AD1050">
        <v>12968080</v>
      </c>
      <c r="AG1050">
        <v>2166704</v>
      </c>
      <c r="AH1050">
        <v>14214256</v>
      </c>
      <c r="AK1050" s="151">
        <v>1799584</v>
      </c>
      <c r="AL1050" s="151">
        <v>14016736</v>
      </c>
      <c r="AM1050">
        <v>2172064</v>
      </c>
      <c r="AN1050">
        <v>14859120</v>
      </c>
      <c r="AO1050" s="151"/>
      <c r="AP1050" s="151"/>
      <c r="AQ1050" s="220">
        <v>2250864</v>
      </c>
      <c r="AR1050" s="220">
        <v>14910432</v>
      </c>
      <c r="AS1050" s="151"/>
      <c r="AT1050" s="151"/>
      <c r="AU1050" s="151">
        <v>2262736</v>
      </c>
      <c r="AV1050" s="151">
        <v>14951488</v>
      </c>
      <c r="AW1050" s="151"/>
      <c r="AX1050" s="151"/>
      <c r="AY1050">
        <f>A1050+1999</f>
        <v>2013</v>
      </c>
      <c r="AZ1050" t="str">
        <f>VLOOKUP(B1050,$BF$2:$BJ$75,4)</f>
        <v>Non-pine Units</v>
      </c>
      <c r="BA1050" t="str">
        <f>VLOOKUP(B1050,$BF$2:$BK$75,2)</f>
        <v>FtStJohn</v>
      </c>
      <c r="BB1050" t="str">
        <f>VLOOKUP(B1050,$BF$2:$BK$75,3)</f>
        <v>Ft. St. John TSA</v>
      </c>
      <c r="BC1050">
        <f>IF(B1050&lt;40,B1050,IF(VLOOKUP(B1050,$BF$2:$BO$75,10,FALSE)="I",40,41))</f>
        <v>13</v>
      </c>
    </row>
    <row r="1051" spans="1:55" ht="15" x14ac:dyDescent="0.25">
      <c r="A1051">
        <v>14</v>
      </c>
      <c r="B1051">
        <v>14</v>
      </c>
      <c r="E1051">
        <v>309888</v>
      </c>
      <c r="F1051">
        <v>3371120</v>
      </c>
      <c r="I1051">
        <v>93920</v>
      </c>
      <c r="J1051">
        <v>3977952</v>
      </c>
      <c r="M1051">
        <v>176928</v>
      </c>
      <c r="N1051">
        <v>3514256</v>
      </c>
      <c r="Q1051">
        <v>362224</v>
      </c>
      <c r="R1051">
        <v>2798880</v>
      </c>
      <c r="U1051">
        <v>368896</v>
      </c>
      <c r="V1051">
        <v>2423536</v>
      </c>
      <c r="Y1051">
        <v>337664</v>
      </c>
      <c r="Z1051">
        <v>1837232</v>
      </c>
      <c r="AC1051">
        <v>66752</v>
      </c>
      <c r="AD1051">
        <v>1237888</v>
      </c>
      <c r="AG1051">
        <v>26640</v>
      </c>
      <c r="AH1051">
        <v>1091792</v>
      </c>
      <c r="AK1051" s="151">
        <v>7984</v>
      </c>
      <c r="AL1051" s="151">
        <v>1110368</v>
      </c>
      <c r="AM1051">
        <v>12400</v>
      </c>
      <c r="AN1051">
        <v>1094704</v>
      </c>
      <c r="AO1051" s="151"/>
      <c r="AP1051" s="151"/>
      <c r="AQ1051" s="220">
        <v>13696</v>
      </c>
      <c r="AR1051" s="220">
        <v>1073936</v>
      </c>
      <c r="AS1051" s="151"/>
      <c r="AT1051" s="151"/>
      <c r="AU1051" s="151">
        <v>11776</v>
      </c>
      <c r="AV1051" s="151">
        <v>1084048</v>
      </c>
      <c r="AW1051" s="151"/>
      <c r="AX1051" s="151"/>
      <c r="AY1051">
        <f>A1051+1999</f>
        <v>2013</v>
      </c>
      <c r="AZ1051" t="str">
        <f>VLOOKUP(B1051,$BF$2:$BJ$75,4)</f>
        <v>Pine Units</v>
      </c>
      <c r="BA1051" t="str">
        <f>VLOOKUP(B1051,$BF$2:$BK$75,2)</f>
        <v>Golden</v>
      </c>
      <c r="BB1051" t="str">
        <f>VLOOKUP(B1051,$BF$2:$BK$75,3)</f>
        <v>Golden TSA</v>
      </c>
      <c r="BC1051">
        <f>IF(B1051&lt;40,B1051,IF(VLOOKUP(B1051,$BF$2:$BO$75,10,FALSE)="I",40,41))</f>
        <v>14</v>
      </c>
    </row>
    <row r="1052" spans="1:55" ht="15" x14ac:dyDescent="0.25">
      <c r="A1052">
        <v>14</v>
      </c>
      <c r="B1052">
        <v>15</v>
      </c>
      <c r="E1052">
        <v>692144</v>
      </c>
      <c r="F1052">
        <v>7383744</v>
      </c>
      <c r="I1052">
        <v>281216</v>
      </c>
      <c r="J1052">
        <v>8433872</v>
      </c>
      <c r="M1052">
        <v>483072</v>
      </c>
      <c r="N1052">
        <v>7263392</v>
      </c>
      <c r="Q1052">
        <v>814352</v>
      </c>
      <c r="R1052">
        <v>6353472</v>
      </c>
      <c r="U1052">
        <v>873968</v>
      </c>
      <c r="V1052">
        <v>5242624</v>
      </c>
      <c r="Y1052">
        <v>840496</v>
      </c>
      <c r="Z1052">
        <v>4087856</v>
      </c>
      <c r="AC1052">
        <v>331712</v>
      </c>
      <c r="AD1052">
        <v>2661984</v>
      </c>
      <c r="AG1052">
        <v>130928</v>
      </c>
      <c r="AH1052">
        <v>2123904</v>
      </c>
      <c r="AK1052" s="151">
        <v>51968</v>
      </c>
      <c r="AL1052" s="151">
        <v>2070064</v>
      </c>
      <c r="AM1052">
        <v>23568</v>
      </c>
      <c r="AN1052">
        <v>1985552</v>
      </c>
      <c r="AO1052" s="151"/>
      <c r="AP1052" s="151"/>
      <c r="AQ1052" s="220">
        <v>28544</v>
      </c>
      <c r="AR1052" s="220">
        <v>2011536</v>
      </c>
      <c r="AS1052" s="151"/>
      <c r="AT1052" s="151"/>
      <c r="AU1052" s="151">
        <v>31616</v>
      </c>
      <c r="AV1052" s="151">
        <v>2003408</v>
      </c>
      <c r="AW1052" s="151"/>
      <c r="AX1052" s="151"/>
      <c r="AY1052">
        <f>A1052+1999</f>
        <v>2013</v>
      </c>
      <c r="AZ1052" t="str">
        <f>VLOOKUP(B1052,$BF$2:$BJ$75,4)</f>
        <v>Pine Units</v>
      </c>
      <c r="BA1052" t="str">
        <f>VLOOKUP(B1052,$BF$2:$BK$75,2)</f>
        <v>Invermere</v>
      </c>
      <c r="BB1052" t="str">
        <f>VLOOKUP(B1052,$BF$2:$BK$75,3)</f>
        <v>Invermere TSA</v>
      </c>
      <c r="BC1052">
        <f>IF(B1052&lt;40,B1052,IF(VLOOKUP(B1052,$BF$2:$BO$75,10,FALSE)="I",40,41))</f>
        <v>15</v>
      </c>
    </row>
    <row r="1053" spans="1:55" ht="15" x14ac:dyDescent="0.25">
      <c r="A1053">
        <v>14</v>
      </c>
      <c r="B1053">
        <v>16</v>
      </c>
      <c r="E1053">
        <v>3744</v>
      </c>
      <c r="F1053">
        <v>14448</v>
      </c>
      <c r="I1053">
        <v>15824</v>
      </c>
      <c r="J1053">
        <v>48416</v>
      </c>
      <c r="M1053">
        <v>17664</v>
      </c>
      <c r="N1053">
        <v>64672</v>
      </c>
      <c r="Q1053">
        <v>9376</v>
      </c>
      <c r="R1053">
        <v>31712</v>
      </c>
      <c r="U1053">
        <v>29248</v>
      </c>
      <c r="V1053">
        <v>137312</v>
      </c>
      <c r="Y1053">
        <v>22896</v>
      </c>
      <c r="Z1053">
        <v>89088</v>
      </c>
      <c r="AC1053">
        <v>11696</v>
      </c>
      <c r="AD1053">
        <v>70736</v>
      </c>
      <c r="AG1053">
        <v>16432</v>
      </c>
      <c r="AH1053">
        <v>77856</v>
      </c>
      <c r="AK1053" s="151">
        <v>6272</v>
      </c>
      <c r="AL1053" s="151">
        <v>58544</v>
      </c>
      <c r="AM1053">
        <v>672</v>
      </c>
      <c r="AN1053">
        <v>53776</v>
      </c>
      <c r="AO1053" s="151"/>
      <c r="AP1053" s="151"/>
      <c r="AQ1053" s="220">
        <v>1168</v>
      </c>
      <c r="AR1053" s="220">
        <v>53056</v>
      </c>
      <c r="AS1053" s="151"/>
      <c r="AT1053" s="151"/>
      <c r="AU1053" s="151">
        <v>1280</v>
      </c>
      <c r="AV1053" s="151">
        <v>56112</v>
      </c>
      <c r="AW1053" s="151"/>
      <c r="AX1053" s="151"/>
      <c r="AY1053">
        <f>A1053+1999</f>
        <v>2013</v>
      </c>
      <c r="AZ1053" t="str">
        <f>VLOOKUP(B1053,$BF$2:$BJ$75,4)</f>
        <v>Non-pine Units</v>
      </c>
      <c r="BA1053" t="str">
        <f>VLOOKUP(B1053,$BF$2:$BK$75,2)</f>
        <v>Kalum</v>
      </c>
      <c r="BB1053" t="str">
        <f>VLOOKUP(B1053,$BF$2:$BK$75,3)</f>
        <v>Kalum TSA</v>
      </c>
      <c r="BC1053">
        <f>IF(B1053&lt;40,B1053,IF(VLOOKUP(B1053,$BF$2:$BO$75,10,FALSE)="I",40,41))</f>
        <v>16</v>
      </c>
    </row>
    <row r="1054" spans="1:55" ht="15" x14ac:dyDescent="0.25">
      <c r="A1054">
        <v>14</v>
      </c>
      <c r="B1054">
        <v>17</v>
      </c>
      <c r="E1054">
        <v>2912112</v>
      </c>
      <c r="F1054">
        <v>43108736</v>
      </c>
      <c r="I1054">
        <v>499840</v>
      </c>
      <c r="J1054">
        <v>45820784</v>
      </c>
      <c r="M1054">
        <v>760032</v>
      </c>
      <c r="N1054">
        <v>44183952</v>
      </c>
      <c r="Q1054">
        <v>758736</v>
      </c>
      <c r="R1054">
        <v>41939792</v>
      </c>
      <c r="U1054">
        <v>1227904</v>
      </c>
      <c r="V1054">
        <v>37253760</v>
      </c>
      <c r="Y1054">
        <v>1200080</v>
      </c>
      <c r="Z1054">
        <v>32344080</v>
      </c>
      <c r="AC1054">
        <v>137648</v>
      </c>
      <c r="AD1054">
        <v>29222432</v>
      </c>
      <c r="AG1054">
        <v>24784</v>
      </c>
      <c r="AH1054">
        <v>28890976</v>
      </c>
      <c r="AK1054" s="151">
        <v>5456</v>
      </c>
      <c r="AL1054" s="151">
        <v>28928688</v>
      </c>
      <c r="AM1054">
        <v>1072</v>
      </c>
      <c r="AN1054">
        <v>28853232</v>
      </c>
      <c r="AO1054" s="151"/>
      <c r="AP1054" s="151"/>
      <c r="AQ1054" s="220">
        <v>1200</v>
      </c>
      <c r="AR1054" s="220">
        <v>28883376</v>
      </c>
      <c r="AS1054" s="151"/>
      <c r="AT1054" s="151"/>
      <c r="AU1054" s="151">
        <v>1200</v>
      </c>
      <c r="AV1054" s="151">
        <v>28925472</v>
      </c>
      <c r="AW1054" s="151"/>
      <c r="AX1054" s="151"/>
      <c r="AY1054">
        <f>A1054+1999</f>
        <v>2013</v>
      </c>
      <c r="AZ1054" t="str">
        <f>VLOOKUP(B1054,$BF$2:$BJ$75,4)</f>
        <v>Pine Units</v>
      </c>
      <c r="BA1054" t="str">
        <f>VLOOKUP(B1054,$BF$2:$BK$75,2)</f>
        <v>Kamloops</v>
      </c>
      <c r="BB1054" t="str">
        <f>VLOOKUP(B1054,$BF$2:$BK$75,3)</f>
        <v>Kamloops TSA</v>
      </c>
      <c r="BC1054">
        <f>IF(B1054&lt;40,B1054,IF(VLOOKUP(B1054,$BF$2:$BO$75,10,FALSE)="I",40,41))</f>
        <v>17</v>
      </c>
    </row>
    <row r="1055" spans="1:55" ht="15" x14ac:dyDescent="0.25">
      <c r="A1055">
        <v>14</v>
      </c>
      <c r="B1055">
        <v>18</v>
      </c>
      <c r="E1055">
        <v>0</v>
      </c>
      <c r="F1055">
        <v>0</v>
      </c>
      <c r="I1055">
        <v>0</v>
      </c>
      <c r="J1055">
        <v>0</v>
      </c>
      <c r="M1055">
        <v>0</v>
      </c>
      <c r="N1055">
        <v>0</v>
      </c>
      <c r="Q1055">
        <v>0</v>
      </c>
      <c r="R1055">
        <v>0</v>
      </c>
      <c r="U1055">
        <v>32</v>
      </c>
      <c r="V1055">
        <v>32</v>
      </c>
      <c r="Y1055">
        <v>0</v>
      </c>
      <c r="Z1055">
        <v>0</v>
      </c>
      <c r="AC1055">
        <v>0</v>
      </c>
      <c r="AD1055">
        <v>0</v>
      </c>
      <c r="AG1055">
        <v>0</v>
      </c>
      <c r="AH1055">
        <v>0</v>
      </c>
      <c r="AK1055" s="151">
        <v>16</v>
      </c>
      <c r="AL1055" s="151">
        <v>16</v>
      </c>
      <c r="AM1055">
        <v>0</v>
      </c>
      <c r="AN1055">
        <v>0</v>
      </c>
      <c r="AO1055" s="151"/>
      <c r="AP1055" s="151"/>
      <c r="AQ1055" s="220">
        <v>0</v>
      </c>
      <c r="AR1055" s="220">
        <v>0</v>
      </c>
      <c r="AS1055" s="151"/>
      <c r="AT1055" s="151"/>
      <c r="AU1055" s="151">
        <v>0</v>
      </c>
      <c r="AV1055" s="151">
        <v>0</v>
      </c>
      <c r="AW1055" s="151"/>
      <c r="AX1055" s="151"/>
      <c r="AY1055">
        <f>A1055+1999</f>
        <v>2013</v>
      </c>
      <c r="AZ1055" t="str">
        <f>VLOOKUP(B1055,$BF$2:$BJ$75,4)</f>
        <v>Non-pine Units</v>
      </c>
      <c r="BA1055" t="str">
        <f>VLOOKUP(B1055,$BF$2:$BK$75,2)</f>
        <v>Kingcome</v>
      </c>
      <c r="BB1055" t="str">
        <f>VLOOKUP(B1055,$BF$2:$BK$75,3)</f>
        <v>Kingcome TSA</v>
      </c>
      <c r="BC1055">
        <f>IF(B1055&lt;40,B1055,IF(VLOOKUP(B1055,$BF$2:$BO$75,10,FALSE)="I",40,41))</f>
        <v>18</v>
      </c>
    </row>
    <row r="1056" spans="1:55" ht="15" x14ac:dyDescent="0.25">
      <c r="A1056">
        <v>14</v>
      </c>
      <c r="B1056">
        <v>19</v>
      </c>
      <c r="E1056">
        <v>212960</v>
      </c>
      <c r="F1056">
        <v>786960</v>
      </c>
      <c r="I1056">
        <v>238944</v>
      </c>
      <c r="J1056">
        <v>1871728</v>
      </c>
      <c r="M1056">
        <v>294848</v>
      </c>
      <c r="N1056">
        <v>1499456</v>
      </c>
      <c r="Q1056">
        <v>371248</v>
      </c>
      <c r="R1056">
        <v>1279872</v>
      </c>
      <c r="U1056">
        <v>334480</v>
      </c>
      <c r="V1056">
        <v>965472</v>
      </c>
      <c r="Y1056">
        <v>332032</v>
      </c>
      <c r="Z1056">
        <v>822448</v>
      </c>
      <c r="AC1056">
        <v>176608</v>
      </c>
      <c r="AD1056">
        <v>586800</v>
      </c>
      <c r="AG1056">
        <v>178672</v>
      </c>
      <c r="AH1056">
        <v>572048</v>
      </c>
      <c r="AK1056" s="151">
        <v>84816</v>
      </c>
      <c r="AL1056" s="151">
        <v>414624</v>
      </c>
      <c r="AM1056">
        <v>16176</v>
      </c>
      <c r="AN1056">
        <v>339696</v>
      </c>
      <c r="AO1056" s="151"/>
      <c r="AP1056" s="151"/>
      <c r="AQ1056" s="220">
        <v>16928</v>
      </c>
      <c r="AR1056" s="220">
        <v>339824</v>
      </c>
      <c r="AS1056" s="151"/>
      <c r="AT1056" s="151"/>
      <c r="AU1056" s="151">
        <v>17584</v>
      </c>
      <c r="AV1056" s="151">
        <v>349456</v>
      </c>
      <c r="AW1056" s="151"/>
      <c r="AX1056" s="151"/>
      <c r="AY1056">
        <f>A1056+1999</f>
        <v>2013</v>
      </c>
      <c r="AZ1056" t="str">
        <f>VLOOKUP(B1056,$BF$2:$BJ$75,4)</f>
        <v>Non-pine Units</v>
      </c>
      <c r="BA1056" t="str">
        <f>VLOOKUP(B1056,$BF$2:$BK$75,2)</f>
        <v>Kispiox</v>
      </c>
      <c r="BB1056" t="str">
        <f>VLOOKUP(B1056,$BF$2:$BK$75,3)</f>
        <v>Kispiox TSA</v>
      </c>
      <c r="BC1056">
        <f>IF(B1056&lt;40,B1056,IF(VLOOKUP(B1056,$BF$2:$BO$75,10,FALSE)="I",40,41))</f>
        <v>19</v>
      </c>
    </row>
    <row r="1057" spans="1:55" ht="15" x14ac:dyDescent="0.25">
      <c r="A1057">
        <v>14</v>
      </c>
      <c r="B1057">
        <v>20</v>
      </c>
      <c r="E1057">
        <v>835040</v>
      </c>
      <c r="F1057">
        <v>8286704</v>
      </c>
      <c r="I1057">
        <v>370144</v>
      </c>
      <c r="J1057">
        <v>10195680</v>
      </c>
      <c r="M1057">
        <v>669616</v>
      </c>
      <c r="N1057">
        <v>9043728</v>
      </c>
      <c r="Q1057">
        <v>1146960</v>
      </c>
      <c r="R1057">
        <v>7545104</v>
      </c>
      <c r="U1057">
        <v>1100992</v>
      </c>
      <c r="V1057">
        <v>6047952</v>
      </c>
      <c r="Y1057">
        <v>944992</v>
      </c>
      <c r="Z1057">
        <v>4660400</v>
      </c>
      <c r="AC1057">
        <v>149920</v>
      </c>
      <c r="AD1057">
        <v>2762736</v>
      </c>
      <c r="AG1057">
        <v>73392</v>
      </c>
      <c r="AH1057">
        <v>2473440</v>
      </c>
      <c r="AK1057" s="151">
        <v>40480</v>
      </c>
      <c r="AL1057" s="151">
        <v>2371984</v>
      </c>
      <c r="AM1057">
        <v>20000</v>
      </c>
      <c r="AN1057">
        <v>2395984</v>
      </c>
      <c r="AO1057" s="151"/>
      <c r="AP1057" s="151"/>
      <c r="AQ1057" s="220">
        <v>25024</v>
      </c>
      <c r="AR1057" s="220">
        <v>2374816</v>
      </c>
      <c r="AS1057" s="151"/>
      <c r="AT1057" s="151"/>
      <c r="AU1057" s="151">
        <v>23552</v>
      </c>
      <c r="AV1057" s="151">
        <v>2357056</v>
      </c>
      <c r="AW1057" s="151"/>
      <c r="AX1057" s="151"/>
      <c r="AY1057">
        <f>A1057+1999</f>
        <v>2013</v>
      </c>
      <c r="AZ1057" t="str">
        <f>VLOOKUP(B1057,$BF$2:$BJ$75,4)</f>
        <v>Pine Units</v>
      </c>
      <c r="BA1057" t="str">
        <f>VLOOKUP(B1057,$BF$2:$BK$75,2)</f>
        <v>KootenayLake</v>
      </c>
      <c r="BB1057" t="str">
        <f>VLOOKUP(B1057,$BF$2:$BK$75,3)</f>
        <v>Kootenay Lake TSA</v>
      </c>
      <c r="BC1057">
        <f>IF(B1057&lt;40,B1057,IF(VLOOKUP(B1057,$BF$2:$BO$75,10,FALSE)="I",40,41))</f>
        <v>20</v>
      </c>
    </row>
    <row r="1058" spans="1:55" ht="15" x14ac:dyDescent="0.25">
      <c r="A1058">
        <v>14</v>
      </c>
      <c r="B1058">
        <v>21</v>
      </c>
      <c r="E1058">
        <v>1983728</v>
      </c>
      <c r="F1058">
        <v>57933824</v>
      </c>
      <c r="I1058">
        <v>126976</v>
      </c>
      <c r="J1058">
        <v>59856432</v>
      </c>
      <c r="M1058">
        <v>144624</v>
      </c>
      <c r="N1058">
        <v>57961456</v>
      </c>
      <c r="Q1058">
        <v>142672</v>
      </c>
      <c r="R1058">
        <v>56913136</v>
      </c>
      <c r="U1058">
        <v>120864</v>
      </c>
      <c r="V1058">
        <v>53171472</v>
      </c>
      <c r="Y1058">
        <v>95104</v>
      </c>
      <c r="Z1058">
        <v>53748272</v>
      </c>
      <c r="AC1058">
        <v>41136</v>
      </c>
      <c r="AD1058">
        <v>54380528</v>
      </c>
      <c r="AG1058">
        <v>23152</v>
      </c>
      <c r="AH1058">
        <v>54029136</v>
      </c>
      <c r="AK1058" s="151">
        <v>8288</v>
      </c>
      <c r="AL1058" s="151">
        <v>53922800</v>
      </c>
      <c r="AM1058">
        <v>1248</v>
      </c>
      <c r="AN1058">
        <v>53763312</v>
      </c>
      <c r="AO1058" s="151"/>
      <c r="AP1058" s="151"/>
      <c r="AQ1058" s="220">
        <v>1856</v>
      </c>
      <c r="AR1058" s="220">
        <v>53639520</v>
      </c>
      <c r="AS1058" s="151"/>
      <c r="AT1058" s="151"/>
      <c r="AU1058" s="151">
        <v>1744</v>
      </c>
      <c r="AV1058" s="151">
        <v>53802256</v>
      </c>
      <c r="AW1058" s="151"/>
      <c r="AX1058" s="151"/>
      <c r="AY1058">
        <f>A1058+1999</f>
        <v>2013</v>
      </c>
      <c r="AZ1058" t="str">
        <f>VLOOKUP(B1058,$BF$2:$BJ$75,4)</f>
        <v>Pine Units</v>
      </c>
      <c r="BA1058" t="str">
        <f>VLOOKUP(B1058,$BF$2:$BK$75,2)</f>
        <v>Lakes</v>
      </c>
      <c r="BB1058" t="str">
        <f>VLOOKUP(B1058,$BF$2:$BK$75,3)</f>
        <v>Lakes TSA</v>
      </c>
      <c r="BC1058">
        <f>IF(B1058&lt;40,B1058,IF(VLOOKUP(B1058,$BF$2:$BO$75,10,FALSE)="I",40,41))</f>
        <v>21</v>
      </c>
    </row>
    <row r="1059" spans="1:55" ht="15" x14ac:dyDescent="0.25">
      <c r="A1059">
        <v>14</v>
      </c>
      <c r="B1059">
        <v>22</v>
      </c>
      <c r="E1059">
        <v>1176912</v>
      </c>
      <c r="F1059">
        <v>9642240</v>
      </c>
      <c r="I1059">
        <v>628880</v>
      </c>
      <c r="J1059">
        <v>15061120</v>
      </c>
      <c r="M1059">
        <v>666816</v>
      </c>
      <c r="N1059">
        <v>14857328</v>
      </c>
      <c r="Q1059">
        <v>663504</v>
      </c>
      <c r="R1059">
        <v>14475280</v>
      </c>
      <c r="U1059">
        <v>1065632</v>
      </c>
      <c r="V1059">
        <v>11816432</v>
      </c>
      <c r="Y1059">
        <v>1153760</v>
      </c>
      <c r="Z1059">
        <v>9296224</v>
      </c>
      <c r="AC1059">
        <v>382800</v>
      </c>
      <c r="AD1059">
        <v>6037056</v>
      </c>
      <c r="AG1059">
        <v>84976</v>
      </c>
      <c r="AH1059">
        <v>5201248</v>
      </c>
      <c r="AK1059" s="151">
        <v>55424</v>
      </c>
      <c r="AL1059" s="151">
        <v>5153680</v>
      </c>
      <c r="AM1059">
        <v>42512</v>
      </c>
      <c r="AN1059">
        <v>5162992</v>
      </c>
      <c r="AO1059" s="151"/>
      <c r="AP1059" s="151"/>
      <c r="AQ1059" s="220">
        <v>41920</v>
      </c>
      <c r="AR1059" s="220">
        <v>5130400</v>
      </c>
      <c r="AS1059" s="151"/>
      <c r="AT1059" s="151"/>
      <c r="AU1059" s="151">
        <v>43088</v>
      </c>
      <c r="AV1059" s="151">
        <v>5139520</v>
      </c>
      <c r="AW1059" s="151"/>
      <c r="AX1059" s="151"/>
      <c r="AY1059">
        <f>A1059+1999</f>
        <v>2013</v>
      </c>
      <c r="AZ1059" t="str">
        <f>VLOOKUP(B1059,$BF$2:$BJ$75,4)</f>
        <v>Pine Units</v>
      </c>
      <c r="BA1059" t="str">
        <f>VLOOKUP(B1059,$BF$2:$BK$75,2)</f>
        <v>Lillooet</v>
      </c>
      <c r="BB1059" t="str">
        <f>VLOOKUP(B1059,$BF$2:$BK$75,3)</f>
        <v>Lillooet TSA</v>
      </c>
      <c r="BC1059">
        <f>IF(B1059&lt;40,B1059,IF(VLOOKUP(B1059,$BF$2:$BO$75,10,FALSE)="I",40,41))</f>
        <v>22</v>
      </c>
    </row>
    <row r="1060" spans="1:55" ht="15" x14ac:dyDescent="0.25">
      <c r="A1060">
        <v>14</v>
      </c>
      <c r="B1060">
        <v>23</v>
      </c>
      <c r="E1060">
        <v>7015840</v>
      </c>
      <c r="F1060">
        <v>47528128</v>
      </c>
      <c r="I1060">
        <v>7386112</v>
      </c>
      <c r="J1060">
        <v>82466880</v>
      </c>
      <c r="M1060">
        <v>9093872</v>
      </c>
      <c r="N1060">
        <v>74196544</v>
      </c>
      <c r="Q1060">
        <v>10143632</v>
      </c>
      <c r="R1060">
        <v>71074656</v>
      </c>
      <c r="U1060">
        <v>10707104</v>
      </c>
      <c r="V1060">
        <v>59974848</v>
      </c>
      <c r="Y1060">
        <v>4907488</v>
      </c>
      <c r="Z1060">
        <v>76934272</v>
      </c>
      <c r="AC1060">
        <v>4154576</v>
      </c>
      <c r="AD1060">
        <v>82108752</v>
      </c>
      <c r="AG1060">
        <v>3504208</v>
      </c>
      <c r="AH1060">
        <v>73873184</v>
      </c>
      <c r="AK1060" s="151">
        <v>2062896</v>
      </c>
      <c r="AL1060" s="151">
        <v>70806800</v>
      </c>
      <c r="AM1060">
        <v>1220080</v>
      </c>
      <c r="AN1060">
        <v>70559264</v>
      </c>
      <c r="AO1060" s="151"/>
      <c r="AP1060" s="151"/>
      <c r="AQ1060" s="220">
        <v>1282832</v>
      </c>
      <c r="AR1060" s="220">
        <v>70807136</v>
      </c>
      <c r="AS1060" s="151"/>
      <c r="AT1060" s="151"/>
      <c r="AU1060" s="151">
        <v>1270416</v>
      </c>
      <c r="AV1060" s="151">
        <v>70720752</v>
      </c>
      <c r="AW1060" s="151"/>
      <c r="AX1060" s="151"/>
      <c r="AY1060">
        <f>A1060+1999</f>
        <v>2013</v>
      </c>
      <c r="AZ1060" t="str">
        <f>VLOOKUP(B1060,$BF$2:$BJ$75,4)</f>
        <v>Pine Units</v>
      </c>
      <c r="BA1060" t="str">
        <f>VLOOKUP(B1060,$BF$2:$BK$75,2)</f>
        <v>Mackenzie</v>
      </c>
      <c r="BB1060" t="str">
        <f>VLOOKUP(B1060,$BF$2:$BK$75,3)</f>
        <v>Mackenzie TSA</v>
      </c>
      <c r="BC1060">
        <f>IF(B1060&lt;40,B1060,IF(VLOOKUP(B1060,$BF$2:$BO$75,10,FALSE)="I",40,41))</f>
        <v>23</v>
      </c>
    </row>
    <row r="1061" spans="1:55" ht="15" x14ac:dyDescent="0.25">
      <c r="A1061">
        <v>14</v>
      </c>
      <c r="B1061">
        <v>24</v>
      </c>
      <c r="E1061">
        <v>3906880</v>
      </c>
      <c r="F1061">
        <v>47438128</v>
      </c>
      <c r="I1061">
        <v>1500416</v>
      </c>
      <c r="J1061">
        <v>50562048</v>
      </c>
      <c r="M1061">
        <v>2267312</v>
      </c>
      <c r="N1061">
        <v>47715824</v>
      </c>
      <c r="Q1061">
        <v>2638544</v>
      </c>
      <c r="R1061">
        <v>45724352</v>
      </c>
      <c r="U1061">
        <v>3382528</v>
      </c>
      <c r="V1061">
        <v>37052320</v>
      </c>
      <c r="Y1061">
        <v>2879936</v>
      </c>
      <c r="Z1061">
        <v>30666128</v>
      </c>
      <c r="AC1061">
        <v>1254960</v>
      </c>
      <c r="AD1061">
        <v>21013376</v>
      </c>
      <c r="AG1061">
        <v>146208</v>
      </c>
      <c r="AH1061">
        <v>18012496</v>
      </c>
      <c r="AK1061" s="151">
        <v>48576</v>
      </c>
      <c r="AL1061" s="151">
        <v>17769616</v>
      </c>
      <c r="AM1061">
        <v>34048</v>
      </c>
      <c r="AN1061">
        <v>17833328</v>
      </c>
      <c r="AO1061" s="151"/>
      <c r="AP1061" s="151"/>
      <c r="AQ1061" s="220">
        <v>36608</v>
      </c>
      <c r="AR1061" s="220">
        <v>17778288</v>
      </c>
      <c r="AS1061" s="151"/>
      <c r="AT1061" s="151"/>
      <c r="AU1061" s="151">
        <v>36464</v>
      </c>
      <c r="AV1061" s="151">
        <v>17826176</v>
      </c>
      <c r="AW1061" s="151"/>
      <c r="AX1061" s="151"/>
      <c r="AY1061">
        <f>A1061+1999</f>
        <v>2013</v>
      </c>
      <c r="AZ1061" t="str">
        <f>VLOOKUP(B1061,$BF$2:$BJ$75,4)</f>
        <v>Pine Units</v>
      </c>
      <c r="BA1061" t="str">
        <f>VLOOKUP(B1061,$BF$2:$BK$75,2)</f>
        <v>Merritt</v>
      </c>
      <c r="BB1061" t="str">
        <f>VLOOKUP(B1061,$BF$2:$BK$75,3)</f>
        <v>Merritt TSA</v>
      </c>
      <c r="BC1061">
        <f>IF(B1061&lt;40,B1061,IF(VLOOKUP(B1061,$BF$2:$BO$75,10,FALSE)="I",40,41))</f>
        <v>24</v>
      </c>
    </row>
    <row r="1062" spans="1:55" ht="15" x14ac:dyDescent="0.25">
      <c r="A1062">
        <v>14</v>
      </c>
      <c r="B1062">
        <v>25</v>
      </c>
      <c r="E1062">
        <v>0</v>
      </c>
      <c r="F1062">
        <v>0</v>
      </c>
      <c r="I1062">
        <v>1888</v>
      </c>
      <c r="J1062">
        <v>37216</v>
      </c>
      <c r="M1062">
        <v>1312</v>
      </c>
      <c r="N1062">
        <v>38480</v>
      </c>
      <c r="Q1062">
        <v>3872</v>
      </c>
      <c r="R1062">
        <v>34224</v>
      </c>
      <c r="U1062">
        <v>5680</v>
      </c>
      <c r="V1062">
        <v>36592</v>
      </c>
      <c r="Y1062">
        <v>1168</v>
      </c>
      <c r="Z1062">
        <v>23472</v>
      </c>
      <c r="AC1062">
        <v>272</v>
      </c>
      <c r="AD1062">
        <v>22160</v>
      </c>
      <c r="AG1062">
        <v>224</v>
      </c>
      <c r="AH1062">
        <v>29568</v>
      </c>
      <c r="AK1062" s="151">
        <v>0</v>
      </c>
      <c r="AL1062" s="151">
        <v>27424</v>
      </c>
      <c r="AM1062">
        <v>0</v>
      </c>
      <c r="AN1062">
        <v>25216</v>
      </c>
      <c r="AO1062" s="151"/>
      <c r="AP1062" s="151"/>
      <c r="AQ1062" s="220">
        <v>0</v>
      </c>
      <c r="AR1062" s="220">
        <v>27728</v>
      </c>
      <c r="AS1062" s="151"/>
      <c r="AT1062" s="151"/>
      <c r="AU1062" s="151">
        <v>0</v>
      </c>
      <c r="AV1062" s="151">
        <v>23728</v>
      </c>
      <c r="AW1062" s="151"/>
      <c r="AX1062" s="151"/>
      <c r="AY1062">
        <f>A1062+1999</f>
        <v>2013</v>
      </c>
      <c r="AZ1062" t="str">
        <f>VLOOKUP(B1062,$BF$2:$BJ$75,4)</f>
        <v>Non-pine Units</v>
      </c>
      <c r="BA1062" t="str">
        <f>VLOOKUP(B1062,$BF$2:$BK$75,2)</f>
        <v>MidCoast</v>
      </c>
      <c r="BB1062" t="str">
        <f>VLOOKUP(B1062,$BF$2:$BK$75,3)</f>
        <v>Mid Coast TSA</v>
      </c>
      <c r="BC1062">
        <f>IF(B1062&lt;40,B1062,IF(VLOOKUP(B1062,$BF$2:$BO$75,10,FALSE)="I",40,41))</f>
        <v>25</v>
      </c>
    </row>
    <row r="1063" spans="1:55" ht="15" x14ac:dyDescent="0.25">
      <c r="A1063">
        <v>14</v>
      </c>
      <c r="B1063">
        <v>26</v>
      </c>
      <c r="E1063">
        <v>3094544</v>
      </c>
      <c r="F1063">
        <v>40280304</v>
      </c>
      <c r="I1063">
        <v>342960</v>
      </c>
      <c r="J1063">
        <v>46298608</v>
      </c>
      <c r="M1063">
        <v>731024</v>
      </c>
      <c r="N1063">
        <v>43569376</v>
      </c>
      <c r="Q1063">
        <v>922576</v>
      </c>
      <c r="R1063">
        <v>40648304</v>
      </c>
      <c r="U1063">
        <v>798880</v>
      </c>
      <c r="V1063">
        <v>38784016</v>
      </c>
      <c r="Y1063">
        <v>1230944</v>
      </c>
      <c r="Z1063">
        <v>35628672</v>
      </c>
      <c r="AC1063">
        <v>1005072</v>
      </c>
      <c r="AD1063">
        <v>34400128</v>
      </c>
      <c r="AG1063">
        <v>970752</v>
      </c>
      <c r="AH1063">
        <v>33754864</v>
      </c>
      <c r="AK1063" s="151">
        <v>602048</v>
      </c>
      <c r="AL1063" s="151">
        <v>32587152</v>
      </c>
      <c r="AM1063">
        <v>131008</v>
      </c>
      <c r="AN1063">
        <v>32190656</v>
      </c>
      <c r="AO1063" s="151"/>
      <c r="AP1063" s="151"/>
      <c r="AQ1063" s="220">
        <v>139872</v>
      </c>
      <c r="AR1063" s="220">
        <v>32180304</v>
      </c>
      <c r="AS1063" s="151"/>
      <c r="AT1063" s="151"/>
      <c r="AU1063" s="151">
        <v>142160</v>
      </c>
      <c r="AV1063" s="151">
        <v>32112448</v>
      </c>
      <c r="AW1063" s="151"/>
      <c r="AX1063" s="151"/>
      <c r="AY1063">
        <f>A1063+1999</f>
        <v>2013</v>
      </c>
      <c r="AZ1063" t="str">
        <f>VLOOKUP(B1063,$BF$2:$BJ$75,4)</f>
        <v>Pine Units</v>
      </c>
      <c r="BA1063" t="str">
        <f>VLOOKUP(B1063,$BF$2:$BK$75,2)</f>
        <v>Morice</v>
      </c>
      <c r="BB1063" t="str">
        <f>VLOOKUP(B1063,$BF$2:$BK$75,3)</f>
        <v>Morice TSA</v>
      </c>
      <c r="BC1063">
        <f>IF(B1063&lt;40,B1063,IF(VLOOKUP(B1063,$BF$2:$BO$75,10,FALSE)="I",40,41))</f>
        <v>26</v>
      </c>
    </row>
    <row r="1064" spans="1:55" ht="15" x14ac:dyDescent="0.25">
      <c r="A1064">
        <v>14</v>
      </c>
      <c r="B1064">
        <v>27</v>
      </c>
      <c r="E1064">
        <v>76992</v>
      </c>
      <c r="F1064">
        <v>264112</v>
      </c>
      <c r="I1064">
        <v>107728</v>
      </c>
      <c r="J1064">
        <v>340000</v>
      </c>
      <c r="M1064">
        <v>54096</v>
      </c>
      <c r="N1064">
        <v>144144</v>
      </c>
      <c r="Q1064">
        <v>42752</v>
      </c>
      <c r="R1064">
        <v>86112</v>
      </c>
      <c r="U1064">
        <v>37984</v>
      </c>
      <c r="V1064">
        <v>72576</v>
      </c>
      <c r="Y1064">
        <v>30416</v>
      </c>
      <c r="Z1064">
        <v>44480</v>
      </c>
      <c r="AC1064">
        <v>6304</v>
      </c>
      <c r="AD1064">
        <v>15648</v>
      </c>
      <c r="AG1064">
        <v>3856</v>
      </c>
      <c r="AH1064">
        <v>10000</v>
      </c>
      <c r="AK1064" s="151">
        <v>656</v>
      </c>
      <c r="AL1064" s="151">
        <v>6336</v>
      </c>
      <c r="AM1064">
        <v>0</v>
      </c>
      <c r="AN1064">
        <v>8016</v>
      </c>
      <c r="AO1064" s="151"/>
      <c r="AP1064" s="151"/>
      <c r="AQ1064" s="220">
        <v>0</v>
      </c>
      <c r="AR1064" s="220">
        <v>7808</v>
      </c>
      <c r="AS1064" s="151"/>
      <c r="AT1064" s="151"/>
      <c r="AU1064" s="151">
        <v>0</v>
      </c>
      <c r="AV1064" s="151">
        <v>7152</v>
      </c>
      <c r="AW1064" s="151"/>
      <c r="AX1064" s="151"/>
      <c r="AY1064">
        <f>A1064+1999</f>
        <v>2013</v>
      </c>
      <c r="AZ1064" t="str">
        <f>VLOOKUP(B1064,$BF$2:$BJ$75,4)</f>
        <v>Non-pine Units</v>
      </c>
      <c r="BA1064" t="str">
        <f>VLOOKUP(B1064,$BF$2:$BK$75,2)</f>
        <v>Nass</v>
      </c>
      <c r="BB1064" t="str">
        <f>VLOOKUP(B1064,$BF$2:$BK$75,3)</f>
        <v>Nass TSA</v>
      </c>
      <c r="BC1064">
        <f>IF(B1064&lt;40,B1064,IF(VLOOKUP(B1064,$BF$2:$BO$75,10,FALSE)="I",40,41))</f>
        <v>27</v>
      </c>
    </row>
    <row r="1065" spans="1:55" ht="15" x14ac:dyDescent="0.25">
      <c r="A1065">
        <v>14</v>
      </c>
      <c r="B1065">
        <v>28</v>
      </c>
      <c r="E1065">
        <v>0</v>
      </c>
      <c r="F1065">
        <v>0</v>
      </c>
      <c r="I1065">
        <v>0</v>
      </c>
      <c r="J1065">
        <v>0</v>
      </c>
      <c r="M1065">
        <v>0</v>
      </c>
      <c r="N1065">
        <v>0</v>
      </c>
      <c r="Q1065">
        <v>0</v>
      </c>
      <c r="R1065">
        <v>0</v>
      </c>
      <c r="U1065">
        <v>0</v>
      </c>
      <c r="V1065">
        <v>0</v>
      </c>
      <c r="Y1065">
        <v>0</v>
      </c>
      <c r="Z1065">
        <v>0</v>
      </c>
      <c r="AC1065">
        <v>0</v>
      </c>
      <c r="AD1065">
        <v>0</v>
      </c>
      <c r="AG1065">
        <v>0</v>
      </c>
      <c r="AH1065">
        <v>0</v>
      </c>
      <c r="AK1065" s="151">
        <v>0</v>
      </c>
      <c r="AL1065" s="151">
        <v>0</v>
      </c>
      <c r="AM1065">
        <v>0</v>
      </c>
      <c r="AN1065">
        <v>0</v>
      </c>
      <c r="AO1065" s="151"/>
      <c r="AP1065" s="151"/>
      <c r="AQ1065" s="220">
        <v>0</v>
      </c>
      <c r="AR1065" s="220">
        <v>0</v>
      </c>
      <c r="AS1065" s="151"/>
      <c r="AT1065" s="151"/>
      <c r="AU1065" s="151">
        <v>0</v>
      </c>
      <c r="AV1065" s="151">
        <v>0</v>
      </c>
      <c r="AW1065" s="151"/>
      <c r="AX1065" s="151"/>
      <c r="AY1065">
        <f>A1065+1999</f>
        <v>2013</v>
      </c>
      <c r="AZ1065" t="str">
        <f>VLOOKUP(B1065,$BF$2:$BJ$75,4)</f>
        <v>Non-pine Units</v>
      </c>
      <c r="BA1065" t="str">
        <f>VLOOKUP(B1065,$BF$2:$BK$75,2)</f>
        <v>NorthCoast</v>
      </c>
      <c r="BB1065" t="str">
        <f>VLOOKUP(B1065,$BF$2:$BK$75,3)</f>
        <v>North Coast TSA</v>
      </c>
      <c r="BC1065">
        <f>IF(B1065&lt;40,B1065,IF(VLOOKUP(B1065,$BF$2:$BO$75,10,FALSE)="I",40,41))</f>
        <v>28</v>
      </c>
    </row>
    <row r="1066" spans="1:55" ht="15" x14ac:dyDescent="0.25">
      <c r="A1066">
        <v>14</v>
      </c>
      <c r="B1066">
        <v>29</v>
      </c>
      <c r="E1066">
        <v>3926144</v>
      </c>
      <c r="F1066">
        <v>37739168</v>
      </c>
      <c r="I1066">
        <v>1995536</v>
      </c>
      <c r="J1066">
        <v>42345616</v>
      </c>
      <c r="M1066">
        <v>2937776</v>
      </c>
      <c r="N1066">
        <v>38303024</v>
      </c>
      <c r="Q1066">
        <v>3871936</v>
      </c>
      <c r="R1066">
        <v>35026192</v>
      </c>
      <c r="U1066">
        <v>4162864</v>
      </c>
      <c r="V1066">
        <v>27174352</v>
      </c>
      <c r="Y1066">
        <v>3949408</v>
      </c>
      <c r="Z1066">
        <v>21110576</v>
      </c>
      <c r="AC1066">
        <v>1187264</v>
      </c>
      <c r="AD1066">
        <v>12354192</v>
      </c>
      <c r="AG1066">
        <v>428816</v>
      </c>
      <c r="AH1066">
        <v>10281808</v>
      </c>
      <c r="AK1066" s="151">
        <v>250848</v>
      </c>
      <c r="AL1066" s="151">
        <v>10035264</v>
      </c>
      <c r="AM1066">
        <v>140016</v>
      </c>
      <c r="AN1066">
        <v>9875168</v>
      </c>
      <c r="AO1066" s="151"/>
      <c r="AP1066" s="151"/>
      <c r="AQ1066" s="220">
        <v>142608</v>
      </c>
      <c r="AR1066" s="220">
        <v>9890384</v>
      </c>
      <c r="AS1066" s="151"/>
      <c r="AT1066" s="151"/>
      <c r="AU1066" s="151">
        <v>138544</v>
      </c>
      <c r="AV1066" s="151">
        <v>9919600</v>
      </c>
      <c r="AW1066" s="151"/>
      <c r="AX1066" s="151"/>
      <c r="AY1066">
        <f>A1066+1999</f>
        <v>2013</v>
      </c>
      <c r="AZ1066" t="str">
        <f>VLOOKUP(B1066,$BF$2:$BJ$75,4)</f>
        <v>Pine Units</v>
      </c>
      <c r="BA1066" t="str">
        <f>VLOOKUP(B1066,$BF$2:$BK$75,2)</f>
        <v>Okanagan</v>
      </c>
      <c r="BB1066" t="str">
        <f>VLOOKUP(B1066,$BF$2:$BK$75,3)</f>
        <v>Okanagan TSA</v>
      </c>
      <c r="BC1066">
        <f>IF(B1066&lt;40,B1066,IF(VLOOKUP(B1066,$BF$2:$BO$75,10,FALSE)="I",40,41))</f>
        <v>29</v>
      </c>
    </row>
    <row r="1067" spans="1:55" ht="15" x14ac:dyDescent="0.25">
      <c r="A1067">
        <v>14</v>
      </c>
      <c r="B1067">
        <v>30</v>
      </c>
      <c r="E1067">
        <v>2356112</v>
      </c>
      <c r="F1067">
        <v>65537200</v>
      </c>
      <c r="I1067">
        <v>186912</v>
      </c>
      <c r="J1067">
        <v>59847248</v>
      </c>
      <c r="M1067">
        <v>246880</v>
      </c>
      <c r="N1067">
        <v>55733600</v>
      </c>
      <c r="Q1067">
        <v>309424</v>
      </c>
      <c r="R1067">
        <v>53405280</v>
      </c>
      <c r="U1067">
        <v>395776</v>
      </c>
      <c r="V1067">
        <v>47985904</v>
      </c>
      <c r="Y1067">
        <v>244640</v>
      </c>
      <c r="Z1067">
        <v>47730608</v>
      </c>
      <c r="AC1067">
        <v>54528</v>
      </c>
      <c r="AD1067">
        <v>49358560</v>
      </c>
      <c r="AG1067">
        <v>17328</v>
      </c>
      <c r="AH1067">
        <v>49101216</v>
      </c>
      <c r="AK1067" s="151">
        <v>10416</v>
      </c>
      <c r="AL1067" s="151">
        <v>49169968</v>
      </c>
      <c r="AM1067">
        <v>48</v>
      </c>
      <c r="AN1067">
        <v>49275168</v>
      </c>
      <c r="AO1067" s="151"/>
      <c r="AP1067" s="151"/>
      <c r="AQ1067" s="220">
        <v>48</v>
      </c>
      <c r="AR1067" s="220">
        <v>49328416</v>
      </c>
      <c r="AS1067" s="151"/>
      <c r="AT1067" s="151"/>
      <c r="AU1067" s="151">
        <v>64</v>
      </c>
      <c r="AV1067" s="151">
        <v>49282368</v>
      </c>
      <c r="AW1067" s="151"/>
      <c r="AX1067" s="151"/>
      <c r="AY1067">
        <f>A1067+1999</f>
        <v>2013</v>
      </c>
      <c r="AZ1067" t="str">
        <f>VLOOKUP(B1067,$BF$2:$BJ$75,4)</f>
        <v>Pine Units</v>
      </c>
      <c r="BA1067" t="str">
        <f>VLOOKUP(B1067,$BF$2:$BK$75,2)</f>
        <v>PrinceGeorge</v>
      </c>
      <c r="BB1067" t="str">
        <f>VLOOKUP(B1067,$BF$2:$BK$75,3)</f>
        <v>Prince George Forest District</v>
      </c>
      <c r="BC1067">
        <f>IF(B1067&lt;40,B1067,IF(VLOOKUP(B1067,$BF$2:$BO$75,10,FALSE)="I",40,41))</f>
        <v>30</v>
      </c>
    </row>
    <row r="1068" spans="1:55" ht="15" x14ac:dyDescent="0.25">
      <c r="A1068">
        <v>14</v>
      </c>
      <c r="B1068">
        <v>31</v>
      </c>
      <c r="E1068">
        <v>0</v>
      </c>
      <c r="F1068">
        <v>0</v>
      </c>
      <c r="I1068">
        <v>0</v>
      </c>
      <c r="J1068">
        <v>0</v>
      </c>
      <c r="M1068">
        <v>0</v>
      </c>
      <c r="N1068">
        <v>0</v>
      </c>
      <c r="Q1068">
        <v>0</v>
      </c>
      <c r="R1068">
        <v>0</v>
      </c>
      <c r="U1068">
        <v>0</v>
      </c>
      <c r="V1068">
        <v>0</v>
      </c>
      <c r="Y1068">
        <v>0</v>
      </c>
      <c r="Z1068">
        <v>0</v>
      </c>
      <c r="AC1068">
        <v>0</v>
      </c>
      <c r="AD1068">
        <v>0</v>
      </c>
      <c r="AG1068">
        <v>0</v>
      </c>
      <c r="AH1068">
        <v>0</v>
      </c>
      <c r="AK1068" s="151">
        <v>0</v>
      </c>
      <c r="AL1068" s="151">
        <v>0</v>
      </c>
      <c r="AM1068">
        <v>0</v>
      </c>
      <c r="AN1068">
        <v>0</v>
      </c>
      <c r="AO1068" s="151"/>
      <c r="AP1068" s="151"/>
      <c r="AQ1068" s="220">
        <v>0</v>
      </c>
      <c r="AR1068" s="220">
        <v>0</v>
      </c>
      <c r="AS1068" s="151"/>
      <c r="AT1068" s="151"/>
      <c r="AU1068" s="151">
        <v>0</v>
      </c>
      <c r="AV1068" s="151">
        <v>0</v>
      </c>
      <c r="AW1068" s="151"/>
      <c r="AX1068" s="151"/>
      <c r="AY1068">
        <f>A1068+1999</f>
        <v>2013</v>
      </c>
      <c r="AZ1068" t="str">
        <f>VLOOKUP(B1068,$BF$2:$BJ$75,4)</f>
        <v>Non-pine Units</v>
      </c>
      <c r="BA1068" t="str">
        <f>VLOOKUP(B1068,$BF$2:$BK$75,2)</f>
        <v>QueenCharlotte</v>
      </c>
      <c r="BB1068" t="str">
        <f>VLOOKUP(B1068,$BF$2:$BK$75,3)</f>
        <v>Queen Charlotte TSA</v>
      </c>
      <c r="BC1068">
        <f>IF(B1068&lt;40,B1068,IF(VLOOKUP(B1068,$BF$2:$BO$75,10,FALSE)="I",40,41))</f>
        <v>31</v>
      </c>
    </row>
    <row r="1069" spans="1:55" ht="15" x14ac:dyDescent="0.25">
      <c r="A1069">
        <v>14</v>
      </c>
      <c r="B1069">
        <v>32</v>
      </c>
      <c r="E1069">
        <v>1253664</v>
      </c>
      <c r="F1069">
        <v>100290864</v>
      </c>
      <c r="I1069">
        <v>27536</v>
      </c>
      <c r="J1069">
        <v>92027312</v>
      </c>
      <c r="M1069">
        <v>39472</v>
      </c>
      <c r="N1069">
        <v>91349440</v>
      </c>
      <c r="Q1069">
        <v>47200</v>
      </c>
      <c r="R1069">
        <v>91302656</v>
      </c>
      <c r="U1069">
        <v>31392</v>
      </c>
      <c r="V1069">
        <v>89757808</v>
      </c>
      <c r="Y1069">
        <v>27488</v>
      </c>
      <c r="Z1069">
        <v>89758240</v>
      </c>
      <c r="AC1069">
        <v>1104</v>
      </c>
      <c r="AD1069">
        <v>89751504</v>
      </c>
      <c r="AG1069">
        <v>448</v>
      </c>
      <c r="AH1069">
        <v>89677984</v>
      </c>
      <c r="AK1069" s="151">
        <v>560</v>
      </c>
      <c r="AL1069" s="151">
        <v>89689344</v>
      </c>
      <c r="AM1069">
        <v>16</v>
      </c>
      <c r="AN1069">
        <v>89853104</v>
      </c>
      <c r="AO1069" s="151"/>
      <c r="AP1069" s="151"/>
      <c r="AQ1069" s="220">
        <v>16</v>
      </c>
      <c r="AR1069" s="220">
        <v>89940736</v>
      </c>
      <c r="AS1069" s="151"/>
      <c r="AT1069" s="151"/>
      <c r="AU1069" s="151">
        <v>0</v>
      </c>
      <c r="AV1069" s="151">
        <v>89791824</v>
      </c>
      <c r="AW1069" s="151"/>
      <c r="AX1069" s="151"/>
      <c r="AY1069">
        <f>A1069+1999</f>
        <v>2013</v>
      </c>
      <c r="AZ1069" t="str">
        <f>VLOOKUP(B1069,$BF$2:$BJ$75,4)</f>
        <v>Pine Units</v>
      </c>
      <c r="BA1069" t="str">
        <f>VLOOKUP(B1069,$BF$2:$BK$75,2)</f>
        <v>Quesnel</v>
      </c>
      <c r="BB1069" t="str">
        <f>VLOOKUP(B1069,$BF$2:$BK$75,3)</f>
        <v>Quesnel TSA</v>
      </c>
      <c r="BC1069">
        <f>IF(B1069&lt;40,B1069,IF(VLOOKUP(B1069,$BF$2:$BO$75,10,FALSE)="I",40,41))</f>
        <v>32</v>
      </c>
    </row>
    <row r="1070" spans="1:55" ht="15" x14ac:dyDescent="0.25">
      <c r="A1070">
        <v>14</v>
      </c>
      <c r="B1070">
        <v>33</v>
      </c>
      <c r="E1070">
        <v>12496</v>
      </c>
      <c r="F1070">
        <v>35408</v>
      </c>
      <c r="I1070">
        <v>13296</v>
      </c>
      <c r="J1070">
        <v>124768</v>
      </c>
      <c r="M1070">
        <v>15472</v>
      </c>
      <c r="N1070">
        <v>96960</v>
      </c>
      <c r="Q1070">
        <v>20400</v>
      </c>
      <c r="R1070">
        <v>84560</v>
      </c>
      <c r="U1070">
        <v>18464</v>
      </c>
      <c r="V1070">
        <v>73168</v>
      </c>
      <c r="Y1070">
        <v>12080</v>
      </c>
      <c r="Z1070">
        <v>46304</v>
      </c>
      <c r="AC1070">
        <v>2176</v>
      </c>
      <c r="AD1070">
        <v>19232</v>
      </c>
      <c r="AG1070">
        <v>2784</v>
      </c>
      <c r="AH1070">
        <v>14464</v>
      </c>
      <c r="AK1070" s="151">
        <v>944</v>
      </c>
      <c r="AL1070" s="151">
        <v>10992</v>
      </c>
      <c r="AM1070">
        <v>112</v>
      </c>
      <c r="AN1070">
        <v>12416</v>
      </c>
      <c r="AO1070" s="151"/>
      <c r="AP1070" s="151"/>
      <c r="AQ1070" s="220">
        <v>128</v>
      </c>
      <c r="AR1070" s="220">
        <v>10912</v>
      </c>
      <c r="AS1070" s="151"/>
      <c r="AT1070" s="151"/>
      <c r="AU1070" s="151">
        <v>1600</v>
      </c>
      <c r="AV1070" s="151">
        <v>12048</v>
      </c>
      <c r="AW1070" s="151"/>
      <c r="AX1070" s="151"/>
      <c r="AY1070">
        <f>A1070+1999</f>
        <v>2013</v>
      </c>
      <c r="AZ1070" t="str">
        <f>VLOOKUP(B1070,$BF$2:$BJ$75,4)</f>
        <v>Non-pine Units</v>
      </c>
      <c r="BA1070" t="str">
        <f>VLOOKUP(B1070,$BF$2:$BK$75,2)</f>
        <v>Revelstoke</v>
      </c>
      <c r="BB1070" t="str">
        <f>VLOOKUP(B1070,$BF$2:$BK$75,3)</f>
        <v>Revelstoke TSA</v>
      </c>
      <c r="BC1070">
        <f>IF(B1070&lt;40,B1070,IF(VLOOKUP(B1070,$BF$2:$BO$75,10,FALSE)="I",40,41))</f>
        <v>33</v>
      </c>
    </row>
    <row r="1071" spans="1:55" ht="15" x14ac:dyDescent="0.25">
      <c r="A1071">
        <v>14</v>
      </c>
      <c r="B1071">
        <v>34</v>
      </c>
      <c r="E1071">
        <v>389504</v>
      </c>
      <c r="F1071">
        <v>4294000</v>
      </c>
      <c r="I1071">
        <v>162896</v>
      </c>
      <c r="J1071">
        <v>4857712</v>
      </c>
      <c r="M1071">
        <v>276688</v>
      </c>
      <c r="N1071">
        <v>4343712</v>
      </c>
      <c r="Q1071">
        <v>298224</v>
      </c>
      <c r="R1071">
        <v>4036112</v>
      </c>
      <c r="U1071">
        <v>327712</v>
      </c>
      <c r="V1071">
        <v>3502944</v>
      </c>
      <c r="Y1071">
        <v>277312</v>
      </c>
      <c r="Z1071">
        <v>3145824</v>
      </c>
      <c r="AC1071">
        <v>125392</v>
      </c>
      <c r="AD1071">
        <v>2679456</v>
      </c>
      <c r="AG1071">
        <v>152608</v>
      </c>
      <c r="AH1071">
        <v>2967296</v>
      </c>
      <c r="AK1071" s="151">
        <v>100000</v>
      </c>
      <c r="AL1071" s="151">
        <v>2831872</v>
      </c>
      <c r="AM1071">
        <v>63008</v>
      </c>
      <c r="AN1071">
        <v>2799920</v>
      </c>
      <c r="AO1071" s="151"/>
      <c r="AP1071" s="151"/>
      <c r="AQ1071" s="220">
        <v>74512</v>
      </c>
      <c r="AR1071" s="220">
        <v>2789952</v>
      </c>
      <c r="AS1071" s="151"/>
      <c r="AT1071" s="151"/>
      <c r="AU1071" s="151">
        <v>77648</v>
      </c>
      <c r="AV1071" s="151">
        <v>2855392</v>
      </c>
      <c r="AW1071" s="151"/>
      <c r="AX1071" s="151"/>
      <c r="AY1071">
        <f>A1071+1999</f>
        <v>2013</v>
      </c>
      <c r="AZ1071" t="str">
        <f>VLOOKUP(B1071,$BF$2:$BJ$75,4)</f>
        <v>Pine Units</v>
      </c>
      <c r="BA1071" t="str">
        <f>VLOOKUP(B1071,$BF$2:$BK$75,2)</f>
        <v>RobsonValley</v>
      </c>
      <c r="BB1071" t="str">
        <f>VLOOKUP(B1071,$BF$2:$BK$75,3)</f>
        <v>Robson Valley TSA</v>
      </c>
      <c r="BC1071">
        <f>IF(B1071&lt;40,B1071,IF(VLOOKUP(B1071,$BF$2:$BO$75,10,FALSE)="I",40,41))</f>
        <v>34</v>
      </c>
    </row>
    <row r="1072" spans="1:55" ht="15" x14ac:dyDescent="0.25">
      <c r="A1072">
        <v>14</v>
      </c>
      <c r="B1072">
        <v>35</v>
      </c>
      <c r="E1072">
        <v>3312</v>
      </c>
      <c r="F1072">
        <v>45840</v>
      </c>
      <c r="I1072">
        <v>36640</v>
      </c>
      <c r="J1072">
        <v>446976</v>
      </c>
      <c r="M1072">
        <v>23904</v>
      </c>
      <c r="N1072">
        <v>492704</v>
      </c>
      <c r="Q1072">
        <v>28112</v>
      </c>
      <c r="R1072">
        <v>451936</v>
      </c>
      <c r="U1072">
        <v>26784</v>
      </c>
      <c r="V1072">
        <v>386576</v>
      </c>
      <c r="Y1072">
        <v>29008</v>
      </c>
      <c r="Z1072">
        <v>370784</v>
      </c>
      <c r="AC1072">
        <v>13264</v>
      </c>
      <c r="AD1072">
        <v>304992</v>
      </c>
      <c r="AG1072">
        <v>6480</v>
      </c>
      <c r="AH1072">
        <v>296896</v>
      </c>
      <c r="AK1072" s="151">
        <v>6912</v>
      </c>
      <c r="AL1072" s="151">
        <v>287264</v>
      </c>
      <c r="AM1072">
        <v>592</v>
      </c>
      <c r="AN1072">
        <v>287152</v>
      </c>
      <c r="AO1072" s="151"/>
      <c r="AP1072" s="151"/>
      <c r="AQ1072" s="220">
        <v>848</v>
      </c>
      <c r="AR1072" s="220">
        <v>285264</v>
      </c>
      <c r="AS1072" s="151"/>
      <c r="AT1072" s="151"/>
      <c r="AU1072" s="151">
        <v>1136</v>
      </c>
      <c r="AV1072" s="151">
        <v>290432</v>
      </c>
      <c r="AW1072" s="151"/>
      <c r="AX1072" s="151"/>
      <c r="AY1072">
        <f>A1072+1999</f>
        <v>2013</v>
      </c>
      <c r="AZ1072" t="str">
        <f>VLOOKUP(B1072,$BF$2:$BJ$75,4)</f>
        <v>Non-pine Units</v>
      </c>
      <c r="BA1072" t="str">
        <f>VLOOKUP(B1072,$BF$2:$BK$75,2)</f>
        <v>Soo</v>
      </c>
      <c r="BB1072" t="str">
        <f>VLOOKUP(B1072,$BF$2:$BK$75,3)</f>
        <v>Soo TSA</v>
      </c>
      <c r="BC1072">
        <f>IF(B1072&lt;40,B1072,IF(VLOOKUP(B1072,$BF$2:$BO$75,10,FALSE)="I",40,41))</f>
        <v>35</v>
      </c>
    </row>
    <row r="1073" spans="1:55" ht="15" x14ac:dyDescent="0.25">
      <c r="A1073">
        <v>14</v>
      </c>
      <c r="B1073">
        <v>36</v>
      </c>
      <c r="E1073">
        <v>0</v>
      </c>
      <c r="F1073">
        <v>0</v>
      </c>
      <c r="I1073">
        <v>0</v>
      </c>
      <c r="J1073">
        <v>0</v>
      </c>
      <c r="M1073">
        <v>0</v>
      </c>
      <c r="N1073">
        <v>0</v>
      </c>
      <c r="Q1073">
        <v>0</v>
      </c>
      <c r="R1073">
        <v>0</v>
      </c>
      <c r="U1073">
        <v>0</v>
      </c>
      <c r="V1073">
        <v>0</v>
      </c>
      <c r="Y1073">
        <v>512</v>
      </c>
      <c r="Z1073">
        <v>512</v>
      </c>
      <c r="AC1073">
        <v>0</v>
      </c>
      <c r="AD1073">
        <v>0</v>
      </c>
      <c r="AG1073">
        <v>0</v>
      </c>
      <c r="AH1073">
        <v>0</v>
      </c>
      <c r="AK1073" s="151">
        <v>64</v>
      </c>
      <c r="AL1073" s="151">
        <v>64</v>
      </c>
      <c r="AM1073">
        <v>0</v>
      </c>
      <c r="AN1073">
        <v>0</v>
      </c>
      <c r="AO1073" s="151"/>
      <c r="AP1073" s="151"/>
      <c r="AQ1073" s="220">
        <v>0</v>
      </c>
      <c r="AR1073" s="220">
        <v>0</v>
      </c>
      <c r="AS1073" s="151"/>
      <c r="AT1073" s="151"/>
      <c r="AU1073" s="151">
        <v>0</v>
      </c>
      <c r="AV1073" s="151">
        <v>0</v>
      </c>
      <c r="AW1073" s="151"/>
      <c r="AX1073" s="151"/>
      <c r="AY1073">
        <f>A1073+1999</f>
        <v>2013</v>
      </c>
      <c r="AZ1073" t="str">
        <f>VLOOKUP(B1073,$BF$2:$BJ$75,4)</f>
        <v>Non-pine Units</v>
      </c>
      <c r="BA1073" t="str">
        <f>VLOOKUP(B1073,$BF$2:$BK$75,2)</f>
        <v>Strathcona</v>
      </c>
      <c r="BB1073" t="str">
        <f>VLOOKUP(B1073,$BF$2:$BK$75,3)</f>
        <v>Strathcona TSA</v>
      </c>
      <c r="BC1073">
        <f>IF(B1073&lt;40,B1073,IF(VLOOKUP(B1073,$BF$2:$BO$75,10,FALSE)="I",40,41))</f>
        <v>36</v>
      </c>
    </row>
    <row r="1074" spans="1:55" ht="15" x14ac:dyDescent="0.25">
      <c r="A1074">
        <v>14</v>
      </c>
      <c r="B1074">
        <v>37</v>
      </c>
      <c r="E1074">
        <v>0</v>
      </c>
      <c r="F1074">
        <v>0</v>
      </c>
      <c r="I1074">
        <v>2416</v>
      </c>
      <c r="J1074">
        <v>7664</v>
      </c>
      <c r="M1074">
        <v>2256</v>
      </c>
      <c r="N1074">
        <v>12992</v>
      </c>
      <c r="Q1074">
        <v>3216</v>
      </c>
      <c r="R1074">
        <v>10944</v>
      </c>
      <c r="U1074">
        <v>6800</v>
      </c>
      <c r="V1074">
        <v>11696</v>
      </c>
      <c r="Y1074">
        <v>2480</v>
      </c>
      <c r="Z1074">
        <v>6608</v>
      </c>
      <c r="AC1074">
        <v>1296</v>
      </c>
      <c r="AD1074">
        <v>2848</v>
      </c>
      <c r="AG1074">
        <v>1376</v>
      </c>
      <c r="AH1074">
        <v>2576</v>
      </c>
      <c r="AK1074" s="151">
        <v>1168</v>
      </c>
      <c r="AL1074" s="151">
        <v>2304</v>
      </c>
      <c r="AM1074">
        <v>0</v>
      </c>
      <c r="AN1074">
        <v>1168</v>
      </c>
      <c r="AO1074" s="151"/>
      <c r="AP1074" s="151"/>
      <c r="AQ1074" s="220">
        <v>0</v>
      </c>
      <c r="AR1074" s="220">
        <v>1136</v>
      </c>
      <c r="AS1074" s="151"/>
      <c r="AT1074" s="151"/>
      <c r="AU1074" s="151">
        <v>0</v>
      </c>
      <c r="AV1074" s="151">
        <v>1120</v>
      </c>
      <c r="AW1074" s="151"/>
      <c r="AX1074" s="151"/>
      <c r="AY1074">
        <f>A1074+1999</f>
        <v>2013</v>
      </c>
      <c r="AZ1074" t="str">
        <f>VLOOKUP(B1074,$BF$2:$BJ$75,4)</f>
        <v>Non-pine Units</v>
      </c>
      <c r="BA1074" t="str">
        <f>VLOOKUP(B1074,$BF$2:$BK$75,2)</f>
        <v>SunshineCoast</v>
      </c>
      <c r="BB1074" t="str">
        <f>VLOOKUP(B1074,$BF$2:$BK$75,3)</f>
        <v>Sunshine Coast TSA</v>
      </c>
      <c r="BC1074">
        <f>IF(B1074&lt;40,B1074,IF(VLOOKUP(B1074,$BF$2:$BO$75,10,FALSE)="I",40,41))</f>
        <v>37</v>
      </c>
    </row>
    <row r="1075" spans="1:55" ht="15" x14ac:dyDescent="0.25">
      <c r="A1075">
        <v>14</v>
      </c>
      <c r="B1075">
        <v>38</v>
      </c>
      <c r="E1075">
        <v>1818976</v>
      </c>
      <c r="F1075">
        <v>86291648</v>
      </c>
      <c r="I1075">
        <v>56080</v>
      </c>
      <c r="J1075">
        <v>79274848</v>
      </c>
      <c r="M1075">
        <v>93424</v>
      </c>
      <c r="N1075">
        <v>75395232</v>
      </c>
      <c r="Q1075">
        <v>122816</v>
      </c>
      <c r="R1075">
        <v>74543344</v>
      </c>
      <c r="U1075">
        <v>58752</v>
      </c>
      <c r="V1075">
        <v>70487168</v>
      </c>
      <c r="Y1075">
        <v>29808</v>
      </c>
      <c r="Z1075">
        <v>70973792</v>
      </c>
      <c r="AC1075">
        <v>3264</v>
      </c>
      <c r="AD1075">
        <v>71623824</v>
      </c>
      <c r="AG1075">
        <v>2704</v>
      </c>
      <c r="AH1075">
        <v>71336672</v>
      </c>
      <c r="AK1075" s="151">
        <v>3248</v>
      </c>
      <c r="AL1075" s="151">
        <v>71368976</v>
      </c>
      <c r="AM1075">
        <v>11264</v>
      </c>
      <c r="AN1075">
        <v>71282464</v>
      </c>
      <c r="AO1075" s="151"/>
      <c r="AP1075" s="151"/>
      <c r="AQ1075" s="220">
        <v>9072</v>
      </c>
      <c r="AR1075" s="220">
        <v>71268464</v>
      </c>
      <c r="AS1075" s="151"/>
      <c r="AT1075" s="151"/>
      <c r="AU1075" s="151">
        <v>10592</v>
      </c>
      <c r="AV1075" s="151">
        <v>71248720</v>
      </c>
      <c r="AW1075" s="151"/>
      <c r="AX1075" s="151"/>
      <c r="AY1075">
        <f>A1075+1999</f>
        <v>2013</v>
      </c>
      <c r="AZ1075" t="str">
        <f>VLOOKUP(B1075,$BF$2:$BJ$75,4)</f>
        <v>Pine Units</v>
      </c>
      <c r="BA1075" t="str">
        <f>VLOOKUP(B1075,$BF$2:$BK$75,2)</f>
        <v>Vanderhoof</v>
      </c>
      <c r="BB1075" t="str">
        <f>VLOOKUP(B1075,$BF$2:$BK$75,3)</f>
        <v>Vanderhoof Forest District</v>
      </c>
      <c r="BC1075">
        <f>IF(B1075&lt;40,B1075,IF(VLOOKUP(B1075,$BF$2:$BO$75,10,FALSE)="I",40,41))</f>
        <v>38</v>
      </c>
    </row>
    <row r="1076" spans="1:55" ht="15" x14ac:dyDescent="0.25">
      <c r="A1076">
        <v>14</v>
      </c>
      <c r="B1076">
        <v>39</v>
      </c>
      <c r="E1076">
        <v>4409136</v>
      </c>
      <c r="F1076">
        <v>117545952</v>
      </c>
      <c r="I1076">
        <v>1207712</v>
      </c>
      <c r="J1076">
        <v>112778208</v>
      </c>
      <c r="M1076">
        <v>965744</v>
      </c>
      <c r="N1076">
        <v>110408256</v>
      </c>
      <c r="Q1076">
        <v>679632</v>
      </c>
      <c r="R1076">
        <v>110903136</v>
      </c>
      <c r="U1076">
        <v>1145632</v>
      </c>
      <c r="V1076">
        <v>94164128</v>
      </c>
      <c r="Y1076">
        <v>626048</v>
      </c>
      <c r="Z1076">
        <v>90012496</v>
      </c>
      <c r="AC1076">
        <v>78016</v>
      </c>
      <c r="AD1076">
        <v>86985136</v>
      </c>
      <c r="AG1076">
        <v>25680</v>
      </c>
      <c r="AH1076">
        <v>86460432</v>
      </c>
      <c r="AK1076" s="151">
        <v>25520</v>
      </c>
      <c r="AL1076" s="151">
        <v>86471904</v>
      </c>
      <c r="AM1076">
        <v>10224</v>
      </c>
      <c r="AN1076">
        <v>86159632</v>
      </c>
      <c r="AO1076" s="151"/>
      <c r="AP1076" s="151"/>
      <c r="AQ1076" s="220">
        <v>11760</v>
      </c>
      <c r="AR1076" s="220">
        <v>86215184</v>
      </c>
      <c r="AS1076" s="151"/>
      <c r="AT1076" s="151"/>
      <c r="AU1076" s="151">
        <v>11632</v>
      </c>
      <c r="AV1076" s="151">
        <v>86178752</v>
      </c>
      <c r="AW1076" s="151"/>
      <c r="AX1076" s="151"/>
      <c r="AY1076">
        <f>A1076+1999</f>
        <v>2013</v>
      </c>
      <c r="AZ1076" t="str">
        <f>VLOOKUP(B1076,$BF$2:$BJ$75,4)</f>
        <v>Pine Units</v>
      </c>
      <c r="BA1076" t="str">
        <f>VLOOKUP(B1076,$BF$2:$BK$75,2)</f>
        <v>WilliamsLake</v>
      </c>
      <c r="BB1076" t="str">
        <f>VLOOKUP(B1076,$BF$2:$BK$75,3)</f>
        <v>Williams Lake TSA</v>
      </c>
      <c r="BC1076">
        <f>IF(B1076&lt;40,B1076,IF(VLOOKUP(B1076,$BF$2:$BO$75,10,FALSE)="I",40,41))</f>
        <v>39</v>
      </c>
    </row>
    <row r="1077" spans="1:55" ht="15" x14ac:dyDescent="0.25">
      <c r="A1077">
        <v>14</v>
      </c>
      <c r="B1077">
        <v>40</v>
      </c>
      <c r="E1077">
        <v>54992</v>
      </c>
      <c r="F1077">
        <v>228624</v>
      </c>
      <c r="I1077">
        <v>69936</v>
      </c>
      <c r="J1077">
        <v>230400</v>
      </c>
      <c r="M1077">
        <v>55424</v>
      </c>
      <c r="N1077">
        <v>162144</v>
      </c>
      <c r="Q1077">
        <v>40384</v>
      </c>
      <c r="R1077">
        <v>95056</v>
      </c>
      <c r="U1077">
        <v>46112</v>
      </c>
      <c r="V1077">
        <v>132800</v>
      </c>
      <c r="Y1077">
        <v>29072</v>
      </c>
      <c r="Z1077">
        <v>130928</v>
      </c>
      <c r="AC1077">
        <v>8304</v>
      </c>
      <c r="AD1077">
        <v>131520</v>
      </c>
      <c r="AG1077">
        <v>17440</v>
      </c>
      <c r="AH1077">
        <v>147488</v>
      </c>
      <c r="AK1077" s="151">
        <v>1952</v>
      </c>
      <c r="AL1077" s="151">
        <v>123600</v>
      </c>
      <c r="AM1077">
        <v>0</v>
      </c>
      <c r="AN1077">
        <v>122528</v>
      </c>
      <c r="AO1077" s="151"/>
      <c r="AP1077" s="151"/>
      <c r="AQ1077" s="220">
        <v>0</v>
      </c>
      <c r="AR1077" s="220">
        <v>116080</v>
      </c>
      <c r="AS1077" s="151"/>
      <c r="AT1077" s="151"/>
      <c r="AU1077" s="151">
        <v>0</v>
      </c>
      <c r="AV1077" s="151">
        <v>118656</v>
      </c>
      <c r="AW1077" s="151"/>
      <c r="AX1077" s="151"/>
      <c r="AY1077">
        <f>A1077+1999</f>
        <v>2013</v>
      </c>
      <c r="AZ1077" t="str">
        <f>VLOOKUP(B1077,$BF$2:$BJ$75,4)</f>
        <v>Interior TFLs</v>
      </c>
      <c r="BA1077" t="str">
        <f>VLOOKUP(B1077,$BF$2:$BK$75,2)</f>
        <v>InteriorTFLs</v>
      </c>
      <c r="BB1077" t="str">
        <f>VLOOKUP(B1077,$BF$2:$BK$75,3)</f>
        <v>Interior TFLs</v>
      </c>
      <c r="BC1077">
        <f>IF(B1077&lt;40,B1077,IF(VLOOKUP(B1077,$BF$2:$BO$75,10,FALSE)="I",40,41))</f>
        <v>40</v>
      </c>
    </row>
    <row r="1078" spans="1:55" ht="15" x14ac:dyDescent="0.25">
      <c r="A1078">
        <v>14</v>
      </c>
      <c r="B1078">
        <v>40</v>
      </c>
      <c r="E1078">
        <v>350112</v>
      </c>
      <c r="F1078">
        <v>3863856</v>
      </c>
      <c r="I1078">
        <v>25568</v>
      </c>
      <c r="J1078">
        <v>4659520</v>
      </c>
      <c r="M1078">
        <v>39968</v>
      </c>
      <c r="N1078">
        <v>3999216</v>
      </c>
      <c r="Q1078">
        <v>35376</v>
      </c>
      <c r="R1078">
        <v>3698768</v>
      </c>
      <c r="U1078">
        <v>55200</v>
      </c>
      <c r="V1078">
        <v>3286816</v>
      </c>
      <c r="Y1078">
        <v>37088</v>
      </c>
      <c r="Z1078">
        <v>2933472</v>
      </c>
      <c r="AC1078">
        <v>1136</v>
      </c>
      <c r="AD1078">
        <v>2818672</v>
      </c>
      <c r="AG1078">
        <v>208</v>
      </c>
      <c r="AH1078">
        <v>2788416</v>
      </c>
      <c r="AK1078" s="151">
        <v>1072</v>
      </c>
      <c r="AL1078" s="151">
        <v>2759888</v>
      </c>
      <c r="AM1078">
        <v>0</v>
      </c>
      <c r="AN1078">
        <v>2744304</v>
      </c>
      <c r="AO1078" s="151"/>
      <c r="AP1078" s="151"/>
      <c r="AQ1078" s="220">
        <v>0</v>
      </c>
      <c r="AR1078" s="220">
        <v>2754480</v>
      </c>
      <c r="AS1078" s="151"/>
      <c r="AT1078" s="151"/>
      <c r="AU1078" s="151">
        <v>0</v>
      </c>
      <c r="AV1078" s="151">
        <v>2720768</v>
      </c>
      <c r="AW1078" s="151"/>
      <c r="AX1078" s="151"/>
      <c r="AY1078">
        <f>A1078+1999</f>
        <v>2013</v>
      </c>
      <c r="AZ1078" t="str">
        <f>VLOOKUP(B1078,$BF$2:$BJ$75,4)</f>
        <v>Interior TFLs</v>
      </c>
      <c r="BA1078" t="str">
        <f>VLOOKUP(B1078,$BF$2:$BK$75,2)</f>
        <v>InteriorTFLs</v>
      </c>
      <c r="BB1078" t="str">
        <f>VLOOKUP(B1078,$BF$2:$BK$75,3)</f>
        <v>Interior TFLs</v>
      </c>
      <c r="BC1078">
        <f>IF(B1078&lt;40,B1078,IF(VLOOKUP(B1078,$BF$2:$BO$75,10,FALSE)="I",40,41))</f>
        <v>40</v>
      </c>
    </row>
    <row r="1079" spans="1:55" ht="15" x14ac:dyDescent="0.25">
      <c r="A1079">
        <v>14</v>
      </c>
      <c r="B1079">
        <v>40</v>
      </c>
      <c r="E1079">
        <v>49760</v>
      </c>
      <c r="F1079">
        <v>1173376</v>
      </c>
      <c r="I1079">
        <v>11760</v>
      </c>
      <c r="J1079">
        <v>1018144</v>
      </c>
      <c r="M1079">
        <v>21392</v>
      </c>
      <c r="N1079">
        <v>1018432</v>
      </c>
      <c r="Q1079">
        <v>24112</v>
      </c>
      <c r="R1079">
        <v>918016</v>
      </c>
      <c r="U1079">
        <v>22752</v>
      </c>
      <c r="V1079">
        <v>820544</v>
      </c>
      <c r="Y1079">
        <v>17648</v>
      </c>
      <c r="Z1079">
        <v>797744</v>
      </c>
      <c r="AC1079">
        <v>2288</v>
      </c>
      <c r="AD1079">
        <v>804624</v>
      </c>
      <c r="AG1079">
        <v>3424</v>
      </c>
      <c r="AH1079">
        <v>750320</v>
      </c>
      <c r="AK1079" s="151">
        <v>3088</v>
      </c>
      <c r="AL1079" s="151">
        <v>752800</v>
      </c>
      <c r="AM1079">
        <v>0</v>
      </c>
      <c r="AN1079">
        <v>701504</v>
      </c>
      <c r="AO1079" s="151"/>
      <c r="AP1079" s="151"/>
      <c r="AQ1079" s="220">
        <v>0</v>
      </c>
      <c r="AR1079" s="220">
        <v>707888</v>
      </c>
      <c r="AS1079" s="151"/>
      <c r="AT1079" s="151"/>
      <c r="AU1079" s="151">
        <v>0</v>
      </c>
      <c r="AV1079" s="151">
        <v>706432</v>
      </c>
      <c r="AW1079" s="151"/>
      <c r="AX1079" s="151"/>
      <c r="AY1079">
        <f>A1079+1999</f>
        <v>2013</v>
      </c>
      <c r="AZ1079" t="str">
        <f>VLOOKUP(B1079,$BF$2:$BJ$75,4)</f>
        <v>Interior TFLs</v>
      </c>
      <c r="BA1079" t="str">
        <f>VLOOKUP(B1079,$BF$2:$BK$75,2)</f>
        <v>InteriorTFLs</v>
      </c>
      <c r="BB1079" t="str">
        <f>VLOOKUP(B1079,$BF$2:$BK$75,3)</f>
        <v>Interior TFLs</v>
      </c>
      <c r="BC1079">
        <f>IF(B1079&lt;40,B1079,IF(VLOOKUP(B1079,$BF$2:$BO$75,10,FALSE)="I",40,41))</f>
        <v>40</v>
      </c>
    </row>
    <row r="1080" spans="1:55" ht="15" x14ac:dyDescent="0.25">
      <c r="A1080">
        <v>14</v>
      </c>
      <c r="B1080">
        <v>40</v>
      </c>
      <c r="E1080">
        <v>13648</v>
      </c>
      <c r="F1080">
        <v>57600</v>
      </c>
      <c r="I1080">
        <v>5904</v>
      </c>
      <c r="J1080">
        <v>124288</v>
      </c>
      <c r="M1080">
        <v>14496</v>
      </c>
      <c r="N1080">
        <v>115792</v>
      </c>
      <c r="Q1080">
        <v>8352</v>
      </c>
      <c r="R1080">
        <v>102080</v>
      </c>
      <c r="U1080">
        <v>8256</v>
      </c>
      <c r="V1080">
        <v>110384</v>
      </c>
      <c r="Y1080">
        <v>10448</v>
      </c>
      <c r="Z1080">
        <v>65056</v>
      </c>
      <c r="AC1080">
        <v>208</v>
      </c>
      <c r="AD1080">
        <v>48320</v>
      </c>
      <c r="AG1080">
        <v>128</v>
      </c>
      <c r="AH1080">
        <v>52320</v>
      </c>
      <c r="AK1080" s="151">
        <v>0</v>
      </c>
      <c r="AL1080" s="151">
        <v>48768</v>
      </c>
      <c r="AM1080">
        <v>0</v>
      </c>
      <c r="AN1080">
        <v>51616</v>
      </c>
      <c r="AO1080" s="151"/>
      <c r="AP1080" s="151"/>
      <c r="AQ1080" s="220">
        <v>0</v>
      </c>
      <c r="AR1080" s="220">
        <v>53568</v>
      </c>
      <c r="AS1080" s="151"/>
      <c r="AT1080" s="151"/>
      <c r="AU1080" s="151">
        <v>0</v>
      </c>
      <c r="AV1080" s="151">
        <v>50224</v>
      </c>
      <c r="AW1080" s="151"/>
      <c r="AX1080" s="151"/>
      <c r="AY1080">
        <f>A1080+1999</f>
        <v>2013</v>
      </c>
      <c r="AZ1080" t="str">
        <f>VLOOKUP(B1080,$BF$2:$BJ$75,4)</f>
        <v>Interior TFLs</v>
      </c>
      <c r="BA1080" t="str">
        <f>VLOOKUP(B1080,$BF$2:$BK$75,2)</f>
        <v>InteriorTFLs</v>
      </c>
      <c r="BB1080" t="str">
        <f>VLOOKUP(B1080,$BF$2:$BK$75,3)</f>
        <v>Interior TFLs</v>
      </c>
      <c r="BC1080">
        <f>IF(B1080&lt;40,B1080,IF(VLOOKUP(B1080,$BF$2:$BO$75,10,FALSE)="I",40,41))</f>
        <v>40</v>
      </c>
    </row>
    <row r="1081" spans="1:55" ht="15" x14ac:dyDescent="0.25">
      <c r="A1081">
        <v>14</v>
      </c>
      <c r="B1081">
        <v>40</v>
      </c>
      <c r="E1081">
        <v>74144</v>
      </c>
      <c r="F1081">
        <v>3132592</v>
      </c>
      <c r="I1081">
        <v>4560</v>
      </c>
      <c r="J1081">
        <v>3051104</v>
      </c>
      <c r="M1081">
        <v>20992</v>
      </c>
      <c r="N1081">
        <v>2848480</v>
      </c>
      <c r="Q1081">
        <v>14928</v>
      </c>
      <c r="R1081">
        <v>2804512</v>
      </c>
      <c r="U1081">
        <v>13792</v>
      </c>
      <c r="V1081">
        <v>2593136</v>
      </c>
      <c r="Y1081">
        <v>10640</v>
      </c>
      <c r="Z1081">
        <v>2579488</v>
      </c>
      <c r="AC1081">
        <v>4832</v>
      </c>
      <c r="AD1081">
        <v>2546800</v>
      </c>
      <c r="AG1081">
        <v>3280</v>
      </c>
      <c r="AH1081">
        <v>2477376</v>
      </c>
      <c r="AK1081" s="151">
        <v>176</v>
      </c>
      <c r="AL1081" s="151">
        <v>2479488</v>
      </c>
      <c r="AM1081">
        <v>0</v>
      </c>
      <c r="AN1081">
        <v>2436000</v>
      </c>
      <c r="AO1081" s="151"/>
      <c r="AP1081" s="151"/>
      <c r="AQ1081" s="220">
        <v>16</v>
      </c>
      <c r="AR1081" s="220">
        <v>2424656</v>
      </c>
      <c r="AS1081" s="151"/>
      <c r="AT1081" s="151"/>
      <c r="AU1081" s="151">
        <v>0</v>
      </c>
      <c r="AV1081" s="151">
        <v>2423456</v>
      </c>
      <c r="AW1081" s="151"/>
      <c r="AX1081" s="151"/>
      <c r="AY1081">
        <f>A1081+1999</f>
        <v>2013</v>
      </c>
      <c r="AZ1081" t="str">
        <f>VLOOKUP(B1081,$BF$2:$BJ$75,4)</f>
        <v>Interior TFLs</v>
      </c>
      <c r="BA1081" t="str">
        <f>VLOOKUP(B1081,$BF$2:$BK$75,2)</f>
        <v>InteriorTFLs</v>
      </c>
      <c r="BB1081" t="str">
        <f>VLOOKUP(B1081,$BF$2:$BK$75,3)</f>
        <v>Interior TFLs</v>
      </c>
      <c r="BC1081">
        <f>IF(B1081&lt;40,B1081,IF(VLOOKUP(B1081,$BF$2:$BO$75,10,FALSE)="I",40,41))</f>
        <v>40</v>
      </c>
    </row>
    <row r="1082" spans="1:55" ht="15" x14ac:dyDescent="0.25">
      <c r="A1082">
        <v>14</v>
      </c>
      <c r="B1082">
        <v>40</v>
      </c>
      <c r="E1082">
        <v>15648</v>
      </c>
      <c r="F1082">
        <v>1715040</v>
      </c>
      <c r="I1082">
        <v>1456</v>
      </c>
      <c r="J1082">
        <v>1664480</v>
      </c>
      <c r="M1082">
        <v>1616</v>
      </c>
      <c r="N1082">
        <v>1581088</v>
      </c>
      <c r="Q1082">
        <v>1648</v>
      </c>
      <c r="R1082">
        <v>1559712</v>
      </c>
      <c r="U1082">
        <v>464</v>
      </c>
      <c r="V1082">
        <v>1510352</v>
      </c>
      <c r="Y1082">
        <v>0</v>
      </c>
      <c r="Z1082">
        <v>1554336</v>
      </c>
      <c r="AC1082">
        <v>48</v>
      </c>
      <c r="AD1082">
        <v>1554352</v>
      </c>
      <c r="AG1082">
        <v>0</v>
      </c>
      <c r="AH1082">
        <v>1448608</v>
      </c>
      <c r="AK1082" s="151">
        <v>0</v>
      </c>
      <c r="AL1082" s="151">
        <v>1438144</v>
      </c>
      <c r="AM1082">
        <v>0</v>
      </c>
      <c r="AN1082">
        <v>1357120</v>
      </c>
      <c r="AO1082" s="151"/>
      <c r="AP1082" s="151"/>
      <c r="AQ1082" s="220">
        <v>0</v>
      </c>
      <c r="AR1082" s="220">
        <v>1334272</v>
      </c>
      <c r="AS1082" s="151"/>
      <c r="AT1082" s="151"/>
      <c r="AU1082" s="151">
        <v>0</v>
      </c>
      <c r="AV1082" s="151">
        <v>1331328</v>
      </c>
      <c r="AW1082" s="151"/>
      <c r="AX1082" s="151"/>
      <c r="AY1082">
        <f>A1082+1999</f>
        <v>2013</v>
      </c>
      <c r="AZ1082" t="str">
        <f>VLOOKUP(B1082,$BF$2:$BJ$75,4)</f>
        <v>Interior TFLs</v>
      </c>
      <c r="BA1082" t="str">
        <f>VLOOKUP(B1082,$BF$2:$BK$75,2)</f>
        <v>InteriorTFLs</v>
      </c>
      <c r="BB1082" t="str">
        <f>VLOOKUP(B1082,$BF$2:$BK$75,3)</f>
        <v>Interior TFLs</v>
      </c>
      <c r="BC1082">
        <f>IF(B1082&lt;40,B1082,IF(VLOOKUP(B1082,$BF$2:$BO$75,10,FALSE)="I",40,41))</f>
        <v>40</v>
      </c>
    </row>
    <row r="1083" spans="1:55" ht="15" x14ac:dyDescent="0.25">
      <c r="A1083">
        <v>14</v>
      </c>
      <c r="B1083">
        <v>40</v>
      </c>
      <c r="E1083">
        <v>260032</v>
      </c>
      <c r="F1083">
        <v>14927360</v>
      </c>
      <c r="I1083">
        <v>7360</v>
      </c>
      <c r="J1083">
        <v>15199344</v>
      </c>
      <c r="M1083">
        <v>36304</v>
      </c>
      <c r="N1083">
        <v>14528848</v>
      </c>
      <c r="Q1083">
        <v>35472</v>
      </c>
      <c r="R1083">
        <v>14032016</v>
      </c>
      <c r="U1083">
        <v>29008</v>
      </c>
      <c r="V1083">
        <v>13247184</v>
      </c>
      <c r="Y1083">
        <v>11712</v>
      </c>
      <c r="Z1083">
        <v>13395568</v>
      </c>
      <c r="AC1083">
        <v>288</v>
      </c>
      <c r="AD1083">
        <v>13293360</v>
      </c>
      <c r="AG1083">
        <v>0</v>
      </c>
      <c r="AH1083">
        <v>12969408</v>
      </c>
      <c r="AK1083" s="151">
        <v>0</v>
      </c>
      <c r="AL1083" s="151">
        <v>12986512</v>
      </c>
      <c r="AM1083">
        <v>0</v>
      </c>
      <c r="AN1083">
        <v>12866768</v>
      </c>
      <c r="AO1083" s="151"/>
      <c r="AP1083" s="151"/>
      <c r="AQ1083" s="220">
        <v>0</v>
      </c>
      <c r="AR1083" s="220">
        <v>12871312</v>
      </c>
      <c r="AS1083" s="151"/>
      <c r="AT1083" s="151"/>
      <c r="AU1083" s="151">
        <v>0</v>
      </c>
      <c r="AV1083" s="151">
        <v>12899104</v>
      </c>
      <c r="AW1083" s="151"/>
      <c r="AX1083" s="151"/>
      <c r="AY1083">
        <f>A1083+1999</f>
        <v>2013</v>
      </c>
      <c r="AZ1083" t="str">
        <f>VLOOKUP(B1083,$BF$2:$BJ$75,4)</f>
        <v>Interior TFLs</v>
      </c>
      <c r="BA1083" t="str">
        <f>VLOOKUP(B1083,$BF$2:$BK$75,2)</f>
        <v>InteriorTFLs</v>
      </c>
      <c r="BB1083" t="str">
        <f>VLOOKUP(B1083,$BF$2:$BK$75,3)</f>
        <v>Interior TFLs</v>
      </c>
      <c r="BC1083">
        <f>IF(B1083&lt;40,B1083,IF(VLOOKUP(B1083,$BF$2:$BO$75,10,FALSE)="I",40,41))</f>
        <v>40</v>
      </c>
    </row>
    <row r="1084" spans="1:55" ht="15" x14ac:dyDescent="0.25">
      <c r="A1084">
        <v>14</v>
      </c>
      <c r="B1084">
        <v>40</v>
      </c>
      <c r="E1084">
        <v>55072</v>
      </c>
      <c r="F1084">
        <v>3386816</v>
      </c>
      <c r="I1084">
        <v>3200</v>
      </c>
      <c r="J1084">
        <v>3434208</v>
      </c>
      <c r="M1084">
        <v>3840</v>
      </c>
      <c r="N1084">
        <v>3190656</v>
      </c>
      <c r="Q1084">
        <v>2672</v>
      </c>
      <c r="R1084">
        <v>3149376</v>
      </c>
      <c r="U1084">
        <v>3520</v>
      </c>
      <c r="V1084">
        <v>2793776</v>
      </c>
      <c r="Y1084">
        <v>288</v>
      </c>
      <c r="Z1084">
        <v>2889136</v>
      </c>
      <c r="AC1084">
        <v>1248</v>
      </c>
      <c r="AD1084">
        <v>2898080</v>
      </c>
      <c r="AG1084">
        <v>96</v>
      </c>
      <c r="AH1084">
        <v>2816208</v>
      </c>
      <c r="AK1084" s="151">
        <v>0</v>
      </c>
      <c r="AL1084" s="151">
        <v>2790064</v>
      </c>
      <c r="AM1084">
        <v>0</v>
      </c>
      <c r="AN1084">
        <v>2724704</v>
      </c>
      <c r="AO1084" s="151"/>
      <c r="AP1084" s="151"/>
      <c r="AQ1084" s="220">
        <v>0</v>
      </c>
      <c r="AR1084" s="220">
        <v>2731456</v>
      </c>
      <c r="AS1084" s="151"/>
      <c r="AT1084" s="151"/>
      <c r="AU1084" s="151">
        <v>0</v>
      </c>
      <c r="AV1084" s="151">
        <v>2740672</v>
      </c>
      <c r="AW1084" s="151"/>
      <c r="AX1084" s="151"/>
      <c r="AY1084">
        <f>A1084+1999</f>
        <v>2013</v>
      </c>
      <c r="AZ1084" t="str">
        <f>VLOOKUP(B1084,$BF$2:$BJ$75,4)</f>
        <v>Interior TFLs</v>
      </c>
      <c r="BA1084" t="str">
        <f>VLOOKUP(B1084,$BF$2:$BK$75,2)</f>
        <v>InteriorTFLs</v>
      </c>
      <c r="BB1084" t="str">
        <f>VLOOKUP(B1084,$BF$2:$BK$75,3)</f>
        <v>Interior TFLs</v>
      </c>
      <c r="BC1084">
        <f>IF(B1084&lt;40,B1084,IF(VLOOKUP(B1084,$BF$2:$BO$75,10,FALSE)="I",40,41))</f>
        <v>40</v>
      </c>
    </row>
    <row r="1085" spans="1:55" ht="15" x14ac:dyDescent="0.25">
      <c r="A1085">
        <v>14</v>
      </c>
      <c r="B1085">
        <v>40</v>
      </c>
      <c r="E1085">
        <v>160</v>
      </c>
      <c r="F1085">
        <v>944</v>
      </c>
      <c r="I1085">
        <v>4256</v>
      </c>
      <c r="J1085">
        <v>16416</v>
      </c>
      <c r="M1085">
        <v>1200</v>
      </c>
      <c r="N1085">
        <v>12000</v>
      </c>
      <c r="Q1085">
        <v>8192</v>
      </c>
      <c r="R1085">
        <v>14192</v>
      </c>
      <c r="U1085">
        <v>160</v>
      </c>
      <c r="V1085">
        <v>14912</v>
      </c>
      <c r="Y1085">
        <v>11280</v>
      </c>
      <c r="Z1085">
        <v>17328</v>
      </c>
      <c r="AC1085">
        <v>0</v>
      </c>
      <c r="AD1085">
        <v>5936</v>
      </c>
      <c r="AG1085">
        <v>352</v>
      </c>
      <c r="AH1085">
        <v>3936</v>
      </c>
      <c r="AK1085" s="151">
        <v>128</v>
      </c>
      <c r="AL1085" s="151">
        <v>3600</v>
      </c>
      <c r="AM1085">
        <v>0</v>
      </c>
      <c r="AN1085">
        <v>3216</v>
      </c>
      <c r="AO1085" s="151"/>
      <c r="AP1085" s="151"/>
      <c r="AQ1085" s="220">
        <v>0</v>
      </c>
      <c r="AR1085" s="220">
        <v>5856</v>
      </c>
      <c r="AS1085" s="151"/>
      <c r="AT1085" s="151"/>
      <c r="AU1085" s="151">
        <v>0</v>
      </c>
      <c r="AV1085" s="151">
        <v>5472</v>
      </c>
      <c r="AW1085" s="151"/>
      <c r="AX1085" s="151"/>
      <c r="AY1085">
        <f>A1085+1999</f>
        <v>2013</v>
      </c>
      <c r="AZ1085" t="str">
        <f>VLOOKUP(B1085,$BF$2:$BJ$75,4)</f>
        <v>Interior TFLs</v>
      </c>
      <c r="BA1085" t="str">
        <f>VLOOKUP(B1085,$BF$2:$BK$75,2)</f>
        <v>InteriorTFLs</v>
      </c>
      <c r="BB1085" t="str">
        <f>VLOOKUP(B1085,$BF$2:$BK$75,3)</f>
        <v>Interior TFLs</v>
      </c>
      <c r="BC1085">
        <f>IF(B1085&lt;40,B1085,IF(VLOOKUP(B1085,$BF$2:$BO$75,10,FALSE)="I",40,41))</f>
        <v>40</v>
      </c>
    </row>
    <row r="1086" spans="1:55" ht="15" x14ac:dyDescent="0.25">
      <c r="A1086">
        <v>14</v>
      </c>
      <c r="B1086">
        <v>40</v>
      </c>
      <c r="E1086">
        <v>0</v>
      </c>
      <c r="F1086">
        <v>48</v>
      </c>
      <c r="I1086">
        <v>288</v>
      </c>
      <c r="J1086">
        <v>752</v>
      </c>
      <c r="M1086">
        <v>64</v>
      </c>
      <c r="N1086">
        <v>256</v>
      </c>
      <c r="Q1086">
        <v>144</v>
      </c>
      <c r="R1086">
        <v>528</v>
      </c>
      <c r="U1086">
        <v>64</v>
      </c>
      <c r="V1086">
        <v>320</v>
      </c>
      <c r="Y1086">
        <v>48</v>
      </c>
      <c r="Z1086">
        <v>544</v>
      </c>
      <c r="AC1086">
        <v>32</v>
      </c>
      <c r="AD1086">
        <v>224</v>
      </c>
      <c r="AG1086">
        <v>0</v>
      </c>
      <c r="AH1086">
        <v>176</v>
      </c>
      <c r="AK1086" s="151">
        <v>0</v>
      </c>
      <c r="AL1086" s="151">
        <v>128</v>
      </c>
      <c r="AM1086">
        <v>0</v>
      </c>
      <c r="AN1086">
        <v>128</v>
      </c>
      <c r="AO1086" s="151"/>
      <c r="AP1086" s="151"/>
      <c r="AQ1086" s="220">
        <v>0</v>
      </c>
      <c r="AR1086" s="220">
        <v>176</v>
      </c>
      <c r="AS1086" s="151"/>
      <c r="AT1086" s="151"/>
      <c r="AU1086" s="151">
        <v>0</v>
      </c>
      <c r="AV1086" s="151">
        <v>176</v>
      </c>
      <c r="AW1086" s="151"/>
      <c r="AX1086" s="151"/>
      <c r="AY1086">
        <f>A1086+1999</f>
        <v>2013</v>
      </c>
      <c r="AZ1086" t="str">
        <f>VLOOKUP(B1086,$BF$2:$BJ$75,4)</f>
        <v>Interior TFLs</v>
      </c>
      <c r="BA1086" t="str">
        <f>VLOOKUP(B1086,$BF$2:$BK$75,2)</f>
        <v>InteriorTFLs</v>
      </c>
      <c r="BB1086" t="str">
        <f>VLOOKUP(B1086,$BF$2:$BK$75,3)</f>
        <v>Interior TFLs</v>
      </c>
      <c r="BC1086">
        <f>IF(B1086&lt;40,B1086,IF(VLOOKUP(B1086,$BF$2:$BO$75,10,FALSE)="I",40,41))</f>
        <v>40</v>
      </c>
    </row>
    <row r="1087" spans="1:55" ht="15" x14ac:dyDescent="0.25">
      <c r="A1087">
        <v>14</v>
      </c>
      <c r="B1087">
        <v>40</v>
      </c>
      <c r="E1087">
        <v>122496</v>
      </c>
      <c r="F1087">
        <v>2201984</v>
      </c>
      <c r="I1087">
        <v>7408</v>
      </c>
      <c r="J1087">
        <v>2350192</v>
      </c>
      <c r="M1087">
        <v>13744</v>
      </c>
      <c r="N1087">
        <v>2108352</v>
      </c>
      <c r="Q1087">
        <v>21728</v>
      </c>
      <c r="R1087">
        <v>1918688</v>
      </c>
      <c r="U1087">
        <v>42752</v>
      </c>
      <c r="V1087">
        <v>1682112</v>
      </c>
      <c r="Y1087">
        <v>25488</v>
      </c>
      <c r="Z1087">
        <v>1639520</v>
      </c>
      <c r="AC1087">
        <v>5088</v>
      </c>
      <c r="AD1087">
        <v>1532736</v>
      </c>
      <c r="AG1087">
        <v>160</v>
      </c>
      <c r="AH1087">
        <v>1450400</v>
      </c>
      <c r="AK1087" s="151">
        <v>0</v>
      </c>
      <c r="AL1087" s="151">
        <v>1452944</v>
      </c>
      <c r="AM1087">
        <v>16</v>
      </c>
      <c r="AN1087">
        <v>1438736</v>
      </c>
      <c r="AO1087" s="151"/>
      <c r="AP1087" s="151"/>
      <c r="AQ1087" s="220">
        <v>32</v>
      </c>
      <c r="AR1087" s="220">
        <v>1430208</v>
      </c>
      <c r="AS1087" s="151"/>
      <c r="AT1087" s="151"/>
      <c r="AU1087" s="151">
        <v>32</v>
      </c>
      <c r="AV1087" s="151">
        <v>1416560</v>
      </c>
      <c r="AW1087" s="151"/>
      <c r="AX1087" s="151"/>
      <c r="AY1087">
        <f>A1087+1999</f>
        <v>2013</v>
      </c>
      <c r="AZ1087" t="str">
        <f>VLOOKUP(B1087,$BF$2:$BJ$75,4)</f>
        <v>Interior TFLs</v>
      </c>
      <c r="BA1087" t="str">
        <f>VLOOKUP(B1087,$BF$2:$BK$75,2)</f>
        <v>InteriorTFLs</v>
      </c>
      <c r="BB1087" t="str">
        <f>VLOOKUP(B1087,$BF$2:$BK$75,3)</f>
        <v>Interior TFLs</v>
      </c>
      <c r="BC1087">
        <f>IF(B1087&lt;40,B1087,IF(VLOOKUP(B1087,$BF$2:$BO$75,10,FALSE)="I",40,41))</f>
        <v>40</v>
      </c>
    </row>
    <row r="1088" spans="1:55" ht="15" x14ac:dyDescent="0.25">
      <c r="A1088">
        <v>14</v>
      </c>
      <c r="B1088">
        <v>40</v>
      </c>
      <c r="E1088">
        <v>46800</v>
      </c>
      <c r="F1088">
        <v>856368</v>
      </c>
      <c r="I1088">
        <v>12704</v>
      </c>
      <c r="J1088">
        <v>875168</v>
      </c>
      <c r="M1088">
        <v>23024</v>
      </c>
      <c r="N1088">
        <v>811472</v>
      </c>
      <c r="Q1088">
        <v>39952</v>
      </c>
      <c r="R1088">
        <v>751632</v>
      </c>
      <c r="U1088">
        <v>36336</v>
      </c>
      <c r="V1088">
        <v>715120</v>
      </c>
      <c r="Y1088">
        <v>37984</v>
      </c>
      <c r="Z1088">
        <v>672336</v>
      </c>
      <c r="AC1088">
        <v>7584</v>
      </c>
      <c r="AD1088">
        <v>574464</v>
      </c>
      <c r="AG1088">
        <v>752</v>
      </c>
      <c r="AH1088">
        <v>548144</v>
      </c>
      <c r="AK1088" s="151">
        <v>48</v>
      </c>
      <c r="AL1088" s="151">
        <v>544576</v>
      </c>
      <c r="AM1088">
        <v>496</v>
      </c>
      <c r="AN1088">
        <v>534624</v>
      </c>
      <c r="AO1088" s="151"/>
      <c r="AP1088" s="151"/>
      <c r="AQ1088" s="220">
        <v>448</v>
      </c>
      <c r="AR1088" s="220">
        <v>521136</v>
      </c>
      <c r="AS1088" s="151"/>
      <c r="AT1088" s="151"/>
      <c r="AU1088" s="151">
        <v>384</v>
      </c>
      <c r="AV1088" s="151">
        <v>515376</v>
      </c>
      <c r="AW1088" s="151"/>
      <c r="AX1088" s="151"/>
      <c r="AY1088">
        <f>A1088+1999</f>
        <v>2013</v>
      </c>
      <c r="AZ1088" t="str">
        <f>VLOOKUP(B1088,$BF$2:$BJ$75,4)</f>
        <v>Interior TFLs</v>
      </c>
      <c r="BA1088" t="str">
        <f>VLOOKUP(B1088,$BF$2:$BK$75,2)</f>
        <v>InteriorTFLs</v>
      </c>
      <c r="BB1088" t="str">
        <f>VLOOKUP(B1088,$BF$2:$BK$75,3)</f>
        <v>Interior TFLs</v>
      </c>
      <c r="BC1088">
        <f>IF(B1088&lt;40,B1088,IF(VLOOKUP(B1088,$BF$2:$BO$75,10,FALSE)="I",40,41))</f>
        <v>40</v>
      </c>
    </row>
    <row r="1089" spans="1:55" ht="15" x14ac:dyDescent="0.25">
      <c r="A1089">
        <v>14</v>
      </c>
      <c r="B1089">
        <v>40</v>
      </c>
      <c r="E1089">
        <v>426624</v>
      </c>
      <c r="F1089">
        <v>6697632</v>
      </c>
      <c r="I1089">
        <v>81888</v>
      </c>
      <c r="J1089">
        <v>7465184</v>
      </c>
      <c r="M1089">
        <v>122848</v>
      </c>
      <c r="N1089">
        <v>6651344</v>
      </c>
      <c r="Q1089">
        <v>129296</v>
      </c>
      <c r="R1089">
        <v>6131360</v>
      </c>
      <c r="U1089">
        <v>174560</v>
      </c>
      <c r="V1089">
        <v>5234656</v>
      </c>
      <c r="Y1089">
        <v>215184</v>
      </c>
      <c r="Z1089">
        <v>4662896</v>
      </c>
      <c r="AC1089">
        <v>89840</v>
      </c>
      <c r="AD1089">
        <v>4033824</v>
      </c>
      <c r="AG1089">
        <v>15056</v>
      </c>
      <c r="AH1089">
        <v>3719680</v>
      </c>
      <c r="AK1089" s="151">
        <v>5360</v>
      </c>
      <c r="AL1089" s="151">
        <v>3699744</v>
      </c>
      <c r="AM1089">
        <v>464</v>
      </c>
      <c r="AN1089">
        <v>3649680</v>
      </c>
      <c r="AO1089" s="151"/>
      <c r="AP1089" s="151"/>
      <c r="AQ1089" s="220">
        <v>448</v>
      </c>
      <c r="AR1089" s="220">
        <v>3671664</v>
      </c>
      <c r="AS1089" s="151"/>
      <c r="AT1089" s="151"/>
      <c r="AU1089" s="151">
        <v>512</v>
      </c>
      <c r="AV1089" s="151">
        <v>3644224</v>
      </c>
      <c r="AW1089" s="151"/>
      <c r="AX1089" s="151"/>
      <c r="AY1089">
        <f>A1089+1999</f>
        <v>2013</v>
      </c>
      <c r="AZ1089" t="str">
        <f>VLOOKUP(B1089,$BF$2:$BJ$75,4)</f>
        <v>Interior TFLs</v>
      </c>
      <c r="BA1089" t="str">
        <f>VLOOKUP(B1089,$BF$2:$BK$75,2)</f>
        <v>InteriorTFLs</v>
      </c>
      <c r="BB1089" t="str">
        <f>VLOOKUP(B1089,$BF$2:$BK$75,3)</f>
        <v>Interior TFLs</v>
      </c>
      <c r="BC1089">
        <f>IF(B1089&lt;40,B1089,IF(VLOOKUP(B1089,$BF$2:$BO$75,10,FALSE)="I",40,41))</f>
        <v>40</v>
      </c>
    </row>
    <row r="1090" spans="1:55" ht="15" x14ac:dyDescent="0.25">
      <c r="A1090">
        <v>14</v>
      </c>
      <c r="B1090">
        <v>40</v>
      </c>
      <c r="E1090">
        <v>187536</v>
      </c>
      <c r="F1090">
        <v>1347024</v>
      </c>
      <c r="I1090">
        <v>253248</v>
      </c>
      <c r="J1090">
        <v>1621568</v>
      </c>
      <c r="M1090">
        <v>321568</v>
      </c>
      <c r="N1090">
        <v>1307360</v>
      </c>
      <c r="Q1090">
        <v>369984</v>
      </c>
      <c r="R1090">
        <v>1083184</v>
      </c>
      <c r="U1090">
        <v>307680</v>
      </c>
      <c r="V1090">
        <v>690544</v>
      </c>
      <c r="Y1090">
        <v>265408</v>
      </c>
      <c r="Z1090">
        <v>445776</v>
      </c>
      <c r="AC1090">
        <v>8640</v>
      </c>
      <c r="AD1090">
        <v>52208</v>
      </c>
      <c r="AG1090">
        <v>2688</v>
      </c>
      <c r="AH1090">
        <v>44704</v>
      </c>
      <c r="AK1090" s="151">
        <v>7616</v>
      </c>
      <c r="AL1090" s="151">
        <v>57072</v>
      </c>
      <c r="AM1090">
        <v>3584</v>
      </c>
      <c r="AN1090">
        <v>58960</v>
      </c>
      <c r="AO1090" s="151"/>
      <c r="AP1090" s="151"/>
      <c r="AQ1090" s="220">
        <v>5488</v>
      </c>
      <c r="AR1090" s="220">
        <v>54592</v>
      </c>
      <c r="AS1090" s="151"/>
      <c r="AT1090" s="151"/>
      <c r="AU1090" s="151">
        <v>4224</v>
      </c>
      <c r="AV1090" s="151">
        <v>51600</v>
      </c>
      <c r="AW1090" s="151"/>
      <c r="AX1090" s="151"/>
      <c r="AY1090">
        <f>A1090+1999</f>
        <v>2013</v>
      </c>
      <c r="AZ1090" t="str">
        <f>VLOOKUP(B1090,$BF$2:$BJ$75,4)</f>
        <v>Interior TFLs</v>
      </c>
      <c r="BA1090" t="str">
        <f>VLOOKUP(B1090,$BF$2:$BK$75,2)</f>
        <v>InteriorTFLs</v>
      </c>
      <c r="BB1090" t="str">
        <f>VLOOKUP(B1090,$BF$2:$BK$75,3)</f>
        <v>Interior TFLs</v>
      </c>
      <c r="BC1090">
        <f>IF(B1090&lt;40,B1090,IF(VLOOKUP(B1090,$BF$2:$BO$75,10,FALSE)="I",40,41))</f>
        <v>40</v>
      </c>
    </row>
    <row r="1091" spans="1:55" ht="15" x14ac:dyDescent="0.25">
      <c r="A1091">
        <v>14</v>
      </c>
      <c r="B1091">
        <v>40</v>
      </c>
      <c r="E1091">
        <v>0</v>
      </c>
      <c r="F1091">
        <v>0</v>
      </c>
      <c r="I1091">
        <v>3552</v>
      </c>
      <c r="J1091">
        <v>20624</v>
      </c>
      <c r="M1091">
        <v>3504</v>
      </c>
      <c r="N1091">
        <v>25136</v>
      </c>
      <c r="Q1091">
        <v>4928</v>
      </c>
      <c r="R1091">
        <v>18880</v>
      </c>
      <c r="U1091">
        <v>1104</v>
      </c>
      <c r="V1091">
        <v>51216</v>
      </c>
      <c r="Y1091">
        <v>1328</v>
      </c>
      <c r="Z1091">
        <v>32784</v>
      </c>
      <c r="AC1091">
        <v>432</v>
      </c>
      <c r="AD1091">
        <v>25536</v>
      </c>
      <c r="AG1091">
        <v>576</v>
      </c>
      <c r="AH1091">
        <v>22080</v>
      </c>
      <c r="AK1091" s="151">
        <v>0</v>
      </c>
      <c r="AL1091" s="151">
        <v>20848</v>
      </c>
      <c r="AM1091">
        <v>5808</v>
      </c>
      <c r="AN1091">
        <v>26528</v>
      </c>
      <c r="AO1091" s="151"/>
      <c r="AP1091" s="151"/>
      <c r="AQ1091" s="220">
        <v>5808</v>
      </c>
      <c r="AR1091" s="220">
        <v>26336</v>
      </c>
      <c r="AS1091" s="151"/>
      <c r="AT1091" s="151"/>
      <c r="AU1091" s="151">
        <v>5808</v>
      </c>
      <c r="AV1091" s="151">
        <v>25328</v>
      </c>
      <c r="AW1091" s="151"/>
      <c r="AX1091" s="151"/>
      <c r="AY1091">
        <f>A1091+1999</f>
        <v>2013</v>
      </c>
      <c r="AZ1091" t="str">
        <f>VLOOKUP(B1091,$BF$2:$BJ$75,4)</f>
        <v>Interior TFLs</v>
      </c>
      <c r="BA1091" t="str">
        <f>VLOOKUP(B1091,$BF$2:$BK$75,2)</f>
        <v>InteriorTFLs</v>
      </c>
      <c r="BB1091" t="str">
        <f>VLOOKUP(B1091,$BF$2:$BK$75,3)</f>
        <v>Interior TFLs</v>
      </c>
      <c r="BC1091">
        <f>IF(B1091&lt;40,B1091,IF(VLOOKUP(B1091,$BF$2:$BO$75,10,FALSE)="I",40,41))</f>
        <v>40</v>
      </c>
    </row>
    <row r="1092" spans="1:55" ht="15" x14ac:dyDescent="0.25">
      <c r="A1092">
        <v>14</v>
      </c>
      <c r="B1092">
        <v>40</v>
      </c>
      <c r="E1092">
        <v>600784</v>
      </c>
      <c r="F1092">
        <v>6510400</v>
      </c>
      <c r="I1092">
        <v>233856</v>
      </c>
      <c r="J1092">
        <v>7907984</v>
      </c>
      <c r="M1092">
        <v>396368</v>
      </c>
      <c r="N1092">
        <v>6797088</v>
      </c>
      <c r="Q1092">
        <v>661328</v>
      </c>
      <c r="R1092">
        <v>5920224</v>
      </c>
      <c r="U1092">
        <v>599632</v>
      </c>
      <c r="V1092">
        <v>5208016</v>
      </c>
      <c r="Y1092">
        <v>632080</v>
      </c>
      <c r="Z1092">
        <v>4396432</v>
      </c>
      <c r="AC1092">
        <v>132576</v>
      </c>
      <c r="AD1092">
        <v>3057712</v>
      </c>
      <c r="AG1092">
        <v>50752</v>
      </c>
      <c r="AH1092">
        <v>2758000</v>
      </c>
      <c r="AK1092" s="151">
        <v>23856</v>
      </c>
      <c r="AL1092" s="151">
        <v>2618784</v>
      </c>
      <c r="AM1092">
        <v>8576</v>
      </c>
      <c r="AN1092">
        <v>2556544</v>
      </c>
      <c r="AO1092" s="151"/>
      <c r="AP1092" s="151"/>
      <c r="AQ1092" s="220">
        <v>8976</v>
      </c>
      <c r="AR1092" s="220">
        <v>2607952</v>
      </c>
      <c r="AS1092" s="151"/>
      <c r="AT1092" s="151"/>
      <c r="AU1092" s="151">
        <v>8480</v>
      </c>
      <c r="AV1092" s="151">
        <v>2604416</v>
      </c>
      <c r="AW1092" s="151"/>
      <c r="AX1092" s="151"/>
      <c r="AY1092">
        <f>A1092+1999</f>
        <v>2013</v>
      </c>
      <c r="AZ1092" t="str">
        <f>VLOOKUP(B1092,$BF$2:$BJ$75,4)</f>
        <v>Interior TFLs</v>
      </c>
      <c r="BA1092" t="str">
        <f>VLOOKUP(B1092,$BF$2:$BK$75,2)</f>
        <v>InteriorTFLs</v>
      </c>
      <c r="BB1092" t="str">
        <f>VLOOKUP(B1092,$BF$2:$BK$75,3)</f>
        <v>Interior TFLs</v>
      </c>
      <c r="BC1092">
        <f>IF(B1092&lt;40,B1092,IF(VLOOKUP(B1092,$BF$2:$BO$75,10,FALSE)="I",40,41))</f>
        <v>40</v>
      </c>
    </row>
    <row r="1093" spans="1:55" ht="15" x14ac:dyDescent="0.25">
      <c r="A1093">
        <v>14</v>
      </c>
      <c r="B1093">
        <v>40</v>
      </c>
      <c r="E1093">
        <v>265616</v>
      </c>
      <c r="F1093">
        <v>2565664</v>
      </c>
      <c r="I1093">
        <v>91728</v>
      </c>
      <c r="J1093">
        <v>2802976</v>
      </c>
      <c r="M1093">
        <v>208912</v>
      </c>
      <c r="N1093">
        <v>2578368</v>
      </c>
      <c r="Q1093">
        <v>336912</v>
      </c>
      <c r="R1093">
        <v>1769872</v>
      </c>
      <c r="U1093">
        <v>341840</v>
      </c>
      <c r="V1093">
        <v>1428048</v>
      </c>
      <c r="Y1093">
        <v>262848</v>
      </c>
      <c r="Z1093">
        <v>953056</v>
      </c>
      <c r="AC1093">
        <v>56416</v>
      </c>
      <c r="AD1093">
        <v>503312</v>
      </c>
      <c r="AG1093">
        <v>15200</v>
      </c>
      <c r="AH1093">
        <v>384688</v>
      </c>
      <c r="AK1093" s="151">
        <v>7904</v>
      </c>
      <c r="AL1093" s="151">
        <v>383120</v>
      </c>
      <c r="AM1093">
        <v>13008</v>
      </c>
      <c r="AN1093">
        <v>369984</v>
      </c>
      <c r="AO1093" s="151"/>
      <c r="AP1093" s="151"/>
      <c r="AQ1093" s="220">
        <v>14560</v>
      </c>
      <c r="AR1093" s="220">
        <v>375856</v>
      </c>
      <c r="AS1093" s="151"/>
      <c r="AT1093" s="151"/>
      <c r="AU1093" s="151">
        <v>14880</v>
      </c>
      <c r="AV1093" s="151">
        <v>378208</v>
      </c>
      <c r="AW1093" s="151"/>
      <c r="AX1093" s="151"/>
      <c r="AY1093">
        <f>A1093+1999</f>
        <v>2013</v>
      </c>
      <c r="AZ1093" t="str">
        <f>VLOOKUP(B1093,$BF$2:$BJ$75,4)</f>
        <v>Interior TFLs</v>
      </c>
      <c r="BA1093" t="str">
        <f>VLOOKUP(B1093,$BF$2:$BK$75,2)</f>
        <v>InteriorTFLs</v>
      </c>
      <c r="BB1093" t="str">
        <f>VLOOKUP(B1093,$BF$2:$BK$75,3)</f>
        <v>Interior TFLs</v>
      </c>
      <c r="BC1093">
        <f>IF(B1093&lt;40,B1093,IF(VLOOKUP(B1093,$BF$2:$BO$75,10,FALSE)="I",40,41))</f>
        <v>40</v>
      </c>
    </row>
    <row r="1094" spans="1:55" ht="15" x14ac:dyDescent="0.25">
      <c r="A1094">
        <v>14</v>
      </c>
      <c r="B1094">
        <v>40</v>
      </c>
      <c r="E1094">
        <v>254256</v>
      </c>
      <c r="F1094">
        <v>1799008</v>
      </c>
      <c r="I1094">
        <v>111808</v>
      </c>
      <c r="J1094">
        <v>2539072</v>
      </c>
      <c r="M1094">
        <v>249632</v>
      </c>
      <c r="N1094">
        <v>2109872</v>
      </c>
      <c r="Q1094">
        <v>381504</v>
      </c>
      <c r="R1094">
        <v>1754960</v>
      </c>
      <c r="U1094">
        <v>389312</v>
      </c>
      <c r="V1094">
        <v>1390320</v>
      </c>
      <c r="Y1094">
        <v>369088</v>
      </c>
      <c r="Z1094">
        <v>982464</v>
      </c>
      <c r="AC1094">
        <v>57696</v>
      </c>
      <c r="AD1094">
        <v>198224</v>
      </c>
      <c r="AG1094">
        <v>24976</v>
      </c>
      <c r="AH1094">
        <v>153936</v>
      </c>
      <c r="AK1094" s="151">
        <v>35552</v>
      </c>
      <c r="AL1094" s="151">
        <v>211424</v>
      </c>
      <c r="AM1094">
        <v>33648</v>
      </c>
      <c r="AN1094">
        <v>200976</v>
      </c>
      <c r="AO1094" s="151"/>
      <c r="AP1094" s="151"/>
      <c r="AQ1094" s="220">
        <v>34112</v>
      </c>
      <c r="AR1094" s="220">
        <v>203952</v>
      </c>
      <c r="AS1094" s="151"/>
      <c r="AT1094" s="151"/>
      <c r="AU1094" s="151">
        <v>34224</v>
      </c>
      <c r="AV1094" s="151">
        <v>203600</v>
      </c>
      <c r="AW1094" s="151"/>
      <c r="AX1094" s="151"/>
      <c r="AY1094">
        <f>A1094+1999</f>
        <v>2013</v>
      </c>
      <c r="AZ1094" t="str">
        <f>VLOOKUP(B1094,$BF$2:$BJ$75,4)</f>
        <v>Interior TFLs</v>
      </c>
      <c r="BA1094" t="str">
        <f>VLOOKUP(B1094,$BF$2:$BK$75,2)</f>
        <v>InteriorTFLs</v>
      </c>
      <c r="BB1094" t="str">
        <f>VLOOKUP(B1094,$BF$2:$BK$75,3)</f>
        <v>Interior TFLs</v>
      </c>
      <c r="BC1094">
        <f>IF(B1094&lt;40,B1094,IF(VLOOKUP(B1094,$BF$2:$BO$75,10,FALSE)="I",40,41))</f>
        <v>40</v>
      </c>
    </row>
    <row r="1095" spans="1:55" ht="15" x14ac:dyDescent="0.25">
      <c r="A1095">
        <v>14</v>
      </c>
      <c r="B1095">
        <v>40</v>
      </c>
      <c r="E1095">
        <v>1622688</v>
      </c>
      <c r="F1095">
        <v>11430304</v>
      </c>
      <c r="I1095">
        <v>1569536</v>
      </c>
      <c r="J1095">
        <v>21563120</v>
      </c>
      <c r="M1095">
        <v>2093728</v>
      </c>
      <c r="N1095">
        <v>19657088</v>
      </c>
      <c r="Q1095">
        <v>668560</v>
      </c>
      <c r="R1095">
        <v>21137872</v>
      </c>
      <c r="U1095">
        <v>1922384</v>
      </c>
      <c r="V1095">
        <v>16618864</v>
      </c>
      <c r="Y1095">
        <v>984784</v>
      </c>
      <c r="Z1095">
        <v>18262192</v>
      </c>
      <c r="AC1095">
        <v>514784</v>
      </c>
      <c r="AD1095">
        <v>20319968</v>
      </c>
      <c r="AG1095">
        <v>301216</v>
      </c>
      <c r="AH1095">
        <v>17687680</v>
      </c>
      <c r="AK1095" s="151">
        <v>130528</v>
      </c>
      <c r="AL1095" s="151">
        <v>17627152</v>
      </c>
      <c r="AM1095">
        <v>44384</v>
      </c>
      <c r="AN1095">
        <v>17211376</v>
      </c>
      <c r="AO1095" s="151"/>
      <c r="AP1095" s="151"/>
      <c r="AQ1095" s="220">
        <v>57904</v>
      </c>
      <c r="AR1095" s="220">
        <v>17286944</v>
      </c>
      <c r="AS1095" s="151"/>
      <c r="AT1095" s="151"/>
      <c r="AU1095" s="151">
        <v>54784</v>
      </c>
      <c r="AV1095" s="151">
        <v>17310288</v>
      </c>
      <c r="AW1095" s="151"/>
      <c r="AX1095" s="151"/>
      <c r="AY1095">
        <f>A1095+1999</f>
        <v>2013</v>
      </c>
      <c r="AZ1095" t="str">
        <f>VLOOKUP(B1095,$BF$2:$BJ$75,4)</f>
        <v>Interior TFLs</v>
      </c>
      <c r="BA1095" t="str">
        <f>VLOOKUP(B1095,$BF$2:$BK$75,2)</f>
        <v>InteriorTFLs</v>
      </c>
      <c r="BB1095" t="str">
        <f>VLOOKUP(B1095,$BF$2:$BK$75,3)</f>
        <v>Interior TFLs</v>
      </c>
      <c r="BC1095">
        <f>IF(B1095&lt;40,B1095,IF(VLOOKUP(B1095,$BF$2:$BO$75,10,FALSE)="I",40,41))</f>
        <v>40</v>
      </c>
    </row>
    <row r="1096" spans="1:55" ht="15" x14ac:dyDescent="0.25">
      <c r="A1096">
        <v>14</v>
      </c>
      <c r="B1096">
        <v>41</v>
      </c>
      <c r="E1096">
        <v>0</v>
      </c>
      <c r="F1096">
        <v>0</v>
      </c>
      <c r="I1096">
        <v>0</v>
      </c>
      <c r="J1096">
        <v>0</v>
      </c>
      <c r="M1096">
        <v>0</v>
      </c>
      <c r="N1096">
        <v>0</v>
      </c>
      <c r="Q1096">
        <v>0</v>
      </c>
      <c r="R1096">
        <v>0</v>
      </c>
      <c r="U1096">
        <v>0</v>
      </c>
      <c r="V1096">
        <v>0</v>
      </c>
      <c r="Y1096">
        <v>0</v>
      </c>
      <c r="Z1096">
        <v>0</v>
      </c>
      <c r="AC1096">
        <v>0</v>
      </c>
      <c r="AD1096">
        <v>0</v>
      </c>
      <c r="AG1096">
        <v>0</v>
      </c>
      <c r="AH1096">
        <v>0</v>
      </c>
      <c r="AK1096" s="151">
        <v>0</v>
      </c>
      <c r="AL1096" s="151">
        <v>0</v>
      </c>
      <c r="AM1096">
        <v>0</v>
      </c>
      <c r="AN1096">
        <v>0</v>
      </c>
      <c r="AO1096" s="151"/>
      <c r="AP1096" s="151"/>
      <c r="AQ1096" s="220">
        <v>0</v>
      </c>
      <c r="AR1096" s="220">
        <v>0</v>
      </c>
      <c r="AS1096" s="151"/>
      <c r="AT1096" s="151"/>
      <c r="AU1096" s="151">
        <v>0</v>
      </c>
      <c r="AV1096" s="151">
        <v>0</v>
      </c>
      <c r="AW1096" s="151"/>
      <c r="AX1096" s="151"/>
      <c r="AY1096">
        <f>A1096+1999</f>
        <v>2013</v>
      </c>
      <c r="AZ1096" t="str">
        <f>VLOOKUP(B1096,$BF$2:$BJ$75,4)</f>
        <v>Coast TFLs</v>
      </c>
      <c r="BA1096" t="str">
        <f>VLOOKUP(B1096,$BF$2:$BK$75,2)</f>
        <v>CoastTFLs</v>
      </c>
      <c r="BB1096" t="str">
        <f>VLOOKUP(B1096,$BF$2:$BK$75,3)</f>
        <v>Coast TFLs</v>
      </c>
      <c r="BC1096">
        <f>IF(B1096&lt;40,B1096,IF(VLOOKUP(B1096,$BF$2:$BO$75,10,FALSE)="I",40,41))</f>
        <v>41</v>
      </c>
    </row>
    <row r="1097" spans="1:55" ht="15" x14ac:dyDescent="0.25">
      <c r="A1097">
        <v>14</v>
      </c>
      <c r="B1097">
        <v>41</v>
      </c>
      <c r="E1097">
        <v>0</v>
      </c>
      <c r="F1097">
        <v>0</v>
      </c>
      <c r="I1097">
        <v>0</v>
      </c>
      <c r="J1097">
        <v>0</v>
      </c>
      <c r="M1097">
        <v>0</v>
      </c>
      <c r="N1097">
        <v>0</v>
      </c>
      <c r="Q1097">
        <v>224</v>
      </c>
      <c r="R1097">
        <v>224</v>
      </c>
      <c r="U1097">
        <v>16</v>
      </c>
      <c r="V1097">
        <v>32</v>
      </c>
      <c r="Y1097">
        <v>16</v>
      </c>
      <c r="Z1097">
        <v>16</v>
      </c>
      <c r="AC1097">
        <v>0</v>
      </c>
      <c r="AD1097">
        <v>0</v>
      </c>
      <c r="AG1097">
        <v>0</v>
      </c>
      <c r="AH1097">
        <v>0</v>
      </c>
      <c r="AK1097" s="151">
        <v>0</v>
      </c>
      <c r="AL1097" s="151">
        <v>0</v>
      </c>
      <c r="AM1097">
        <v>0</v>
      </c>
      <c r="AN1097">
        <v>0</v>
      </c>
      <c r="AO1097" s="151"/>
      <c r="AP1097" s="151"/>
      <c r="AQ1097" s="220">
        <v>0</v>
      </c>
      <c r="AR1097" s="220">
        <v>0</v>
      </c>
      <c r="AS1097" s="151"/>
      <c r="AT1097" s="151"/>
      <c r="AU1097" s="151">
        <v>0</v>
      </c>
      <c r="AV1097" s="151">
        <v>0</v>
      </c>
      <c r="AW1097" s="151"/>
      <c r="AX1097" s="151"/>
      <c r="AY1097">
        <f>A1097+1999</f>
        <v>2013</v>
      </c>
      <c r="AZ1097" t="str">
        <f>VLOOKUP(B1097,$BF$2:$BJ$75,4)</f>
        <v>Coast TFLs</v>
      </c>
      <c r="BA1097" t="str">
        <f>VLOOKUP(B1097,$BF$2:$BK$75,2)</f>
        <v>CoastTFLs</v>
      </c>
      <c r="BB1097" t="str">
        <f>VLOOKUP(B1097,$BF$2:$BK$75,3)</f>
        <v>Coast TFLs</v>
      </c>
      <c r="BC1097">
        <f>IF(B1097&lt;40,B1097,IF(VLOOKUP(B1097,$BF$2:$BO$75,10,FALSE)="I",40,41))</f>
        <v>41</v>
      </c>
    </row>
    <row r="1098" spans="1:55" ht="15" x14ac:dyDescent="0.25">
      <c r="A1098">
        <v>14</v>
      </c>
      <c r="B1098">
        <v>41</v>
      </c>
      <c r="E1098">
        <v>0</v>
      </c>
      <c r="F1098">
        <v>0</v>
      </c>
      <c r="I1098">
        <v>0</v>
      </c>
      <c r="J1098">
        <v>0</v>
      </c>
      <c r="M1098">
        <v>0</v>
      </c>
      <c r="N1098">
        <v>0</v>
      </c>
      <c r="Q1098">
        <v>0</v>
      </c>
      <c r="R1098">
        <v>0</v>
      </c>
      <c r="U1098">
        <v>0</v>
      </c>
      <c r="V1098">
        <v>0</v>
      </c>
      <c r="Y1098">
        <v>0</v>
      </c>
      <c r="Z1098">
        <v>0</v>
      </c>
      <c r="AC1098">
        <v>0</v>
      </c>
      <c r="AD1098">
        <v>0</v>
      </c>
      <c r="AG1098">
        <v>0</v>
      </c>
      <c r="AH1098">
        <v>0</v>
      </c>
      <c r="AK1098" s="151">
        <v>0</v>
      </c>
      <c r="AL1098" s="151">
        <v>0</v>
      </c>
      <c r="AM1098">
        <v>0</v>
      </c>
      <c r="AN1098">
        <v>0</v>
      </c>
      <c r="AO1098" s="151"/>
      <c r="AP1098" s="151"/>
      <c r="AQ1098" s="220">
        <v>0</v>
      </c>
      <c r="AR1098" s="220">
        <v>0</v>
      </c>
      <c r="AS1098" s="151"/>
      <c r="AT1098" s="151"/>
      <c r="AU1098" s="151">
        <v>0</v>
      </c>
      <c r="AV1098" s="151">
        <v>0</v>
      </c>
      <c r="AW1098" s="151"/>
      <c r="AX1098" s="151"/>
      <c r="AY1098">
        <f>A1098+1999</f>
        <v>2013</v>
      </c>
      <c r="AZ1098" t="str">
        <f>VLOOKUP(B1098,$BF$2:$BJ$75,4)</f>
        <v>Coast TFLs</v>
      </c>
      <c r="BA1098" t="str">
        <f>VLOOKUP(B1098,$BF$2:$BK$75,2)</f>
        <v>CoastTFLs</v>
      </c>
      <c r="BB1098" t="str">
        <f>VLOOKUP(B1098,$BF$2:$BK$75,3)</f>
        <v>Coast TFLs</v>
      </c>
      <c r="BC1098">
        <f>IF(B1098&lt;40,B1098,IF(VLOOKUP(B1098,$BF$2:$BO$75,10,FALSE)="I",40,41))</f>
        <v>41</v>
      </c>
    </row>
    <row r="1099" spans="1:55" ht="15" x14ac:dyDescent="0.25">
      <c r="A1099">
        <v>14</v>
      </c>
      <c r="B1099">
        <v>41</v>
      </c>
      <c r="E1099">
        <v>0</v>
      </c>
      <c r="F1099">
        <v>0</v>
      </c>
      <c r="I1099">
        <v>0</v>
      </c>
      <c r="J1099">
        <v>0</v>
      </c>
      <c r="M1099">
        <v>0</v>
      </c>
      <c r="N1099">
        <v>0</v>
      </c>
      <c r="Q1099">
        <v>0</v>
      </c>
      <c r="R1099">
        <v>0</v>
      </c>
      <c r="U1099">
        <v>4688</v>
      </c>
      <c r="V1099">
        <v>8656</v>
      </c>
      <c r="Y1099">
        <v>0</v>
      </c>
      <c r="Z1099">
        <v>0</v>
      </c>
      <c r="AC1099">
        <v>0</v>
      </c>
      <c r="AD1099">
        <v>0</v>
      </c>
      <c r="AG1099">
        <v>0</v>
      </c>
      <c r="AH1099">
        <v>0</v>
      </c>
      <c r="AK1099" s="151">
        <v>0</v>
      </c>
      <c r="AL1099" s="151">
        <v>0</v>
      </c>
      <c r="AM1099">
        <v>0</v>
      </c>
      <c r="AN1099">
        <v>0</v>
      </c>
      <c r="AO1099" s="151"/>
      <c r="AP1099" s="151"/>
      <c r="AQ1099" s="220">
        <v>0</v>
      </c>
      <c r="AR1099" s="220">
        <v>0</v>
      </c>
      <c r="AS1099" s="151"/>
      <c r="AT1099" s="151"/>
      <c r="AU1099" s="151">
        <v>0</v>
      </c>
      <c r="AV1099" s="151">
        <v>0</v>
      </c>
      <c r="AW1099" s="151"/>
      <c r="AX1099" s="151"/>
      <c r="AY1099">
        <f>A1099+1999</f>
        <v>2013</v>
      </c>
      <c r="AZ1099" t="str">
        <f>VLOOKUP(B1099,$BF$2:$BJ$75,4)</f>
        <v>Coast TFLs</v>
      </c>
      <c r="BA1099" t="str">
        <f>VLOOKUP(B1099,$BF$2:$BK$75,2)</f>
        <v>CoastTFLs</v>
      </c>
      <c r="BB1099" t="str">
        <f>VLOOKUP(B1099,$BF$2:$BK$75,3)</f>
        <v>Coast TFLs</v>
      </c>
      <c r="BC1099">
        <f>IF(B1099&lt;40,B1099,IF(VLOOKUP(B1099,$BF$2:$BO$75,10,FALSE)="I",40,41))</f>
        <v>41</v>
      </c>
    </row>
    <row r="1100" spans="1:55" ht="15" x14ac:dyDescent="0.25">
      <c r="A1100">
        <v>14</v>
      </c>
      <c r="B1100">
        <v>41</v>
      </c>
      <c r="E1100">
        <v>0</v>
      </c>
      <c r="F1100">
        <v>0</v>
      </c>
      <c r="I1100">
        <v>0</v>
      </c>
      <c r="J1100">
        <v>0</v>
      </c>
      <c r="M1100">
        <v>0</v>
      </c>
      <c r="N1100">
        <v>0</v>
      </c>
      <c r="Q1100">
        <v>0</v>
      </c>
      <c r="R1100">
        <v>0</v>
      </c>
      <c r="U1100">
        <v>0</v>
      </c>
      <c r="V1100">
        <v>0</v>
      </c>
      <c r="Y1100">
        <v>0</v>
      </c>
      <c r="Z1100">
        <v>0</v>
      </c>
      <c r="AC1100">
        <v>0</v>
      </c>
      <c r="AD1100">
        <v>0</v>
      </c>
      <c r="AG1100">
        <v>0</v>
      </c>
      <c r="AH1100">
        <v>0</v>
      </c>
      <c r="AK1100" s="151">
        <v>0</v>
      </c>
      <c r="AL1100" s="151">
        <v>0</v>
      </c>
      <c r="AM1100">
        <v>0</v>
      </c>
      <c r="AN1100">
        <v>0</v>
      </c>
      <c r="AO1100" s="151"/>
      <c r="AP1100" s="151"/>
      <c r="AQ1100" s="220">
        <v>0</v>
      </c>
      <c r="AR1100" s="220">
        <v>0</v>
      </c>
      <c r="AS1100" s="151"/>
      <c r="AT1100" s="151"/>
      <c r="AU1100" s="151">
        <v>0</v>
      </c>
      <c r="AV1100" s="151">
        <v>0</v>
      </c>
      <c r="AW1100" s="151"/>
      <c r="AX1100" s="151"/>
      <c r="AY1100">
        <f>A1100+1999</f>
        <v>2013</v>
      </c>
      <c r="AZ1100" t="str">
        <f>VLOOKUP(B1100,$BF$2:$BJ$75,4)</f>
        <v>Coast TFLs</v>
      </c>
      <c r="BA1100" t="str">
        <f>VLOOKUP(B1100,$BF$2:$BK$75,2)</f>
        <v>CoastTFLs</v>
      </c>
      <c r="BB1100" t="str">
        <f>VLOOKUP(B1100,$BF$2:$BK$75,3)</f>
        <v>Coast TFLs</v>
      </c>
      <c r="BC1100">
        <f>IF(B1100&lt;40,B1100,IF(VLOOKUP(B1100,$BF$2:$BO$75,10,FALSE)="I",40,41))</f>
        <v>41</v>
      </c>
    </row>
    <row r="1101" spans="1:55" ht="15" x14ac:dyDescent="0.25">
      <c r="A1101">
        <v>14</v>
      </c>
      <c r="B1101">
        <v>41</v>
      </c>
      <c r="E1101">
        <v>0</v>
      </c>
      <c r="F1101">
        <v>0</v>
      </c>
      <c r="I1101">
        <v>0</v>
      </c>
      <c r="J1101">
        <v>0</v>
      </c>
      <c r="M1101">
        <v>0</v>
      </c>
      <c r="N1101">
        <v>0</v>
      </c>
      <c r="Q1101">
        <v>0</v>
      </c>
      <c r="R1101">
        <v>0</v>
      </c>
      <c r="U1101">
        <v>0</v>
      </c>
      <c r="V1101">
        <v>0</v>
      </c>
      <c r="Y1101">
        <v>0</v>
      </c>
      <c r="Z1101">
        <v>0</v>
      </c>
      <c r="AC1101">
        <v>0</v>
      </c>
      <c r="AD1101">
        <v>0</v>
      </c>
      <c r="AG1101">
        <v>0</v>
      </c>
      <c r="AH1101">
        <v>0</v>
      </c>
      <c r="AK1101" s="151">
        <v>0</v>
      </c>
      <c r="AL1101" s="151">
        <v>0</v>
      </c>
      <c r="AM1101">
        <v>0</v>
      </c>
      <c r="AN1101">
        <v>0</v>
      </c>
      <c r="AO1101" s="151"/>
      <c r="AP1101" s="151"/>
      <c r="AQ1101" s="220">
        <v>0</v>
      </c>
      <c r="AR1101" s="220">
        <v>0</v>
      </c>
      <c r="AS1101" s="151"/>
      <c r="AT1101" s="151"/>
      <c r="AU1101" s="151">
        <v>0</v>
      </c>
      <c r="AV1101" s="151">
        <v>0</v>
      </c>
      <c r="AW1101" s="151"/>
      <c r="AX1101" s="151"/>
      <c r="AY1101">
        <f>A1101+1999</f>
        <v>2013</v>
      </c>
      <c r="AZ1101" t="str">
        <f>VLOOKUP(B1101,$BF$2:$BJ$75,4)</f>
        <v>Coast TFLs</v>
      </c>
      <c r="BA1101" t="str">
        <f>VLOOKUP(B1101,$BF$2:$BK$75,2)</f>
        <v>CoastTFLs</v>
      </c>
      <c r="BB1101" t="str">
        <f>VLOOKUP(B1101,$BF$2:$BK$75,3)</f>
        <v>Coast TFLs</v>
      </c>
      <c r="BC1101">
        <f>IF(B1101&lt;40,B1101,IF(VLOOKUP(B1101,$BF$2:$BO$75,10,FALSE)="I",40,41))</f>
        <v>41</v>
      </c>
    </row>
    <row r="1102" spans="1:55" ht="15" x14ac:dyDescent="0.25">
      <c r="A1102">
        <v>14</v>
      </c>
      <c r="B1102">
        <v>41</v>
      </c>
      <c r="E1102">
        <v>0</v>
      </c>
      <c r="F1102">
        <v>0</v>
      </c>
      <c r="I1102">
        <v>272</v>
      </c>
      <c r="J1102">
        <v>752</v>
      </c>
      <c r="M1102">
        <v>944</v>
      </c>
      <c r="N1102">
        <v>3888</v>
      </c>
      <c r="Q1102">
        <v>0</v>
      </c>
      <c r="R1102">
        <v>4688</v>
      </c>
      <c r="U1102">
        <v>816</v>
      </c>
      <c r="V1102">
        <v>4032</v>
      </c>
      <c r="Y1102">
        <v>0</v>
      </c>
      <c r="Z1102">
        <v>1600</v>
      </c>
      <c r="AC1102">
        <v>0</v>
      </c>
      <c r="AD1102">
        <v>96</v>
      </c>
      <c r="AG1102">
        <v>0</v>
      </c>
      <c r="AH1102">
        <v>0</v>
      </c>
      <c r="AK1102" s="151">
        <v>0</v>
      </c>
      <c r="AL1102" s="151">
        <v>0</v>
      </c>
      <c r="AM1102">
        <v>0</v>
      </c>
      <c r="AN1102">
        <v>0</v>
      </c>
      <c r="AO1102" s="151"/>
      <c r="AP1102" s="151"/>
      <c r="AQ1102" s="220">
        <v>0</v>
      </c>
      <c r="AR1102" s="220">
        <v>0</v>
      </c>
      <c r="AS1102" s="151"/>
      <c r="AT1102" s="151"/>
      <c r="AU1102" s="151">
        <v>0</v>
      </c>
      <c r="AV1102" s="151">
        <v>0</v>
      </c>
      <c r="AW1102" s="151"/>
      <c r="AX1102" s="151"/>
      <c r="AY1102">
        <f>A1102+1999</f>
        <v>2013</v>
      </c>
      <c r="AZ1102" t="str">
        <f>VLOOKUP(B1102,$BF$2:$BJ$75,4)</f>
        <v>Coast TFLs</v>
      </c>
      <c r="BA1102" t="str">
        <f>VLOOKUP(B1102,$BF$2:$BK$75,2)</f>
        <v>CoastTFLs</v>
      </c>
      <c r="BB1102" t="str">
        <f>VLOOKUP(B1102,$BF$2:$BK$75,3)</f>
        <v>Coast TFLs</v>
      </c>
      <c r="BC1102">
        <f>IF(B1102&lt;40,B1102,IF(VLOOKUP(B1102,$BF$2:$BO$75,10,FALSE)="I",40,41))</f>
        <v>41</v>
      </c>
    </row>
    <row r="1103" spans="1:55" ht="15" x14ac:dyDescent="0.25">
      <c r="A1103">
        <v>14</v>
      </c>
      <c r="B1103">
        <v>41</v>
      </c>
      <c r="E1103">
        <v>0</v>
      </c>
      <c r="F1103">
        <v>0</v>
      </c>
      <c r="I1103">
        <v>0</v>
      </c>
      <c r="J1103">
        <v>0</v>
      </c>
      <c r="M1103">
        <v>0</v>
      </c>
      <c r="N1103">
        <v>0</v>
      </c>
      <c r="Q1103">
        <v>0</v>
      </c>
      <c r="R1103">
        <v>0</v>
      </c>
      <c r="U1103">
        <v>0</v>
      </c>
      <c r="V1103">
        <v>0</v>
      </c>
      <c r="Y1103">
        <v>0</v>
      </c>
      <c r="Z1103">
        <v>0</v>
      </c>
      <c r="AC1103">
        <v>0</v>
      </c>
      <c r="AD1103">
        <v>0</v>
      </c>
      <c r="AG1103">
        <v>0</v>
      </c>
      <c r="AH1103">
        <v>0</v>
      </c>
      <c r="AK1103" s="151">
        <v>0</v>
      </c>
      <c r="AL1103" s="151">
        <v>0</v>
      </c>
      <c r="AM1103">
        <v>0</v>
      </c>
      <c r="AN1103">
        <v>0</v>
      </c>
      <c r="AO1103" s="151"/>
      <c r="AP1103" s="151"/>
      <c r="AQ1103" s="220">
        <v>0</v>
      </c>
      <c r="AR1103" s="220">
        <v>0</v>
      </c>
      <c r="AS1103" s="151"/>
      <c r="AT1103" s="151"/>
      <c r="AU1103" s="151">
        <v>0</v>
      </c>
      <c r="AV1103" s="151">
        <v>0</v>
      </c>
      <c r="AW1103" s="151"/>
      <c r="AX1103" s="151"/>
      <c r="AY1103">
        <f>A1103+1999</f>
        <v>2013</v>
      </c>
      <c r="AZ1103" t="str">
        <f>VLOOKUP(B1103,$BF$2:$BJ$75,4)</f>
        <v>Coast TFLs</v>
      </c>
      <c r="BA1103" t="str">
        <f>VLOOKUP(B1103,$BF$2:$BK$75,2)</f>
        <v>CoastTFLs</v>
      </c>
      <c r="BB1103" t="str">
        <f>VLOOKUP(B1103,$BF$2:$BK$75,3)</f>
        <v>Coast TFLs</v>
      </c>
      <c r="BC1103">
        <f>IF(B1103&lt;40,B1103,IF(VLOOKUP(B1103,$BF$2:$BO$75,10,FALSE)="I",40,41))</f>
        <v>41</v>
      </c>
    </row>
    <row r="1104" spans="1:55" ht="15" x14ac:dyDescent="0.25">
      <c r="A1104">
        <v>14</v>
      </c>
      <c r="B1104">
        <v>41</v>
      </c>
      <c r="E1104">
        <v>0</v>
      </c>
      <c r="F1104">
        <v>0</v>
      </c>
      <c r="I1104">
        <v>0</v>
      </c>
      <c r="J1104">
        <v>0</v>
      </c>
      <c r="M1104">
        <v>0</v>
      </c>
      <c r="N1104">
        <v>1888</v>
      </c>
      <c r="Q1104">
        <v>0</v>
      </c>
      <c r="R1104">
        <v>0</v>
      </c>
      <c r="U1104">
        <v>0</v>
      </c>
      <c r="V1104">
        <v>0</v>
      </c>
      <c r="Y1104">
        <v>0</v>
      </c>
      <c r="Z1104">
        <v>0</v>
      </c>
      <c r="AC1104">
        <v>0</v>
      </c>
      <c r="AD1104">
        <v>0</v>
      </c>
      <c r="AG1104">
        <v>0</v>
      </c>
      <c r="AH1104">
        <v>0</v>
      </c>
      <c r="AK1104" s="151">
        <v>0</v>
      </c>
      <c r="AL1104" s="151">
        <v>0</v>
      </c>
      <c r="AM1104">
        <v>0</v>
      </c>
      <c r="AN1104">
        <v>0</v>
      </c>
      <c r="AO1104" s="151"/>
      <c r="AP1104" s="151"/>
      <c r="AQ1104" s="220">
        <v>0</v>
      </c>
      <c r="AR1104" s="220">
        <v>0</v>
      </c>
      <c r="AS1104" s="151"/>
      <c r="AT1104" s="151"/>
      <c r="AU1104" s="151">
        <v>0</v>
      </c>
      <c r="AV1104" s="151">
        <v>0</v>
      </c>
      <c r="AW1104" s="151"/>
      <c r="AX1104" s="151"/>
      <c r="AY1104">
        <f>A1104+1999</f>
        <v>2013</v>
      </c>
      <c r="AZ1104" t="str">
        <f>VLOOKUP(B1104,$BF$2:$BJ$75,4)</f>
        <v>Coast TFLs</v>
      </c>
      <c r="BA1104" t="str">
        <f>VLOOKUP(B1104,$BF$2:$BK$75,2)</f>
        <v>CoastTFLs</v>
      </c>
      <c r="BB1104" t="str">
        <f>VLOOKUP(B1104,$BF$2:$BK$75,3)</f>
        <v>Coast TFLs</v>
      </c>
      <c r="BC1104">
        <f>IF(B1104&lt;40,B1104,IF(VLOOKUP(B1104,$BF$2:$BO$75,10,FALSE)="I",40,41))</f>
        <v>41</v>
      </c>
    </row>
    <row r="1105" spans="1:55" ht="15" x14ac:dyDescent="0.25">
      <c r="A1105">
        <v>14</v>
      </c>
      <c r="B1105">
        <v>41</v>
      </c>
      <c r="E1105">
        <v>0</v>
      </c>
      <c r="F1105">
        <v>0</v>
      </c>
      <c r="I1105">
        <v>0</v>
      </c>
      <c r="J1105">
        <v>0</v>
      </c>
      <c r="M1105">
        <v>0</v>
      </c>
      <c r="N1105">
        <v>0</v>
      </c>
      <c r="Q1105">
        <v>0</v>
      </c>
      <c r="R1105">
        <v>0</v>
      </c>
      <c r="U1105">
        <v>0</v>
      </c>
      <c r="V1105">
        <v>0</v>
      </c>
      <c r="Y1105">
        <v>0</v>
      </c>
      <c r="Z1105">
        <v>0</v>
      </c>
      <c r="AC1105">
        <v>0</v>
      </c>
      <c r="AD1105">
        <v>0</v>
      </c>
      <c r="AG1105">
        <v>0</v>
      </c>
      <c r="AH1105">
        <v>0</v>
      </c>
      <c r="AK1105" s="151">
        <v>0</v>
      </c>
      <c r="AL1105" s="151">
        <v>0</v>
      </c>
      <c r="AM1105">
        <v>0</v>
      </c>
      <c r="AN1105">
        <v>0</v>
      </c>
      <c r="AO1105" s="151"/>
      <c r="AP1105" s="151"/>
      <c r="AQ1105" s="220">
        <v>0</v>
      </c>
      <c r="AR1105" s="220">
        <v>0</v>
      </c>
      <c r="AS1105" s="151"/>
      <c r="AT1105" s="151"/>
      <c r="AU1105" s="151">
        <v>0</v>
      </c>
      <c r="AV1105" s="151">
        <v>0</v>
      </c>
      <c r="AW1105" s="151"/>
      <c r="AX1105" s="151"/>
      <c r="AY1105">
        <f>A1105+1999</f>
        <v>2013</v>
      </c>
      <c r="AZ1105" t="str">
        <f>VLOOKUP(B1105,$BF$2:$BJ$75,4)</f>
        <v>Coast TFLs</v>
      </c>
      <c r="BA1105" t="str">
        <f>VLOOKUP(B1105,$BF$2:$BK$75,2)</f>
        <v>CoastTFLs</v>
      </c>
      <c r="BB1105" t="str">
        <f>VLOOKUP(B1105,$BF$2:$BK$75,3)</f>
        <v>Coast TFLs</v>
      </c>
      <c r="BC1105">
        <f>IF(B1105&lt;40,B1105,IF(VLOOKUP(B1105,$BF$2:$BO$75,10,FALSE)="I",40,41))</f>
        <v>41</v>
      </c>
    </row>
    <row r="1106" spans="1:55" ht="15" x14ac:dyDescent="0.25">
      <c r="A1106">
        <v>14</v>
      </c>
      <c r="B1106">
        <v>41</v>
      </c>
      <c r="E1106">
        <v>0</v>
      </c>
      <c r="F1106">
        <v>0</v>
      </c>
      <c r="I1106">
        <v>0</v>
      </c>
      <c r="J1106">
        <v>0</v>
      </c>
      <c r="M1106">
        <v>0</v>
      </c>
      <c r="N1106">
        <v>0</v>
      </c>
      <c r="Q1106">
        <v>0</v>
      </c>
      <c r="R1106">
        <v>0</v>
      </c>
      <c r="U1106">
        <v>0</v>
      </c>
      <c r="V1106">
        <v>0</v>
      </c>
      <c r="Y1106">
        <v>0</v>
      </c>
      <c r="Z1106">
        <v>0</v>
      </c>
      <c r="AC1106">
        <v>0</v>
      </c>
      <c r="AD1106">
        <v>0</v>
      </c>
      <c r="AG1106">
        <v>0</v>
      </c>
      <c r="AH1106">
        <v>0</v>
      </c>
      <c r="AK1106" s="151">
        <v>0</v>
      </c>
      <c r="AL1106" s="151">
        <v>0</v>
      </c>
      <c r="AM1106">
        <v>0</v>
      </c>
      <c r="AN1106">
        <v>0</v>
      </c>
      <c r="AO1106" s="151"/>
      <c r="AP1106" s="151"/>
      <c r="AQ1106" s="220">
        <v>0</v>
      </c>
      <c r="AR1106" s="220">
        <v>0</v>
      </c>
      <c r="AS1106" s="151"/>
      <c r="AT1106" s="151"/>
      <c r="AU1106" s="151">
        <v>0</v>
      </c>
      <c r="AV1106" s="151">
        <v>0</v>
      </c>
      <c r="AW1106" s="151"/>
      <c r="AX1106" s="151"/>
      <c r="AY1106">
        <f>A1106+1999</f>
        <v>2013</v>
      </c>
      <c r="AZ1106" t="str">
        <f>VLOOKUP(B1106,$BF$2:$BJ$75,4)</f>
        <v>Coast TFLs</v>
      </c>
      <c r="BA1106" t="str">
        <f>VLOOKUP(B1106,$BF$2:$BK$75,2)</f>
        <v>CoastTFLs</v>
      </c>
      <c r="BB1106" t="str">
        <f>VLOOKUP(B1106,$BF$2:$BK$75,3)</f>
        <v>Coast TFLs</v>
      </c>
      <c r="BC1106">
        <f>IF(B1106&lt;40,B1106,IF(VLOOKUP(B1106,$BF$2:$BO$75,10,FALSE)="I",40,41))</f>
        <v>41</v>
      </c>
    </row>
    <row r="1107" spans="1:55" ht="15" x14ac:dyDescent="0.25">
      <c r="A1107">
        <v>14</v>
      </c>
      <c r="B1107">
        <v>41</v>
      </c>
      <c r="E1107">
        <v>0</v>
      </c>
      <c r="F1107">
        <v>0</v>
      </c>
      <c r="I1107">
        <v>0</v>
      </c>
      <c r="J1107">
        <v>0</v>
      </c>
      <c r="M1107">
        <v>0</v>
      </c>
      <c r="N1107">
        <v>0</v>
      </c>
      <c r="Q1107">
        <v>0</v>
      </c>
      <c r="R1107">
        <v>0</v>
      </c>
      <c r="U1107">
        <v>0</v>
      </c>
      <c r="V1107">
        <v>0</v>
      </c>
      <c r="Y1107">
        <v>0</v>
      </c>
      <c r="Z1107">
        <v>0</v>
      </c>
      <c r="AC1107">
        <v>0</v>
      </c>
      <c r="AD1107">
        <v>0</v>
      </c>
      <c r="AG1107">
        <v>0</v>
      </c>
      <c r="AH1107">
        <v>0</v>
      </c>
      <c r="AK1107" s="151">
        <v>0</v>
      </c>
      <c r="AL1107" s="151">
        <v>0</v>
      </c>
      <c r="AM1107">
        <v>0</v>
      </c>
      <c r="AN1107">
        <v>0</v>
      </c>
      <c r="AO1107" s="151"/>
      <c r="AP1107" s="151"/>
      <c r="AQ1107" s="220">
        <v>0</v>
      </c>
      <c r="AR1107" s="220">
        <v>0</v>
      </c>
      <c r="AS1107" s="151"/>
      <c r="AT1107" s="151"/>
      <c r="AU1107" s="151">
        <v>0</v>
      </c>
      <c r="AV1107" s="151">
        <v>0</v>
      </c>
      <c r="AW1107" s="151"/>
      <c r="AX1107" s="151"/>
      <c r="AY1107">
        <f>A1107+1999</f>
        <v>2013</v>
      </c>
      <c r="AZ1107" t="str">
        <f>VLOOKUP(B1107,$BF$2:$BJ$75,4)</f>
        <v>Coast TFLs</v>
      </c>
      <c r="BA1107" t="str">
        <f>VLOOKUP(B1107,$BF$2:$BK$75,2)</f>
        <v>CoastTFLs</v>
      </c>
      <c r="BB1107" t="str">
        <f>VLOOKUP(B1107,$BF$2:$BK$75,3)</f>
        <v>Coast TFLs</v>
      </c>
      <c r="BC1107">
        <f>IF(B1107&lt;40,B1107,IF(VLOOKUP(B1107,$BF$2:$BO$75,10,FALSE)="I",40,41))</f>
        <v>41</v>
      </c>
    </row>
    <row r="1108" spans="1:55" ht="15" x14ac:dyDescent="0.25">
      <c r="A1108">
        <v>14</v>
      </c>
      <c r="B1108">
        <v>41</v>
      </c>
      <c r="E1108">
        <v>0</v>
      </c>
      <c r="F1108">
        <v>0</v>
      </c>
      <c r="I1108">
        <v>0</v>
      </c>
      <c r="J1108">
        <v>0</v>
      </c>
      <c r="M1108">
        <v>0</v>
      </c>
      <c r="N1108">
        <v>0</v>
      </c>
      <c r="Q1108">
        <v>0</v>
      </c>
      <c r="R1108">
        <v>16</v>
      </c>
      <c r="U1108">
        <v>0</v>
      </c>
      <c r="V1108">
        <v>0</v>
      </c>
      <c r="Y1108">
        <v>0</v>
      </c>
      <c r="Z1108">
        <v>0</v>
      </c>
      <c r="AC1108">
        <v>0</v>
      </c>
      <c r="AD1108">
        <v>0</v>
      </c>
      <c r="AG1108">
        <v>0</v>
      </c>
      <c r="AH1108">
        <v>0</v>
      </c>
      <c r="AK1108" s="151">
        <v>0</v>
      </c>
      <c r="AL1108" s="151">
        <v>0</v>
      </c>
      <c r="AM1108">
        <v>0</v>
      </c>
      <c r="AN1108">
        <v>0</v>
      </c>
      <c r="AO1108" s="151"/>
      <c r="AP1108" s="151"/>
      <c r="AQ1108" s="220">
        <v>0</v>
      </c>
      <c r="AR1108" s="220">
        <v>0</v>
      </c>
      <c r="AS1108" s="151"/>
      <c r="AT1108" s="151"/>
      <c r="AU1108" s="151">
        <v>0</v>
      </c>
      <c r="AV1108" s="151">
        <v>0</v>
      </c>
      <c r="AW1108" s="151"/>
      <c r="AX1108" s="151"/>
      <c r="AY1108">
        <f>A1108+1999</f>
        <v>2013</v>
      </c>
      <c r="AZ1108" t="str">
        <f>VLOOKUP(B1108,$BF$2:$BJ$75,4)</f>
        <v>Coast TFLs</v>
      </c>
      <c r="BA1108" t="str">
        <f>VLOOKUP(B1108,$BF$2:$BK$75,2)</f>
        <v>CoastTFLs</v>
      </c>
      <c r="BB1108" t="str">
        <f>VLOOKUP(B1108,$BF$2:$BK$75,3)</f>
        <v>Coast TFLs</v>
      </c>
      <c r="BC1108">
        <f>IF(B1108&lt;40,B1108,IF(VLOOKUP(B1108,$BF$2:$BO$75,10,FALSE)="I",40,41))</f>
        <v>41</v>
      </c>
    </row>
    <row r="1109" spans="1:55" ht="15" x14ac:dyDescent="0.25">
      <c r="A1109">
        <v>14</v>
      </c>
      <c r="B1109">
        <v>41</v>
      </c>
      <c r="E1109">
        <v>0</v>
      </c>
      <c r="F1109">
        <v>0</v>
      </c>
      <c r="I1109">
        <v>0</v>
      </c>
      <c r="J1109">
        <v>0</v>
      </c>
      <c r="M1109">
        <v>0</v>
      </c>
      <c r="N1109">
        <v>0</v>
      </c>
      <c r="Q1109">
        <v>0</v>
      </c>
      <c r="R1109">
        <v>0</v>
      </c>
      <c r="U1109">
        <v>0</v>
      </c>
      <c r="V1109">
        <v>0</v>
      </c>
      <c r="Y1109">
        <v>0</v>
      </c>
      <c r="Z1109">
        <v>0</v>
      </c>
      <c r="AC1109">
        <v>0</v>
      </c>
      <c r="AD1109">
        <v>0</v>
      </c>
      <c r="AG1109">
        <v>0</v>
      </c>
      <c r="AH1109">
        <v>0</v>
      </c>
      <c r="AK1109" s="151">
        <v>0</v>
      </c>
      <c r="AL1109" s="151">
        <v>0</v>
      </c>
      <c r="AM1109">
        <v>0</v>
      </c>
      <c r="AN1109">
        <v>0</v>
      </c>
      <c r="AO1109" s="151"/>
      <c r="AP1109" s="151"/>
      <c r="AQ1109" s="220">
        <v>0</v>
      </c>
      <c r="AR1109" s="220">
        <v>0</v>
      </c>
      <c r="AS1109" s="151"/>
      <c r="AT1109" s="151"/>
      <c r="AU1109" s="151">
        <v>0</v>
      </c>
      <c r="AV1109" s="151">
        <v>0</v>
      </c>
      <c r="AW1109" s="151"/>
      <c r="AX1109" s="151"/>
      <c r="AY1109">
        <f>A1109+1999</f>
        <v>2013</v>
      </c>
      <c r="AZ1109" t="str">
        <f>VLOOKUP(B1109,$BF$2:$BJ$75,4)</f>
        <v>Coast TFLs</v>
      </c>
      <c r="BA1109" t="str">
        <f>VLOOKUP(B1109,$BF$2:$BK$75,2)</f>
        <v>CoastTFLs</v>
      </c>
      <c r="BB1109" t="str">
        <f>VLOOKUP(B1109,$BF$2:$BK$75,3)</f>
        <v>Coast TFLs</v>
      </c>
      <c r="BC1109">
        <f>IF(B1109&lt;40,B1109,IF(VLOOKUP(B1109,$BF$2:$BO$75,10,FALSE)="I",40,41))</f>
        <v>41</v>
      </c>
    </row>
    <row r="1110" spans="1:55" ht="15" x14ac:dyDescent="0.25">
      <c r="A1110">
        <v>14</v>
      </c>
      <c r="B1110">
        <v>41</v>
      </c>
      <c r="E1110">
        <v>0</v>
      </c>
      <c r="F1110">
        <v>0</v>
      </c>
      <c r="I1110">
        <v>0</v>
      </c>
      <c r="J1110">
        <v>0</v>
      </c>
      <c r="M1110">
        <v>0</v>
      </c>
      <c r="N1110">
        <v>0</v>
      </c>
      <c r="Q1110">
        <v>0</v>
      </c>
      <c r="R1110">
        <v>0</v>
      </c>
      <c r="U1110">
        <v>0</v>
      </c>
      <c r="V1110">
        <v>0</v>
      </c>
      <c r="Y1110">
        <v>0</v>
      </c>
      <c r="Z1110">
        <v>0</v>
      </c>
      <c r="AC1110">
        <v>0</v>
      </c>
      <c r="AD1110">
        <v>0</v>
      </c>
      <c r="AG1110">
        <v>0</v>
      </c>
      <c r="AH1110">
        <v>0</v>
      </c>
      <c r="AK1110" s="151">
        <v>0</v>
      </c>
      <c r="AL1110" s="151">
        <v>0</v>
      </c>
      <c r="AM1110">
        <v>0</v>
      </c>
      <c r="AN1110">
        <v>0</v>
      </c>
      <c r="AO1110" s="151"/>
      <c r="AP1110" s="151"/>
      <c r="AQ1110" s="220">
        <v>0</v>
      </c>
      <c r="AR1110" s="220">
        <v>0</v>
      </c>
      <c r="AS1110" s="151"/>
      <c r="AT1110" s="151"/>
      <c r="AU1110" s="151">
        <v>0</v>
      </c>
      <c r="AV1110" s="151">
        <v>0</v>
      </c>
      <c r="AW1110" s="151"/>
      <c r="AX1110" s="151"/>
      <c r="AY1110">
        <f>A1110+1999</f>
        <v>2013</v>
      </c>
      <c r="AZ1110" t="str">
        <f>VLOOKUP(B1110,$BF$2:$BJ$75,4)</f>
        <v>Coast TFLs</v>
      </c>
      <c r="BA1110" t="str">
        <f>VLOOKUP(B1110,$BF$2:$BK$75,2)</f>
        <v>CoastTFLs</v>
      </c>
      <c r="BB1110" t="str">
        <f>VLOOKUP(B1110,$BF$2:$BK$75,3)</f>
        <v>Coast TFLs</v>
      </c>
      <c r="BC1110">
        <f>IF(B1110&lt;40,B1110,IF(VLOOKUP(B1110,$BF$2:$BO$75,10,FALSE)="I",40,41))</f>
        <v>41</v>
      </c>
    </row>
    <row r="1111" spans="1:55" ht="15" x14ac:dyDescent="0.25">
      <c r="A1111">
        <v>14</v>
      </c>
      <c r="B1111">
        <v>41</v>
      </c>
      <c r="E1111">
        <v>0</v>
      </c>
      <c r="F1111">
        <v>0</v>
      </c>
      <c r="I1111">
        <v>0</v>
      </c>
      <c r="J1111">
        <v>0</v>
      </c>
      <c r="M1111">
        <v>0</v>
      </c>
      <c r="N1111">
        <v>0</v>
      </c>
      <c r="Q1111">
        <v>0</v>
      </c>
      <c r="R1111">
        <v>0</v>
      </c>
      <c r="U1111">
        <v>0</v>
      </c>
      <c r="V1111">
        <v>0</v>
      </c>
      <c r="Y1111">
        <v>0</v>
      </c>
      <c r="Z1111">
        <v>0</v>
      </c>
      <c r="AC1111">
        <v>0</v>
      </c>
      <c r="AD1111">
        <v>0</v>
      </c>
      <c r="AG1111">
        <v>0</v>
      </c>
      <c r="AH1111">
        <v>0</v>
      </c>
      <c r="AK1111" s="151">
        <v>0</v>
      </c>
      <c r="AL1111" s="151">
        <v>0</v>
      </c>
      <c r="AM1111">
        <v>0</v>
      </c>
      <c r="AN1111">
        <v>0</v>
      </c>
      <c r="AO1111" s="151"/>
      <c r="AP1111" s="151"/>
      <c r="AQ1111" s="220">
        <v>0</v>
      </c>
      <c r="AR1111" s="220">
        <v>0</v>
      </c>
      <c r="AS1111" s="151"/>
      <c r="AT1111" s="151"/>
      <c r="AU1111" s="151">
        <v>0</v>
      </c>
      <c r="AV1111" s="151">
        <v>0</v>
      </c>
      <c r="AW1111" s="151"/>
      <c r="AX1111" s="151"/>
      <c r="AY1111">
        <f>A1111+1999</f>
        <v>2013</v>
      </c>
      <c r="AZ1111" t="str">
        <f>VLOOKUP(B1111,$BF$2:$BJ$75,4)</f>
        <v>Coast TFLs</v>
      </c>
      <c r="BA1111" t="str">
        <f>VLOOKUP(B1111,$BF$2:$BK$75,2)</f>
        <v>CoastTFLs</v>
      </c>
      <c r="BB1111" t="str">
        <f>VLOOKUP(B1111,$BF$2:$BK$75,3)</f>
        <v>Coast TFLs</v>
      </c>
      <c r="BC1111">
        <f>IF(B1111&lt;40,B1111,IF(VLOOKUP(B1111,$BF$2:$BO$75,10,FALSE)="I",40,41))</f>
        <v>41</v>
      </c>
    </row>
    <row r="1112" spans="1:55" ht="15" x14ac:dyDescent="0.25">
      <c r="A1112">
        <v>15</v>
      </c>
      <c r="B1112">
        <v>1</v>
      </c>
      <c r="E1112">
        <v>1731792</v>
      </c>
      <c r="F1112">
        <v>51346976</v>
      </c>
      <c r="I1112">
        <v>73008</v>
      </c>
      <c r="J1112">
        <v>47027952</v>
      </c>
      <c r="M1112">
        <v>119248</v>
      </c>
      <c r="N1112">
        <v>46010288</v>
      </c>
      <c r="Q1112">
        <v>151760</v>
      </c>
      <c r="R1112">
        <v>45086160</v>
      </c>
      <c r="U1112">
        <v>183104</v>
      </c>
      <c r="V1112">
        <v>43581568</v>
      </c>
      <c r="Y1112">
        <v>140576</v>
      </c>
      <c r="Z1112">
        <v>42124880</v>
      </c>
      <c r="AC1112">
        <v>19616</v>
      </c>
      <c r="AD1112">
        <v>41687184</v>
      </c>
      <c r="AG1112">
        <v>3536</v>
      </c>
      <c r="AH1112">
        <v>41537648</v>
      </c>
      <c r="AK1112" s="151">
        <v>1552</v>
      </c>
      <c r="AL1112" s="151">
        <v>41483072</v>
      </c>
      <c r="AM1112" s="151"/>
      <c r="AN1112" s="151"/>
      <c r="AO1112" s="212">
        <v>1104</v>
      </c>
      <c r="AP1112" s="212">
        <v>41482960</v>
      </c>
      <c r="AQ1112" s="220">
        <v>0</v>
      </c>
      <c r="AR1112" s="220">
        <v>41442672</v>
      </c>
      <c r="AS1112" s="212"/>
      <c r="AT1112" s="212"/>
      <c r="AU1112" s="212">
        <v>0</v>
      </c>
      <c r="AV1112" s="212">
        <v>41594288</v>
      </c>
      <c r="AW1112" s="212"/>
      <c r="AX1112" s="212"/>
      <c r="AY1112">
        <f>A1112+1999</f>
        <v>2014</v>
      </c>
      <c r="AZ1112" t="str">
        <f>VLOOKUP(B1112,$BF$2:$BJ$75,4)</f>
        <v>Pine Units</v>
      </c>
      <c r="BA1112" t="str">
        <f>VLOOKUP(B1112,$BF$2:$BK$75,2)</f>
        <v>100MileHouse</v>
      </c>
      <c r="BB1112" t="str">
        <f>VLOOKUP(B1112,$BF$2:$BK$75,3)</f>
        <v>100 Mile House TSA</v>
      </c>
      <c r="BC1112">
        <f>IF(B1112&lt;40,B1112,IF(VLOOKUP(B1112,$BF$2:$BO$75,10,FALSE)="I",40,41))</f>
        <v>1</v>
      </c>
    </row>
    <row r="1113" spans="1:55" ht="15" x14ac:dyDescent="0.25">
      <c r="A1113">
        <v>15</v>
      </c>
      <c r="B1113">
        <v>2</v>
      </c>
      <c r="E1113">
        <v>328160</v>
      </c>
      <c r="F1113">
        <v>6217920</v>
      </c>
      <c r="I1113">
        <v>58896</v>
      </c>
      <c r="J1113">
        <v>6857280</v>
      </c>
      <c r="M1113">
        <v>119104</v>
      </c>
      <c r="N1113">
        <v>6300000</v>
      </c>
      <c r="Q1113">
        <v>237632</v>
      </c>
      <c r="R1113">
        <v>5770656</v>
      </c>
      <c r="U1113">
        <v>293776</v>
      </c>
      <c r="V1113">
        <v>5209264</v>
      </c>
      <c r="Y1113">
        <v>466336</v>
      </c>
      <c r="Z1113">
        <v>4650832</v>
      </c>
      <c r="AC1113">
        <v>156272</v>
      </c>
      <c r="AD1113">
        <v>2969280</v>
      </c>
      <c r="AG1113">
        <v>68560</v>
      </c>
      <c r="AH1113">
        <v>2558416</v>
      </c>
      <c r="AK1113" s="151">
        <v>33264</v>
      </c>
      <c r="AL1113" s="151">
        <v>2463072</v>
      </c>
      <c r="AM1113" s="151"/>
      <c r="AN1113" s="151"/>
      <c r="AO1113" s="212">
        <v>23824</v>
      </c>
      <c r="AP1113" s="212">
        <v>2446768</v>
      </c>
      <c r="AQ1113" s="220">
        <v>8624</v>
      </c>
      <c r="AR1113" s="220">
        <v>2417328</v>
      </c>
      <c r="AS1113" s="212"/>
      <c r="AT1113" s="212"/>
      <c r="AU1113" s="212">
        <v>8224</v>
      </c>
      <c r="AV1113" s="212">
        <v>2415616</v>
      </c>
      <c r="AW1113" s="212"/>
      <c r="AX1113" s="212"/>
      <c r="AY1113">
        <f>A1113+1999</f>
        <v>2014</v>
      </c>
      <c r="AZ1113" t="str">
        <f>VLOOKUP(B1113,$BF$2:$BJ$75,4)</f>
        <v>Pine Units</v>
      </c>
      <c r="BA1113" t="str">
        <f>VLOOKUP(B1113,$BF$2:$BK$75,2)</f>
        <v>Arrow</v>
      </c>
      <c r="BB1113" t="str">
        <f>VLOOKUP(B1113,$BF$2:$BK$75,3)</f>
        <v>Arrow TSA</v>
      </c>
      <c r="BC1113">
        <f>IF(B1113&lt;40,B1113,IF(VLOOKUP(B1113,$BF$2:$BO$75,10,FALSE)="I",40,41))</f>
        <v>2</v>
      </c>
    </row>
    <row r="1114" spans="1:55" ht="15" x14ac:dyDescent="0.25">
      <c r="A1114">
        <v>15</v>
      </c>
      <c r="B1114">
        <v>3</v>
      </c>
      <c r="E1114">
        <v>0</v>
      </c>
      <c r="F1114">
        <v>0</v>
      </c>
      <c r="I1114">
        <v>0</v>
      </c>
      <c r="J1114">
        <v>0</v>
      </c>
      <c r="M1114">
        <v>0</v>
      </c>
      <c r="N1114">
        <v>0</v>
      </c>
      <c r="Q1114">
        <v>0</v>
      </c>
      <c r="R1114">
        <v>0</v>
      </c>
      <c r="U1114">
        <v>0</v>
      </c>
      <c r="V1114">
        <v>0</v>
      </c>
      <c r="Y1114">
        <v>0</v>
      </c>
      <c r="Z1114">
        <v>0</v>
      </c>
      <c r="AC1114">
        <v>0</v>
      </c>
      <c r="AD1114">
        <v>0</v>
      </c>
      <c r="AG1114">
        <v>0</v>
      </c>
      <c r="AH1114">
        <v>0</v>
      </c>
      <c r="AK1114" s="151">
        <v>0</v>
      </c>
      <c r="AL1114" s="151">
        <v>0</v>
      </c>
      <c r="AM1114" s="151"/>
      <c r="AN1114" s="151"/>
      <c r="AO1114" s="212">
        <v>0</v>
      </c>
      <c r="AP1114" s="212">
        <v>0</v>
      </c>
      <c r="AQ1114" s="220">
        <v>0</v>
      </c>
      <c r="AR1114" s="220">
        <v>0</v>
      </c>
      <c r="AS1114" s="212"/>
      <c r="AT1114" s="212"/>
      <c r="AU1114" s="212">
        <v>0</v>
      </c>
      <c r="AV1114" s="212">
        <v>0</v>
      </c>
      <c r="AW1114" s="212"/>
      <c r="AX1114" s="212"/>
      <c r="AY1114">
        <f>A1114+1999</f>
        <v>2014</v>
      </c>
      <c r="AZ1114" t="str">
        <f>VLOOKUP(B1114,$BF$2:$BJ$75,4)</f>
        <v>Non-pine Units</v>
      </c>
      <c r="BA1114" t="str">
        <f>VLOOKUP(B1114,$BF$2:$BK$75,2)</f>
        <v>Arrowsmith</v>
      </c>
      <c r="BB1114" t="str">
        <f>VLOOKUP(B1114,$BF$2:$BK$75,3)</f>
        <v>Arrowsmith TSA</v>
      </c>
      <c r="BC1114">
        <f>IF(B1114&lt;40,B1114,IF(VLOOKUP(B1114,$BF$2:$BO$75,10,FALSE)="I",40,41))</f>
        <v>3</v>
      </c>
    </row>
    <row r="1115" spans="1:55" ht="15" x14ac:dyDescent="0.25">
      <c r="A1115">
        <v>15</v>
      </c>
      <c r="B1115">
        <v>4</v>
      </c>
      <c r="E1115">
        <v>915392</v>
      </c>
      <c r="F1115">
        <v>9977760</v>
      </c>
      <c r="I1115">
        <v>290304</v>
      </c>
      <c r="J1115">
        <v>11638592</v>
      </c>
      <c r="M1115">
        <v>574704</v>
      </c>
      <c r="N1115">
        <v>10331552</v>
      </c>
      <c r="Q1115">
        <v>1038752</v>
      </c>
      <c r="R1115">
        <v>9323680</v>
      </c>
      <c r="U1115">
        <v>1273296</v>
      </c>
      <c r="V1115">
        <v>7763104</v>
      </c>
      <c r="Y1115">
        <v>1687136</v>
      </c>
      <c r="Z1115">
        <v>6333024</v>
      </c>
      <c r="AC1115">
        <v>300688</v>
      </c>
      <c r="AD1115">
        <v>1558416</v>
      </c>
      <c r="AG1115">
        <v>130528</v>
      </c>
      <c r="AH1115">
        <v>1159664</v>
      </c>
      <c r="AK1115" s="151">
        <v>120832</v>
      </c>
      <c r="AL1115" s="151">
        <v>1167760</v>
      </c>
      <c r="AM1115" s="151"/>
      <c r="AN1115" s="151"/>
      <c r="AO1115" s="212">
        <v>120944</v>
      </c>
      <c r="AP1115" s="212">
        <v>1169792</v>
      </c>
      <c r="AQ1115" s="220">
        <v>110608</v>
      </c>
      <c r="AR1115" s="220">
        <v>1192816</v>
      </c>
      <c r="AS1115" s="212"/>
      <c r="AT1115" s="212"/>
      <c r="AU1115" s="212">
        <v>113168</v>
      </c>
      <c r="AV1115" s="212">
        <v>1184400</v>
      </c>
      <c r="AW1115" s="212"/>
      <c r="AX1115" s="212"/>
      <c r="AY1115">
        <f>A1115+1999</f>
        <v>2014</v>
      </c>
      <c r="AZ1115" t="str">
        <f>VLOOKUP(B1115,$BF$2:$BJ$75,4)</f>
        <v>Pine Units</v>
      </c>
      <c r="BA1115" t="str">
        <f>VLOOKUP(B1115,$BF$2:$BK$75,2)</f>
        <v>Boundary</v>
      </c>
      <c r="BB1115" t="str">
        <f>VLOOKUP(B1115,$BF$2:$BK$75,3)</f>
        <v>Boundary TSA</v>
      </c>
      <c r="BC1115">
        <f>IF(B1115&lt;40,B1115,IF(VLOOKUP(B1115,$BF$2:$BO$75,10,FALSE)="I",40,41))</f>
        <v>4</v>
      </c>
    </row>
    <row r="1116" spans="1:55" ht="15" x14ac:dyDescent="0.25">
      <c r="A1116">
        <v>15</v>
      </c>
      <c r="B1116">
        <v>5</v>
      </c>
      <c r="E1116">
        <v>803232</v>
      </c>
      <c r="F1116">
        <v>9173712</v>
      </c>
      <c r="I1116">
        <v>114544</v>
      </c>
      <c r="J1116">
        <v>10903472</v>
      </c>
      <c r="M1116">
        <v>394560</v>
      </c>
      <c r="N1116">
        <v>10399904</v>
      </c>
      <c r="Q1116">
        <v>461616</v>
      </c>
      <c r="R1116">
        <v>9885728</v>
      </c>
      <c r="U1116">
        <v>751776</v>
      </c>
      <c r="V1116">
        <v>8931216</v>
      </c>
      <c r="Y1116">
        <v>932784</v>
      </c>
      <c r="Z1116">
        <v>8532224</v>
      </c>
      <c r="AC1116">
        <v>765280</v>
      </c>
      <c r="AD1116">
        <v>7767968</v>
      </c>
      <c r="AG1116">
        <v>781552</v>
      </c>
      <c r="AH1116">
        <v>7256048</v>
      </c>
      <c r="AK1116" s="151">
        <v>656784</v>
      </c>
      <c r="AL1116" s="151">
        <v>6274576</v>
      </c>
      <c r="AM1116" s="151"/>
      <c r="AN1116" s="151"/>
      <c r="AO1116" s="212">
        <v>233568</v>
      </c>
      <c r="AP1116" s="212">
        <v>5204304</v>
      </c>
      <c r="AQ1116" s="220">
        <v>33264</v>
      </c>
      <c r="AR1116" s="220">
        <v>4967456</v>
      </c>
      <c r="AS1116" s="212"/>
      <c r="AT1116" s="212"/>
      <c r="AU1116" s="212">
        <v>36592</v>
      </c>
      <c r="AV1116" s="212">
        <v>4988192</v>
      </c>
      <c r="AW1116" s="212"/>
      <c r="AX1116" s="212"/>
      <c r="AY1116">
        <f>A1116+1999</f>
        <v>2014</v>
      </c>
      <c r="AZ1116" t="str">
        <f>VLOOKUP(B1116,$BF$2:$BJ$75,4)</f>
        <v>Pine Units</v>
      </c>
      <c r="BA1116" t="str">
        <f>VLOOKUP(B1116,$BF$2:$BK$75,2)</f>
        <v>Bulkley</v>
      </c>
      <c r="BB1116" t="str">
        <f>VLOOKUP(B1116,$BF$2:$BK$75,3)</f>
        <v>Bulkley TSA</v>
      </c>
      <c r="BC1116">
        <f>IF(B1116&lt;40,B1116,IF(VLOOKUP(B1116,$BF$2:$BO$75,10,FALSE)="I",40,41))</f>
        <v>5</v>
      </c>
    </row>
    <row r="1117" spans="1:55" ht="15" x14ac:dyDescent="0.25">
      <c r="A1117">
        <v>15</v>
      </c>
      <c r="B1117">
        <v>6</v>
      </c>
      <c r="E1117">
        <v>102016</v>
      </c>
      <c r="F1117">
        <v>518896</v>
      </c>
      <c r="I1117">
        <v>0</v>
      </c>
      <c r="J1117">
        <v>352</v>
      </c>
      <c r="M1117">
        <v>0</v>
      </c>
      <c r="N1117">
        <v>352</v>
      </c>
      <c r="Q1117">
        <v>0</v>
      </c>
      <c r="R1117">
        <v>352</v>
      </c>
      <c r="U1117">
        <v>0</v>
      </c>
      <c r="V1117">
        <v>352</v>
      </c>
      <c r="Y1117">
        <v>2512</v>
      </c>
      <c r="Z1117">
        <v>14032</v>
      </c>
      <c r="AC1117">
        <v>5536</v>
      </c>
      <c r="AD1117">
        <v>13216</v>
      </c>
      <c r="AG1117">
        <v>8576</v>
      </c>
      <c r="AH1117">
        <v>15520</v>
      </c>
      <c r="AK1117" s="151">
        <v>21312</v>
      </c>
      <c r="AL1117" s="151">
        <v>30256</v>
      </c>
      <c r="AM1117" s="151"/>
      <c r="AN1117" s="151"/>
      <c r="AO1117" s="212">
        <v>3168</v>
      </c>
      <c r="AP1117" s="212">
        <v>8736</v>
      </c>
      <c r="AQ1117" s="220">
        <v>752</v>
      </c>
      <c r="AR1117" s="220">
        <v>7056</v>
      </c>
      <c r="AS1117" s="212"/>
      <c r="AT1117" s="212"/>
      <c r="AU1117" s="212">
        <v>0</v>
      </c>
      <c r="AV1117" s="212">
        <v>5632</v>
      </c>
      <c r="AW1117" s="212"/>
      <c r="AX1117" s="212"/>
      <c r="AY1117">
        <f>A1117+1999</f>
        <v>2014</v>
      </c>
      <c r="AZ1117" t="str">
        <f>VLOOKUP(B1117,$BF$2:$BJ$75,4)</f>
        <v>Non-pine Units</v>
      </c>
      <c r="BA1117" t="str">
        <f>VLOOKUP(B1117,$BF$2:$BK$75,2)</f>
        <v>Cassiar</v>
      </c>
      <c r="BB1117" t="str">
        <f>VLOOKUP(B1117,$BF$2:$BK$75,3)</f>
        <v>Cassiar TSA</v>
      </c>
      <c r="BC1117">
        <f>IF(B1117&lt;40,B1117,IF(VLOOKUP(B1117,$BF$2:$BO$75,10,FALSE)="I",40,41))</f>
        <v>6</v>
      </c>
    </row>
    <row r="1118" spans="1:55" ht="15" x14ac:dyDescent="0.25">
      <c r="A1118">
        <v>15</v>
      </c>
      <c r="B1118">
        <v>7</v>
      </c>
      <c r="E1118">
        <v>50384</v>
      </c>
      <c r="F1118">
        <v>226288</v>
      </c>
      <c r="I1118">
        <v>67632</v>
      </c>
      <c r="J1118">
        <v>302832</v>
      </c>
      <c r="M1118">
        <v>70176</v>
      </c>
      <c r="N1118">
        <v>213584</v>
      </c>
      <c r="Q1118">
        <v>56736</v>
      </c>
      <c r="R1118">
        <v>159504</v>
      </c>
      <c r="U1118">
        <v>54608</v>
      </c>
      <c r="V1118">
        <v>124352</v>
      </c>
      <c r="Y1118">
        <v>45248</v>
      </c>
      <c r="Z1118">
        <v>110048</v>
      </c>
      <c r="AC1118">
        <v>6544</v>
      </c>
      <c r="AD1118">
        <v>17344</v>
      </c>
      <c r="AG1118">
        <v>6976</v>
      </c>
      <c r="AH1118">
        <v>22784</v>
      </c>
      <c r="AK1118" s="151">
        <v>1824</v>
      </c>
      <c r="AL1118" s="151">
        <v>5024</v>
      </c>
      <c r="AM1118" s="151"/>
      <c r="AN1118" s="151"/>
      <c r="AO1118" s="212">
        <v>32</v>
      </c>
      <c r="AP1118" s="212">
        <v>3424</v>
      </c>
      <c r="AQ1118" s="220">
        <v>0</v>
      </c>
      <c r="AR1118" s="220">
        <v>2560</v>
      </c>
      <c r="AS1118" s="212"/>
      <c r="AT1118" s="212"/>
      <c r="AU1118" s="212">
        <v>0</v>
      </c>
      <c r="AV1118" s="212">
        <v>4656</v>
      </c>
      <c r="AW1118" s="212"/>
      <c r="AX1118" s="212"/>
      <c r="AY1118">
        <f>A1118+1999</f>
        <v>2014</v>
      </c>
      <c r="AZ1118" t="str">
        <f>VLOOKUP(B1118,$BF$2:$BJ$75,4)</f>
        <v>Non-pine Units</v>
      </c>
      <c r="BA1118" t="str">
        <f>VLOOKUP(B1118,$BF$2:$BK$75,2)</f>
        <v>Cranberry</v>
      </c>
      <c r="BB1118" t="str">
        <f>VLOOKUP(B1118,$BF$2:$BK$75,3)</f>
        <v>Cranberry TSA</v>
      </c>
      <c r="BC1118">
        <f>IF(B1118&lt;40,B1118,IF(VLOOKUP(B1118,$BF$2:$BO$75,10,FALSE)="I",40,41))</f>
        <v>7</v>
      </c>
    </row>
    <row r="1119" spans="1:55" ht="15" x14ac:dyDescent="0.25">
      <c r="A1119">
        <v>15</v>
      </c>
      <c r="B1119">
        <v>8</v>
      </c>
      <c r="E1119">
        <v>1615904</v>
      </c>
      <c r="F1119">
        <v>21260752</v>
      </c>
      <c r="I1119">
        <v>631344</v>
      </c>
      <c r="J1119">
        <v>22433248</v>
      </c>
      <c r="M1119">
        <v>1416816</v>
      </c>
      <c r="N1119">
        <v>19794704</v>
      </c>
      <c r="Q1119">
        <v>2328880</v>
      </c>
      <c r="R1119">
        <v>17002128</v>
      </c>
      <c r="U1119">
        <v>2271872</v>
      </c>
      <c r="V1119">
        <v>13836192</v>
      </c>
      <c r="Y1119">
        <v>2332768</v>
      </c>
      <c r="Z1119">
        <v>10521552</v>
      </c>
      <c r="AC1119">
        <v>608432</v>
      </c>
      <c r="AD1119">
        <v>5402736</v>
      </c>
      <c r="AG1119">
        <v>236976</v>
      </c>
      <c r="AH1119">
        <v>4176608</v>
      </c>
      <c r="AK1119" s="151">
        <v>70976</v>
      </c>
      <c r="AL1119" s="151">
        <v>3801104</v>
      </c>
      <c r="AM1119" s="151"/>
      <c r="AN1119" s="151"/>
      <c r="AO1119" s="212">
        <v>30976</v>
      </c>
      <c r="AP1119" s="212">
        <v>3784448</v>
      </c>
      <c r="AQ1119" s="220">
        <v>26240</v>
      </c>
      <c r="AR1119" s="220">
        <v>3736480</v>
      </c>
      <c r="AS1119" s="212"/>
      <c r="AT1119" s="212"/>
      <c r="AU1119" s="212">
        <v>26128</v>
      </c>
      <c r="AV1119" s="212">
        <v>3761472</v>
      </c>
      <c r="AW1119" s="212"/>
      <c r="AX1119" s="212"/>
      <c r="AY1119">
        <f>A1119+1999</f>
        <v>2014</v>
      </c>
      <c r="AZ1119" t="str">
        <f>VLOOKUP(B1119,$BF$2:$BJ$75,4)</f>
        <v>Pine Units</v>
      </c>
      <c r="BA1119" t="str">
        <f>VLOOKUP(B1119,$BF$2:$BK$75,2)</f>
        <v>Cranbrook</v>
      </c>
      <c r="BB1119" t="str">
        <f>VLOOKUP(B1119,$BF$2:$BK$75,3)</f>
        <v>Cranbrook TSA</v>
      </c>
      <c r="BC1119">
        <f>IF(B1119&lt;40,B1119,IF(VLOOKUP(B1119,$BF$2:$BO$75,10,FALSE)="I",40,41))</f>
        <v>8</v>
      </c>
    </row>
    <row r="1120" spans="1:55" ht="15" x14ac:dyDescent="0.25">
      <c r="A1120">
        <v>15</v>
      </c>
      <c r="B1120">
        <v>9</v>
      </c>
      <c r="E1120">
        <v>801616</v>
      </c>
      <c r="F1120">
        <v>7123040</v>
      </c>
      <c r="I1120">
        <v>1528464</v>
      </c>
      <c r="J1120">
        <v>24127040</v>
      </c>
      <c r="M1120">
        <v>2372032</v>
      </c>
      <c r="N1120">
        <v>21738032</v>
      </c>
      <c r="Q1120">
        <v>733808</v>
      </c>
      <c r="R1120">
        <v>23231552</v>
      </c>
      <c r="U1120">
        <v>1519120</v>
      </c>
      <c r="V1120">
        <v>20384256</v>
      </c>
      <c r="Y1120">
        <v>1601216</v>
      </c>
      <c r="Z1120">
        <v>20086704</v>
      </c>
      <c r="AC1120">
        <v>1149344</v>
      </c>
      <c r="AD1120">
        <v>19221776</v>
      </c>
      <c r="AG1120">
        <v>796576</v>
      </c>
      <c r="AH1120">
        <v>15274096</v>
      </c>
      <c r="AK1120" s="151">
        <v>343312</v>
      </c>
      <c r="AL1120" s="151">
        <v>13459968</v>
      </c>
      <c r="AM1120" s="151"/>
      <c r="AN1120" s="151"/>
      <c r="AO1120" s="212">
        <v>153552</v>
      </c>
      <c r="AP1120" s="212">
        <v>13092640</v>
      </c>
      <c r="AQ1120" s="220">
        <v>64176</v>
      </c>
      <c r="AR1120" s="220">
        <v>13021040</v>
      </c>
      <c r="AS1120" s="212"/>
      <c r="AT1120" s="212"/>
      <c r="AU1120" s="212">
        <v>68256</v>
      </c>
      <c r="AV1120" s="212">
        <v>13061472</v>
      </c>
      <c r="AW1120" s="212"/>
      <c r="AX1120" s="212"/>
      <c r="AY1120">
        <f>A1120+1999</f>
        <v>2014</v>
      </c>
      <c r="AZ1120" t="str">
        <f>VLOOKUP(B1120,$BF$2:$BJ$75,4)</f>
        <v>Pine Units</v>
      </c>
      <c r="BA1120" t="str">
        <f>VLOOKUP(B1120,$BF$2:$BK$75,2)</f>
        <v>DawsonCreek</v>
      </c>
      <c r="BB1120" t="str">
        <f>VLOOKUP(B1120,$BF$2:$BK$75,3)</f>
        <v>Dawson Creek TSA</v>
      </c>
      <c r="BC1120">
        <f>IF(B1120&lt;40,B1120,IF(VLOOKUP(B1120,$BF$2:$BO$75,10,FALSE)="I",40,41))</f>
        <v>9</v>
      </c>
    </row>
    <row r="1121" spans="1:55" ht="15" x14ac:dyDescent="0.25">
      <c r="A1121">
        <v>15</v>
      </c>
      <c r="B1121">
        <v>10</v>
      </c>
      <c r="E1121">
        <v>0</v>
      </c>
      <c r="F1121">
        <v>0</v>
      </c>
      <c r="I1121">
        <v>0</v>
      </c>
      <c r="J1121">
        <v>0</v>
      </c>
      <c r="M1121">
        <v>0</v>
      </c>
      <c r="N1121">
        <v>0</v>
      </c>
      <c r="Q1121">
        <v>0</v>
      </c>
      <c r="R1121">
        <v>0</v>
      </c>
      <c r="U1121">
        <v>0</v>
      </c>
      <c r="V1121">
        <v>0</v>
      </c>
      <c r="Y1121">
        <v>3648</v>
      </c>
      <c r="Z1121">
        <v>6720</v>
      </c>
      <c r="AC1121">
        <v>11776</v>
      </c>
      <c r="AD1121">
        <v>42288</v>
      </c>
      <c r="AG1121">
        <v>137232</v>
      </c>
      <c r="AH1121">
        <v>312576</v>
      </c>
      <c r="AK1121" s="151">
        <v>177120</v>
      </c>
      <c r="AL1121" s="151">
        <v>304288</v>
      </c>
      <c r="AM1121" s="151"/>
      <c r="AN1121" s="151"/>
      <c r="AO1121" s="212">
        <v>273088</v>
      </c>
      <c r="AP1121" s="212">
        <v>481056</v>
      </c>
      <c r="AQ1121" s="220">
        <v>120960</v>
      </c>
      <c r="AR1121" s="220">
        <v>332768</v>
      </c>
      <c r="AS1121" s="212"/>
      <c r="AT1121" s="212"/>
      <c r="AU1121" s="212">
        <v>118448</v>
      </c>
      <c r="AV1121" s="212">
        <v>328368</v>
      </c>
      <c r="AW1121" s="212"/>
      <c r="AX1121" s="212"/>
      <c r="AY1121">
        <f>A1121+1999</f>
        <v>2014</v>
      </c>
      <c r="AZ1121" t="str">
        <f>VLOOKUP(B1121,$BF$2:$BJ$75,4)</f>
        <v>Non-pine Units</v>
      </c>
      <c r="BA1121" t="str">
        <f>VLOOKUP(B1121,$BF$2:$BK$75,2)</f>
        <v>FortNelson</v>
      </c>
      <c r="BB1121" t="str">
        <f>VLOOKUP(B1121,$BF$2:$BK$75,3)</f>
        <v>Fort Nelson TSA</v>
      </c>
      <c r="BC1121">
        <f>IF(B1121&lt;40,B1121,IF(VLOOKUP(B1121,$BF$2:$BO$75,10,FALSE)="I",40,41))</f>
        <v>10</v>
      </c>
    </row>
    <row r="1122" spans="1:55" ht="15" x14ac:dyDescent="0.25">
      <c r="A1122">
        <v>15</v>
      </c>
      <c r="B1122">
        <v>11</v>
      </c>
      <c r="E1122">
        <v>22304</v>
      </c>
      <c r="F1122">
        <v>150432</v>
      </c>
      <c r="I1122">
        <v>20048</v>
      </c>
      <c r="J1122">
        <v>463696</v>
      </c>
      <c r="M1122">
        <v>22240</v>
      </c>
      <c r="N1122">
        <v>431552</v>
      </c>
      <c r="Q1122">
        <v>14192</v>
      </c>
      <c r="R1122">
        <v>435280</v>
      </c>
      <c r="U1122">
        <v>21104</v>
      </c>
      <c r="V1122">
        <v>409296</v>
      </c>
      <c r="Y1122">
        <v>26320</v>
      </c>
      <c r="Z1122">
        <v>367808</v>
      </c>
      <c r="AC1122">
        <v>16928</v>
      </c>
      <c r="AD1122">
        <v>267696</v>
      </c>
      <c r="AG1122">
        <v>5840</v>
      </c>
      <c r="AH1122">
        <v>238352</v>
      </c>
      <c r="AK1122" s="151">
        <v>608</v>
      </c>
      <c r="AL1122" s="151">
        <v>222928</v>
      </c>
      <c r="AM1122" s="151"/>
      <c r="AN1122" s="151"/>
      <c r="AO1122" s="212">
        <v>496</v>
      </c>
      <c r="AP1122" s="212">
        <v>215392</v>
      </c>
      <c r="AQ1122" s="220">
        <v>128</v>
      </c>
      <c r="AR1122" s="220">
        <v>214544</v>
      </c>
      <c r="AS1122" s="212"/>
      <c r="AT1122" s="212"/>
      <c r="AU1122" s="212">
        <v>192</v>
      </c>
      <c r="AV1122" s="212">
        <v>217040</v>
      </c>
      <c r="AW1122" s="212"/>
      <c r="AX1122" s="212"/>
      <c r="AY1122">
        <f>A1122+1999</f>
        <v>2014</v>
      </c>
      <c r="AZ1122" t="str">
        <f>VLOOKUP(B1122,$BF$2:$BJ$75,4)</f>
        <v>Non-pine Units</v>
      </c>
      <c r="BA1122" t="str">
        <f>VLOOKUP(B1122,$BF$2:$BK$75,2)</f>
        <v>Fraser</v>
      </c>
      <c r="BB1122" t="str">
        <f>VLOOKUP(B1122,$BF$2:$BK$75,3)</f>
        <v>Fraser TSA</v>
      </c>
      <c r="BC1122">
        <f>IF(B1122&lt;40,B1122,IF(VLOOKUP(B1122,$BF$2:$BO$75,10,FALSE)="I",40,41))</f>
        <v>11</v>
      </c>
    </row>
    <row r="1123" spans="1:55" ht="15" x14ac:dyDescent="0.25">
      <c r="A1123">
        <v>15</v>
      </c>
      <c r="B1123">
        <v>12</v>
      </c>
      <c r="E1123">
        <v>3971664</v>
      </c>
      <c r="F1123">
        <v>89399072</v>
      </c>
      <c r="I1123">
        <v>567504</v>
      </c>
      <c r="J1123">
        <v>97241376</v>
      </c>
      <c r="M1123">
        <v>1725168</v>
      </c>
      <c r="N1123">
        <v>89333152</v>
      </c>
      <c r="Q1123">
        <v>1765120</v>
      </c>
      <c r="R1123">
        <v>88160560</v>
      </c>
      <c r="U1123">
        <v>3156128</v>
      </c>
      <c r="V1123">
        <v>76310512</v>
      </c>
      <c r="Y1123">
        <v>2628416</v>
      </c>
      <c r="Z1123">
        <v>77700384</v>
      </c>
      <c r="AC1123">
        <v>1077440</v>
      </c>
      <c r="AD1123">
        <v>78544832</v>
      </c>
      <c r="AG1123">
        <v>1138256</v>
      </c>
      <c r="AH1123">
        <v>77456560</v>
      </c>
      <c r="AK1123" s="151">
        <v>779392</v>
      </c>
      <c r="AL1123" s="151">
        <v>74558288</v>
      </c>
      <c r="AM1123" s="151"/>
      <c r="AN1123" s="151"/>
      <c r="AO1123" s="212">
        <v>212944</v>
      </c>
      <c r="AP1123" s="212">
        <v>73358432</v>
      </c>
      <c r="AQ1123" s="220">
        <v>318368</v>
      </c>
      <c r="AR1123" s="220">
        <v>73432096</v>
      </c>
      <c r="AS1123" s="212"/>
      <c r="AT1123" s="212"/>
      <c r="AU1123" s="212">
        <v>322048</v>
      </c>
      <c r="AV1123" s="212">
        <v>73541184</v>
      </c>
      <c r="AW1123" s="212"/>
      <c r="AX1123" s="212"/>
      <c r="AY1123">
        <f>A1123+1999</f>
        <v>2014</v>
      </c>
      <c r="AZ1123" t="str">
        <f>VLOOKUP(B1123,$BF$2:$BJ$75,4)</f>
        <v>Pine Units</v>
      </c>
      <c r="BA1123" t="str">
        <f>VLOOKUP(B1123,$BF$2:$BK$75,2)</f>
        <v>FtStJames</v>
      </c>
      <c r="BB1123" t="str">
        <f>VLOOKUP(B1123,$BF$2:$BK$75,3)</f>
        <v>Ft. St. James Forest District</v>
      </c>
      <c r="BC1123">
        <f>IF(B1123&lt;40,B1123,IF(VLOOKUP(B1123,$BF$2:$BO$75,10,FALSE)="I",40,41))</f>
        <v>12</v>
      </c>
    </row>
    <row r="1124" spans="1:55" ht="15" x14ac:dyDescent="0.25">
      <c r="A1124">
        <v>15</v>
      </c>
      <c r="B1124">
        <v>13</v>
      </c>
      <c r="E1124">
        <v>253200</v>
      </c>
      <c r="F1124">
        <v>1770656</v>
      </c>
      <c r="I1124">
        <v>1523840</v>
      </c>
      <c r="J1124">
        <v>12472976</v>
      </c>
      <c r="M1124">
        <v>2190432</v>
      </c>
      <c r="N1124">
        <v>10814064</v>
      </c>
      <c r="Q1124">
        <v>2730144</v>
      </c>
      <c r="R1124">
        <v>14967600</v>
      </c>
      <c r="U1124">
        <v>3762960</v>
      </c>
      <c r="V1124">
        <v>16945344</v>
      </c>
      <c r="Y1124">
        <v>3252928</v>
      </c>
      <c r="Z1124">
        <v>21790128</v>
      </c>
      <c r="AC1124">
        <v>913552</v>
      </c>
      <c r="AD1124">
        <v>13881632</v>
      </c>
      <c r="AG1124">
        <v>1439536</v>
      </c>
      <c r="AH1124">
        <v>15653792</v>
      </c>
      <c r="AK1124" s="151">
        <v>1216832</v>
      </c>
      <c r="AL1124" s="151">
        <v>15233568</v>
      </c>
      <c r="AM1124" s="151"/>
      <c r="AN1124" s="151"/>
      <c r="AO1124" s="212">
        <v>1515072</v>
      </c>
      <c r="AP1124" s="212">
        <v>16374192</v>
      </c>
      <c r="AQ1124" s="220">
        <v>573264</v>
      </c>
      <c r="AR1124" s="220">
        <v>15483696</v>
      </c>
      <c r="AS1124" s="212"/>
      <c r="AT1124" s="212"/>
      <c r="AU1124" s="212">
        <v>592144</v>
      </c>
      <c r="AV1124" s="212">
        <v>15543632</v>
      </c>
      <c r="AW1124" s="212"/>
      <c r="AX1124" s="212"/>
      <c r="AY1124">
        <f>A1124+1999</f>
        <v>2014</v>
      </c>
      <c r="AZ1124" t="str">
        <f>VLOOKUP(B1124,$BF$2:$BJ$75,4)</f>
        <v>Non-pine Units</v>
      </c>
      <c r="BA1124" t="str">
        <f>VLOOKUP(B1124,$BF$2:$BK$75,2)</f>
        <v>FtStJohn</v>
      </c>
      <c r="BB1124" t="str">
        <f>VLOOKUP(B1124,$BF$2:$BK$75,3)</f>
        <v>Ft. St. John TSA</v>
      </c>
      <c r="BC1124">
        <f>IF(B1124&lt;40,B1124,IF(VLOOKUP(B1124,$BF$2:$BO$75,10,FALSE)="I",40,41))</f>
        <v>13</v>
      </c>
    </row>
    <row r="1125" spans="1:55" ht="15" x14ac:dyDescent="0.25">
      <c r="A1125">
        <v>15</v>
      </c>
      <c r="B1125">
        <v>14</v>
      </c>
      <c r="E1125">
        <v>241168</v>
      </c>
      <c r="F1125">
        <v>3612288</v>
      </c>
      <c r="I1125">
        <v>51904</v>
      </c>
      <c r="J1125">
        <v>4029856</v>
      </c>
      <c r="M1125">
        <v>102896</v>
      </c>
      <c r="N1125">
        <v>3617152</v>
      </c>
      <c r="Q1125">
        <v>246848</v>
      </c>
      <c r="R1125">
        <v>3045728</v>
      </c>
      <c r="U1125">
        <v>288112</v>
      </c>
      <c r="V1125">
        <v>2711648</v>
      </c>
      <c r="Y1125">
        <v>357920</v>
      </c>
      <c r="Z1125">
        <v>2195152</v>
      </c>
      <c r="AC1125">
        <v>88208</v>
      </c>
      <c r="AD1125">
        <v>1326096</v>
      </c>
      <c r="AG1125">
        <v>26336</v>
      </c>
      <c r="AH1125">
        <v>1118128</v>
      </c>
      <c r="AK1125" s="151">
        <v>13680</v>
      </c>
      <c r="AL1125" s="151">
        <v>1124048</v>
      </c>
      <c r="AM1125" s="151"/>
      <c r="AN1125" s="151"/>
      <c r="AO1125" s="212">
        <v>14064</v>
      </c>
      <c r="AP1125" s="212">
        <v>1108768</v>
      </c>
      <c r="AQ1125" s="220">
        <v>13488</v>
      </c>
      <c r="AR1125" s="220">
        <v>1087424</v>
      </c>
      <c r="AS1125" s="212"/>
      <c r="AT1125" s="212"/>
      <c r="AU1125" s="212">
        <v>11968</v>
      </c>
      <c r="AV1125" s="212">
        <v>1096016</v>
      </c>
      <c r="AW1125" s="212"/>
      <c r="AX1125" s="212"/>
      <c r="AY1125">
        <f>A1125+1999</f>
        <v>2014</v>
      </c>
      <c r="AZ1125" t="str">
        <f>VLOOKUP(B1125,$BF$2:$BJ$75,4)</f>
        <v>Pine Units</v>
      </c>
      <c r="BA1125" t="str">
        <f>VLOOKUP(B1125,$BF$2:$BK$75,2)</f>
        <v>Golden</v>
      </c>
      <c r="BB1125" t="str">
        <f>VLOOKUP(B1125,$BF$2:$BK$75,3)</f>
        <v>Golden TSA</v>
      </c>
      <c r="BC1125">
        <f>IF(B1125&lt;40,B1125,IF(VLOOKUP(B1125,$BF$2:$BO$75,10,FALSE)="I",40,41))</f>
        <v>14</v>
      </c>
    </row>
    <row r="1126" spans="1:55" ht="15" x14ac:dyDescent="0.25">
      <c r="A1126">
        <v>15</v>
      </c>
      <c r="B1126">
        <v>15</v>
      </c>
      <c r="E1126">
        <v>558608</v>
      </c>
      <c r="F1126">
        <v>7942352</v>
      </c>
      <c r="I1126">
        <v>141104</v>
      </c>
      <c r="J1126">
        <v>8574976</v>
      </c>
      <c r="M1126">
        <v>316224</v>
      </c>
      <c r="N1126">
        <v>7579616</v>
      </c>
      <c r="Q1126">
        <v>470784</v>
      </c>
      <c r="R1126">
        <v>6824256</v>
      </c>
      <c r="U1126">
        <v>660912</v>
      </c>
      <c r="V1126">
        <v>5903536</v>
      </c>
      <c r="Y1126">
        <v>721344</v>
      </c>
      <c r="Z1126">
        <v>4809200</v>
      </c>
      <c r="AC1126">
        <v>370464</v>
      </c>
      <c r="AD1126">
        <v>3032448</v>
      </c>
      <c r="AG1126">
        <v>151840</v>
      </c>
      <c r="AH1126">
        <v>2275744</v>
      </c>
      <c r="AK1126" s="151">
        <v>57632</v>
      </c>
      <c r="AL1126" s="151">
        <v>2127696</v>
      </c>
      <c r="AM1126" s="151"/>
      <c r="AN1126" s="151"/>
      <c r="AO1126" s="212">
        <v>26768</v>
      </c>
      <c r="AP1126" s="212">
        <v>2012320</v>
      </c>
      <c r="AQ1126" s="220">
        <v>16032</v>
      </c>
      <c r="AR1126" s="220">
        <v>2027568</v>
      </c>
      <c r="AS1126" s="212"/>
      <c r="AT1126" s="212"/>
      <c r="AU1126" s="212">
        <v>17328</v>
      </c>
      <c r="AV1126" s="212">
        <v>2020736</v>
      </c>
      <c r="AW1126" s="212"/>
      <c r="AX1126" s="212"/>
      <c r="AY1126">
        <f>A1126+1999</f>
        <v>2014</v>
      </c>
      <c r="AZ1126" t="str">
        <f>VLOOKUP(B1126,$BF$2:$BJ$75,4)</f>
        <v>Pine Units</v>
      </c>
      <c r="BA1126" t="str">
        <f>VLOOKUP(B1126,$BF$2:$BK$75,2)</f>
        <v>Invermere</v>
      </c>
      <c r="BB1126" t="str">
        <f>VLOOKUP(B1126,$BF$2:$BK$75,3)</f>
        <v>Invermere TSA</v>
      </c>
      <c r="BC1126">
        <f>IF(B1126&lt;40,B1126,IF(VLOOKUP(B1126,$BF$2:$BO$75,10,FALSE)="I",40,41))</f>
        <v>15</v>
      </c>
    </row>
    <row r="1127" spans="1:55" ht="15" x14ac:dyDescent="0.25">
      <c r="A1127">
        <v>15</v>
      </c>
      <c r="B1127">
        <v>16</v>
      </c>
      <c r="E1127">
        <v>2464</v>
      </c>
      <c r="F1127">
        <v>16912</v>
      </c>
      <c r="I1127">
        <v>17632</v>
      </c>
      <c r="J1127">
        <v>66048</v>
      </c>
      <c r="M1127">
        <v>21760</v>
      </c>
      <c r="N1127">
        <v>86432</v>
      </c>
      <c r="Q1127">
        <v>13104</v>
      </c>
      <c r="R1127">
        <v>44816</v>
      </c>
      <c r="U1127">
        <v>24624</v>
      </c>
      <c r="V1127">
        <v>161936</v>
      </c>
      <c r="Y1127">
        <v>33760</v>
      </c>
      <c r="Z1127">
        <v>122848</v>
      </c>
      <c r="AC1127">
        <v>13904</v>
      </c>
      <c r="AD1127">
        <v>84640</v>
      </c>
      <c r="AG1127">
        <v>16976</v>
      </c>
      <c r="AH1127">
        <v>94832</v>
      </c>
      <c r="AK1127" s="151">
        <v>5696</v>
      </c>
      <c r="AL1127" s="151">
        <v>64240</v>
      </c>
      <c r="AM1127" s="151"/>
      <c r="AN1127" s="151"/>
      <c r="AO1127" s="212">
        <v>1920</v>
      </c>
      <c r="AP1127" s="212">
        <v>55696</v>
      </c>
      <c r="AQ1127" s="220">
        <v>48</v>
      </c>
      <c r="AR1127" s="220">
        <v>53104</v>
      </c>
      <c r="AS1127" s="212"/>
      <c r="AT1127" s="212"/>
      <c r="AU1127" s="212">
        <v>112</v>
      </c>
      <c r="AV1127" s="212">
        <v>56224</v>
      </c>
      <c r="AW1127" s="212"/>
      <c r="AX1127" s="212"/>
      <c r="AY1127">
        <f>A1127+1999</f>
        <v>2014</v>
      </c>
      <c r="AZ1127" t="str">
        <f>VLOOKUP(B1127,$BF$2:$BJ$75,4)</f>
        <v>Non-pine Units</v>
      </c>
      <c r="BA1127" t="str">
        <f>VLOOKUP(B1127,$BF$2:$BK$75,2)</f>
        <v>Kalum</v>
      </c>
      <c r="BB1127" t="str">
        <f>VLOOKUP(B1127,$BF$2:$BK$75,3)</f>
        <v>Kalum TSA</v>
      </c>
      <c r="BC1127">
        <f>IF(B1127&lt;40,B1127,IF(VLOOKUP(B1127,$BF$2:$BO$75,10,FALSE)="I",40,41))</f>
        <v>16</v>
      </c>
    </row>
    <row r="1128" spans="1:55" ht="15" x14ac:dyDescent="0.25">
      <c r="A1128">
        <v>15</v>
      </c>
      <c r="B1128">
        <v>17</v>
      </c>
      <c r="E1128">
        <v>2340112</v>
      </c>
      <c r="F1128">
        <v>45448848</v>
      </c>
      <c r="I1128">
        <v>260832</v>
      </c>
      <c r="J1128">
        <v>46081616</v>
      </c>
      <c r="M1128">
        <v>483664</v>
      </c>
      <c r="N1128">
        <v>44667616</v>
      </c>
      <c r="Q1128">
        <v>498752</v>
      </c>
      <c r="R1128">
        <v>42438544</v>
      </c>
      <c r="U1128">
        <v>929408</v>
      </c>
      <c r="V1128">
        <v>38183168</v>
      </c>
      <c r="Y1128">
        <v>1298048</v>
      </c>
      <c r="Z1128">
        <v>33642128</v>
      </c>
      <c r="AC1128">
        <v>182576</v>
      </c>
      <c r="AD1128">
        <v>29405008</v>
      </c>
      <c r="AG1128">
        <v>44784</v>
      </c>
      <c r="AH1128">
        <v>28935760</v>
      </c>
      <c r="AK1128" s="151">
        <v>10112</v>
      </c>
      <c r="AL1128" s="151">
        <v>28938800</v>
      </c>
      <c r="AM1128" s="151"/>
      <c r="AN1128" s="151"/>
      <c r="AO1128" s="212">
        <v>4176</v>
      </c>
      <c r="AP1128" s="212">
        <v>28857408</v>
      </c>
      <c r="AQ1128" s="220">
        <v>16</v>
      </c>
      <c r="AR1128" s="220">
        <v>28883392</v>
      </c>
      <c r="AS1128" s="212"/>
      <c r="AT1128" s="212"/>
      <c r="AU1128" s="212">
        <v>16</v>
      </c>
      <c r="AV1128" s="212">
        <v>28925488</v>
      </c>
      <c r="AW1128" s="212"/>
      <c r="AX1128" s="212"/>
      <c r="AY1128">
        <f>A1128+1999</f>
        <v>2014</v>
      </c>
      <c r="AZ1128" t="str">
        <f>VLOOKUP(B1128,$BF$2:$BJ$75,4)</f>
        <v>Pine Units</v>
      </c>
      <c r="BA1128" t="str">
        <f>VLOOKUP(B1128,$BF$2:$BK$75,2)</f>
        <v>Kamloops</v>
      </c>
      <c r="BB1128" t="str">
        <f>VLOOKUP(B1128,$BF$2:$BK$75,3)</f>
        <v>Kamloops TSA</v>
      </c>
      <c r="BC1128">
        <f>IF(B1128&lt;40,B1128,IF(VLOOKUP(B1128,$BF$2:$BO$75,10,FALSE)="I",40,41))</f>
        <v>17</v>
      </c>
    </row>
    <row r="1129" spans="1:55" ht="15" x14ac:dyDescent="0.25">
      <c r="A1129">
        <v>15</v>
      </c>
      <c r="B1129">
        <v>18</v>
      </c>
      <c r="E1129">
        <v>0</v>
      </c>
      <c r="F1129">
        <v>0</v>
      </c>
      <c r="I1129">
        <v>0</v>
      </c>
      <c r="J1129">
        <v>0</v>
      </c>
      <c r="M1129">
        <v>0</v>
      </c>
      <c r="N1129">
        <v>0</v>
      </c>
      <c r="Q1129">
        <v>0</v>
      </c>
      <c r="R1129">
        <v>0</v>
      </c>
      <c r="U1129">
        <v>0</v>
      </c>
      <c r="V1129">
        <v>32</v>
      </c>
      <c r="Y1129">
        <v>0</v>
      </c>
      <c r="Z1129">
        <v>0</v>
      </c>
      <c r="AC1129">
        <v>0</v>
      </c>
      <c r="AD1129">
        <v>0</v>
      </c>
      <c r="AG1129">
        <v>0</v>
      </c>
      <c r="AH1129">
        <v>0</v>
      </c>
      <c r="AK1129" s="151">
        <v>0</v>
      </c>
      <c r="AL1129" s="151">
        <v>16</v>
      </c>
      <c r="AM1129" s="151"/>
      <c r="AN1129" s="151"/>
      <c r="AO1129" s="212">
        <v>0</v>
      </c>
      <c r="AP1129" s="212">
        <v>0</v>
      </c>
      <c r="AQ1129" s="220">
        <v>0</v>
      </c>
      <c r="AR1129" s="220">
        <v>0</v>
      </c>
      <c r="AS1129" s="212"/>
      <c r="AT1129" s="212"/>
      <c r="AU1129" s="212">
        <v>0</v>
      </c>
      <c r="AV1129" s="212">
        <v>0</v>
      </c>
      <c r="AW1129" s="212"/>
      <c r="AX1129" s="212"/>
      <c r="AY1129">
        <f>A1129+1999</f>
        <v>2014</v>
      </c>
      <c r="AZ1129" t="str">
        <f>VLOOKUP(B1129,$BF$2:$BJ$75,4)</f>
        <v>Non-pine Units</v>
      </c>
      <c r="BA1129" t="str">
        <f>VLOOKUP(B1129,$BF$2:$BK$75,2)</f>
        <v>Kingcome</v>
      </c>
      <c r="BB1129" t="str">
        <f>VLOOKUP(B1129,$BF$2:$BK$75,3)</f>
        <v>Kingcome TSA</v>
      </c>
      <c r="BC1129">
        <f>IF(B1129&lt;40,B1129,IF(VLOOKUP(B1129,$BF$2:$BO$75,10,FALSE)="I",40,41))</f>
        <v>18</v>
      </c>
    </row>
    <row r="1130" spans="1:55" ht="15" x14ac:dyDescent="0.25">
      <c r="A1130">
        <v>15</v>
      </c>
      <c r="B1130">
        <v>19</v>
      </c>
      <c r="E1130">
        <v>227040</v>
      </c>
      <c r="F1130">
        <v>1014000</v>
      </c>
      <c r="I1130">
        <v>175936</v>
      </c>
      <c r="J1130">
        <v>2047664</v>
      </c>
      <c r="M1130">
        <v>225168</v>
      </c>
      <c r="N1130">
        <v>1724624</v>
      </c>
      <c r="Q1130">
        <v>285920</v>
      </c>
      <c r="R1130">
        <v>1565792</v>
      </c>
      <c r="U1130">
        <v>312880</v>
      </c>
      <c r="V1130">
        <v>1278352</v>
      </c>
      <c r="Y1130">
        <v>313344</v>
      </c>
      <c r="Z1130">
        <v>1135792</v>
      </c>
      <c r="AC1130">
        <v>188240</v>
      </c>
      <c r="AD1130">
        <v>775040</v>
      </c>
      <c r="AG1130">
        <v>172400</v>
      </c>
      <c r="AH1130">
        <v>744448</v>
      </c>
      <c r="AK1130" s="151">
        <v>110944</v>
      </c>
      <c r="AL1130" s="151">
        <v>525568</v>
      </c>
      <c r="AM1130" s="151"/>
      <c r="AN1130" s="151"/>
      <c r="AO1130" s="212">
        <v>34928</v>
      </c>
      <c r="AP1130" s="212">
        <v>374624</v>
      </c>
      <c r="AQ1130" s="220">
        <v>7936</v>
      </c>
      <c r="AR1130" s="220">
        <v>347760</v>
      </c>
      <c r="AS1130" s="212"/>
      <c r="AT1130" s="212"/>
      <c r="AU1130" s="212">
        <v>7888</v>
      </c>
      <c r="AV1130" s="212">
        <v>357344</v>
      </c>
      <c r="AW1130" s="212"/>
      <c r="AX1130" s="212"/>
      <c r="AY1130">
        <f>A1130+1999</f>
        <v>2014</v>
      </c>
      <c r="AZ1130" t="str">
        <f>VLOOKUP(B1130,$BF$2:$BJ$75,4)</f>
        <v>Non-pine Units</v>
      </c>
      <c r="BA1130" t="str">
        <f>VLOOKUP(B1130,$BF$2:$BK$75,2)</f>
        <v>Kispiox</v>
      </c>
      <c r="BB1130" t="str">
        <f>VLOOKUP(B1130,$BF$2:$BK$75,3)</f>
        <v>Kispiox TSA</v>
      </c>
      <c r="BC1130">
        <f>IF(B1130&lt;40,B1130,IF(VLOOKUP(B1130,$BF$2:$BO$75,10,FALSE)="I",40,41))</f>
        <v>19</v>
      </c>
    </row>
    <row r="1131" spans="1:55" ht="15" x14ac:dyDescent="0.25">
      <c r="A1131">
        <v>15</v>
      </c>
      <c r="B1131">
        <v>20</v>
      </c>
      <c r="E1131">
        <v>688896</v>
      </c>
      <c r="F1131">
        <v>8975600</v>
      </c>
      <c r="I1131">
        <v>193952</v>
      </c>
      <c r="J1131">
        <v>10389632</v>
      </c>
      <c r="M1131">
        <v>399744</v>
      </c>
      <c r="N1131">
        <v>9443472</v>
      </c>
      <c r="Q1131">
        <v>747776</v>
      </c>
      <c r="R1131">
        <v>8292880</v>
      </c>
      <c r="U1131">
        <v>947792</v>
      </c>
      <c r="V1131">
        <v>6995744</v>
      </c>
      <c r="Y1131">
        <v>937968</v>
      </c>
      <c r="Z1131">
        <v>5598368</v>
      </c>
      <c r="AC1131">
        <v>177840</v>
      </c>
      <c r="AD1131">
        <v>2940576</v>
      </c>
      <c r="AG1131">
        <v>85680</v>
      </c>
      <c r="AH1131">
        <v>2559120</v>
      </c>
      <c r="AK1131" s="151">
        <v>41264</v>
      </c>
      <c r="AL1131" s="151">
        <v>2413248</v>
      </c>
      <c r="AM1131" s="151"/>
      <c r="AN1131" s="151"/>
      <c r="AO1131" s="212">
        <v>25360</v>
      </c>
      <c r="AP1131" s="212">
        <v>2421344</v>
      </c>
      <c r="AQ1131" s="220">
        <v>15856</v>
      </c>
      <c r="AR1131" s="220">
        <v>2390672</v>
      </c>
      <c r="AS1131" s="212"/>
      <c r="AT1131" s="212"/>
      <c r="AU1131" s="212">
        <v>18032</v>
      </c>
      <c r="AV1131" s="212">
        <v>2375088</v>
      </c>
      <c r="AW1131" s="212"/>
      <c r="AX1131" s="212"/>
      <c r="AY1131">
        <f>A1131+1999</f>
        <v>2014</v>
      </c>
      <c r="AZ1131" t="str">
        <f>VLOOKUP(B1131,$BF$2:$BJ$75,4)</f>
        <v>Pine Units</v>
      </c>
      <c r="BA1131" t="str">
        <f>VLOOKUP(B1131,$BF$2:$BK$75,2)</f>
        <v>KootenayLake</v>
      </c>
      <c r="BB1131" t="str">
        <f>VLOOKUP(B1131,$BF$2:$BK$75,3)</f>
        <v>Kootenay Lake TSA</v>
      </c>
      <c r="BC1131">
        <f>IF(B1131&lt;40,B1131,IF(VLOOKUP(B1131,$BF$2:$BO$75,10,FALSE)="I",40,41))</f>
        <v>20</v>
      </c>
    </row>
    <row r="1132" spans="1:55" ht="15" x14ac:dyDescent="0.25">
      <c r="A1132">
        <v>15</v>
      </c>
      <c r="B1132">
        <v>21</v>
      </c>
      <c r="E1132">
        <v>1568816</v>
      </c>
      <c r="F1132">
        <v>59502640</v>
      </c>
      <c r="I1132">
        <v>84128</v>
      </c>
      <c r="J1132">
        <v>59940560</v>
      </c>
      <c r="M1132">
        <v>93296</v>
      </c>
      <c r="N1132">
        <v>58054752</v>
      </c>
      <c r="Q1132">
        <v>112336</v>
      </c>
      <c r="R1132">
        <v>57025472</v>
      </c>
      <c r="U1132">
        <v>104544</v>
      </c>
      <c r="V1132">
        <v>53276016</v>
      </c>
      <c r="Y1132">
        <v>75088</v>
      </c>
      <c r="Z1132">
        <v>53823360</v>
      </c>
      <c r="AC1132">
        <v>33712</v>
      </c>
      <c r="AD1132">
        <v>54414240</v>
      </c>
      <c r="AG1132">
        <v>25024</v>
      </c>
      <c r="AH1132">
        <v>54054160</v>
      </c>
      <c r="AK1132" s="151">
        <v>7728</v>
      </c>
      <c r="AL1132" s="151">
        <v>53930528</v>
      </c>
      <c r="AM1132" s="151"/>
      <c r="AN1132" s="151"/>
      <c r="AO1132" s="212">
        <v>1712</v>
      </c>
      <c r="AP1132" s="212">
        <v>53765024</v>
      </c>
      <c r="AQ1132" s="220">
        <v>4176</v>
      </c>
      <c r="AR1132" s="220">
        <v>53643696</v>
      </c>
      <c r="AS1132" s="212"/>
      <c r="AT1132" s="212"/>
      <c r="AU1132" s="212">
        <v>4848</v>
      </c>
      <c r="AV1132" s="212">
        <v>53807104</v>
      </c>
      <c r="AW1132" s="212"/>
      <c r="AX1132" s="212"/>
      <c r="AY1132">
        <f>A1132+1999</f>
        <v>2014</v>
      </c>
      <c r="AZ1132" t="str">
        <f>VLOOKUP(B1132,$BF$2:$BJ$75,4)</f>
        <v>Pine Units</v>
      </c>
      <c r="BA1132" t="str">
        <f>VLOOKUP(B1132,$BF$2:$BK$75,2)</f>
        <v>Lakes</v>
      </c>
      <c r="BB1132" t="str">
        <f>VLOOKUP(B1132,$BF$2:$BK$75,3)</f>
        <v>Lakes TSA</v>
      </c>
      <c r="BC1132">
        <f>IF(B1132&lt;40,B1132,IF(VLOOKUP(B1132,$BF$2:$BO$75,10,FALSE)="I",40,41))</f>
        <v>21</v>
      </c>
    </row>
    <row r="1133" spans="1:55" ht="15" x14ac:dyDescent="0.25">
      <c r="A1133">
        <v>15</v>
      </c>
      <c r="B1133">
        <v>22</v>
      </c>
      <c r="E1133">
        <v>952592</v>
      </c>
      <c r="F1133">
        <v>10594832</v>
      </c>
      <c r="I1133">
        <v>337712</v>
      </c>
      <c r="J1133">
        <v>15398832</v>
      </c>
      <c r="M1133">
        <v>422896</v>
      </c>
      <c r="N1133">
        <v>15280224</v>
      </c>
      <c r="Q1133">
        <v>403280</v>
      </c>
      <c r="R1133">
        <v>14878560</v>
      </c>
      <c r="U1133">
        <v>695136</v>
      </c>
      <c r="V1133">
        <v>12511568</v>
      </c>
      <c r="Y1133">
        <v>878672</v>
      </c>
      <c r="Z1133">
        <v>10174896</v>
      </c>
      <c r="AC1133">
        <v>408176</v>
      </c>
      <c r="AD1133">
        <v>6445232</v>
      </c>
      <c r="AG1133">
        <v>89472</v>
      </c>
      <c r="AH1133">
        <v>5290720</v>
      </c>
      <c r="AK1133" s="151">
        <v>54704</v>
      </c>
      <c r="AL1133" s="151">
        <v>5208384</v>
      </c>
      <c r="AM1133" s="151"/>
      <c r="AN1133" s="151"/>
      <c r="AO1133" s="212">
        <v>32192</v>
      </c>
      <c r="AP1133" s="212">
        <v>5195184</v>
      </c>
      <c r="AQ1133" s="220">
        <v>47696</v>
      </c>
      <c r="AR1133" s="220">
        <v>5178096</v>
      </c>
      <c r="AS1133" s="212"/>
      <c r="AT1133" s="212"/>
      <c r="AU1133" s="212">
        <v>46704</v>
      </c>
      <c r="AV1133" s="212">
        <v>5186224</v>
      </c>
      <c r="AW1133" s="212"/>
      <c r="AX1133" s="212"/>
      <c r="AY1133">
        <f>A1133+1999</f>
        <v>2014</v>
      </c>
      <c r="AZ1133" t="str">
        <f>VLOOKUP(B1133,$BF$2:$BJ$75,4)</f>
        <v>Pine Units</v>
      </c>
      <c r="BA1133" t="str">
        <f>VLOOKUP(B1133,$BF$2:$BK$75,2)</f>
        <v>Lillooet</v>
      </c>
      <c r="BB1133" t="str">
        <f>VLOOKUP(B1133,$BF$2:$BK$75,3)</f>
        <v>Lillooet TSA</v>
      </c>
      <c r="BC1133">
        <f>IF(B1133&lt;40,B1133,IF(VLOOKUP(B1133,$BF$2:$BO$75,10,FALSE)="I",40,41))</f>
        <v>22</v>
      </c>
    </row>
    <row r="1134" spans="1:55" ht="15" x14ac:dyDescent="0.25">
      <c r="A1134">
        <v>15</v>
      </c>
      <c r="B1134">
        <v>23</v>
      </c>
      <c r="E1134">
        <v>5911488</v>
      </c>
      <c r="F1134">
        <v>53439616</v>
      </c>
      <c r="I1134">
        <v>4126016</v>
      </c>
      <c r="J1134">
        <v>86592896</v>
      </c>
      <c r="M1134">
        <v>5723600</v>
      </c>
      <c r="N1134">
        <v>79920144</v>
      </c>
      <c r="Q1134">
        <v>6336176</v>
      </c>
      <c r="R1134">
        <v>77410832</v>
      </c>
      <c r="U1134">
        <v>7454448</v>
      </c>
      <c r="V1134">
        <v>67429296</v>
      </c>
      <c r="Y1134">
        <v>2730560</v>
      </c>
      <c r="Z1134">
        <v>79664832</v>
      </c>
      <c r="AC1134">
        <v>2134192</v>
      </c>
      <c r="AD1134">
        <v>84242944</v>
      </c>
      <c r="AG1134">
        <v>2032752</v>
      </c>
      <c r="AH1134">
        <v>75905936</v>
      </c>
      <c r="AK1134" s="151">
        <v>1546240</v>
      </c>
      <c r="AL1134" s="151">
        <v>72353040</v>
      </c>
      <c r="AM1134" s="151"/>
      <c r="AN1134" s="151"/>
      <c r="AO1134" s="212">
        <v>706592</v>
      </c>
      <c r="AP1134" s="212">
        <v>71265856</v>
      </c>
      <c r="AQ1134" s="220">
        <v>471296</v>
      </c>
      <c r="AR1134" s="220">
        <v>71278432</v>
      </c>
      <c r="AS1134" s="212"/>
      <c r="AT1134" s="212"/>
      <c r="AU1134" s="212">
        <v>493456</v>
      </c>
      <c r="AV1134" s="212">
        <v>71214208</v>
      </c>
      <c r="AW1134" s="212"/>
      <c r="AX1134" s="212"/>
      <c r="AY1134">
        <f>A1134+1999</f>
        <v>2014</v>
      </c>
      <c r="AZ1134" t="str">
        <f>VLOOKUP(B1134,$BF$2:$BJ$75,4)</f>
        <v>Pine Units</v>
      </c>
      <c r="BA1134" t="str">
        <f>VLOOKUP(B1134,$BF$2:$BK$75,2)</f>
        <v>Mackenzie</v>
      </c>
      <c r="BB1134" t="str">
        <f>VLOOKUP(B1134,$BF$2:$BK$75,3)</f>
        <v>Mackenzie TSA</v>
      </c>
      <c r="BC1134">
        <f>IF(B1134&lt;40,B1134,IF(VLOOKUP(B1134,$BF$2:$BO$75,10,FALSE)="I",40,41))</f>
        <v>23</v>
      </c>
    </row>
    <row r="1135" spans="1:55" ht="15" x14ac:dyDescent="0.25">
      <c r="A1135">
        <v>15</v>
      </c>
      <c r="B1135">
        <v>24</v>
      </c>
      <c r="E1135">
        <v>3041072</v>
      </c>
      <c r="F1135">
        <v>50479200</v>
      </c>
      <c r="I1135">
        <v>705536</v>
      </c>
      <c r="J1135">
        <v>51267584</v>
      </c>
      <c r="M1135">
        <v>1267536</v>
      </c>
      <c r="N1135">
        <v>48983360</v>
      </c>
      <c r="Q1135">
        <v>1450096</v>
      </c>
      <c r="R1135">
        <v>47174448</v>
      </c>
      <c r="U1135">
        <v>2226928</v>
      </c>
      <c r="V1135">
        <v>39279248</v>
      </c>
      <c r="Y1135">
        <v>2134816</v>
      </c>
      <c r="Z1135">
        <v>32800944</v>
      </c>
      <c r="AC1135">
        <v>1307104</v>
      </c>
      <c r="AD1135">
        <v>22320480</v>
      </c>
      <c r="AG1135">
        <v>135056</v>
      </c>
      <c r="AH1135">
        <v>18147552</v>
      </c>
      <c r="AK1135" s="151">
        <v>43280</v>
      </c>
      <c r="AL1135" s="151">
        <v>17812896</v>
      </c>
      <c r="AM1135" s="151"/>
      <c r="AN1135" s="151"/>
      <c r="AO1135" s="212">
        <v>16208</v>
      </c>
      <c r="AP1135" s="212">
        <v>17849536</v>
      </c>
      <c r="AQ1135" s="220">
        <v>25088</v>
      </c>
      <c r="AR1135" s="220">
        <v>17803376</v>
      </c>
      <c r="AS1135" s="212"/>
      <c r="AT1135" s="212"/>
      <c r="AU1135" s="212">
        <v>26976</v>
      </c>
      <c r="AV1135" s="212">
        <v>17853152</v>
      </c>
      <c r="AW1135" s="212"/>
      <c r="AX1135" s="212"/>
      <c r="AY1135">
        <f>A1135+1999</f>
        <v>2014</v>
      </c>
      <c r="AZ1135" t="str">
        <f>VLOOKUP(B1135,$BF$2:$BJ$75,4)</f>
        <v>Pine Units</v>
      </c>
      <c r="BA1135" t="str">
        <f>VLOOKUP(B1135,$BF$2:$BK$75,2)</f>
        <v>Merritt</v>
      </c>
      <c r="BB1135" t="str">
        <f>VLOOKUP(B1135,$BF$2:$BK$75,3)</f>
        <v>Merritt TSA</v>
      </c>
      <c r="BC1135">
        <f>IF(B1135&lt;40,B1135,IF(VLOOKUP(B1135,$BF$2:$BO$75,10,FALSE)="I",40,41))</f>
        <v>24</v>
      </c>
    </row>
    <row r="1136" spans="1:55" ht="15" x14ac:dyDescent="0.25">
      <c r="A1136">
        <v>15</v>
      </c>
      <c r="B1136">
        <v>25</v>
      </c>
      <c r="E1136">
        <v>0</v>
      </c>
      <c r="F1136">
        <v>0</v>
      </c>
      <c r="I1136">
        <v>1488</v>
      </c>
      <c r="J1136">
        <v>38704</v>
      </c>
      <c r="M1136">
        <v>768</v>
      </c>
      <c r="N1136">
        <v>39248</v>
      </c>
      <c r="Q1136">
        <v>1888</v>
      </c>
      <c r="R1136">
        <v>36112</v>
      </c>
      <c r="U1136">
        <v>10624</v>
      </c>
      <c r="V1136">
        <v>47216</v>
      </c>
      <c r="Y1136">
        <v>3664</v>
      </c>
      <c r="Z1136">
        <v>27136</v>
      </c>
      <c r="AC1136">
        <v>0</v>
      </c>
      <c r="AD1136">
        <v>22160</v>
      </c>
      <c r="AG1136">
        <v>80</v>
      </c>
      <c r="AH1136">
        <v>29648</v>
      </c>
      <c r="AK1136" s="151">
        <v>0</v>
      </c>
      <c r="AL1136" s="151">
        <v>27424</v>
      </c>
      <c r="AM1136" s="151"/>
      <c r="AN1136" s="151"/>
      <c r="AO1136" s="212">
        <v>0</v>
      </c>
      <c r="AP1136" s="212">
        <v>25216</v>
      </c>
      <c r="AQ1136" s="220">
        <v>0</v>
      </c>
      <c r="AR1136" s="220">
        <v>27728</v>
      </c>
      <c r="AS1136" s="212"/>
      <c r="AT1136" s="212"/>
      <c r="AU1136" s="212">
        <v>0</v>
      </c>
      <c r="AV1136" s="212">
        <v>23728</v>
      </c>
      <c r="AW1136" s="212"/>
      <c r="AX1136" s="212"/>
      <c r="AY1136">
        <f>A1136+1999</f>
        <v>2014</v>
      </c>
      <c r="AZ1136" t="str">
        <f>VLOOKUP(B1136,$BF$2:$BJ$75,4)</f>
        <v>Non-pine Units</v>
      </c>
      <c r="BA1136" t="str">
        <f>VLOOKUP(B1136,$BF$2:$BK$75,2)</f>
        <v>MidCoast</v>
      </c>
      <c r="BB1136" t="str">
        <f>VLOOKUP(B1136,$BF$2:$BK$75,3)</f>
        <v>Mid Coast TSA</v>
      </c>
      <c r="BC1136">
        <f>IF(B1136&lt;40,B1136,IF(VLOOKUP(B1136,$BF$2:$BO$75,10,FALSE)="I",40,41))</f>
        <v>25</v>
      </c>
    </row>
    <row r="1137" spans="1:55" ht="15" x14ac:dyDescent="0.25">
      <c r="A1137">
        <v>15</v>
      </c>
      <c r="B1137">
        <v>26</v>
      </c>
      <c r="E1137">
        <v>2419520</v>
      </c>
      <c r="F1137">
        <v>42699824</v>
      </c>
      <c r="I1137">
        <v>162144</v>
      </c>
      <c r="J1137">
        <v>46460752</v>
      </c>
      <c r="M1137">
        <v>378192</v>
      </c>
      <c r="N1137">
        <v>43947568</v>
      </c>
      <c r="Q1137">
        <v>506544</v>
      </c>
      <c r="R1137">
        <v>41154848</v>
      </c>
      <c r="U1137">
        <v>490944</v>
      </c>
      <c r="V1137">
        <v>39274960</v>
      </c>
      <c r="Y1137">
        <v>786768</v>
      </c>
      <c r="Z1137">
        <v>36415440</v>
      </c>
      <c r="AC1137">
        <v>707408</v>
      </c>
      <c r="AD1137">
        <v>35107536</v>
      </c>
      <c r="AG1137">
        <v>624016</v>
      </c>
      <c r="AH1137">
        <v>34378880</v>
      </c>
      <c r="AK1137" s="151">
        <v>456688</v>
      </c>
      <c r="AL1137" s="151">
        <v>33043840</v>
      </c>
      <c r="AM1137" s="151"/>
      <c r="AN1137" s="151"/>
      <c r="AO1137" s="212">
        <v>82512</v>
      </c>
      <c r="AP1137" s="212">
        <v>32273168</v>
      </c>
      <c r="AQ1137" s="220">
        <v>37104</v>
      </c>
      <c r="AR1137" s="220">
        <v>32217408</v>
      </c>
      <c r="AS1137" s="212"/>
      <c r="AT1137" s="212"/>
      <c r="AU1137" s="212">
        <v>40256</v>
      </c>
      <c r="AV1137" s="212">
        <v>32152704</v>
      </c>
      <c r="AW1137" s="212"/>
      <c r="AX1137" s="212"/>
      <c r="AY1137">
        <f>A1137+1999</f>
        <v>2014</v>
      </c>
      <c r="AZ1137" t="str">
        <f>VLOOKUP(B1137,$BF$2:$BJ$75,4)</f>
        <v>Pine Units</v>
      </c>
      <c r="BA1137" t="str">
        <f>VLOOKUP(B1137,$BF$2:$BK$75,2)</f>
        <v>Morice</v>
      </c>
      <c r="BB1137" t="str">
        <f>VLOOKUP(B1137,$BF$2:$BK$75,3)</f>
        <v>Morice TSA</v>
      </c>
      <c r="BC1137">
        <f>IF(B1137&lt;40,B1137,IF(VLOOKUP(B1137,$BF$2:$BO$75,10,FALSE)="I",40,41))</f>
        <v>26</v>
      </c>
    </row>
    <row r="1138" spans="1:55" ht="15" x14ac:dyDescent="0.25">
      <c r="A1138">
        <v>15</v>
      </c>
      <c r="B1138">
        <v>27</v>
      </c>
      <c r="E1138">
        <v>105264</v>
      </c>
      <c r="F1138">
        <v>369376</v>
      </c>
      <c r="I1138">
        <v>92944</v>
      </c>
      <c r="J1138">
        <v>432944</v>
      </c>
      <c r="M1138">
        <v>82576</v>
      </c>
      <c r="N1138">
        <v>226720</v>
      </c>
      <c r="Q1138">
        <v>61888</v>
      </c>
      <c r="R1138">
        <v>148000</v>
      </c>
      <c r="U1138">
        <v>48144</v>
      </c>
      <c r="V1138">
        <v>120720</v>
      </c>
      <c r="Y1138">
        <v>54400</v>
      </c>
      <c r="Z1138">
        <v>98880</v>
      </c>
      <c r="AC1138">
        <v>13376</v>
      </c>
      <c r="AD1138">
        <v>29024</v>
      </c>
      <c r="AG1138">
        <v>8000</v>
      </c>
      <c r="AH1138">
        <v>18000</v>
      </c>
      <c r="AK1138" s="151">
        <v>912</v>
      </c>
      <c r="AL1138" s="151">
        <v>7248</v>
      </c>
      <c r="AM1138" s="151"/>
      <c r="AN1138" s="151"/>
      <c r="AO1138" s="212">
        <v>1536</v>
      </c>
      <c r="AP1138" s="212">
        <v>9552</v>
      </c>
      <c r="AQ1138" s="220">
        <v>0</v>
      </c>
      <c r="AR1138" s="220">
        <v>7808</v>
      </c>
      <c r="AS1138" s="212"/>
      <c r="AT1138" s="212"/>
      <c r="AU1138" s="212">
        <v>0</v>
      </c>
      <c r="AV1138" s="212">
        <v>7152</v>
      </c>
      <c r="AW1138" s="212"/>
      <c r="AX1138" s="212"/>
      <c r="AY1138">
        <f>A1138+1999</f>
        <v>2014</v>
      </c>
      <c r="AZ1138" t="str">
        <f>VLOOKUP(B1138,$BF$2:$BJ$75,4)</f>
        <v>Non-pine Units</v>
      </c>
      <c r="BA1138" t="str">
        <f>VLOOKUP(B1138,$BF$2:$BK$75,2)</f>
        <v>Nass</v>
      </c>
      <c r="BB1138" t="str">
        <f>VLOOKUP(B1138,$BF$2:$BK$75,3)</f>
        <v>Nass TSA</v>
      </c>
      <c r="BC1138">
        <f>IF(B1138&lt;40,B1138,IF(VLOOKUP(B1138,$BF$2:$BO$75,10,FALSE)="I",40,41))</f>
        <v>27</v>
      </c>
    </row>
    <row r="1139" spans="1:55" ht="15" x14ac:dyDescent="0.25">
      <c r="A1139">
        <v>15</v>
      </c>
      <c r="B1139">
        <v>28</v>
      </c>
      <c r="E1139">
        <v>0</v>
      </c>
      <c r="F1139">
        <v>0</v>
      </c>
      <c r="I1139">
        <v>0</v>
      </c>
      <c r="J1139">
        <v>0</v>
      </c>
      <c r="M1139">
        <v>0</v>
      </c>
      <c r="N1139">
        <v>0</v>
      </c>
      <c r="Q1139">
        <v>0</v>
      </c>
      <c r="R1139">
        <v>0</v>
      </c>
      <c r="U1139">
        <v>0</v>
      </c>
      <c r="V1139">
        <v>0</v>
      </c>
      <c r="Y1139">
        <v>0</v>
      </c>
      <c r="Z1139">
        <v>0</v>
      </c>
      <c r="AC1139">
        <v>0</v>
      </c>
      <c r="AD1139">
        <v>0</v>
      </c>
      <c r="AG1139">
        <v>0</v>
      </c>
      <c r="AH1139">
        <v>0</v>
      </c>
      <c r="AK1139" s="151">
        <v>32</v>
      </c>
      <c r="AL1139" s="151">
        <v>32</v>
      </c>
      <c r="AM1139" s="151"/>
      <c r="AN1139" s="151"/>
      <c r="AO1139" s="212">
        <v>0</v>
      </c>
      <c r="AP1139" s="212">
        <v>0</v>
      </c>
      <c r="AQ1139" s="220">
        <v>0</v>
      </c>
      <c r="AR1139" s="220">
        <v>0</v>
      </c>
      <c r="AS1139" s="212"/>
      <c r="AT1139" s="212"/>
      <c r="AU1139" s="212">
        <v>0</v>
      </c>
      <c r="AV1139" s="212">
        <v>0</v>
      </c>
      <c r="AW1139" s="212"/>
      <c r="AX1139" s="212"/>
      <c r="AY1139">
        <f>A1139+1999</f>
        <v>2014</v>
      </c>
      <c r="AZ1139" t="str">
        <f>VLOOKUP(B1139,$BF$2:$BJ$75,4)</f>
        <v>Non-pine Units</v>
      </c>
      <c r="BA1139" t="str">
        <f>VLOOKUP(B1139,$BF$2:$BK$75,2)</f>
        <v>NorthCoast</v>
      </c>
      <c r="BB1139" t="str">
        <f>VLOOKUP(B1139,$BF$2:$BK$75,3)</f>
        <v>North Coast TSA</v>
      </c>
      <c r="BC1139">
        <f>IF(B1139&lt;40,B1139,IF(VLOOKUP(B1139,$BF$2:$BO$75,10,FALSE)="I",40,41))</f>
        <v>28</v>
      </c>
    </row>
    <row r="1140" spans="1:55" ht="15" x14ac:dyDescent="0.25">
      <c r="A1140">
        <v>15</v>
      </c>
      <c r="B1140">
        <v>29</v>
      </c>
      <c r="E1140">
        <v>3175872</v>
      </c>
      <c r="F1140">
        <v>40915040</v>
      </c>
      <c r="I1140">
        <v>968608</v>
      </c>
      <c r="J1140">
        <v>43314224</v>
      </c>
      <c r="M1140">
        <v>1710832</v>
      </c>
      <c r="N1140">
        <v>40013856</v>
      </c>
      <c r="Q1140">
        <v>2354336</v>
      </c>
      <c r="R1140">
        <v>37380528</v>
      </c>
      <c r="U1140">
        <v>2985712</v>
      </c>
      <c r="V1140">
        <v>30160064</v>
      </c>
      <c r="Y1140">
        <v>3553568</v>
      </c>
      <c r="Z1140">
        <v>24664144</v>
      </c>
      <c r="AC1140">
        <v>1277632</v>
      </c>
      <c r="AD1140">
        <v>13631824</v>
      </c>
      <c r="AG1140">
        <v>447792</v>
      </c>
      <c r="AH1140">
        <v>10729600</v>
      </c>
      <c r="AK1140" s="151">
        <v>264416</v>
      </c>
      <c r="AL1140" s="151">
        <v>10299680</v>
      </c>
      <c r="AM1140" s="151"/>
      <c r="AN1140" s="151"/>
      <c r="AO1140" s="212">
        <v>115120</v>
      </c>
      <c r="AP1140" s="212">
        <v>9990288</v>
      </c>
      <c r="AQ1140" s="220">
        <v>46592</v>
      </c>
      <c r="AR1140" s="220">
        <v>9936976</v>
      </c>
      <c r="AS1140" s="212"/>
      <c r="AT1140" s="212"/>
      <c r="AU1140" s="212">
        <v>53936</v>
      </c>
      <c r="AV1140" s="212">
        <v>9973536</v>
      </c>
      <c r="AW1140" s="212"/>
      <c r="AX1140" s="212"/>
      <c r="AY1140">
        <f>A1140+1999</f>
        <v>2014</v>
      </c>
      <c r="AZ1140" t="str">
        <f>VLOOKUP(B1140,$BF$2:$BJ$75,4)</f>
        <v>Pine Units</v>
      </c>
      <c r="BA1140" t="str">
        <f>VLOOKUP(B1140,$BF$2:$BK$75,2)</f>
        <v>Okanagan</v>
      </c>
      <c r="BB1140" t="str">
        <f>VLOOKUP(B1140,$BF$2:$BK$75,3)</f>
        <v>Okanagan TSA</v>
      </c>
      <c r="BC1140">
        <f>IF(B1140&lt;40,B1140,IF(VLOOKUP(B1140,$BF$2:$BO$75,10,FALSE)="I",40,41))</f>
        <v>29</v>
      </c>
    </row>
    <row r="1141" spans="1:55" ht="15" x14ac:dyDescent="0.25">
      <c r="A1141">
        <v>15</v>
      </c>
      <c r="B1141">
        <v>30</v>
      </c>
      <c r="E1141">
        <v>1839584</v>
      </c>
      <c r="F1141">
        <v>67376784</v>
      </c>
      <c r="I1141">
        <v>119424</v>
      </c>
      <c r="J1141">
        <v>59966672</v>
      </c>
      <c r="M1141">
        <v>157776</v>
      </c>
      <c r="N1141">
        <v>55891376</v>
      </c>
      <c r="Q1141">
        <v>230272</v>
      </c>
      <c r="R1141">
        <v>53635552</v>
      </c>
      <c r="U1141">
        <v>369008</v>
      </c>
      <c r="V1141">
        <v>48354912</v>
      </c>
      <c r="Y1141">
        <v>253920</v>
      </c>
      <c r="Z1141">
        <v>47984528</v>
      </c>
      <c r="AC1141">
        <v>48112</v>
      </c>
      <c r="AD1141">
        <v>49406672</v>
      </c>
      <c r="AG1141">
        <v>17824</v>
      </c>
      <c r="AH1141">
        <v>49119040</v>
      </c>
      <c r="AK1141" s="151">
        <v>5872</v>
      </c>
      <c r="AL1141" s="151">
        <v>49175840</v>
      </c>
      <c r="AM1141" s="151"/>
      <c r="AN1141" s="151"/>
      <c r="AO1141" s="212">
        <v>1200</v>
      </c>
      <c r="AP1141" s="212">
        <v>49276368</v>
      </c>
      <c r="AQ1141" s="220">
        <v>2640</v>
      </c>
      <c r="AR1141" s="220">
        <v>49331056</v>
      </c>
      <c r="AS1141" s="212"/>
      <c r="AT1141" s="212"/>
      <c r="AU1141" s="212">
        <v>3168</v>
      </c>
      <c r="AV1141" s="212">
        <v>49285536</v>
      </c>
      <c r="AW1141" s="212"/>
      <c r="AX1141" s="212"/>
      <c r="AY1141">
        <f>A1141+1999</f>
        <v>2014</v>
      </c>
      <c r="AZ1141" t="str">
        <f>VLOOKUP(B1141,$BF$2:$BJ$75,4)</f>
        <v>Pine Units</v>
      </c>
      <c r="BA1141" t="str">
        <f>VLOOKUP(B1141,$BF$2:$BK$75,2)</f>
        <v>PrinceGeorge</v>
      </c>
      <c r="BB1141" t="str">
        <f>VLOOKUP(B1141,$BF$2:$BK$75,3)</f>
        <v>Prince George Forest District</v>
      </c>
      <c r="BC1141">
        <f>IF(B1141&lt;40,B1141,IF(VLOOKUP(B1141,$BF$2:$BO$75,10,FALSE)="I",40,41))</f>
        <v>30</v>
      </c>
    </row>
    <row r="1142" spans="1:55" ht="15" x14ac:dyDescent="0.25">
      <c r="A1142">
        <v>15</v>
      </c>
      <c r="B1142">
        <v>31</v>
      </c>
      <c r="E1142">
        <v>0</v>
      </c>
      <c r="F1142">
        <v>0</v>
      </c>
      <c r="I1142">
        <v>0</v>
      </c>
      <c r="J1142">
        <v>0</v>
      </c>
      <c r="M1142">
        <v>0</v>
      </c>
      <c r="N1142">
        <v>0</v>
      </c>
      <c r="Q1142">
        <v>0</v>
      </c>
      <c r="R1142">
        <v>0</v>
      </c>
      <c r="U1142">
        <v>0</v>
      </c>
      <c r="V1142">
        <v>0</v>
      </c>
      <c r="Y1142">
        <v>0</v>
      </c>
      <c r="Z1142">
        <v>0</v>
      </c>
      <c r="AC1142">
        <v>0</v>
      </c>
      <c r="AD1142">
        <v>0</v>
      </c>
      <c r="AG1142">
        <v>0</v>
      </c>
      <c r="AH1142">
        <v>0</v>
      </c>
      <c r="AK1142" s="151">
        <v>0</v>
      </c>
      <c r="AL1142" s="151">
        <v>0</v>
      </c>
      <c r="AM1142" s="151"/>
      <c r="AN1142" s="151"/>
      <c r="AO1142" s="212">
        <v>0</v>
      </c>
      <c r="AP1142" s="212">
        <v>0</v>
      </c>
      <c r="AQ1142" s="220">
        <v>0</v>
      </c>
      <c r="AR1142" s="220">
        <v>0</v>
      </c>
      <c r="AS1142" s="212"/>
      <c r="AT1142" s="212"/>
      <c r="AU1142" s="212">
        <v>0</v>
      </c>
      <c r="AV1142" s="212">
        <v>0</v>
      </c>
      <c r="AW1142" s="212"/>
      <c r="AX1142" s="212"/>
      <c r="AY1142">
        <f>A1142+1999</f>
        <v>2014</v>
      </c>
      <c r="AZ1142" t="str">
        <f>VLOOKUP(B1142,$BF$2:$BJ$75,4)</f>
        <v>Non-pine Units</v>
      </c>
      <c r="BA1142" t="str">
        <f>VLOOKUP(B1142,$BF$2:$BK$75,2)</f>
        <v>QueenCharlotte</v>
      </c>
      <c r="BB1142" t="str">
        <f>VLOOKUP(B1142,$BF$2:$BK$75,3)</f>
        <v>Queen Charlotte TSA</v>
      </c>
      <c r="BC1142">
        <f>IF(B1142&lt;40,B1142,IF(VLOOKUP(B1142,$BF$2:$BO$75,10,FALSE)="I",40,41))</f>
        <v>31</v>
      </c>
    </row>
    <row r="1143" spans="1:55" ht="15" x14ac:dyDescent="0.25">
      <c r="A1143">
        <v>15</v>
      </c>
      <c r="B1143">
        <v>32</v>
      </c>
      <c r="E1143">
        <v>1072960</v>
      </c>
      <c r="F1143">
        <v>101363824</v>
      </c>
      <c r="I1143">
        <v>20432</v>
      </c>
      <c r="J1143">
        <v>92047744</v>
      </c>
      <c r="M1143">
        <v>24720</v>
      </c>
      <c r="N1143">
        <v>91374160</v>
      </c>
      <c r="Q1143">
        <v>33344</v>
      </c>
      <c r="R1143">
        <v>91336000</v>
      </c>
      <c r="U1143">
        <v>30160</v>
      </c>
      <c r="V1143">
        <v>89787968</v>
      </c>
      <c r="Y1143">
        <v>37792</v>
      </c>
      <c r="Z1143">
        <v>89796032</v>
      </c>
      <c r="AC1143">
        <v>1360</v>
      </c>
      <c r="AD1143">
        <v>89752864</v>
      </c>
      <c r="AG1143">
        <v>544</v>
      </c>
      <c r="AH1143">
        <v>89678528</v>
      </c>
      <c r="AK1143" s="151">
        <v>208</v>
      </c>
      <c r="AL1143" s="151">
        <v>89689552</v>
      </c>
      <c r="AM1143" s="151"/>
      <c r="AN1143" s="151"/>
      <c r="AO1143" s="212">
        <v>144</v>
      </c>
      <c r="AP1143" s="212">
        <v>89853248</v>
      </c>
      <c r="AQ1143" s="220">
        <v>0</v>
      </c>
      <c r="AR1143" s="220">
        <v>89940736</v>
      </c>
      <c r="AS1143" s="212"/>
      <c r="AT1143" s="212"/>
      <c r="AU1143" s="212">
        <v>0</v>
      </c>
      <c r="AV1143" s="212">
        <v>89791824</v>
      </c>
      <c r="AW1143" s="212"/>
      <c r="AX1143" s="212"/>
      <c r="AY1143">
        <f>A1143+1999</f>
        <v>2014</v>
      </c>
      <c r="AZ1143" t="str">
        <f>VLOOKUP(B1143,$BF$2:$BJ$75,4)</f>
        <v>Pine Units</v>
      </c>
      <c r="BA1143" t="str">
        <f>VLOOKUP(B1143,$BF$2:$BK$75,2)</f>
        <v>Quesnel</v>
      </c>
      <c r="BB1143" t="str">
        <f>VLOOKUP(B1143,$BF$2:$BK$75,3)</f>
        <v>Quesnel TSA</v>
      </c>
      <c r="BC1143">
        <f>IF(B1143&lt;40,B1143,IF(VLOOKUP(B1143,$BF$2:$BO$75,10,FALSE)="I",40,41))</f>
        <v>32</v>
      </c>
    </row>
    <row r="1144" spans="1:55" ht="15" x14ac:dyDescent="0.25">
      <c r="A1144">
        <v>15</v>
      </c>
      <c r="B1144">
        <v>33</v>
      </c>
      <c r="E1144">
        <v>14096</v>
      </c>
      <c r="F1144">
        <v>49504</v>
      </c>
      <c r="I1144">
        <v>9312</v>
      </c>
      <c r="J1144">
        <v>134080</v>
      </c>
      <c r="M1144">
        <v>15824</v>
      </c>
      <c r="N1144">
        <v>112784</v>
      </c>
      <c r="Q1144">
        <v>17904</v>
      </c>
      <c r="R1144">
        <v>102464</v>
      </c>
      <c r="U1144">
        <v>12976</v>
      </c>
      <c r="V1144">
        <v>86144</v>
      </c>
      <c r="Y1144">
        <v>15568</v>
      </c>
      <c r="Z1144">
        <v>61872</v>
      </c>
      <c r="AC1144">
        <v>2192</v>
      </c>
      <c r="AD1144">
        <v>21424</v>
      </c>
      <c r="AG1144">
        <v>1424</v>
      </c>
      <c r="AH1144">
        <v>15888</v>
      </c>
      <c r="AK1144" s="151">
        <v>576</v>
      </c>
      <c r="AL1144" s="151">
        <v>11568</v>
      </c>
      <c r="AM1144" s="151"/>
      <c r="AN1144" s="151"/>
      <c r="AO1144" s="212">
        <v>352</v>
      </c>
      <c r="AP1144" s="212">
        <v>12768</v>
      </c>
      <c r="AQ1144" s="220">
        <v>224</v>
      </c>
      <c r="AR1144" s="220">
        <v>11136</v>
      </c>
      <c r="AS1144" s="212"/>
      <c r="AT1144" s="212"/>
      <c r="AU1144" s="212">
        <v>128</v>
      </c>
      <c r="AV1144" s="212">
        <v>12176</v>
      </c>
      <c r="AW1144" s="212"/>
      <c r="AX1144" s="212"/>
      <c r="AY1144">
        <f>A1144+1999</f>
        <v>2014</v>
      </c>
      <c r="AZ1144" t="str">
        <f>VLOOKUP(B1144,$BF$2:$BJ$75,4)</f>
        <v>Non-pine Units</v>
      </c>
      <c r="BA1144" t="str">
        <f>VLOOKUP(B1144,$BF$2:$BK$75,2)</f>
        <v>Revelstoke</v>
      </c>
      <c r="BB1144" t="str">
        <f>VLOOKUP(B1144,$BF$2:$BK$75,3)</f>
        <v>Revelstoke TSA</v>
      </c>
      <c r="BC1144">
        <f>IF(B1144&lt;40,B1144,IF(VLOOKUP(B1144,$BF$2:$BO$75,10,FALSE)="I",40,41))</f>
        <v>33</v>
      </c>
    </row>
    <row r="1145" spans="1:55" ht="15" x14ac:dyDescent="0.25">
      <c r="A1145">
        <v>15</v>
      </c>
      <c r="B1145">
        <v>34</v>
      </c>
      <c r="E1145">
        <v>311840</v>
      </c>
      <c r="F1145">
        <v>4605840</v>
      </c>
      <c r="I1145">
        <v>80784</v>
      </c>
      <c r="J1145">
        <v>4938496</v>
      </c>
      <c r="M1145">
        <v>174080</v>
      </c>
      <c r="N1145">
        <v>4517792</v>
      </c>
      <c r="Q1145">
        <v>190880</v>
      </c>
      <c r="R1145">
        <v>4226992</v>
      </c>
      <c r="U1145">
        <v>218960</v>
      </c>
      <c r="V1145">
        <v>3721904</v>
      </c>
      <c r="Y1145">
        <v>225440</v>
      </c>
      <c r="Z1145">
        <v>3371264</v>
      </c>
      <c r="AC1145">
        <v>83360</v>
      </c>
      <c r="AD1145">
        <v>2762816</v>
      </c>
      <c r="AG1145">
        <v>106448</v>
      </c>
      <c r="AH1145">
        <v>3073744</v>
      </c>
      <c r="AK1145" s="151">
        <v>62944</v>
      </c>
      <c r="AL1145" s="151">
        <v>2894816</v>
      </c>
      <c r="AM1145" s="151"/>
      <c r="AN1145" s="151"/>
      <c r="AO1145" s="212">
        <v>30176</v>
      </c>
      <c r="AP1145" s="212">
        <v>2830096</v>
      </c>
      <c r="AQ1145" s="220">
        <v>53424</v>
      </c>
      <c r="AR1145" s="220">
        <v>2843376</v>
      </c>
      <c r="AS1145" s="212"/>
      <c r="AT1145" s="212"/>
      <c r="AU1145" s="212">
        <v>68448</v>
      </c>
      <c r="AV1145" s="212">
        <v>2923840</v>
      </c>
      <c r="AW1145" s="212"/>
      <c r="AX1145" s="212"/>
      <c r="AY1145">
        <f>A1145+1999</f>
        <v>2014</v>
      </c>
      <c r="AZ1145" t="str">
        <f>VLOOKUP(B1145,$BF$2:$BJ$75,4)</f>
        <v>Pine Units</v>
      </c>
      <c r="BA1145" t="str">
        <f>VLOOKUP(B1145,$BF$2:$BK$75,2)</f>
        <v>RobsonValley</v>
      </c>
      <c r="BB1145" t="str">
        <f>VLOOKUP(B1145,$BF$2:$BK$75,3)</f>
        <v>Robson Valley TSA</v>
      </c>
      <c r="BC1145">
        <f>IF(B1145&lt;40,B1145,IF(VLOOKUP(B1145,$BF$2:$BO$75,10,FALSE)="I",40,41))</f>
        <v>34</v>
      </c>
    </row>
    <row r="1146" spans="1:55" ht="15" x14ac:dyDescent="0.25">
      <c r="A1146">
        <v>15</v>
      </c>
      <c r="B1146">
        <v>35</v>
      </c>
      <c r="E1146">
        <v>3184</v>
      </c>
      <c r="F1146">
        <v>49024</v>
      </c>
      <c r="I1146">
        <v>19200</v>
      </c>
      <c r="J1146">
        <v>466176</v>
      </c>
      <c r="M1146">
        <v>14224</v>
      </c>
      <c r="N1146">
        <v>506928</v>
      </c>
      <c r="Q1146">
        <v>22912</v>
      </c>
      <c r="R1146">
        <v>474848</v>
      </c>
      <c r="U1146">
        <v>29504</v>
      </c>
      <c r="V1146">
        <v>416080</v>
      </c>
      <c r="Y1146">
        <v>25232</v>
      </c>
      <c r="Z1146">
        <v>396016</v>
      </c>
      <c r="AC1146">
        <v>10272</v>
      </c>
      <c r="AD1146">
        <v>315264</v>
      </c>
      <c r="AG1146">
        <v>6960</v>
      </c>
      <c r="AH1146">
        <v>303856</v>
      </c>
      <c r="AK1146" s="151">
        <v>6576</v>
      </c>
      <c r="AL1146" s="151">
        <v>293840</v>
      </c>
      <c r="AM1146" s="151"/>
      <c r="AN1146" s="151"/>
      <c r="AO1146" s="212">
        <v>1008</v>
      </c>
      <c r="AP1146" s="212">
        <v>288160</v>
      </c>
      <c r="AQ1146" s="220">
        <v>672</v>
      </c>
      <c r="AR1146" s="220">
        <v>285936</v>
      </c>
      <c r="AS1146" s="212"/>
      <c r="AT1146" s="212"/>
      <c r="AU1146" s="212">
        <v>1088</v>
      </c>
      <c r="AV1146" s="212">
        <v>291520</v>
      </c>
      <c r="AW1146" s="212"/>
      <c r="AX1146" s="212"/>
      <c r="AY1146">
        <f>A1146+1999</f>
        <v>2014</v>
      </c>
      <c r="AZ1146" t="str">
        <f>VLOOKUP(B1146,$BF$2:$BJ$75,4)</f>
        <v>Non-pine Units</v>
      </c>
      <c r="BA1146" t="str">
        <f>VLOOKUP(B1146,$BF$2:$BK$75,2)</f>
        <v>Soo</v>
      </c>
      <c r="BB1146" t="str">
        <f>VLOOKUP(B1146,$BF$2:$BK$75,3)</f>
        <v>Soo TSA</v>
      </c>
      <c r="BC1146">
        <f>IF(B1146&lt;40,B1146,IF(VLOOKUP(B1146,$BF$2:$BO$75,10,FALSE)="I",40,41))</f>
        <v>35</v>
      </c>
    </row>
    <row r="1147" spans="1:55" ht="15" x14ac:dyDescent="0.25">
      <c r="A1147">
        <v>15</v>
      </c>
      <c r="B1147">
        <v>36</v>
      </c>
      <c r="E1147">
        <v>0</v>
      </c>
      <c r="F1147">
        <v>0</v>
      </c>
      <c r="I1147">
        <v>0</v>
      </c>
      <c r="J1147">
        <v>0</v>
      </c>
      <c r="M1147">
        <v>0</v>
      </c>
      <c r="N1147">
        <v>0</v>
      </c>
      <c r="Q1147">
        <v>0</v>
      </c>
      <c r="R1147">
        <v>0</v>
      </c>
      <c r="U1147">
        <v>0</v>
      </c>
      <c r="V1147">
        <v>0</v>
      </c>
      <c r="Y1147">
        <v>0</v>
      </c>
      <c r="Z1147">
        <v>512</v>
      </c>
      <c r="AC1147">
        <v>0</v>
      </c>
      <c r="AD1147">
        <v>0</v>
      </c>
      <c r="AG1147">
        <v>0</v>
      </c>
      <c r="AH1147">
        <v>0</v>
      </c>
      <c r="AK1147" s="151">
        <v>0</v>
      </c>
      <c r="AL1147" s="151">
        <v>64</v>
      </c>
      <c r="AM1147" s="151"/>
      <c r="AN1147" s="151"/>
      <c r="AO1147" s="212">
        <v>0</v>
      </c>
      <c r="AP1147" s="212">
        <v>0</v>
      </c>
      <c r="AQ1147" s="220">
        <v>0</v>
      </c>
      <c r="AR1147" s="220">
        <v>0</v>
      </c>
      <c r="AS1147" s="212"/>
      <c r="AT1147" s="212"/>
      <c r="AU1147" s="212">
        <v>0</v>
      </c>
      <c r="AV1147" s="212">
        <v>0</v>
      </c>
      <c r="AW1147" s="212"/>
      <c r="AX1147" s="212"/>
      <c r="AY1147">
        <f>A1147+1999</f>
        <v>2014</v>
      </c>
      <c r="AZ1147" t="str">
        <f>VLOOKUP(B1147,$BF$2:$BJ$75,4)</f>
        <v>Non-pine Units</v>
      </c>
      <c r="BA1147" t="str">
        <f>VLOOKUP(B1147,$BF$2:$BK$75,2)</f>
        <v>Strathcona</v>
      </c>
      <c r="BB1147" t="str">
        <f>VLOOKUP(B1147,$BF$2:$BK$75,3)</f>
        <v>Strathcona TSA</v>
      </c>
      <c r="BC1147">
        <f>IF(B1147&lt;40,B1147,IF(VLOOKUP(B1147,$BF$2:$BO$75,10,FALSE)="I",40,41))</f>
        <v>36</v>
      </c>
    </row>
    <row r="1148" spans="1:55" ht="15" x14ac:dyDescent="0.25">
      <c r="A1148">
        <v>15</v>
      </c>
      <c r="B1148">
        <v>37</v>
      </c>
      <c r="E1148">
        <v>0</v>
      </c>
      <c r="F1148">
        <v>0</v>
      </c>
      <c r="I1148">
        <v>2128</v>
      </c>
      <c r="J1148">
        <v>9792</v>
      </c>
      <c r="M1148">
        <v>1936</v>
      </c>
      <c r="N1148">
        <v>14928</v>
      </c>
      <c r="Q1148">
        <v>3632</v>
      </c>
      <c r="R1148">
        <v>14576</v>
      </c>
      <c r="U1148">
        <v>6192</v>
      </c>
      <c r="V1148">
        <v>17888</v>
      </c>
      <c r="Y1148">
        <v>3200</v>
      </c>
      <c r="Z1148">
        <v>9808</v>
      </c>
      <c r="AC1148">
        <v>912</v>
      </c>
      <c r="AD1148">
        <v>3760</v>
      </c>
      <c r="AG1148">
        <v>1344</v>
      </c>
      <c r="AH1148">
        <v>3920</v>
      </c>
      <c r="AK1148" s="151">
        <v>752</v>
      </c>
      <c r="AL1148" s="151">
        <v>3056</v>
      </c>
      <c r="AM1148" s="151"/>
      <c r="AN1148" s="151"/>
      <c r="AO1148" s="212">
        <v>144</v>
      </c>
      <c r="AP1148" s="212">
        <v>1312</v>
      </c>
      <c r="AQ1148" s="220">
        <v>0</v>
      </c>
      <c r="AR1148" s="220">
        <v>1136</v>
      </c>
      <c r="AS1148" s="212"/>
      <c r="AT1148" s="212"/>
      <c r="AU1148" s="212">
        <v>0</v>
      </c>
      <c r="AV1148" s="212">
        <v>1120</v>
      </c>
      <c r="AW1148" s="212"/>
      <c r="AX1148" s="212"/>
      <c r="AY1148">
        <f>A1148+1999</f>
        <v>2014</v>
      </c>
      <c r="AZ1148" t="str">
        <f>VLOOKUP(B1148,$BF$2:$BJ$75,4)</f>
        <v>Non-pine Units</v>
      </c>
      <c r="BA1148" t="str">
        <f>VLOOKUP(B1148,$BF$2:$BK$75,2)</f>
        <v>SunshineCoast</v>
      </c>
      <c r="BB1148" t="str">
        <f>VLOOKUP(B1148,$BF$2:$BK$75,3)</f>
        <v>Sunshine Coast TSA</v>
      </c>
      <c r="BC1148">
        <f>IF(B1148&lt;40,B1148,IF(VLOOKUP(B1148,$BF$2:$BO$75,10,FALSE)="I",40,41))</f>
        <v>37</v>
      </c>
    </row>
    <row r="1149" spans="1:55" ht="15" x14ac:dyDescent="0.25">
      <c r="A1149">
        <v>15</v>
      </c>
      <c r="B1149">
        <v>38</v>
      </c>
      <c r="E1149">
        <v>1437968</v>
      </c>
      <c r="F1149">
        <v>87729616</v>
      </c>
      <c r="I1149">
        <v>30224</v>
      </c>
      <c r="J1149">
        <v>79305072</v>
      </c>
      <c r="M1149">
        <v>54352</v>
      </c>
      <c r="N1149">
        <v>75449584</v>
      </c>
      <c r="Q1149">
        <v>82960</v>
      </c>
      <c r="R1149">
        <v>74626304</v>
      </c>
      <c r="U1149">
        <v>53696</v>
      </c>
      <c r="V1149">
        <v>70540864</v>
      </c>
      <c r="Y1149">
        <v>30928</v>
      </c>
      <c r="Z1149">
        <v>71004720</v>
      </c>
      <c r="AC1149">
        <v>1776</v>
      </c>
      <c r="AD1149">
        <v>71625600</v>
      </c>
      <c r="AG1149">
        <v>2016</v>
      </c>
      <c r="AH1149">
        <v>71338688</v>
      </c>
      <c r="AK1149" s="151">
        <v>3184</v>
      </c>
      <c r="AL1149" s="151">
        <v>71372160</v>
      </c>
      <c r="AM1149" s="151"/>
      <c r="AN1149" s="151"/>
      <c r="AO1149" s="212">
        <v>5616</v>
      </c>
      <c r="AP1149" s="212">
        <v>71288080</v>
      </c>
      <c r="AQ1149" s="220">
        <v>1632</v>
      </c>
      <c r="AR1149" s="220">
        <v>71270096</v>
      </c>
      <c r="AS1149" s="212"/>
      <c r="AT1149" s="212"/>
      <c r="AU1149" s="212">
        <v>2320</v>
      </c>
      <c r="AV1149" s="212">
        <v>71251040</v>
      </c>
      <c r="AW1149" s="212"/>
      <c r="AX1149" s="212"/>
      <c r="AY1149">
        <f>A1149+1999</f>
        <v>2014</v>
      </c>
      <c r="AZ1149" t="str">
        <f>VLOOKUP(B1149,$BF$2:$BJ$75,4)</f>
        <v>Pine Units</v>
      </c>
      <c r="BA1149" t="str">
        <f>VLOOKUP(B1149,$BF$2:$BK$75,2)</f>
        <v>Vanderhoof</v>
      </c>
      <c r="BB1149" t="str">
        <f>VLOOKUP(B1149,$BF$2:$BK$75,3)</f>
        <v>Vanderhoof Forest District</v>
      </c>
      <c r="BC1149">
        <f>IF(B1149&lt;40,B1149,IF(VLOOKUP(B1149,$BF$2:$BO$75,10,FALSE)="I",40,41))</f>
        <v>38</v>
      </c>
    </row>
    <row r="1150" spans="1:55" ht="15" x14ac:dyDescent="0.25">
      <c r="A1150">
        <v>15</v>
      </c>
      <c r="B1150">
        <v>39</v>
      </c>
      <c r="E1150">
        <v>3411472</v>
      </c>
      <c r="F1150">
        <v>120957424</v>
      </c>
      <c r="I1150">
        <v>635408</v>
      </c>
      <c r="J1150">
        <v>113413616</v>
      </c>
      <c r="M1150">
        <v>488288</v>
      </c>
      <c r="N1150">
        <v>110896544</v>
      </c>
      <c r="Q1150">
        <v>386288</v>
      </c>
      <c r="R1150">
        <v>111289424</v>
      </c>
      <c r="U1150">
        <v>856048</v>
      </c>
      <c r="V1150">
        <v>95020176</v>
      </c>
      <c r="Y1150">
        <v>572304</v>
      </c>
      <c r="Z1150">
        <v>90584800</v>
      </c>
      <c r="AC1150">
        <v>76256</v>
      </c>
      <c r="AD1150">
        <v>87061392</v>
      </c>
      <c r="AG1150">
        <v>28784</v>
      </c>
      <c r="AH1150">
        <v>86489216</v>
      </c>
      <c r="AK1150" s="151">
        <v>19792</v>
      </c>
      <c r="AL1150" s="151">
        <v>86491696</v>
      </c>
      <c r="AM1150" s="151"/>
      <c r="AN1150" s="151"/>
      <c r="AO1150" s="212">
        <v>6496</v>
      </c>
      <c r="AP1150" s="212">
        <v>86166128</v>
      </c>
      <c r="AQ1150" s="220">
        <v>7728</v>
      </c>
      <c r="AR1150" s="220">
        <v>86222912</v>
      </c>
      <c r="AS1150" s="212"/>
      <c r="AT1150" s="212"/>
      <c r="AU1150" s="212">
        <v>8304</v>
      </c>
      <c r="AV1150" s="212">
        <v>86187056</v>
      </c>
      <c r="AW1150" s="212"/>
      <c r="AX1150" s="212"/>
      <c r="AY1150">
        <f>A1150+1999</f>
        <v>2014</v>
      </c>
      <c r="AZ1150" t="str">
        <f>VLOOKUP(B1150,$BF$2:$BJ$75,4)</f>
        <v>Pine Units</v>
      </c>
      <c r="BA1150" t="str">
        <f>VLOOKUP(B1150,$BF$2:$BK$75,2)</f>
        <v>WilliamsLake</v>
      </c>
      <c r="BB1150" t="str">
        <f>VLOOKUP(B1150,$BF$2:$BK$75,3)</f>
        <v>Williams Lake TSA</v>
      </c>
      <c r="BC1150">
        <f>IF(B1150&lt;40,B1150,IF(VLOOKUP(B1150,$BF$2:$BO$75,10,FALSE)="I",40,41))</f>
        <v>39</v>
      </c>
    </row>
    <row r="1151" spans="1:55" ht="15" x14ac:dyDescent="0.25">
      <c r="A1151">
        <v>15</v>
      </c>
      <c r="B1151">
        <v>40</v>
      </c>
      <c r="E1151">
        <v>52496</v>
      </c>
      <c r="F1151">
        <v>281120</v>
      </c>
      <c r="I1151">
        <v>61520</v>
      </c>
      <c r="J1151">
        <v>291920</v>
      </c>
      <c r="M1151">
        <v>82256</v>
      </c>
      <c r="N1151">
        <v>244400</v>
      </c>
      <c r="Q1151">
        <v>50032</v>
      </c>
      <c r="R1151">
        <v>145088</v>
      </c>
      <c r="U1151">
        <v>53408</v>
      </c>
      <c r="V1151">
        <v>186208</v>
      </c>
      <c r="Y1151">
        <v>39216</v>
      </c>
      <c r="Z1151">
        <v>170144</v>
      </c>
      <c r="AC1151">
        <v>2528</v>
      </c>
      <c r="AD1151">
        <v>134048</v>
      </c>
      <c r="AG1151">
        <v>7824</v>
      </c>
      <c r="AH1151">
        <v>155312</v>
      </c>
      <c r="AK1151" s="151">
        <v>2064</v>
      </c>
      <c r="AL1151" s="151">
        <v>125664</v>
      </c>
      <c r="AM1151" s="151"/>
      <c r="AN1151" s="151"/>
      <c r="AO1151" s="212">
        <v>144</v>
      </c>
      <c r="AP1151" s="212">
        <v>122672</v>
      </c>
      <c r="AQ1151" s="220">
        <v>0</v>
      </c>
      <c r="AR1151" s="220">
        <v>116080</v>
      </c>
      <c r="AS1151" s="212"/>
      <c r="AT1151" s="212"/>
      <c r="AU1151" s="212">
        <v>0</v>
      </c>
      <c r="AV1151" s="212">
        <v>118656</v>
      </c>
      <c r="AW1151" s="212"/>
      <c r="AX1151" s="212"/>
      <c r="AY1151">
        <f>A1151+1999</f>
        <v>2014</v>
      </c>
      <c r="AZ1151" t="str">
        <f>VLOOKUP(B1151,$BF$2:$BJ$75,4)</f>
        <v>Interior TFLs</v>
      </c>
      <c r="BA1151" t="str">
        <f>VLOOKUP(B1151,$BF$2:$BK$75,2)</f>
        <v>InteriorTFLs</v>
      </c>
      <c r="BB1151" t="str">
        <f>VLOOKUP(B1151,$BF$2:$BK$75,3)</f>
        <v>Interior TFLs</v>
      </c>
      <c r="BC1151">
        <f>IF(B1151&lt;40,B1151,IF(VLOOKUP(B1151,$BF$2:$BO$75,10,FALSE)="I",40,41))</f>
        <v>40</v>
      </c>
    </row>
    <row r="1152" spans="1:55" ht="15" x14ac:dyDescent="0.25">
      <c r="A1152">
        <v>15</v>
      </c>
      <c r="B1152">
        <v>40</v>
      </c>
      <c r="E1152">
        <v>283472</v>
      </c>
      <c r="F1152">
        <v>4147328</v>
      </c>
      <c r="I1152">
        <v>22256</v>
      </c>
      <c r="J1152">
        <v>4681776</v>
      </c>
      <c r="M1152">
        <v>23504</v>
      </c>
      <c r="N1152">
        <v>4022720</v>
      </c>
      <c r="Q1152">
        <v>29184</v>
      </c>
      <c r="R1152">
        <v>3727952</v>
      </c>
      <c r="U1152">
        <v>46384</v>
      </c>
      <c r="V1152">
        <v>3333200</v>
      </c>
      <c r="Y1152">
        <v>42544</v>
      </c>
      <c r="Z1152">
        <v>2976016</v>
      </c>
      <c r="AC1152">
        <v>2240</v>
      </c>
      <c r="AD1152">
        <v>2820912</v>
      </c>
      <c r="AG1152">
        <v>1264</v>
      </c>
      <c r="AH1152">
        <v>2789680</v>
      </c>
      <c r="AK1152" s="151">
        <v>448</v>
      </c>
      <c r="AL1152" s="151">
        <v>2760336</v>
      </c>
      <c r="AM1152" s="151"/>
      <c r="AN1152" s="151"/>
      <c r="AO1152" s="212">
        <v>0</v>
      </c>
      <c r="AP1152" s="212">
        <v>2744304</v>
      </c>
      <c r="AQ1152" s="220">
        <v>0</v>
      </c>
      <c r="AR1152" s="220">
        <v>2754480</v>
      </c>
      <c r="AS1152" s="212"/>
      <c r="AT1152" s="212"/>
      <c r="AU1152" s="212">
        <v>0</v>
      </c>
      <c r="AV1152" s="212">
        <v>2720768</v>
      </c>
      <c r="AW1152" s="212"/>
      <c r="AX1152" s="212"/>
      <c r="AY1152">
        <f>A1152+1999</f>
        <v>2014</v>
      </c>
      <c r="AZ1152" t="str">
        <f>VLOOKUP(B1152,$BF$2:$BJ$75,4)</f>
        <v>Interior TFLs</v>
      </c>
      <c r="BA1152" t="str">
        <f>VLOOKUP(B1152,$BF$2:$BK$75,2)</f>
        <v>InteriorTFLs</v>
      </c>
      <c r="BB1152" t="str">
        <f>VLOOKUP(B1152,$BF$2:$BK$75,3)</f>
        <v>Interior TFLs</v>
      </c>
      <c r="BC1152">
        <f>IF(B1152&lt;40,B1152,IF(VLOOKUP(B1152,$BF$2:$BO$75,10,FALSE)="I",40,41))</f>
        <v>40</v>
      </c>
    </row>
    <row r="1153" spans="1:55" ht="15" x14ac:dyDescent="0.25">
      <c r="A1153">
        <v>15</v>
      </c>
      <c r="B1153">
        <v>40</v>
      </c>
      <c r="E1153">
        <v>50224</v>
      </c>
      <c r="F1153">
        <v>1223600</v>
      </c>
      <c r="I1153">
        <v>7504</v>
      </c>
      <c r="J1153">
        <v>1025648</v>
      </c>
      <c r="M1153">
        <v>16816</v>
      </c>
      <c r="N1153">
        <v>1035248</v>
      </c>
      <c r="Q1153">
        <v>15936</v>
      </c>
      <c r="R1153">
        <v>933952</v>
      </c>
      <c r="U1153">
        <v>25824</v>
      </c>
      <c r="V1153">
        <v>846368</v>
      </c>
      <c r="Y1153">
        <v>11360</v>
      </c>
      <c r="Z1153">
        <v>809104</v>
      </c>
      <c r="AC1153">
        <v>5344</v>
      </c>
      <c r="AD1153">
        <v>809968</v>
      </c>
      <c r="AG1153">
        <v>3824</v>
      </c>
      <c r="AH1153">
        <v>754144</v>
      </c>
      <c r="AK1153" s="151">
        <v>32</v>
      </c>
      <c r="AL1153" s="151">
        <v>752832</v>
      </c>
      <c r="AM1153" s="151"/>
      <c r="AN1153" s="151"/>
      <c r="AO1153" s="212">
        <v>0</v>
      </c>
      <c r="AP1153" s="212">
        <v>701504</v>
      </c>
      <c r="AQ1153" s="220">
        <v>0</v>
      </c>
      <c r="AR1153" s="220">
        <v>707888</v>
      </c>
      <c r="AS1153" s="212"/>
      <c r="AT1153" s="212"/>
      <c r="AU1153" s="212">
        <v>0</v>
      </c>
      <c r="AV1153" s="212">
        <v>706432</v>
      </c>
      <c r="AW1153" s="212"/>
      <c r="AX1153" s="212"/>
      <c r="AY1153">
        <f>A1153+1999</f>
        <v>2014</v>
      </c>
      <c r="AZ1153" t="str">
        <f>VLOOKUP(B1153,$BF$2:$BJ$75,4)</f>
        <v>Interior TFLs</v>
      </c>
      <c r="BA1153" t="str">
        <f>VLOOKUP(B1153,$BF$2:$BK$75,2)</f>
        <v>InteriorTFLs</v>
      </c>
      <c r="BB1153" t="str">
        <f>VLOOKUP(B1153,$BF$2:$BK$75,3)</f>
        <v>Interior TFLs</v>
      </c>
      <c r="BC1153">
        <f>IF(B1153&lt;40,B1153,IF(VLOOKUP(B1153,$BF$2:$BO$75,10,FALSE)="I",40,41))</f>
        <v>40</v>
      </c>
    </row>
    <row r="1154" spans="1:55" ht="15" x14ac:dyDescent="0.25">
      <c r="A1154">
        <v>15</v>
      </c>
      <c r="B1154">
        <v>40</v>
      </c>
      <c r="E1154">
        <v>18576</v>
      </c>
      <c r="F1154">
        <v>76176</v>
      </c>
      <c r="I1154">
        <v>6064</v>
      </c>
      <c r="J1154">
        <v>130352</v>
      </c>
      <c r="M1154">
        <v>5376</v>
      </c>
      <c r="N1154">
        <v>121168</v>
      </c>
      <c r="Q1154">
        <v>8416</v>
      </c>
      <c r="R1154">
        <v>110496</v>
      </c>
      <c r="U1154">
        <v>9776</v>
      </c>
      <c r="V1154">
        <v>120160</v>
      </c>
      <c r="Y1154">
        <v>20320</v>
      </c>
      <c r="Z1154">
        <v>85376</v>
      </c>
      <c r="AC1154">
        <v>1424</v>
      </c>
      <c r="AD1154">
        <v>49744</v>
      </c>
      <c r="AG1154">
        <v>272</v>
      </c>
      <c r="AH1154">
        <v>52592</v>
      </c>
      <c r="AK1154" s="151">
        <v>208</v>
      </c>
      <c r="AL1154" s="151">
        <v>48976</v>
      </c>
      <c r="AM1154" s="151"/>
      <c r="AN1154" s="151"/>
      <c r="AO1154" s="212">
        <v>0</v>
      </c>
      <c r="AP1154" s="212">
        <v>51616</v>
      </c>
      <c r="AQ1154" s="220">
        <v>0</v>
      </c>
      <c r="AR1154" s="220">
        <v>53568</v>
      </c>
      <c r="AS1154" s="212"/>
      <c r="AT1154" s="212"/>
      <c r="AU1154" s="212">
        <v>0</v>
      </c>
      <c r="AV1154" s="212">
        <v>50224</v>
      </c>
      <c r="AW1154" s="212"/>
      <c r="AX1154" s="212"/>
      <c r="AY1154">
        <f>A1154+1999</f>
        <v>2014</v>
      </c>
      <c r="AZ1154" t="str">
        <f>VLOOKUP(B1154,$BF$2:$BJ$75,4)</f>
        <v>Interior TFLs</v>
      </c>
      <c r="BA1154" t="str">
        <f>VLOOKUP(B1154,$BF$2:$BK$75,2)</f>
        <v>InteriorTFLs</v>
      </c>
      <c r="BB1154" t="str">
        <f>VLOOKUP(B1154,$BF$2:$BK$75,3)</f>
        <v>Interior TFLs</v>
      </c>
      <c r="BC1154">
        <f>IF(B1154&lt;40,B1154,IF(VLOOKUP(B1154,$BF$2:$BO$75,10,FALSE)="I",40,41))</f>
        <v>40</v>
      </c>
    </row>
    <row r="1155" spans="1:55" ht="15" x14ac:dyDescent="0.25">
      <c r="A1155">
        <v>15</v>
      </c>
      <c r="B1155">
        <v>40</v>
      </c>
      <c r="E1155">
        <v>97376</v>
      </c>
      <c r="F1155">
        <v>2299360</v>
      </c>
      <c r="I1155">
        <v>4256</v>
      </c>
      <c r="J1155">
        <v>2354448</v>
      </c>
      <c r="M1155">
        <v>7920</v>
      </c>
      <c r="N1155">
        <v>2116272</v>
      </c>
      <c r="Q1155">
        <v>17760</v>
      </c>
      <c r="R1155">
        <v>1936448</v>
      </c>
      <c r="U1155">
        <v>29904</v>
      </c>
      <c r="V1155">
        <v>1712016</v>
      </c>
      <c r="Y1155">
        <v>31312</v>
      </c>
      <c r="Z1155">
        <v>1670832</v>
      </c>
      <c r="AC1155">
        <v>4224</v>
      </c>
      <c r="AD1155">
        <v>1536960</v>
      </c>
      <c r="AG1155">
        <v>0</v>
      </c>
      <c r="AH1155">
        <v>1450400</v>
      </c>
      <c r="AK1155" s="151">
        <v>0</v>
      </c>
      <c r="AL1155" s="151">
        <v>1452944</v>
      </c>
      <c r="AM1155" s="151"/>
      <c r="AN1155" s="151"/>
      <c r="AO1155" s="212">
        <v>16</v>
      </c>
      <c r="AP1155" s="212">
        <v>1438752</v>
      </c>
      <c r="AQ1155" s="220">
        <v>0</v>
      </c>
      <c r="AR1155" s="220">
        <v>1430208</v>
      </c>
      <c r="AS1155" s="212"/>
      <c r="AT1155" s="212"/>
      <c r="AU1155" s="212">
        <v>0</v>
      </c>
      <c r="AV1155" s="212">
        <v>1416560</v>
      </c>
      <c r="AW1155" s="212"/>
      <c r="AX1155" s="212"/>
      <c r="AY1155">
        <f>A1155+1999</f>
        <v>2014</v>
      </c>
      <c r="AZ1155" t="str">
        <f>VLOOKUP(B1155,$BF$2:$BJ$75,4)</f>
        <v>Interior TFLs</v>
      </c>
      <c r="BA1155" t="str">
        <f>VLOOKUP(B1155,$BF$2:$BK$75,2)</f>
        <v>InteriorTFLs</v>
      </c>
      <c r="BB1155" t="str">
        <f>VLOOKUP(B1155,$BF$2:$BK$75,3)</f>
        <v>Interior TFLs</v>
      </c>
      <c r="BC1155">
        <f>IF(B1155&lt;40,B1155,IF(VLOOKUP(B1155,$BF$2:$BO$75,10,FALSE)="I",40,41))</f>
        <v>40</v>
      </c>
    </row>
    <row r="1156" spans="1:55" ht="15" x14ac:dyDescent="0.25">
      <c r="A1156">
        <v>15</v>
      </c>
      <c r="B1156">
        <v>40</v>
      </c>
      <c r="E1156">
        <v>0</v>
      </c>
      <c r="F1156">
        <v>0</v>
      </c>
      <c r="I1156">
        <v>1408</v>
      </c>
      <c r="J1156">
        <v>22032</v>
      </c>
      <c r="M1156">
        <v>4240</v>
      </c>
      <c r="N1156">
        <v>29376</v>
      </c>
      <c r="Q1156">
        <v>1024</v>
      </c>
      <c r="R1156">
        <v>19904</v>
      </c>
      <c r="U1156">
        <v>2752</v>
      </c>
      <c r="V1156">
        <v>53968</v>
      </c>
      <c r="Y1156">
        <v>2576</v>
      </c>
      <c r="Z1156">
        <v>35360</v>
      </c>
      <c r="AC1156">
        <v>0</v>
      </c>
      <c r="AD1156">
        <v>25536</v>
      </c>
      <c r="AG1156">
        <v>3632</v>
      </c>
      <c r="AH1156">
        <v>25712</v>
      </c>
      <c r="AK1156" s="151">
        <v>0</v>
      </c>
      <c r="AL1156" s="151">
        <v>20848</v>
      </c>
      <c r="AM1156" s="151"/>
      <c r="AN1156" s="151"/>
      <c r="AO1156" s="212">
        <v>0</v>
      </c>
      <c r="AP1156" s="212">
        <v>26528</v>
      </c>
      <c r="AQ1156" s="220">
        <v>0</v>
      </c>
      <c r="AR1156" s="220">
        <v>26336</v>
      </c>
      <c r="AS1156" s="212"/>
      <c r="AT1156" s="212"/>
      <c r="AU1156" s="212">
        <v>0</v>
      </c>
      <c r="AV1156" s="212">
        <v>25328</v>
      </c>
      <c r="AW1156" s="212"/>
      <c r="AX1156" s="212"/>
      <c r="AY1156">
        <f>A1156+1999</f>
        <v>2014</v>
      </c>
      <c r="AZ1156" t="str">
        <f>VLOOKUP(B1156,$BF$2:$BJ$75,4)</f>
        <v>Interior TFLs</v>
      </c>
      <c r="BA1156" t="str">
        <f>VLOOKUP(B1156,$BF$2:$BK$75,2)</f>
        <v>InteriorTFLs</v>
      </c>
      <c r="BB1156" t="str">
        <f>VLOOKUP(B1156,$BF$2:$BK$75,3)</f>
        <v>Interior TFLs</v>
      </c>
      <c r="BC1156">
        <f>IF(B1156&lt;40,B1156,IF(VLOOKUP(B1156,$BF$2:$BO$75,10,FALSE)="I",40,41))</f>
        <v>40</v>
      </c>
    </row>
    <row r="1157" spans="1:55" ht="15" x14ac:dyDescent="0.25">
      <c r="A1157">
        <v>15</v>
      </c>
      <c r="B1157">
        <v>40</v>
      </c>
      <c r="E1157">
        <v>11648</v>
      </c>
      <c r="F1157">
        <v>1726688</v>
      </c>
      <c r="I1157">
        <v>32</v>
      </c>
      <c r="J1157">
        <v>1664512</v>
      </c>
      <c r="M1157">
        <v>16</v>
      </c>
      <c r="N1157">
        <v>1581104</v>
      </c>
      <c r="Q1157">
        <v>448</v>
      </c>
      <c r="R1157">
        <v>1560160</v>
      </c>
      <c r="U1157">
        <v>1888</v>
      </c>
      <c r="V1157">
        <v>1512240</v>
      </c>
      <c r="Y1157">
        <v>272</v>
      </c>
      <c r="Z1157">
        <v>1554608</v>
      </c>
      <c r="AC1157">
        <v>0</v>
      </c>
      <c r="AD1157">
        <v>1554352</v>
      </c>
      <c r="AG1157">
        <v>0</v>
      </c>
      <c r="AH1157">
        <v>1448608</v>
      </c>
      <c r="AK1157" s="151">
        <v>0</v>
      </c>
      <c r="AL1157" s="151">
        <v>1438144</v>
      </c>
      <c r="AM1157" s="151"/>
      <c r="AN1157" s="151"/>
      <c r="AO1157" s="212">
        <v>0</v>
      </c>
      <c r="AP1157" s="212">
        <v>1357120</v>
      </c>
      <c r="AQ1157" s="220">
        <v>0</v>
      </c>
      <c r="AR1157" s="220">
        <v>1334272</v>
      </c>
      <c r="AS1157" s="212"/>
      <c r="AT1157" s="212"/>
      <c r="AU1157" s="212">
        <v>0</v>
      </c>
      <c r="AV1157" s="212">
        <v>1331328</v>
      </c>
      <c r="AW1157" s="212"/>
      <c r="AX1157" s="212"/>
      <c r="AY1157">
        <f>A1157+1999</f>
        <v>2014</v>
      </c>
      <c r="AZ1157" t="str">
        <f>VLOOKUP(B1157,$BF$2:$BJ$75,4)</f>
        <v>Interior TFLs</v>
      </c>
      <c r="BA1157" t="str">
        <f>VLOOKUP(B1157,$BF$2:$BK$75,2)</f>
        <v>InteriorTFLs</v>
      </c>
      <c r="BB1157" t="str">
        <f>VLOOKUP(B1157,$BF$2:$BK$75,3)</f>
        <v>Interior TFLs</v>
      </c>
      <c r="BC1157">
        <f>IF(B1157&lt;40,B1157,IF(VLOOKUP(B1157,$BF$2:$BO$75,10,FALSE)="I",40,41))</f>
        <v>40</v>
      </c>
    </row>
    <row r="1158" spans="1:55" ht="15" x14ac:dyDescent="0.25">
      <c r="A1158">
        <v>15</v>
      </c>
      <c r="B1158">
        <v>40</v>
      </c>
      <c r="E1158">
        <v>178992</v>
      </c>
      <c r="F1158">
        <v>15106352</v>
      </c>
      <c r="I1158">
        <v>7680</v>
      </c>
      <c r="J1158">
        <v>15207024</v>
      </c>
      <c r="M1158">
        <v>33584</v>
      </c>
      <c r="N1158">
        <v>14562432</v>
      </c>
      <c r="Q1158">
        <v>29504</v>
      </c>
      <c r="R1158">
        <v>14061520</v>
      </c>
      <c r="U1158">
        <v>33056</v>
      </c>
      <c r="V1158">
        <v>13280240</v>
      </c>
      <c r="Y1158">
        <v>13424</v>
      </c>
      <c r="Z1158">
        <v>13408992</v>
      </c>
      <c r="AC1158">
        <v>2560</v>
      </c>
      <c r="AD1158">
        <v>13295920</v>
      </c>
      <c r="AG1158">
        <v>928</v>
      </c>
      <c r="AH1158">
        <v>12970336</v>
      </c>
      <c r="AK1158" s="151">
        <v>0</v>
      </c>
      <c r="AL1158" s="151">
        <v>12986512</v>
      </c>
      <c r="AM1158" s="151"/>
      <c r="AN1158" s="151"/>
      <c r="AO1158" s="212">
        <v>0</v>
      </c>
      <c r="AP1158" s="212">
        <v>12866768</v>
      </c>
      <c r="AQ1158" s="220">
        <v>0</v>
      </c>
      <c r="AR1158" s="220">
        <v>12871312</v>
      </c>
      <c r="AS1158" s="212"/>
      <c r="AT1158" s="212"/>
      <c r="AU1158" s="212">
        <v>0</v>
      </c>
      <c r="AV1158" s="212">
        <v>12899104</v>
      </c>
      <c r="AW1158" s="212"/>
      <c r="AX1158" s="212"/>
      <c r="AY1158">
        <f>A1158+1999</f>
        <v>2014</v>
      </c>
      <c r="AZ1158" t="str">
        <f>VLOOKUP(B1158,$BF$2:$BJ$75,4)</f>
        <v>Interior TFLs</v>
      </c>
      <c r="BA1158" t="str">
        <f>VLOOKUP(B1158,$BF$2:$BK$75,2)</f>
        <v>InteriorTFLs</v>
      </c>
      <c r="BB1158" t="str">
        <f>VLOOKUP(B1158,$BF$2:$BK$75,3)</f>
        <v>Interior TFLs</v>
      </c>
      <c r="BC1158">
        <f>IF(B1158&lt;40,B1158,IF(VLOOKUP(B1158,$BF$2:$BO$75,10,FALSE)="I",40,41))</f>
        <v>40</v>
      </c>
    </row>
    <row r="1159" spans="1:55" ht="15" x14ac:dyDescent="0.25">
      <c r="A1159">
        <v>15</v>
      </c>
      <c r="B1159">
        <v>40</v>
      </c>
      <c r="E1159">
        <v>43552</v>
      </c>
      <c r="F1159">
        <v>3430368</v>
      </c>
      <c r="I1159">
        <v>4480</v>
      </c>
      <c r="J1159">
        <v>3438688</v>
      </c>
      <c r="M1159">
        <v>6800</v>
      </c>
      <c r="N1159">
        <v>3197456</v>
      </c>
      <c r="Q1159">
        <v>3056</v>
      </c>
      <c r="R1159">
        <v>3152432</v>
      </c>
      <c r="U1159">
        <v>3552</v>
      </c>
      <c r="V1159">
        <v>2797328</v>
      </c>
      <c r="Y1159">
        <v>448</v>
      </c>
      <c r="Z1159">
        <v>2889584</v>
      </c>
      <c r="AC1159">
        <v>240</v>
      </c>
      <c r="AD1159">
        <v>2898320</v>
      </c>
      <c r="AG1159">
        <v>0</v>
      </c>
      <c r="AH1159">
        <v>2816208</v>
      </c>
      <c r="AK1159" s="151">
        <v>0</v>
      </c>
      <c r="AL1159" s="151">
        <v>2790064</v>
      </c>
      <c r="AM1159" s="151"/>
      <c r="AN1159" s="151"/>
      <c r="AO1159" s="212">
        <v>0</v>
      </c>
      <c r="AP1159" s="212">
        <v>2724704</v>
      </c>
      <c r="AQ1159" s="220">
        <v>0</v>
      </c>
      <c r="AR1159" s="220">
        <v>2731456</v>
      </c>
      <c r="AS1159" s="212"/>
      <c r="AT1159" s="212"/>
      <c r="AU1159" s="212">
        <v>0</v>
      </c>
      <c r="AV1159" s="212">
        <v>2740672</v>
      </c>
      <c r="AW1159" s="212"/>
      <c r="AX1159" s="212"/>
      <c r="AY1159">
        <f>A1159+1999</f>
        <v>2014</v>
      </c>
      <c r="AZ1159" t="str">
        <f>VLOOKUP(B1159,$BF$2:$BJ$75,4)</f>
        <v>Interior TFLs</v>
      </c>
      <c r="BA1159" t="str">
        <f>VLOOKUP(B1159,$BF$2:$BK$75,2)</f>
        <v>InteriorTFLs</v>
      </c>
      <c r="BB1159" t="str">
        <f>VLOOKUP(B1159,$BF$2:$BK$75,3)</f>
        <v>Interior TFLs</v>
      </c>
      <c r="BC1159">
        <f>IF(B1159&lt;40,B1159,IF(VLOOKUP(B1159,$BF$2:$BO$75,10,FALSE)="I",40,41))</f>
        <v>40</v>
      </c>
    </row>
    <row r="1160" spans="1:55" ht="15" x14ac:dyDescent="0.25">
      <c r="A1160">
        <v>15</v>
      </c>
      <c r="B1160">
        <v>40</v>
      </c>
      <c r="E1160">
        <v>32</v>
      </c>
      <c r="F1160">
        <v>976</v>
      </c>
      <c r="I1160">
        <v>576</v>
      </c>
      <c r="J1160">
        <v>16992</v>
      </c>
      <c r="M1160">
        <v>416</v>
      </c>
      <c r="N1160">
        <v>12416</v>
      </c>
      <c r="Q1160">
        <v>4528</v>
      </c>
      <c r="R1160">
        <v>18720</v>
      </c>
      <c r="U1160">
        <v>4528</v>
      </c>
      <c r="V1160">
        <v>19440</v>
      </c>
      <c r="Y1160">
        <v>3088</v>
      </c>
      <c r="Z1160">
        <v>20416</v>
      </c>
      <c r="AC1160">
        <v>0</v>
      </c>
      <c r="AD1160">
        <v>5936</v>
      </c>
      <c r="AG1160">
        <v>192</v>
      </c>
      <c r="AH1160">
        <v>4128</v>
      </c>
      <c r="AK1160" s="151">
        <v>0</v>
      </c>
      <c r="AL1160" s="151">
        <v>3600</v>
      </c>
      <c r="AM1160" s="151"/>
      <c r="AN1160" s="151"/>
      <c r="AO1160" s="212">
        <v>416</v>
      </c>
      <c r="AP1160" s="212">
        <v>3632</v>
      </c>
      <c r="AQ1160" s="220">
        <v>0</v>
      </c>
      <c r="AR1160" s="220">
        <v>5856</v>
      </c>
      <c r="AS1160" s="212"/>
      <c r="AT1160" s="212"/>
      <c r="AU1160" s="212">
        <v>0</v>
      </c>
      <c r="AV1160" s="212">
        <v>5472</v>
      </c>
      <c r="AW1160" s="212"/>
      <c r="AX1160" s="212"/>
      <c r="AY1160">
        <f>A1160+1999</f>
        <v>2014</v>
      </c>
      <c r="AZ1160" t="str">
        <f>VLOOKUP(B1160,$BF$2:$BJ$75,4)</f>
        <v>Interior TFLs</v>
      </c>
      <c r="BA1160" t="str">
        <f>VLOOKUP(B1160,$BF$2:$BK$75,2)</f>
        <v>InteriorTFLs</v>
      </c>
      <c r="BB1160" t="str">
        <f>VLOOKUP(B1160,$BF$2:$BK$75,3)</f>
        <v>Interior TFLs</v>
      </c>
      <c r="BC1160">
        <f>IF(B1160&lt;40,B1160,IF(VLOOKUP(B1160,$BF$2:$BO$75,10,FALSE)="I",40,41))</f>
        <v>40</v>
      </c>
    </row>
    <row r="1161" spans="1:55" ht="15" x14ac:dyDescent="0.25">
      <c r="A1161">
        <v>15</v>
      </c>
      <c r="B1161">
        <v>40</v>
      </c>
      <c r="E1161">
        <v>0</v>
      </c>
      <c r="F1161">
        <v>48</v>
      </c>
      <c r="I1161">
        <v>112</v>
      </c>
      <c r="J1161">
        <v>864</v>
      </c>
      <c r="M1161">
        <v>0</v>
      </c>
      <c r="N1161">
        <v>256</v>
      </c>
      <c r="Q1161">
        <v>96</v>
      </c>
      <c r="R1161">
        <v>624</v>
      </c>
      <c r="U1161">
        <v>128</v>
      </c>
      <c r="V1161">
        <v>448</v>
      </c>
      <c r="Y1161">
        <v>464</v>
      </c>
      <c r="Z1161">
        <v>1008</v>
      </c>
      <c r="AC1161">
        <v>0</v>
      </c>
      <c r="AD1161">
        <v>224</v>
      </c>
      <c r="AG1161">
        <v>0</v>
      </c>
      <c r="AH1161">
        <v>176</v>
      </c>
      <c r="AK1161" s="151">
        <v>16</v>
      </c>
      <c r="AL1161" s="151">
        <v>144</v>
      </c>
      <c r="AM1161" s="151"/>
      <c r="AN1161" s="151"/>
      <c r="AO1161" s="212">
        <v>0</v>
      </c>
      <c r="AP1161" s="212">
        <v>128</v>
      </c>
      <c r="AQ1161" s="220">
        <v>0</v>
      </c>
      <c r="AR1161" s="220">
        <v>176</v>
      </c>
      <c r="AS1161" s="212"/>
      <c r="AT1161" s="212"/>
      <c r="AU1161" s="212">
        <v>0</v>
      </c>
      <c r="AV1161" s="212">
        <v>176</v>
      </c>
      <c r="AW1161" s="212"/>
      <c r="AX1161" s="212"/>
      <c r="AY1161">
        <f>A1161+1999</f>
        <v>2014</v>
      </c>
      <c r="AZ1161" t="str">
        <f>VLOOKUP(B1161,$BF$2:$BJ$75,4)</f>
        <v>Interior TFLs</v>
      </c>
      <c r="BA1161" t="str">
        <f>VLOOKUP(B1161,$BF$2:$BK$75,2)</f>
        <v>InteriorTFLs</v>
      </c>
      <c r="BB1161" t="str">
        <f>VLOOKUP(B1161,$BF$2:$BK$75,3)</f>
        <v>Interior TFLs</v>
      </c>
      <c r="BC1161">
        <f>IF(B1161&lt;40,B1161,IF(VLOOKUP(B1161,$BF$2:$BO$75,10,FALSE)="I",40,41))</f>
        <v>40</v>
      </c>
    </row>
    <row r="1162" spans="1:55" ht="15" x14ac:dyDescent="0.25">
      <c r="A1162">
        <v>15</v>
      </c>
      <c r="B1162">
        <v>40</v>
      </c>
      <c r="E1162">
        <v>320048</v>
      </c>
      <c r="F1162">
        <v>7017680</v>
      </c>
      <c r="I1162">
        <v>43488</v>
      </c>
      <c r="J1162">
        <v>7508672</v>
      </c>
      <c r="M1162">
        <v>84272</v>
      </c>
      <c r="N1162">
        <v>6735616</v>
      </c>
      <c r="Q1162">
        <v>85376</v>
      </c>
      <c r="R1162">
        <v>6216736</v>
      </c>
      <c r="U1162">
        <v>125232</v>
      </c>
      <c r="V1162">
        <v>5359888</v>
      </c>
      <c r="Y1162">
        <v>182016</v>
      </c>
      <c r="Z1162">
        <v>4844912</v>
      </c>
      <c r="AC1162">
        <v>98800</v>
      </c>
      <c r="AD1162">
        <v>4132624</v>
      </c>
      <c r="AG1162">
        <v>21408</v>
      </c>
      <c r="AH1162">
        <v>3741088</v>
      </c>
      <c r="AK1162" s="151">
        <v>4032</v>
      </c>
      <c r="AL1162" s="151">
        <v>3703776</v>
      </c>
      <c r="AM1162" s="151"/>
      <c r="AN1162" s="151"/>
      <c r="AO1162" s="212">
        <v>848</v>
      </c>
      <c r="AP1162" s="212">
        <v>3650528</v>
      </c>
      <c r="AQ1162" s="220">
        <v>240</v>
      </c>
      <c r="AR1162" s="220">
        <v>3671904</v>
      </c>
      <c r="AS1162" s="212"/>
      <c r="AT1162" s="212"/>
      <c r="AU1162" s="212">
        <v>256</v>
      </c>
      <c r="AV1162" s="212">
        <v>3644480</v>
      </c>
      <c r="AW1162" s="212"/>
      <c r="AX1162" s="212"/>
      <c r="AY1162">
        <f>A1162+1999</f>
        <v>2014</v>
      </c>
      <c r="AZ1162" t="str">
        <f>VLOOKUP(B1162,$BF$2:$BJ$75,4)</f>
        <v>Interior TFLs</v>
      </c>
      <c r="BA1162" t="str">
        <f>VLOOKUP(B1162,$BF$2:$BK$75,2)</f>
        <v>InteriorTFLs</v>
      </c>
      <c r="BB1162" t="str">
        <f>VLOOKUP(B1162,$BF$2:$BK$75,3)</f>
        <v>Interior TFLs</v>
      </c>
      <c r="BC1162">
        <f>IF(B1162&lt;40,B1162,IF(VLOOKUP(B1162,$BF$2:$BO$75,10,FALSE)="I",40,41))</f>
        <v>40</v>
      </c>
    </row>
    <row r="1163" spans="1:55" ht="15" x14ac:dyDescent="0.25">
      <c r="A1163">
        <v>15</v>
      </c>
      <c r="B1163">
        <v>40</v>
      </c>
      <c r="E1163">
        <v>37888</v>
      </c>
      <c r="F1163">
        <v>894256</v>
      </c>
      <c r="I1163">
        <v>5664</v>
      </c>
      <c r="J1163">
        <v>880832</v>
      </c>
      <c r="M1163">
        <v>13440</v>
      </c>
      <c r="N1163">
        <v>824912</v>
      </c>
      <c r="Q1163">
        <v>20064</v>
      </c>
      <c r="R1163">
        <v>771696</v>
      </c>
      <c r="U1163">
        <v>25488</v>
      </c>
      <c r="V1163">
        <v>740608</v>
      </c>
      <c r="Y1163">
        <v>37936</v>
      </c>
      <c r="Z1163">
        <v>710272</v>
      </c>
      <c r="AC1163">
        <v>8624</v>
      </c>
      <c r="AD1163">
        <v>583088</v>
      </c>
      <c r="AG1163">
        <v>3056</v>
      </c>
      <c r="AH1163">
        <v>551200</v>
      </c>
      <c r="AK1163" s="151">
        <v>1088</v>
      </c>
      <c r="AL1163" s="151">
        <v>545664</v>
      </c>
      <c r="AM1163" s="151"/>
      <c r="AN1163" s="151"/>
      <c r="AO1163" s="212">
        <v>592</v>
      </c>
      <c r="AP1163" s="212">
        <v>535216</v>
      </c>
      <c r="AQ1163" s="220">
        <v>448</v>
      </c>
      <c r="AR1163" s="220">
        <v>521584</v>
      </c>
      <c r="AS1163" s="212"/>
      <c r="AT1163" s="212"/>
      <c r="AU1163" s="212">
        <v>576</v>
      </c>
      <c r="AV1163" s="212">
        <v>515952</v>
      </c>
      <c r="AW1163" s="212"/>
      <c r="AX1163" s="212"/>
      <c r="AY1163">
        <f>A1163+1999</f>
        <v>2014</v>
      </c>
      <c r="AZ1163" t="str">
        <f>VLOOKUP(B1163,$BF$2:$BJ$75,4)</f>
        <v>Interior TFLs</v>
      </c>
      <c r="BA1163" t="str">
        <f>VLOOKUP(B1163,$BF$2:$BK$75,2)</f>
        <v>InteriorTFLs</v>
      </c>
      <c r="BB1163" t="str">
        <f>VLOOKUP(B1163,$BF$2:$BK$75,3)</f>
        <v>Interior TFLs</v>
      </c>
      <c r="BC1163">
        <f>IF(B1163&lt;40,B1163,IF(VLOOKUP(B1163,$BF$2:$BO$75,10,FALSE)="I",40,41))</f>
        <v>40</v>
      </c>
    </row>
    <row r="1164" spans="1:55" ht="15" x14ac:dyDescent="0.25">
      <c r="A1164">
        <v>15</v>
      </c>
      <c r="B1164">
        <v>40</v>
      </c>
      <c r="E1164">
        <v>62864</v>
      </c>
      <c r="F1164">
        <v>3195456</v>
      </c>
      <c r="I1164">
        <v>1264</v>
      </c>
      <c r="J1164">
        <v>3052368</v>
      </c>
      <c r="M1164">
        <v>10560</v>
      </c>
      <c r="N1164">
        <v>2859040</v>
      </c>
      <c r="Q1164">
        <v>11440</v>
      </c>
      <c r="R1164">
        <v>2815952</v>
      </c>
      <c r="U1164">
        <v>10688</v>
      </c>
      <c r="V1164">
        <v>2603824</v>
      </c>
      <c r="Y1164">
        <v>5520</v>
      </c>
      <c r="Z1164">
        <v>2585008</v>
      </c>
      <c r="AC1164">
        <v>6768</v>
      </c>
      <c r="AD1164">
        <v>2553568</v>
      </c>
      <c r="AG1164">
        <v>2704</v>
      </c>
      <c r="AH1164">
        <v>2480080</v>
      </c>
      <c r="AK1164" s="151">
        <v>432</v>
      </c>
      <c r="AL1164" s="151">
        <v>2479920</v>
      </c>
      <c r="AM1164" s="151"/>
      <c r="AN1164" s="151"/>
      <c r="AO1164" s="212">
        <v>112</v>
      </c>
      <c r="AP1164" s="212">
        <v>2436112</v>
      </c>
      <c r="AQ1164" s="220">
        <v>4672</v>
      </c>
      <c r="AR1164" s="220">
        <v>2429328</v>
      </c>
      <c r="AS1164" s="212"/>
      <c r="AT1164" s="212"/>
      <c r="AU1164" s="212">
        <v>3200</v>
      </c>
      <c r="AV1164" s="212">
        <v>2426656</v>
      </c>
      <c r="AW1164" s="212"/>
      <c r="AX1164" s="212"/>
      <c r="AY1164">
        <f>A1164+1999</f>
        <v>2014</v>
      </c>
      <c r="AZ1164" t="str">
        <f>VLOOKUP(B1164,$BF$2:$BJ$75,4)</f>
        <v>Interior TFLs</v>
      </c>
      <c r="BA1164" t="str">
        <f>VLOOKUP(B1164,$BF$2:$BK$75,2)</f>
        <v>InteriorTFLs</v>
      </c>
      <c r="BB1164" t="str">
        <f>VLOOKUP(B1164,$BF$2:$BK$75,3)</f>
        <v>Interior TFLs</v>
      </c>
      <c r="BC1164">
        <f>IF(B1164&lt;40,B1164,IF(VLOOKUP(B1164,$BF$2:$BO$75,10,FALSE)="I",40,41))</f>
        <v>40</v>
      </c>
    </row>
    <row r="1165" spans="1:55" ht="15" x14ac:dyDescent="0.25">
      <c r="A1165">
        <v>15</v>
      </c>
      <c r="B1165">
        <v>40</v>
      </c>
      <c r="E1165">
        <v>150064</v>
      </c>
      <c r="F1165">
        <v>1497088</v>
      </c>
      <c r="I1165">
        <v>107712</v>
      </c>
      <c r="J1165">
        <v>1729280</v>
      </c>
      <c r="M1165">
        <v>229728</v>
      </c>
      <c r="N1165">
        <v>1537088</v>
      </c>
      <c r="Q1165">
        <v>301152</v>
      </c>
      <c r="R1165">
        <v>1384336</v>
      </c>
      <c r="U1165">
        <v>293104</v>
      </c>
      <c r="V1165">
        <v>983648</v>
      </c>
      <c r="Y1165">
        <v>297184</v>
      </c>
      <c r="Z1165">
        <v>742960</v>
      </c>
      <c r="AC1165">
        <v>21264</v>
      </c>
      <c r="AD1165">
        <v>73472</v>
      </c>
      <c r="AG1165">
        <v>5792</v>
      </c>
      <c r="AH1165">
        <v>50496</v>
      </c>
      <c r="AK1165" s="151">
        <v>7680</v>
      </c>
      <c r="AL1165" s="151">
        <v>64752</v>
      </c>
      <c r="AM1165" s="151"/>
      <c r="AN1165" s="151"/>
      <c r="AO1165" s="212">
        <v>6800</v>
      </c>
      <c r="AP1165" s="212">
        <v>65760</v>
      </c>
      <c r="AQ1165" s="220">
        <v>5776</v>
      </c>
      <c r="AR1165" s="220">
        <v>60368</v>
      </c>
      <c r="AS1165" s="212"/>
      <c r="AT1165" s="212"/>
      <c r="AU1165" s="212">
        <v>4480</v>
      </c>
      <c r="AV1165" s="212">
        <v>56080</v>
      </c>
      <c r="AW1165" s="212"/>
      <c r="AX1165" s="212"/>
      <c r="AY1165">
        <f>A1165+1999</f>
        <v>2014</v>
      </c>
      <c r="AZ1165" t="str">
        <f>VLOOKUP(B1165,$BF$2:$BJ$75,4)</f>
        <v>Interior TFLs</v>
      </c>
      <c r="BA1165" t="str">
        <f>VLOOKUP(B1165,$BF$2:$BK$75,2)</f>
        <v>InteriorTFLs</v>
      </c>
      <c r="BB1165" t="str">
        <f>VLOOKUP(B1165,$BF$2:$BK$75,3)</f>
        <v>Interior TFLs</v>
      </c>
      <c r="BC1165">
        <f>IF(B1165&lt;40,B1165,IF(VLOOKUP(B1165,$BF$2:$BO$75,10,FALSE)="I",40,41))</f>
        <v>40</v>
      </c>
    </row>
    <row r="1166" spans="1:55" ht="15" x14ac:dyDescent="0.25">
      <c r="A1166">
        <v>15</v>
      </c>
      <c r="B1166">
        <v>40</v>
      </c>
      <c r="E1166">
        <v>544256</v>
      </c>
      <c r="F1166">
        <v>7054656</v>
      </c>
      <c r="I1166">
        <v>156320</v>
      </c>
      <c r="J1166">
        <v>8064304</v>
      </c>
      <c r="M1166">
        <v>283088</v>
      </c>
      <c r="N1166">
        <v>7080176</v>
      </c>
      <c r="Q1166">
        <v>460224</v>
      </c>
      <c r="R1166">
        <v>6380448</v>
      </c>
      <c r="U1166">
        <v>503936</v>
      </c>
      <c r="V1166">
        <v>5711952</v>
      </c>
      <c r="Y1166">
        <v>656224</v>
      </c>
      <c r="Z1166">
        <v>5052656</v>
      </c>
      <c r="AC1166">
        <v>186992</v>
      </c>
      <c r="AD1166">
        <v>3244704</v>
      </c>
      <c r="AG1166">
        <v>75952</v>
      </c>
      <c r="AH1166">
        <v>2833952</v>
      </c>
      <c r="AK1166" s="151">
        <v>30048</v>
      </c>
      <c r="AL1166" s="151">
        <v>2648832</v>
      </c>
      <c r="AM1166" s="151"/>
      <c r="AN1166" s="151"/>
      <c r="AO1166" s="212">
        <v>27360</v>
      </c>
      <c r="AP1166" s="212">
        <v>2583904</v>
      </c>
      <c r="AQ1166" s="220">
        <v>4752</v>
      </c>
      <c r="AR1166" s="220">
        <v>2612704</v>
      </c>
      <c r="AS1166" s="212"/>
      <c r="AT1166" s="212"/>
      <c r="AU1166" s="212">
        <v>6496</v>
      </c>
      <c r="AV1166" s="212">
        <v>2610912</v>
      </c>
      <c r="AW1166" s="212"/>
      <c r="AX1166" s="212"/>
      <c r="AY1166">
        <f>A1166+1999</f>
        <v>2014</v>
      </c>
      <c r="AZ1166" t="str">
        <f>VLOOKUP(B1166,$BF$2:$BJ$75,4)</f>
        <v>Interior TFLs</v>
      </c>
      <c r="BA1166" t="str">
        <f>VLOOKUP(B1166,$BF$2:$BK$75,2)</f>
        <v>InteriorTFLs</v>
      </c>
      <c r="BB1166" t="str">
        <f>VLOOKUP(B1166,$BF$2:$BK$75,3)</f>
        <v>Interior TFLs</v>
      </c>
      <c r="BC1166">
        <f>IF(B1166&lt;40,B1166,IF(VLOOKUP(B1166,$BF$2:$BO$75,10,FALSE)="I",40,41))</f>
        <v>40</v>
      </c>
    </row>
    <row r="1167" spans="1:55" ht="15" x14ac:dyDescent="0.25">
      <c r="A1167">
        <v>15</v>
      </c>
      <c r="B1167">
        <v>40</v>
      </c>
      <c r="E1167">
        <v>213152</v>
      </c>
      <c r="F1167">
        <v>2778816</v>
      </c>
      <c r="I1167">
        <v>48128</v>
      </c>
      <c r="J1167">
        <v>2851104</v>
      </c>
      <c r="M1167">
        <v>125488</v>
      </c>
      <c r="N1167">
        <v>2703856</v>
      </c>
      <c r="Q1167">
        <v>272704</v>
      </c>
      <c r="R1167">
        <v>2042576</v>
      </c>
      <c r="U1167">
        <v>305232</v>
      </c>
      <c r="V1167">
        <v>1733280</v>
      </c>
      <c r="Y1167">
        <v>299680</v>
      </c>
      <c r="Z1167">
        <v>1252736</v>
      </c>
      <c r="AC1167">
        <v>48448</v>
      </c>
      <c r="AD1167">
        <v>551760</v>
      </c>
      <c r="AG1167">
        <v>13904</v>
      </c>
      <c r="AH1167">
        <v>398592</v>
      </c>
      <c r="AK1167" s="151">
        <v>8432</v>
      </c>
      <c r="AL1167" s="151">
        <v>391552</v>
      </c>
      <c r="AM1167" s="151"/>
      <c r="AN1167" s="151"/>
      <c r="AO1167" s="212">
        <v>6720</v>
      </c>
      <c r="AP1167" s="212">
        <v>376704</v>
      </c>
      <c r="AQ1167" s="220">
        <v>10432</v>
      </c>
      <c r="AR1167" s="220">
        <v>386288</v>
      </c>
      <c r="AS1167" s="212"/>
      <c r="AT1167" s="212"/>
      <c r="AU1167" s="212">
        <v>15232</v>
      </c>
      <c r="AV1167" s="212">
        <v>393440</v>
      </c>
      <c r="AW1167" s="212"/>
      <c r="AX1167" s="212"/>
      <c r="AY1167">
        <f>A1167+1999</f>
        <v>2014</v>
      </c>
      <c r="AZ1167" t="str">
        <f>VLOOKUP(B1167,$BF$2:$BJ$75,4)</f>
        <v>Interior TFLs</v>
      </c>
      <c r="BA1167" t="str">
        <f>VLOOKUP(B1167,$BF$2:$BK$75,2)</f>
        <v>InteriorTFLs</v>
      </c>
      <c r="BB1167" t="str">
        <f>VLOOKUP(B1167,$BF$2:$BK$75,3)</f>
        <v>Interior TFLs</v>
      </c>
      <c r="BC1167">
        <f>IF(B1167&lt;40,B1167,IF(VLOOKUP(B1167,$BF$2:$BO$75,10,FALSE)="I",40,41))</f>
        <v>40</v>
      </c>
    </row>
    <row r="1168" spans="1:55" ht="15" x14ac:dyDescent="0.25">
      <c r="A1168">
        <v>15</v>
      </c>
      <c r="B1168">
        <v>40</v>
      </c>
      <c r="E1168">
        <v>235280</v>
      </c>
      <c r="F1168">
        <v>2034288</v>
      </c>
      <c r="I1168">
        <v>58272</v>
      </c>
      <c r="J1168">
        <v>2597344</v>
      </c>
      <c r="M1168">
        <v>129648</v>
      </c>
      <c r="N1168">
        <v>2239520</v>
      </c>
      <c r="Q1168">
        <v>253104</v>
      </c>
      <c r="R1168">
        <v>2008064</v>
      </c>
      <c r="U1168">
        <v>303440</v>
      </c>
      <c r="V1168">
        <v>1693760</v>
      </c>
      <c r="Y1168">
        <v>356416</v>
      </c>
      <c r="Z1168">
        <v>1338880</v>
      </c>
      <c r="AC1168">
        <v>67184</v>
      </c>
      <c r="AD1168">
        <v>265408</v>
      </c>
      <c r="AG1168">
        <v>33056</v>
      </c>
      <c r="AH1168">
        <v>186992</v>
      </c>
      <c r="AK1168" s="151">
        <v>40960</v>
      </c>
      <c r="AL1168" s="151">
        <v>252384</v>
      </c>
      <c r="AM1168" s="151"/>
      <c r="AN1168" s="151"/>
      <c r="AO1168" s="212">
        <v>22592</v>
      </c>
      <c r="AP1168" s="212">
        <v>223568</v>
      </c>
      <c r="AQ1168" s="220">
        <v>16112</v>
      </c>
      <c r="AR1168" s="220">
        <v>220064</v>
      </c>
      <c r="AS1168" s="212"/>
      <c r="AT1168" s="212"/>
      <c r="AU1168" s="212">
        <v>19520</v>
      </c>
      <c r="AV1168" s="212">
        <v>223120</v>
      </c>
      <c r="AW1168" s="212"/>
      <c r="AX1168" s="212"/>
      <c r="AY1168">
        <f>A1168+1999</f>
        <v>2014</v>
      </c>
      <c r="AZ1168" t="str">
        <f>VLOOKUP(B1168,$BF$2:$BJ$75,4)</f>
        <v>Interior TFLs</v>
      </c>
      <c r="BA1168" t="str">
        <f>VLOOKUP(B1168,$BF$2:$BK$75,2)</f>
        <v>InteriorTFLs</v>
      </c>
      <c r="BB1168" t="str">
        <f>VLOOKUP(B1168,$BF$2:$BK$75,3)</f>
        <v>Interior TFLs</v>
      </c>
      <c r="BC1168">
        <f>IF(B1168&lt;40,B1168,IF(VLOOKUP(B1168,$BF$2:$BO$75,10,FALSE)="I",40,41))</f>
        <v>40</v>
      </c>
    </row>
    <row r="1169" spans="1:55" ht="15" x14ac:dyDescent="0.25">
      <c r="A1169">
        <v>15</v>
      </c>
      <c r="B1169">
        <v>40</v>
      </c>
      <c r="E1169">
        <v>1360384</v>
      </c>
      <c r="F1169">
        <v>12790688</v>
      </c>
      <c r="I1169">
        <v>832192</v>
      </c>
      <c r="J1169">
        <v>22395312</v>
      </c>
      <c r="M1169">
        <v>1178976</v>
      </c>
      <c r="N1169">
        <v>20836064</v>
      </c>
      <c r="Q1169">
        <v>373248</v>
      </c>
      <c r="R1169">
        <v>21511120</v>
      </c>
      <c r="U1169">
        <v>1262016</v>
      </c>
      <c r="V1169">
        <v>17880880</v>
      </c>
      <c r="Y1169">
        <v>590320</v>
      </c>
      <c r="Z1169">
        <v>18852512</v>
      </c>
      <c r="AC1169">
        <v>296128</v>
      </c>
      <c r="AD1169">
        <v>20616096</v>
      </c>
      <c r="AG1169">
        <v>223776</v>
      </c>
      <c r="AH1169">
        <v>17911456</v>
      </c>
      <c r="AK1169" s="151">
        <v>77056</v>
      </c>
      <c r="AL1169" s="151">
        <v>17704208</v>
      </c>
      <c r="AM1169" s="151"/>
      <c r="AN1169" s="151"/>
      <c r="AO1169" s="212">
        <v>27840</v>
      </c>
      <c r="AP1169" s="212">
        <v>17239216</v>
      </c>
      <c r="AQ1169" s="220">
        <v>30720</v>
      </c>
      <c r="AR1169" s="220">
        <v>17317664</v>
      </c>
      <c r="AS1169" s="212"/>
      <c r="AT1169" s="212"/>
      <c r="AU1169" s="212">
        <v>28400</v>
      </c>
      <c r="AV1169" s="212">
        <v>17338688</v>
      </c>
      <c r="AW1169" s="212"/>
      <c r="AX1169" s="212"/>
      <c r="AY1169">
        <f>A1169+1999</f>
        <v>2014</v>
      </c>
      <c r="AZ1169" t="str">
        <f>VLOOKUP(B1169,$BF$2:$BJ$75,4)</f>
        <v>Interior TFLs</v>
      </c>
      <c r="BA1169" t="str">
        <f>VLOOKUP(B1169,$BF$2:$BK$75,2)</f>
        <v>InteriorTFLs</v>
      </c>
      <c r="BB1169" t="str">
        <f>VLOOKUP(B1169,$BF$2:$BK$75,3)</f>
        <v>Interior TFLs</v>
      </c>
      <c r="BC1169">
        <f>IF(B1169&lt;40,B1169,IF(VLOOKUP(B1169,$BF$2:$BO$75,10,FALSE)="I",40,41))</f>
        <v>40</v>
      </c>
    </row>
    <row r="1170" spans="1:55" ht="15" x14ac:dyDescent="0.25">
      <c r="A1170">
        <v>15</v>
      </c>
      <c r="B1170">
        <v>41</v>
      </c>
      <c r="E1170">
        <v>0</v>
      </c>
      <c r="F1170">
        <v>0</v>
      </c>
      <c r="I1170">
        <v>0</v>
      </c>
      <c r="J1170">
        <v>0</v>
      </c>
      <c r="M1170">
        <v>0</v>
      </c>
      <c r="N1170">
        <v>0</v>
      </c>
      <c r="Q1170">
        <v>0</v>
      </c>
      <c r="R1170">
        <v>0</v>
      </c>
      <c r="U1170">
        <v>0</v>
      </c>
      <c r="V1170">
        <v>0</v>
      </c>
      <c r="Y1170">
        <v>0</v>
      </c>
      <c r="Z1170">
        <v>0</v>
      </c>
      <c r="AC1170">
        <v>0</v>
      </c>
      <c r="AD1170">
        <v>0</v>
      </c>
      <c r="AG1170">
        <v>0</v>
      </c>
      <c r="AH1170">
        <v>0</v>
      </c>
      <c r="AK1170" s="151">
        <v>0</v>
      </c>
      <c r="AL1170" s="151">
        <v>0</v>
      </c>
      <c r="AM1170" s="151"/>
      <c r="AN1170" s="151"/>
      <c r="AO1170" s="212">
        <v>0</v>
      </c>
      <c r="AP1170" s="212">
        <v>0</v>
      </c>
      <c r="AQ1170" s="220">
        <v>0</v>
      </c>
      <c r="AR1170" s="220">
        <v>0</v>
      </c>
      <c r="AS1170" s="212"/>
      <c r="AT1170" s="212"/>
      <c r="AU1170" s="212">
        <v>0</v>
      </c>
      <c r="AV1170" s="212">
        <v>0</v>
      </c>
      <c r="AW1170" s="212"/>
      <c r="AX1170" s="212"/>
      <c r="AY1170">
        <f>A1170+1999</f>
        <v>2014</v>
      </c>
      <c r="AZ1170" t="str">
        <f>VLOOKUP(B1170,$BF$2:$BJ$75,4)</f>
        <v>Coast TFLs</v>
      </c>
      <c r="BA1170" t="str">
        <f>VLOOKUP(B1170,$BF$2:$BK$75,2)</f>
        <v>CoastTFLs</v>
      </c>
      <c r="BB1170" t="str">
        <f>VLOOKUP(B1170,$BF$2:$BK$75,3)</f>
        <v>Coast TFLs</v>
      </c>
      <c r="BC1170">
        <f>IF(B1170&lt;40,B1170,IF(VLOOKUP(B1170,$BF$2:$BO$75,10,FALSE)="I",40,41))</f>
        <v>41</v>
      </c>
    </row>
    <row r="1171" spans="1:55" ht="15" x14ac:dyDescent="0.25">
      <c r="A1171">
        <v>15</v>
      </c>
      <c r="B1171">
        <v>41</v>
      </c>
      <c r="E1171">
        <v>0</v>
      </c>
      <c r="F1171">
        <v>0</v>
      </c>
      <c r="I1171">
        <v>2848</v>
      </c>
      <c r="J1171">
        <v>2848</v>
      </c>
      <c r="M1171">
        <v>0</v>
      </c>
      <c r="N1171">
        <v>0</v>
      </c>
      <c r="Q1171">
        <v>0</v>
      </c>
      <c r="R1171">
        <v>224</v>
      </c>
      <c r="U1171">
        <v>16</v>
      </c>
      <c r="V1171">
        <v>48</v>
      </c>
      <c r="Y1171">
        <v>16</v>
      </c>
      <c r="Z1171">
        <v>32</v>
      </c>
      <c r="AC1171">
        <v>0</v>
      </c>
      <c r="AD1171">
        <v>0</v>
      </c>
      <c r="AG1171">
        <v>0</v>
      </c>
      <c r="AH1171">
        <v>0</v>
      </c>
      <c r="AK1171" s="151">
        <v>0</v>
      </c>
      <c r="AL1171" s="151">
        <v>0</v>
      </c>
      <c r="AM1171" s="151"/>
      <c r="AN1171" s="151"/>
      <c r="AO1171" s="212">
        <v>0</v>
      </c>
      <c r="AP1171" s="212">
        <v>0</v>
      </c>
      <c r="AQ1171" s="220">
        <v>0</v>
      </c>
      <c r="AR1171" s="220">
        <v>0</v>
      </c>
      <c r="AS1171" s="212"/>
      <c r="AT1171" s="212"/>
      <c r="AU1171" s="212">
        <v>0</v>
      </c>
      <c r="AV1171" s="212">
        <v>0</v>
      </c>
      <c r="AW1171" s="212"/>
      <c r="AX1171" s="212"/>
      <c r="AY1171">
        <f>A1171+1999</f>
        <v>2014</v>
      </c>
      <c r="AZ1171" t="str">
        <f>VLOOKUP(B1171,$BF$2:$BJ$75,4)</f>
        <v>Coast TFLs</v>
      </c>
      <c r="BA1171" t="str">
        <f>VLOOKUP(B1171,$BF$2:$BK$75,2)</f>
        <v>CoastTFLs</v>
      </c>
      <c r="BB1171" t="str">
        <f>VLOOKUP(B1171,$BF$2:$BK$75,3)</f>
        <v>Coast TFLs</v>
      </c>
      <c r="BC1171">
        <f>IF(B1171&lt;40,B1171,IF(VLOOKUP(B1171,$BF$2:$BO$75,10,FALSE)="I",40,41))</f>
        <v>41</v>
      </c>
    </row>
    <row r="1172" spans="1:55" ht="15" x14ac:dyDescent="0.25">
      <c r="A1172">
        <v>15</v>
      </c>
      <c r="B1172">
        <v>41</v>
      </c>
      <c r="E1172">
        <v>0</v>
      </c>
      <c r="F1172">
        <v>0</v>
      </c>
      <c r="I1172">
        <v>0</v>
      </c>
      <c r="J1172">
        <v>0</v>
      </c>
      <c r="M1172">
        <v>0</v>
      </c>
      <c r="N1172">
        <v>0</v>
      </c>
      <c r="Q1172">
        <v>0</v>
      </c>
      <c r="R1172">
        <v>0</v>
      </c>
      <c r="U1172">
        <v>0</v>
      </c>
      <c r="V1172">
        <v>0</v>
      </c>
      <c r="Y1172">
        <v>0</v>
      </c>
      <c r="Z1172">
        <v>0</v>
      </c>
      <c r="AC1172">
        <v>0</v>
      </c>
      <c r="AD1172">
        <v>0</v>
      </c>
      <c r="AG1172">
        <v>0</v>
      </c>
      <c r="AH1172">
        <v>0</v>
      </c>
      <c r="AK1172" s="151">
        <v>0</v>
      </c>
      <c r="AL1172" s="151">
        <v>0</v>
      </c>
      <c r="AM1172" s="151"/>
      <c r="AN1172" s="151"/>
      <c r="AO1172" s="212">
        <v>0</v>
      </c>
      <c r="AP1172" s="212">
        <v>0</v>
      </c>
      <c r="AQ1172" s="220">
        <v>0</v>
      </c>
      <c r="AR1172" s="220">
        <v>0</v>
      </c>
      <c r="AS1172" s="212"/>
      <c r="AT1172" s="212"/>
      <c r="AU1172" s="212">
        <v>0</v>
      </c>
      <c r="AV1172" s="212">
        <v>0</v>
      </c>
      <c r="AW1172" s="212"/>
      <c r="AX1172" s="212"/>
      <c r="AY1172">
        <f>A1172+1999</f>
        <v>2014</v>
      </c>
      <c r="AZ1172" t="str">
        <f>VLOOKUP(B1172,$BF$2:$BJ$75,4)</f>
        <v>Coast TFLs</v>
      </c>
      <c r="BA1172" t="str">
        <f>VLOOKUP(B1172,$BF$2:$BK$75,2)</f>
        <v>CoastTFLs</v>
      </c>
      <c r="BB1172" t="str">
        <f>VLOOKUP(B1172,$BF$2:$BK$75,3)</f>
        <v>Coast TFLs</v>
      </c>
      <c r="BC1172">
        <f>IF(B1172&lt;40,B1172,IF(VLOOKUP(B1172,$BF$2:$BO$75,10,FALSE)="I",40,41))</f>
        <v>41</v>
      </c>
    </row>
    <row r="1173" spans="1:55" ht="15" x14ac:dyDescent="0.25">
      <c r="A1173">
        <v>15</v>
      </c>
      <c r="B1173">
        <v>41</v>
      </c>
      <c r="E1173">
        <v>0</v>
      </c>
      <c r="F1173">
        <v>0</v>
      </c>
      <c r="I1173">
        <v>0</v>
      </c>
      <c r="J1173">
        <v>0</v>
      </c>
      <c r="M1173">
        <v>0</v>
      </c>
      <c r="N1173">
        <v>0</v>
      </c>
      <c r="Q1173">
        <v>0</v>
      </c>
      <c r="R1173">
        <v>0</v>
      </c>
      <c r="U1173">
        <v>160</v>
      </c>
      <c r="V1173">
        <v>8816</v>
      </c>
      <c r="Y1173">
        <v>0</v>
      </c>
      <c r="Z1173">
        <v>0</v>
      </c>
      <c r="AC1173">
        <v>0</v>
      </c>
      <c r="AD1173">
        <v>0</v>
      </c>
      <c r="AG1173">
        <v>0</v>
      </c>
      <c r="AH1173">
        <v>0</v>
      </c>
      <c r="AK1173" s="151">
        <v>0</v>
      </c>
      <c r="AL1173" s="151">
        <v>0</v>
      </c>
      <c r="AM1173" s="151"/>
      <c r="AN1173" s="151"/>
      <c r="AO1173" s="212">
        <v>0</v>
      </c>
      <c r="AP1173" s="212">
        <v>0</v>
      </c>
      <c r="AQ1173" s="220">
        <v>0</v>
      </c>
      <c r="AR1173" s="220">
        <v>0</v>
      </c>
      <c r="AS1173" s="212"/>
      <c r="AT1173" s="212"/>
      <c r="AU1173" s="212">
        <v>0</v>
      </c>
      <c r="AV1173" s="212">
        <v>0</v>
      </c>
      <c r="AW1173" s="212"/>
      <c r="AX1173" s="212"/>
      <c r="AY1173">
        <f>A1173+1999</f>
        <v>2014</v>
      </c>
      <c r="AZ1173" t="str">
        <f>VLOOKUP(B1173,$BF$2:$BJ$75,4)</f>
        <v>Coast TFLs</v>
      </c>
      <c r="BA1173" t="str">
        <f>VLOOKUP(B1173,$BF$2:$BK$75,2)</f>
        <v>CoastTFLs</v>
      </c>
      <c r="BB1173" t="str">
        <f>VLOOKUP(B1173,$BF$2:$BK$75,3)</f>
        <v>Coast TFLs</v>
      </c>
      <c r="BC1173">
        <f>IF(B1173&lt;40,B1173,IF(VLOOKUP(B1173,$BF$2:$BO$75,10,FALSE)="I",40,41))</f>
        <v>41</v>
      </c>
    </row>
    <row r="1174" spans="1:55" ht="15" x14ac:dyDescent="0.25">
      <c r="A1174">
        <v>15</v>
      </c>
      <c r="B1174">
        <v>41</v>
      </c>
      <c r="E1174">
        <v>0</v>
      </c>
      <c r="F1174">
        <v>0</v>
      </c>
      <c r="I1174">
        <v>0</v>
      </c>
      <c r="J1174">
        <v>0</v>
      </c>
      <c r="M1174">
        <v>0</v>
      </c>
      <c r="N1174">
        <v>0</v>
      </c>
      <c r="Q1174">
        <v>0</v>
      </c>
      <c r="R1174">
        <v>0</v>
      </c>
      <c r="U1174">
        <v>0</v>
      </c>
      <c r="V1174">
        <v>0</v>
      </c>
      <c r="Y1174">
        <v>0</v>
      </c>
      <c r="Z1174">
        <v>0</v>
      </c>
      <c r="AC1174">
        <v>0</v>
      </c>
      <c r="AD1174">
        <v>0</v>
      </c>
      <c r="AG1174">
        <v>0</v>
      </c>
      <c r="AH1174">
        <v>0</v>
      </c>
      <c r="AK1174" s="151">
        <v>0</v>
      </c>
      <c r="AL1174" s="151">
        <v>0</v>
      </c>
      <c r="AM1174" s="151"/>
      <c r="AN1174" s="151"/>
      <c r="AO1174" s="212">
        <v>0</v>
      </c>
      <c r="AP1174" s="212">
        <v>0</v>
      </c>
      <c r="AQ1174" s="220">
        <v>0</v>
      </c>
      <c r="AR1174" s="220">
        <v>0</v>
      </c>
      <c r="AS1174" s="212"/>
      <c r="AT1174" s="212"/>
      <c r="AU1174" s="212">
        <v>0</v>
      </c>
      <c r="AV1174" s="212">
        <v>0</v>
      </c>
      <c r="AW1174" s="212"/>
      <c r="AX1174" s="212"/>
      <c r="AY1174">
        <f>A1174+1999</f>
        <v>2014</v>
      </c>
      <c r="AZ1174" t="str">
        <f>VLOOKUP(B1174,$BF$2:$BJ$75,4)</f>
        <v>Coast TFLs</v>
      </c>
      <c r="BA1174" t="str">
        <f>VLOOKUP(B1174,$BF$2:$BK$75,2)</f>
        <v>CoastTFLs</v>
      </c>
      <c r="BB1174" t="str">
        <f>VLOOKUP(B1174,$BF$2:$BK$75,3)</f>
        <v>Coast TFLs</v>
      </c>
      <c r="BC1174">
        <f>IF(B1174&lt;40,B1174,IF(VLOOKUP(B1174,$BF$2:$BO$75,10,FALSE)="I",40,41))</f>
        <v>41</v>
      </c>
    </row>
    <row r="1175" spans="1:55" ht="15" x14ac:dyDescent="0.25">
      <c r="A1175">
        <v>15</v>
      </c>
      <c r="B1175">
        <v>41</v>
      </c>
      <c r="E1175">
        <v>0</v>
      </c>
      <c r="F1175">
        <v>0</v>
      </c>
      <c r="I1175">
        <v>0</v>
      </c>
      <c r="J1175">
        <v>0</v>
      </c>
      <c r="M1175">
        <v>0</v>
      </c>
      <c r="N1175">
        <v>0</v>
      </c>
      <c r="Q1175">
        <v>0</v>
      </c>
      <c r="R1175">
        <v>0</v>
      </c>
      <c r="U1175">
        <v>0</v>
      </c>
      <c r="V1175">
        <v>0</v>
      </c>
      <c r="Y1175">
        <v>0</v>
      </c>
      <c r="Z1175">
        <v>0</v>
      </c>
      <c r="AC1175">
        <v>0</v>
      </c>
      <c r="AD1175">
        <v>0</v>
      </c>
      <c r="AG1175">
        <v>0</v>
      </c>
      <c r="AH1175">
        <v>0</v>
      </c>
      <c r="AK1175" s="151">
        <v>0</v>
      </c>
      <c r="AL1175" s="151">
        <v>0</v>
      </c>
      <c r="AM1175" s="151"/>
      <c r="AN1175" s="151"/>
      <c r="AO1175" s="212">
        <v>0</v>
      </c>
      <c r="AP1175" s="212">
        <v>0</v>
      </c>
      <c r="AQ1175" s="220">
        <v>0</v>
      </c>
      <c r="AR1175" s="220">
        <v>0</v>
      </c>
      <c r="AS1175" s="212"/>
      <c r="AT1175" s="212"/>
      <c r="AU1175" s="212">
        <v>0</v>
      </c>
      <c r="AV1175" s="212">
        <v>0</v>
      </c>
      <c r="AW1175" s="212"/>
      <c r="AX1175" s="212"/>
      <c r="AY1175">
        <f>A1175+1999</f>
        <v>2014</v>
      </c>
      <c r="AZ1175" t="str">
        <f>VLOOKUP(B1175,$BF$2:$BJ$75,4)</f>
        <v>Coast TFLs</v>
      </c>
      <c r="BA1175" t="str">
        <f>VLOOKUP(B1175,$BF$2:$BK$75,2)</f>
        <v>CoastTFLs</v>
      </c>
      <c r="BB1175" t="str">
        <f>VLOOKUP(B1175,$BF$2:$BK$75,3)</f>
        <v>Coast TFLs</v>
      </c>
      <c r="BC1175">
        <f>IF(B1175&lt;40,B1175,IF(VLOOKUP(B1175,$BF$2:$BO$75,10,FALSE)="I",40,41))</f>
        <v>41</v>
      </c>
    </row>
    <row r="1176" spans="1:55" ht="15" x14ac:dyDescent="0.25">
      <c r="A1176">
        <v>15</v>
      </c>
      <c r="B1176">
        <v>41</v>
      </c>
      <c r="E1176">
        <v>0</v>
      </c>
      <c r="F1176">
        <v>0</v>
      </c>
      <c r="I1176">
        <v>272</v>
      </c>
      <c r="J1176">
        <v>1024</v>
      </c>
      <c r="M1176">
        <v>0</v>
      </c>
      <c r="N1176">
        <v>3888</v>
      </c>
      <c r="Q1176">
        <v>656</v>
      </c>
      <c r="R1176">
        <v>5344</v>
      </c>
      <c r="U1176">
        <v>0</v>
      </c>
      <c r="V1176">
        <v>4032</v>
      </c>
      <c r="Y1176">
        <v>336</v>
      </c>
      <c r="Z1176">
        <v>1936</v>
      </c>
      <c r="AC1176">
        <v>0</v>
      </c>
      <c r="AD1176">
        <v>96</v>
      </c>
      <c r="AG1176">
        <v>0</v>
      </c>
      <c r="AH1176">
        <v>0</v>
      </c>
      <c r="AK1176" s="151">
        <v>0</v>
      </c>
      <c r="AL1176" s="151">
        <v>0</v>
      </c>
      <c r="AM1176" s="151"/>
      <c r="AN1176" s="151"/>
      <c r="AO1176" s="212">
        <v>0</v>
      </c>
      <c r="AP1176" s="212">
        <v>0</v>
      </c>
      <c r="AQ1176" s="220">
        <v>0</v>
      </c>
      <c r="AR1176" s="220">
        <v>0</v>
      </c>
      <c r="AS1176" s="212"/>
      <c r="AT1176" s="212"/>
      <c r="AU1176" s="212">
        <v>0</v>
      </c>
      <c r="AV1176" s="212">
        <v>0</v>
      </c>
      <c r="AW1176" s="212"/>
      <c r="AX1176" s="212"/>
      <c r="AY1176">
        <f>A1176+1999</f>
        <v>2014</v>
      </c>
      <c r="AZ1176" t="str">
        <f>VLOOKUP(B1176,$BF$2:$BJ$75,4)</f>
        <v>Coast TFLs</v>
      </c>
      <c r="BA1176" t="str">
        <f>VLOOKUP(B1176,$BF$2:$BK$75,2)</f>
        <v>CoastTFLs</v>
      </c>
      <c r="BB1176" t="str">
        <f>VLOOKUP(B1176,$BF$2:$BK$75,3)</f>
        <v>Coast TFLs</v>
      </c>
      <c r="BC1176">
        <f>IF(B1176&lt;40,B1176,IF(VLOOKUP(B1176,$BF$2:$BO$75,10,FALSE)="I",40,41))</f>
        <v>41</v>
      </c>
    </row>
    <row r="1177" spans="1:55" ht="15" x14ac:dyDescent="0.25">
      <c r="A1177">
        <v>15</v>
      </c>
      <c r="B1177">
        <v>41</v>
      </c>
      <c r="E1177">
        <v>0</v>
      </c>
      <c r="F1177">
        <v>0</v>
      </c>
      <c r="I1177">
        <v>0</v>
      </c>
      <c r="J1177">
        <v>0</v>
      </c>
      <c r="M1177">
        <v>0</v>
      </c>
      <c r="N1177">
        <v>0</v>
      </c>
      <c r="Q1177">
        <v>0</v>
      </c>
      <c r="R1177">
        <v>0</v>
      </c>
      <c r="U1177">
        <v>0</v>
      </c>
      <c r="V1177">
        <v>0</v>
      </c>
      <c r="Y1177">
        <v>0</v>
      </c>
      <c r="Z1177">
        <v>0</v>
      </c>
      <c r="AC1177">
        <v>0</v>
      </c>
      <c r="AD1177">
        <v>0</v>
      </c>
      <c r="AG1177">
        <v>0</v>
      </c>
      <c r="AH1177">
        <v>0</v>
      </c>
      <c r="AK1177" s="151">
        <v>0</v>
      </c>
      <c r="AL1177" s="151">
        <v>0</v>
      </c>
      <c r="AM1177" s="151"/>
      <c r="AN1177" s="151"/>
      <c r="AO1177" s="212">
        <v>0</v>
      </c>
      <c r="AP1177" s="212">
        <v>0</v>
      </c>
      <c r="AQ1177" s="220">
        <v>0</v>
      </c>
      <c r="AR1177" s="220">
        <v>0</v>
      </c>
      <c r="AS1177" s="212"/>
      <c r="AT1177" s="212"/>
      <c r="AU1177" s="212">
        <v>0</v>
      </c>
      <c r="AV1177" s="212">
        <v>0</v>
      </c>
      <c r="AW1177" s="212"/>
      <c r="AX1177" s="212"/>
      <c r="AY1177">
        <f>A1177+1999</f>
        <v>2014</v>
      </c>
      <c r="AZ1177" t="str">
        <f>VLOOKUP(B1177,$BF$2:$BJ$75,4)</f>
        <v>Coast TFLs</v>
      </c>
      <c r="BA1177" t="str">
        <f>VLOOKUP(B1177,$BF$2:$BK$75,2)</f>
        <v>CoastTFLs</v>
      </c>
      <c r="BB1177" t="str">
        <f>VLOOKUP(B1177,$BF$2:$BK$75,3)</f>
        <v>Coast TFLs</v>
      </c>
      <c r="BC1177">
        <f>IF(B1177&lt;40,B1177,IF(VLOOKUP(B1177,$BF$2:$BO$75,10,FALSE)="I",40,41))</f>
        <v>41</v>
      </c>
    </row>
    <row r="1178" spans="1:55" ht="15" x14ac:dyDescent="0.25">
      <c r="A1178">
        <v>15</v>
      </c>
      <c r="B1178">
        <v>41</v>
      </c>
      <c r="E1178">
        <v>0</v>
      </c>
      <c r="F1178">
        <v>0</v>
      </c>
      <c r="I1178">
        <v>0</v>
      </c>
      <c r="J1178">
        <v>0</v>
      </c>
      <c r="M1178">
        <v>0</v>
      </c>
      <c r="N1178">
        <v>1888</v>
      </c>
      <c r="Q1178">
        <v>0</v>
      </c>
      <c r="R1178">
        <v>0</v>
      </c>
      <c r="U1178">
        <v>0</v>
      </c>
      <c r="V1178">
        <v>0</v>
      </c>
      <c r="Y1178">
        <v>0</v>
      </c>
      <c r="Z1178">
        <v>0</v>
      </c>
      <c r="AC1178">
        <v>0</v>
      </c>
      <c r="AD1178">
        <v>0</v>
      </c>
      <c r="AG1178">
        <v>0</v>
      </c>
      <c r="AH1178">
        <v>0</v>
      </c>
      <c r="AK1178" s="151">
        <v>0</v>
      </c>
      <c r="AL1178" s="151">
        <v>0</v>
      </c>
      <c r="AM1178" s="151"/>
      <c r="AN1178" s="151"/>
      <c r="AO1178" s="212">
        <v>0</v>
      </c>
      <c r="AP1178" s="212">
        <v>0</v>
      </c>
      <c r="AQ1178" s="220">
        <v>0</v>
      </c>
      <c r="AR1178" s="220">
        <v>0</v>
      </c>
      <c r="AS1178" s="212"/>
      <c r="AT1178" s="212"/>
      <c r="AU1178" s="212">
        <v>0</v>
      </c>
      <c r="AV1178" s="212">
        <v>0</v>
      </c>
      <c r="AW1178" s="212"/>
      <c r="AX1178" s="212"/>
      <c r="AY1178">
        <f>A1178+1999</f>
        <v>2014</v>
      </c>
      <c r="AZ1178" t="str">
        <f>VLOOKUP(B1178,$BF$2:$BJ$75,4)</f>
        <v>Coast TFLs</v>
      </c>
      <c r="BA1178" t="str">
        <f>VLOOKUP(B1178,$BF$2:$BK$75,2)</f>
        <v>CoastTFLs</v>
      </c>
      <c r="BB1178" t="str">
        <f>VLOOKUP(B1178,$BF$2:$BK$75,3)</f>
        <v>Coast TFLs</v>
      </c>
      <c r="BC1178">
        <f>IF(B1178&lt;40,B1178,IF(VLOOKUP(B1178,$BF$2:$BO$75,10,FALSE)="I",40,41))</f>
        <v>41</v>
      </c>
    </row>
    <row r="1179" spans="1:55" ht="15" x14ac:dyDescent="0.25">
      <c r="A1179">
        <v>15</v>
      </c>
      <c r="B1179">
        <v>41</v>
      </c>
      <c r="E1179">
        <v>0</v>
      </c>
      <c r="F1179">
        <v>0</v>
      </c>
      <c r="I1179">
        <v>0</v>
      </c>
      <c r="J1179">
        <v>0</v>
      </c>
      <c r="M1179">
        <v>0</v>
      </c>
      <c r="N1179">
        <v>0</v>
      </c>
      <c r="Q1179">
        <v>0</v>
      </c>
      <c r="R1179">
        <v>0</v>
      </c>
      <c r="U1179">
        <v>0</v>
      </c>
      <c r="V1179">
        <v>0</v>
      </c>
      <c r="Y1179">
        <v>0</v>
      </c>
      <c r="Z1179">
        <v>0</v>
      </c>
      <c r="AC1179">
        <v>0</v>
      </c>
      <c r="AD1179">
        <v>0</v>
      </c>
      <c r="AG1179">
        <v>0</v>
      </c>
      <c r="AH1179">
        <v>0</v>
      </c>
      <c r="AK1179" s="151">
        <v>0</v>
      </c>
      <c r="AL1179" s="151">
        <v>0</v>
      </c>
      <c r="AM1179" s="151"/>
      <c r="AN1179" s="151"/>
      <c r="AO1179" s="212">
        <v>0</v>
      </c>
      <c r="AP1179" s="212">
        <v>0</v>
      </c>
      <c r="AQ1179" s="220">
        <v>0</v>
      </c>
      <c r="AR1179" s="220">
        <v>0</v>
      </c>
      <c r="AS1179" s="212"/>
      <c r="AT1179" s="212"/>
      <c r="AU1179" s="212">
        <v>0</v>
      </c>
      <c r="AV1179" s="212">
        <v>0</v>
      </c>
      <c r="AW1179" s="212"/>
      <c r="AX1179" s="212"/>
      <c r="AY1179">
        <f>A1179+1999</f>
        <v>2014</v>
      </c>
      <c r="AZ1179" t="str">
        <f>VLOOKUP(B1179,$BF$2:$BJ$75,4)</f>
        <v>Coast TFLs</v>
      </c>
      <c r="BA1179" t="str">
        <f>VLOOKUP(B1179,$BF$2:$BK$75,2)</f>
        <v>CoastTFLs</v>
      </c>
      <c r="BB1179" t="str">
        <f>VLOOKUP(B1179,$BF$2:$BK$75,3)</f>
        <v>Coast TFLs</v>
      </c>
      <c r="BC1179">
        <f>IF(B1179&lt;40,B1179,IF(VLOOKUP(B1179,$BF$2:$BO$75,10,FALSE)="I",40,41))</f>
        <v>41</v>
      </c>
    </row>
    <row r="1180" spans="1:55" ht="15" x14ac:dyDescent="0.25">
      <c r="A1180">
        <v>15</v>
      </c>
      <c r="B1180">
        <v>41</v>
      </c>
      <c r="E1180">
        <v>0</v>
      </c>
      <c r="F1180">
        <v>0</v>
      </c>
      <c r="I1180">
        <v>0</v>
      </c>
      <c r="J1180">
        <v>0</v>
      </c>
      <c r="M1180">
        <v>0</v>
      </c>
      <c r="N1180">
        <v>0</v>
      </c>
      <c r="Q1180">
        <v>0</v>
      </c>
      <c r="R1180">
        <v>0</v>
      </c>
      <c r="U1180">
        <v>0</v>
      </c>
      <c r="V1180">
        <v>0</v>
      </c>
      <c r="Y1180">
        <v>0</v>
      </c>
      <c r="Z1180">
        <v>0</v>
      </c>
      <c r="AC1180">
        <v>0</v>
      </c>
      <c r="AD1180">
        <v>0</v>
      </c>
      <c r="AG1180">
        <v>0</v>
      </c>
      <c r="AH1180">
        <v>0</v>
      </c>
      <c r="AK1180" s="151">
        <v>0</v>
      </c>
      <c r="AL1180" s="151">
        <v>0</v>
      </c>
      <c r="AM1180" s="151"/>
      <c r="AN1180" s="151"/>
      <c r="AO1180" s="212">
        <v>0</v>
      </c>
      <c r="AP1180" s="212">
        <v>0</v>
      </c>
      <c r="AQ1180" s="220">
        <v>0</v>
      </c>
      <c r="AR1180" s="220">
        <v>0</v>
      </c>
      <c r="AS1180" s="212"/>
      <c r="AT1180" s="212"/>
      <c r="AU1180" s="212">
        <v>0</v>
      </c>
      <c r="AV1180" s="212">
        <v>0</v>
      </c>
      <c r="AW1180" s="212"/>
      <c r="AX1180" s="212"/>
      <c r="AY1180">
        <f>A1180+1999</f>
        <v>2014</v>
      </c>
      <c r="AZ1180" t="str">
        <f>VLOOKUP(B1180,$BF$2:$BJ$75,4)</f>
        <v>Coast TFLs</v>
      </c>
      <c r="BA1180" t="str">
        <f>VLOOKUP(B1180,$BF$2:$BK$75,2)</f>
        <v>CoastTFLs</v>
      </c>
      <c r="BB1180" t="str">
        <f>VLOOKUP(B1180,$BF$2:$BK$75,3)</f>
        <v>Coast TFLs</v>
      </c>
      <c r="BC1180">
        <f>IF(B1180&lt;40,B1180,IF(VLOOKUP(B1180,$BF$2:$BO$75,10,FALSE)="I",40,41))</f>
        <v>41</v>
      </c>
    </row>
    <row r="1181" spans="1:55" ht="15" x14ac:dyDescent="0.25">
      <c r="A1181">
        <v>15</v>
      </c>
      <c r="B1181">
        <v>41</v>
      </c>
      <c r="E1181">
        <v>0</v>
      </c>
      <c r="F1181">
        <v>0</v>
      </c>
      <c r="I1181">
        <v>0</v>
      </c>
      <c r="J1181">
        <v>0</v>
      </c>
      <c r="M1181">
        <v>0</v>
      </c>
      <c r="N1181">
        <v>0</v>
      </c>
      <c r="Q1181">
        <v>0</v>
      </c>
      <c r="R1181">
        <v>0</v>
      </c>
      <c r="U1181">
        <v>0</v>
      </c>
      <c r="V1181">
        <v>0</v>
      </c>
      <c r="Y1181">
        <v>0</v>
      </c>
      <c r="Z1181">
        <v>0</v>
      </c>
      <c r="AC1181">
        <v>0</v>
      </c>
      <c r="AD1181">
        <v>0</v>
      </c>
      <c r="AG1181">
        <v>0</v>
      </c>
      <c r="AH1181">
        <v>0</v>
      </c>
      <c r="AK1181" s="151">
        <v>0</v>
      </c>
      <c r="AL1181" s="151">
        <v>0</v>
      </c>
      <c r="AM1181" s="151"/>
      <c r="AN1181" s="151"/>
      <c r="AO1181" s="212">
        <v>0</v>
      </c>
      <c r="AP1181" s="212">
        <v>0</v>
      </c>
      <c r="AQ1181" s="220">
        <v>0</v>
      </c>
      <c r="AR1181" s="220">
        <v>0</v>
      </c>
      <c r="AS1181" s="212"/>
      <c r="AT1181" s="212"/>
      <c r="AU1181" s="212">
        <v>0</v>
      </c>
      <c r="AV1181" s="212">
        <v>0</v>
      </c>
      <c r="AW1181" s="212"/>
      <c r="AX1181" s="212"/>
      <c r="AY1181">
        <f>A1181+1999</f>
        <v>2014</v>
      </c>
      <c r="AZ1181" t="str">
        <f>VLOOKUP(B1181,$BF$2:$BJ$75,4)</f>
        <v>Coast TFLs</v>
      </c>
      <c r="BA1181" t="str">
        <f>VLOOKUP(B1181,$BF$2:$BK$75,2)</f>
        <v>CoastTFLs</v>
      </c>
      <c r="BB1181" t="str">
        <f>VLOOKUP(B1181,$BF$2:$BK$75,3)</f>
        <v>Coast TFLs</v>
      </c>
      <c r="BC1181">
        <f>IF(B1181&lt;40,B1181,IF(VLOOKUP(B1181,$BF$2:$BO$75,10,FALSE)="I",40,41))</f>
        <v>41</v>
      </c>
    </row>
    <row r="1182" spans="1:55" ht="15" x14ac:dyDescent="0.25">
      <c r="A1182">
        <v>15</v>
      </c>
      <c r="B1182">
        <v>41</v>
      </c>
      <c r="E1182">
        <v>0</v>
      </c>
      <c r="F1182">
        <v>0</v>
      </c>
      <c r="I1182">
        <v>0</v>
      </c>
      <c r="J1182">
        <v>0</v>
      </c>
      <c r="M1182">
        <v>0</v>
      </c>
      <c r="N1182">
        <v>0</v>
      </c>
      <c r="Q1182">
        <v>32</v>
      </c>
      <c r="R1182">
        <v>48</v>
      </c>
      <c r="U1182">
        <v>0</v>
      </c>
      <c r="V1182">
        <v>0</v>
      </c>
      <c r="Y1182">
        <v>0</v>
      </c>
      <c r="Z1182">
        <v>0</v>
      </c>
      <c r="AC1182">
        <v>0</v>
      </c>
      <c r="AD1182">
        <v>0</v>
      </c>
      <c r="AG1182">
        <v>0</v>
      </c>
      <c r="AH1182">
        <v>0</v>
      </c>
      <c r="AK1182" s="151">
        <v>0</v>
      </c>
      <c r="AL1182" s="151">
        <v>0</v>
      </c>
      <c r="AM1182" s="151"/>
      <c r="AN1182" s="151"/>
      <c r="AO1182" s="212">
        <v>0</v>
      </c>
      <c r="AP1182" s="212">
        <v>0</v>
      </c>
      <c r="AQ1182" s="220">
        <v>0</v>
      </c>
      <c r="AR1182" s="220">
        <v>0</v>
      </c>
      <c r="AS1182" s="212"/>
      <c r="AT1182" s="212"/>
      <c r="AU1182" s="212">
        <v>0</v>
      </c>
      <c r="AV1182" s="212">
        <v>0</v>
      </c>
      <c r="AW1182" s="212"/>
      <c r="AX1182" s="212"/>
      <c r="AY1182">
        <f>A1182+1999</f>
        <v>2014</v>
      </c>
      <c r="AZ1182" t="str">
        <f>VLOOKUP(B1182,$BF$2:$BJ$75,4)</f>
        <v>Coast TFLs</v>
      </c>
      <c r="BA1182" t="str">
        <f>VLOOKUP(B1182,$BF$2:$BK$75,2)</f>
        <v>CoastTFLs</v>
      </c>
      <c r="BB1182" t="str">
        <f>VLOOKUP(B1182,$BF$2:$BK$75,3)</f>
        <v>Coast TFLs</v>
      </c>
      <c r="BC1182">
        <f>IF(B1182&lt;40,B1182,IF(VLOOKUP(B1182,$BF$2:$BO$75,10,FALSE)="I",40,41))</f>
        <v>41</v>
      </c>
    </row>
    <row r="1183" spans="1:55" ht="15" x14ac:dyDescent="0.25">
      <c r="A1183">
        <v>15</v>
      </c>
      <c r="B1183">
        <v>41</v>
      </c>
      <c r="E1183">
        <v>0</v>
      </c>
      <c r="F1183">
        <v>0</v>
      </c>
      <c r="I1183">
        <v>0</v>
      </c>
      <c r="J1183">
        <v>0</v>
      </c>
      <c r="M1183">
        <v>0</v>
      </c>
      <c r="N1183">
        <v>0</v>
      </c>
      <c r="Q1183">
        <v>0</v>
      </c>
      <c r="R1183">
        <v>0</v>
      </c>
      <c r="U1183">
        <v>0</v>
      </c>
      <c r="V1183">
        <v>0</v>
      </c>
      <c r="Y1183">
        <v>0</v>
      </c>
      <c r="Z1183">
        <v>0</v>
      </c>
      <c r="AC1183">
        <v>0</v>
      </c>
      <c r="AD1183">
        <v>0</v>
      </c>
      <c r="AG1183">
        <v>0</v>
      </c>
      <c r="AH1183">
        <v>0</v>
      </c>
      <c r="AK1183" s="151">
        <v>0</v>
      </c>
      <c r="AL1183" s="151">
        <v>0</v>
      </c>
      <c r="AM1183" s="151"/>
      <c r="AN1183" s="151"/>
      <c r="AO1183" s="212">
        <v>0</v>
      </c>
      <c r="AP1183" s="212">
        <v>0</v>
      </c>
      <c r="AQ1183" s="220">
        <v>0</v>
      </c>
      <c r="AR1183" s="220">
        <v>0</v>
      </c>
      <c r="AS1183" s="212"/>
      <c r="AT1183" s="212"/>
      <c r="AU1183" s="212">
        <v>0</v>
      </c>
      <c r="AV1183" s="212">
        <v>0</v>
      </c>
      <c r="AW1183" s="212"/>
      <c r="AX1183" s="212"/>
      <c r="AY1183">
        <f>A1183+1999</f>
        <v>2014</v>
      </c>
      <c r="AZ1183" t="str">
        <f>VLOOKUP(B1183,$BF$2:$BJ$75,4)</f>
        <v>Coast TFLs</v>
      </c>
      <c r="BA1183" t="str">
        <f>VLOOKUP(B1183,$BF$2:$BK$75,2)</f>
        <v>CoastTFLs</v>
      </c>
      <c r="BB1183" t="str">
        <f>VLOOKUP(B1183,$BF$2:$BK$75,3)</f>
        <v>Coast TFLs</v>
      </c>
      <c r="BC1183">
        <f>IF(B1183&lt;40,B1183,IF(VLOOKUP(B1183,$BF$2:$BO$75,10,FALSE)="I",40,41))</f>
        <v>41</v>
      </c>
    </row>
    <row r="1184" spans="1:55" ht="15" x14ac:dyDescent="0.25">
      <c r="A1184">
        <v>15</v>
      </c>
      <c r="B1184">
        <v>41</v>
      </c>
      <c r="E1184">
        <v>0</v>
      </c>
      <c r="F1184">
        <v>0</v>
      </c>
      <c r="I1184">
        <v>0</v>
      </c>
      <c r="J1184">
        <v>0</v>
      </c>
      <c r="M1184">
        <v>0</v>
      </c>
      <c r="N1184">
        <v>0</v>
      </c>
      <c r="Q1184">
        <v>0</v>
      </c>
      <c r="R1184">
        <v>0</v>
      </c>
      <c r="U1184">
        <v>0</v>
      </c>
      <c r="V1184">
        <v>0</v>
      </c>
      <c r="Y1184">
        <v>0</v>
      </c>
      <c r="Z1184">
        <v>0</v>
      </c>
      <c r="AC1184">
        <v>0</v>
      </c>
      <c r="AD1184">
        <v>0</v>
      </c>
      <c r="AG1184">
        <v>0</v>
      </c>
      <c r="AH1184">
        <v>0</v>
      </c>
      <c r="AK1184" s="151">
        <v>0</v>
      </c>
      <c r="AL1184" s="151">
        <v>0</v>
      </c>
      <c r="AM1184" s="151"/>
      <c r="AN1184" s="151"/>
      <c r="AO1184" s="212">
        <v>0</v>
      </c>
      <c r="AP1184" s="212">
        <v>0</v>
      </c>
      <c r="AQ1184" s="220">
        <v>0</v>
      </c>
      <c r="AR1184" s="220">
        <v>0</v>
      </c>
      <c r="AS1184" s="212"/>
      <c r="AT1184" s="212"/>
      <c r="AU1184" s="212">
        <v>0</v>
      </c>
      <c r="AV1184" s="212">
        <v>0</v>
      </c>
      <c r="AW1184" s="212"/>
      <c r="AX1184" s="212"/>
      <c r="AY1184">
        <f>A1184+1999</f>
        <v>2014</v>
      </c>
      <c r="AZ1184" t="str">
        <f>VLOOKUP(B1184,$BF$2:$BJ$75,4)</f>
        <v>Coast TFLs</v>
      </c>
      <c r="BA1184" t="str">
        <f>VLOOKUP(B1184,$BF$2:$BK$75,2)</f>
        <v>CoastTFLs</v>
      </c>
      <c r="BB1184" t="str">
        <f>VLOOKUP(B1184,$BF$2:$BK$75,3)</f>
        <v>Coast TFLs</v>
      </c>
      <c r="BC1184">
        <f>IF(B1184&lt;40,B1184,IF(VLOOKUP(B1184,$BF$2:$BO$75,10,FALSE)="I",40,41))</f>
        <v>41</v>
      </c>
    </row>
    <row r="1185" spans="1:55" ht="15" x14ac:dyDescent="0.25">
      <c r="A1185">
        <v>15</v>
      </c>
      <c r="B1185">
        <v>41</v>
      </c>
      <c r="E1185">
        <v>0</v>
      </c>
      <c r="F1185">
        <v>0</v>
      </c>
      <c r="I1185">
        <v>0</v>
      </c>
      <c r="J1185">
        <v>0</v>
      </c>
      <c r="M1185">
        <v>0</v>
      </c>
      <c r="N1185">
        <v>0</v>
      </c>
      <c r="Q1185">
        <v>0</v>
      </c>
      <c r="R1185">
        <v>0</v>
      </c>
      <c r="U1185">
        <v>0</v>
      </c>
      <c r="V1185">
        <v>0</v>
      </c>
      <c r="Y1185">
        <v>0</v>
      </c>
      <c r="Z1185">
        <v>0</v>
      </c>
      <c r="AC1185">
        <v>0</v>
      </c>
      <c r="AD1185">
        <v>0</v>
      </c>
      <c r="AG1185">
        <v>0</v>
      </c>
      <c r="AH1185">
        <v>0</v>
      </c>
      <c r="AK1185" s="151">
        <v>0</v>
      </c>
      <c r="AL1185" s="151">
        <v>0</v>
      </c>
      <c r="AM1185" s="151"/>
      <c r="AN1185" s="151"/>
      <c r="AO1185" s="212">
        <v>0</v>
      </c>
      <c r="AP1185" s="212">
        <v>0</v>
      </c>
      <c r="AQ1185" s="220">
        <v>0</v>
      </c>
      <c r="AR1185" s="220">
        <v>0</v>
      </c>
      <c r="AS1185" s="212"/>
      <c r="AT1185" s="212"/>
      <c r="AU1185" s="212">
        <v>0</v>
      </c>
      <c r="AV1185" s="212">
        <v>0</v>
      </c>
      <c r="AW1185" s="212"/>
      <c r="AX1185" s="212"/>
      <c r="AY1185">
        <f>A1185+1999</f>
        <v>2014</v>
      </c>
      <c r="AZ1185" t="str">
        <f>VLOOKUP(B1185,$BF$2:$BJ$75,4)</f>
        <v>Coast TFLs</v>
      </c>
      <c r="BA1185" t="str">
        <f>VLOOKUP(B1185,$BF$2:$BK$75,2)</f>
        <v>CoastTFLs</v>
      </c>
      <c r="BB1185" t="str">
        <f>VLOOKUP(B1185,$BF$2:$BK$75,3)</f>
        <v>Coast TFLs</v>
      </c>
      <c r="BC1185">
        <f>IF(B1185&lt;40,B1185,IF(VLOOKUP(B1185,$BF$2:$BO$75,10,FALSE)="I",40,41))</f>
        <v>41</v>
      </c>
    </row>
    <row r="1186" spans="1:55" ht="15" x14ac:dyDescent="0.25">
      <c r="A1186">
        <v>16</v>
      </c>
      <c r="B1186">
        <v>1</v>
      </c>
      <c r="E1186">
        <v>1346224</v>
      </c>
      <c r="F1186">
        <v>52693200</v>
      </c>
      <c r="I1186">
        <v>52432</v>
      </c>
      <c r="J1186">
        <v>47080384</v>
      </c>
      <c r="M1186">
        <v>86112</v>
      </c>
      <c r="N1186">
        <v>46096400</v>
      </c>
      <c r="Q1186">
        <v>118832</v>
      </c>
      <c r="R1186">
        <v>45204992</v>
      </c>
      <c r="U1186">
        <v>159344</v>
      </c>
      <c r="V1186">
        <v>43740912</v>
      </c>
      <c r="Y1186">
        <v>167584</v>
      </c>
      <c r="Z1186">
        <v>42292464</v>
      </c>
      <c r="AC1186">
        <v>25824</v>
      </c>
      <c r="AD1186">
        <v>41713008</v>
      </c>
      <c r="AG1186">
        <v>4416</v>
      </c>
      <c r="AH1186">
        <v>41542064</v>
      </c>
      <c r="AK1186" s="151">
        <v>2736</v>
      </c>
      <c r="AL1186" s="151">
        <v>41485808</v>
      </c>
      <c r="AM1186" s="151"/>
      <c r="AN1186" s="151"/>
      <c r="AO1186" s="212">
        <v>1072</v>
      </c>
      <c r="AP1186" s="212">
        <v>41484032</v>
      </c>
      <c r="AQ1186" s="212"/>
      <c r="AR1186" s="212"/>
      <c r="AS1186" s="227">
        <v>368</v>
      </c>
      <c r="AT1186" s="227">
        <v>41443040</v>
      </c>
      <c r="AU1186" s="227">
        <v>0</v>
      </c>
      <c r="AV1186" s="227">
        <v>41594288</v>
      </c>
      <c r="AW1186" s="227"/>
      <c r="AX1186" s="227"/>
      <c r="AY1186">
        <f>A1186+1999</f>
        <v>2015</v>
      </c>
      <c r="AZ1186" t="str">
        <f>VLOOKUP(B1186,$BF$2:$BJ$75,4)</f>
        <v>Pine Units</v>
      </c>
      <c r="BA1186" t="str">
        <f>VLOOKUP(B1186,$BF$2:$BK$75,2)</f>
        <v>100MileHouse</v>
      </c>
      <c r="BB1186" t="str">
        <f>VLOOKUP(B1186,$BF$2:$BK$75,3)</f>
        <v>100 Mile House TSA</v>
      </c>
      <c r="BC1186">
        <f>IF(B1186&lt;40,B1186,IF(VLOOKUP(B1186,$BF$2:$BO$75,10,FALSE)="I",40,41))</f>
        <v>1</v>
      </c>
    </row>
    <row r="1187" spans="1:55" ht="15" x14ac:dyDescent="0.25">
      <c r="A1187">
        <v>16</v>
      </c>
      <c r="B1187">
        <v>2</v>
      </c>
      <c r="E1187">
        <v>261056</v>
      </c>
      <c r="F1187">
        <v>6478976</v>
      </c>
      <c r="I1187">
        <v>36064</v>
      </c>
      <c r="J1187">
        <v>6893344</v>
      </c>
      <c r="M1187">
        <v>68720</v>
      </c>
      <c r="N1187">
        <v>6368720</v>
      </c>
      <c r="Q1187">
        <v>161712</v>
      </c>
      <c r="R1187">
        <v>5932368</v>
      </c>
      <c r="U1187">
        <v>238368</v>
      </c>
      <c r="V1187">
        <v>5447632</v>
      </c>
      <c r="Y1187">
        <v>332688</v>
      </c>
      <c r="Z1187">
        <v>4983520</v>
      </c>
      <c r="AC1187">
        <v>149648</v>
      </c>
      <c r="AD1187">
        <v>3118928</v>
      </c>
      <c r="AG1187">
        <v>85728</v>
      </c>
      <c r="AH1187">
        <v>2644144</v>
      </c>
      <c r="AK1187" s="151">
        <v>45696</v>
      </c>
      <c r="AL1187" s="151">
        <v>2508768</v>
      </c>
      <c r="AM1187" s="151"/>
      <c r="AN1187" s="151"/>
      <c r="AO1187" s="212">
        <v>25360</v>
      </c>
      <c r="AP1187" s="212">
        <v>2472128</v>
      </c>
      <c r="AQ1187" s="212"/>
      <c r="AR1187" s="212"/>
      <c r="AS1187" s="227">
        <v>18016</v>
      </c>
      <c r="AT1187" s="227">
        <v>2435344</v>
      </c>
      <c r="AU1187" s="227">
        <v>5840</v>
      </c>
      <c r="AV1187" s="227">
        <v>2421456</v>
      </c>
      <c r="AW1187" s="227"/>
      <c r="AX1187" s="227"/>
      <c r="AY1187">
        <f>A1187+1999</f>
        <v>2015</v>
      </c>
      <c r="AZ1187" t="str">
        <f>VLOOKUP(B1187,$BF$2:$BJ$75,4)</f>
        <v>Pine Units</v>
      </c>
      <c r="BA1187" t="str">
        <f>VLOOKUP(B1187,$BF$2:$BK$75,2)</f>
        <v>Arrow</v>
      </c>
      <c r="BB1187" t="str">
        <f>VLOOKUP(B1187,$BF$2:$BK$75,3)</f>
        <v>Arrow TSA</v>
      </c>
      <c r="BC1187">
        <f>IF(B1187&lt;40,B1187,IF(VLOOKUP(B1187,$BF$2:$BO$75,10,FALSE)="I",40,41))</f>
        <v>2</v>
      </c>
    </row>
    <row r="1188" spans="1:55" ht="15" x14ac:dyDescent="0.25">
      <c r="A1188">
        <v>16</v>
      </c>
      <c r="B1188">
        <v>3</v>
      </c>
      <c r="E1188">
        <v>0</v>
      </c>
      <c r="F1188">
        <v>0</v>
      </c>
      <c r="I1188">
        <v>0</v>
      </c>
      <c r="J1188">
        <v>0</v>
      </c>
      <c r="M1188">
        <v>0</v>
      </c>
      <c r="N1188">
        <v>0</v>
      </c>
      <c r="Q1188">
        <v>0</v>
      </c>
      <c r="R1188">
        <v>0</v>
      </c>
      <c r="U1188">
        <v>0</v>
      </c>
      <c r="V1188">
        <v>0</v>
      </c>
      <c r="Y1188">
        <v>0</v>
      </c>
      <c r="Z1188">
        <v>0</v>
      </c>
      <c r="AC1188">
        <v>0</v>
      </c>
      <c r="AD1188">
        <v>0</v>
      </c>
      <c r="AG1188">
        <v>0</v>
      </c>
      <c r="AH1188">
        <v>0</v>
      </c>
      <c r="AK1188" s="151">
        <v>0</v>
      </c>
      <c r="AL1188" s="151">
        <v>0</v>
      </c>
      <c r="AM1188" s="151"/>
      <c r="AN1188" s="151"/>
      <c r="AO1188" s="212">
        <v>0</v>
      </c>
      <c r="AP1188" s="212">
        <v>0</v>
      </c>
      <c r="AQ1188" s="212"/>
      <c r="AR1188" s="212"/>
      <c r="AS1188" s="227">
        <v>0</v>
      </c>
      <c r="AT1188" s="227">
        <v>0</v>
      </c>
      <c r="AU1188" s="227">
        <v>0</v>
      </c>
      <c r="AV1188" s="227">
        <v>0</v>
      </c>
      <c r="AW1188" s="227"/>
      <c r="AX1188" s="227"/>
      <c r="AY1188">
        <f>A1188+1999</f>
        <v>2015</v>
      </c>
      <c r="AZ1188" t="str">
        <f>VLOOKUP(B1188,$BF$2:$BJ$75,4)</f>
        <v>Non-pine Units</v>
      </c>
      <c r="BA1188" t="str">
        <f>VLOOKUP(B1188,$BF$2:$BK$75,2)</f>
        <v>Arrowsmith</v>
      </c>
      <c r="BB1188" t="str">
        <f>VLOOKUP(B1188,$BF$2:$BK$75,3)</f>
        <v>Arrowsmith TSA</v>
      </c>
      <c r="BC1188">
        <f>IF(B1188&lt;40,B1188,IF(VLOOKUP(B1188,$BF$2:$BO$75,10,FALSE)="I",40,41))</f>
        <v>3</v>
      </c>
    </row>
    <row r="1189" spans="1:55" ht="15" x14ac:dyDescent="0.25">
      <c r="A1189">
        <v>16</v>
      </c>
      <c r="B1189">
        <v>4</v>
      </c>
      <c r="E1189">
        <v>722912</v>
      </c>
      <c r="F1189">
        <v>10700672</v>
      </c>
      <c r="I1189">
        <v>153664</v>
      </c>
      <c r="J1189">
        <v>11792256</v>
      </c>
      <c r="M1189">
        <v>343552</v>
      </c>
      <c r="N1189">
        <v>10675104</v>
      </c>
      <c r="Q1189">
        <v>599936</v>
      </c>
      <c r="R1189">
        <v>9923616</v>
      </c>
      <c r="U1189">
        <v>840192</v>
      </c>
      <c r="V1189">
        <v>8603296</v>
      </c>
      <c r="Y1189">
        <v>1290912</v>
      </c>
      <c r="Z1189">
        <v>7623936</v>
      </c>
      <c r="AC1189">
        <v>377520</v>
      </c>
      <c r="AD1189">
        <v>1935936</v>
      </c>
      <c r="AG1189">
        <v>166800</v>
      </c>
      <c r="AH1189">
        <v>1326464</v>
      </c>
      <c r="AK1189" s="151">
        <v>135296</v>
      </c>
      <c r="AL1189" s="151">
        <v>1303056</v>
      </c>
      <c r="AM1189" s="151"/>
      <c r="AN1189" s="151"/>
      <c r="AO1189" s="212">
        <v>119856</v>
      </c>
      <c r="AP1189" s="212">
        <v>1289648</v>
      </c>
      <c r="AQ1189" s="212"/>
      <c r="AR1189" s="212"/>
      <c r="AS1189" s="227">
        <v>116400</v>
      </c>
      <c r="AT1189" s="227">
        <v>1309216</v>
      </c>
      <c r="AU1189" s="227">
        <v>74880</v>
      </c>
      <c r="AV1189" s="227">
        <v>1259280</v>
      </c>
      <c r="AW1189" s="227"/>
      <c r="AX1189" s="227"/>
      <c r="AY1189">
        <f>A1189+1999</f>
        <v>2015</v>
      </c>
      <c r="AZ1189" t="str">
        <f>VLOOKUP(B1189,$BF$2:$BJ$75,4)</f>
        <v>Pine Units</v>
      </c>
      <c r="BA1189" t="str">
        <f>VLOOKUP(B1189,$BF$2:$BK$75,2)</f>
        <v>Boundary</v>
      </c>
      <c r="BB1189" t="str">
        <f>VLOOKUP(B1189,$BF$2:$BK$75,3)</f>
        <v>Boundary TSA</v>
      </c>
      <c r="BC1189">
        <f>IF(B1189&lt;40,B1189,IF(VLOOKUP(B1189,$BF$2:$BO$75,10,FALSE)="I",40,41))</f>
        <v>4</v>
      </c>
    </row>
    <row r="1190" spans="1:55" ht="15" x14ac:dyDescent="0.25">
      <c r="A1190">
        <v>16</v>
      </c>
      <c r="B1190">
        <v>5</v>
      </c>
      <c r="E1190">
        <v>640672</v>
      </c>
      <c r="F1190">
        <v>9814384</v>
      </c>
      <c r="I1190">
        <v>61536</v>
      </c>
      <c r="J1190">
        <v>10965008</v>
      </c>
      <c r="M1190">
        <v>198144</v>
      </c>
      <c r="N1190">
        <v>10598048</v>
      </c>
      <c r="Q1190">
        <v>267184</v>
      </c>
      <c r="R1190">
        <v>10152912</v>
      </c>
      <c r="U1190">
        <v>422112</v>
      </c>
      <c r="V1190">
        <v>9353328</v>
      </c>
      <c r="Y1190">
        <v>509056</v>
      </c>
      <c r="Z1190">
        <v>9041280</v>
      </c>
      <c r="AC1190">
        <v>443216</v>
      </c>
      <c r="AD1190">
        <v>8211184</v>
      </c>
      <c r="AG1190">
        <v>384176</v>
      </c>
      <c r="AH1190">
        <v>7640224</v>
      </c>
      <c r="AK1190" s="151">
        <v>412384</v>
      </c>
      <c r="AL1190" s="151">
        <v>6686960</v>
      </c>
      <c r="AM1190" s="151"/>
      <c r="AN1190" s="151"/>
      <c r="AO1190" s="212">
        <v>195440</v>
      </c>
      <c r="AP1190" s="212">
        <v>5399744</v>
      </c>
      <c r="AQ1190" s="212"/>
      <c r="AR1190" s="212"/>
      <c r="AS1190" s="227">
        <v>35872</v>
      </c>
      <c r="AT1190" s="227">
        <v>5003328</v>
      </c>
      <c r="AU1190" s="227">
        <v>26272</v>
      </c>
      <c r="AV1190" s="227">
        <v>5014464</v>
      </c>
      <c r="AW1190" s="227"/>
      <c r="AX1190" s="227"/>
      <c r="AY1190">
        <f>A1190+1999</f>
        <v>2015</v>
      </c>
      <c r="AZ1190" t="str">
        <f>VLOOKUP(B1190,$BF$2:$BJ$75,4)</f>
        <v>Pine Units</v>
      </c>
      <c r="BA1190" t="str">
        <f>VLOOKUP(B1190,$BF$2:$BK$75,2)</f>
        <v>Bulkley</v>
      </c>
      <c r="BB1190" t="str">
        <f>VLOOKUP(B1190,$BF$2:$BK$75,3)</f>
        <v>Bulkley TSA</v>
      </c>
      <c r="BC1190">
        <f>IF(B1190&lt;40,B1190,IF(VLOOKUP(B1190,$BF$2:$BO$75,10,FALSE)="I",40,41))</f>
        <v>5</v>
      </c>
    </row>
    <row r="1191" spans="1:55" ht="15" x14ac:dyDescent="0.25">
      <c r="A1191">
        <v>16</v>
      </c>
      <c r="B1191">
        <v>6</v>
      </c>
      <c r="E1191">
        <v>101424</v>
      </c>
      <c r="F1191">
        <v>620320</v>
      </c>
      <c r="I1191">
        <v>0</v>
      </c>
      <c r="J1191">
        <v>352</v>
      </c>
      <c r="M1191">
        <v>0</v>
      </c>
      <c r="N1191">
        <v>352</v>
      </c>
      <c r="Q1191">
        <v>0</v>
      </c>
      <c r="R1191">
        <v>352</v>
      </c>
      <c r="U1191">
        <v>0</v>
      </c>
      <c r="V1191">
        <v>352</v>
      </c>
      <c r="Y1191">
        <v>1632</v>
      </c>
      <c r="Z1191">
        <v>15664</v>
      </c>
      <c r="AC1191">
        <v>21120</v>
      </c>
      <c r="AD1191">
        <v>34336</v>
      </c>
      <c r="AG1191">
        <v>15840</v>
      </c>
      <c r="AH1191">
        <v>31360</v>
      </c>
      <c r="AK1191" s="151">
        <v>40288</v>
      </c>
      <c r="AL1191" s="151">
        <v>70544</v>
      </c>
      <c r="AM1191" s="151"/>
      <c r="AN1191" s="151"/>
      <c r="AO1191" s="212">
        <v>22416</v>
      </c>
      <c r="AP1191" s="212">
        <v>31152</v>
      </c>
      <c r="AQ1191" s="212"/>
      <c r="AR1191" s="212"/>
      <c r="AS1191" s="227">
        <v>1552</v>
      </c>
      <c r="AT1191" s="227">
        <v>8608</v>
      </c>
      <c r="AU1191" s="227">
        <v>0</v>
      </c>
      <c r="AV1191" s="227">
        <v>5632</v>
      </c>
      <c r="AW1191" s="227"/>
      <c r="AX1191" s="227"/>
      <c r="AY1191">
        <f>A1191+1999</f>
        <v>2015</v>
      </c>
      <c r="AZ1191" t="str">
        <f>VLOOKUP(B1191,$BF$2:$BJ$75,4)</f>
        <v>Non-pine Units</v>
      </c>
      <c r="BA1191" t="str">
        <f>VLOOKUP(B1191,$BF$2:$BK$75,2)</f>
        <v>Cassiar</v>
      </c>
      <c r="BB1191" t="str">
        <f>VLOOKUP(B1191,$BF$2:$BK$75,3)</f>
        <v>Cassiar TSA</v>
      </c>
      <c r="BC1191">
        <f>IF(B1191&lt;40,B1191,IF(VLOOKUP(B1191,$BF$2:$BO$75,10,FALSE)="I",40,41))</f>
        <v>6</v>
      </c>
    </row>
    <row r="1192" spans="1:55" ht="15" x14ac:dyDescent="0.25">
      <c r="A1192">
        <v>16</v>
      </c>
      <c r="B1192">
        <v>7</v>
      </c>
      <c r="E1192">
        <v>50160</v>
      </c>
      <c r="F1192">
        <v>276448</v>
      </c>
      <c r="I1192">
        <v>59680</v>
      </c>
      <c r="J1192">
        <v>362512</v>
      </c>
      <c r="M1192">
        <v>60400</v>
      </c>
      <c r="N1192">
        <v>273984</v>
      </c>
      <c r="Q1192">
        <v>50768</v>
      </c>
      <c r="R1192">
        <v>210272</v>
      </c>
      <c r="U1192">
        <v>74128</v>
      </c>
      <c r="V1192">
        <v>198480</v>
      </c>
      <c r="Y1192">
        <v>54448</v>
      </c>
      <c r="Z1192">
        <v>164496</v>
      </c>
      <c r="AC1192">
        <v>13168</v>
      </c>
      <c r="AD1192">
        <v>30512</v>
      </c>
      <c r="AG1192">
        <v>15840</v>
      </c>
      <c r="AH1192">
        <v>38624</v>
      </c>
      <c r="AK1192" s="151">
        <v>1888</v>
      </c>
      <c r="AL1192" s="151">
        <v>6912</v>
      </c>
      <c r="AM1192" s="151"/>
      <c r="AN1192" s="151"/>
      <c r="AO1192" s="212">
        <v>608</v>
      </c>
      <c r="AP1192" s="212">
        <v>4032</v>
      </c>
      <c r="AQ1192" s="212"/>
      <c r="AR1192" s="212"/>
      <c r="AS1192" s="227">
        <v>224</v>
      </c>
      <c r="AT1192" s="227">
        <v>2784</v>
      </c>
      <c r="AU1192" s="227">
        <v>0</v>
      </c>
      <c r="AV1192" s="227">
        <v>4656</v>
      </c>
      <c r="AW1192" s="227"/>
      <c r="AX1192" s="227"/>
      <c r="AY1192">
        <f>A1192+1999</f>
        <v>2015</v>
      </c>
      <c r="AZ1192" t="str">
        <f>VLOOKUP(B1192,$BF$2:$BJ$75,4)</f>
        <v>Non-pine Units</v>
      </c>
      <c r="BA1192" t="str">
        <f>VLOOKUP(B1192,$BF$2:$BK$75,2)</f>
        <v>Cranberry</v>
      </c>
      <c r="BB1192" t="str">
        <f>VLOOKUP(B1192,$BF$2:$BK$75,3)</f>
        <v>Cranberry TSA</v>
      </c>
      <c r="BC1192">
        <f>IF(B1192&lt;40,B1192,IF(VLOOKUP(B1192,$BF$2:$BO$75,10,FALSE)="I",40,41))</f>
        <v>7</v>
      </c>
    </row>
    <row r="1193" spans="1:55" ht="15" x14ac:dyDescent="0.25">
      <c r="A1193">
        <v>16</v>
      </c>
      <c r="B1193">
        <v>8</v>
      </c>
      <c r="E1193">
        <v>1247440</v>
      </c>
      <c r="F1193">
        <v>22508192</v>
      </c>
      <c r="I1193">
        <v>372640</v>
      </c>
      <c r="J1193">
        <v>22805888</v>
      </c>
      <c r="M1193">
        <v>971376</v>
      </c>
      <c r="N1193">
        <v>20766080</v>
      </c>
      <c r="Q1193">
        <v>1591056</v>
      </c>
      <c r="R1193">
        <v>18593184</v>
      </c>
      <c r="U1193">
        <v>1834704</v>
      </c>
      <c r="V1193">
        <v>15670896</v>
      </c>
      <c r="Y1193">
        <v>2136160</v>
      </c>
      <c r="Z1193">
        <v>12657712</v>
      </c>
      <c r="AC1193">
        <v>649312</v>
      </c>
      <c r="AD1193">
        <v>6052048</v>
      </c>
      <c r="AG1193">
        <v>296848</v>
      </c>
      <c r="AH1193">
        <v>4473456</v>
      </c>
      <c r="AK1193" s="151">
        <v>92512</v>
      </c>
      <c r="AL1193" s="151">
        <v>3893616</v>
      </c>
      <c r="AM1193" s="151"/>
      <c r="AN1193" s="151"/>
      <c r="AO1193" s="212">
        <v>33456</v>
      </c>
      <c r="AP1193" s="212">
        <v>3817904</v>
      </c>
      <c r="AQ1193" s="212"/>
      <c r="AR1193" s="212"/>
      <c r="AS1193" s="227">
        <v>22816</v>
      </c>
      <c r="AT1193" s="227">
        <v>3759296</v>
      </c>
      <c r="AU1193" s="227">
        <v>16560</v>
      </c>
      <c r="AV1193" s="227">
        <v>3778032</v>
      </c>
      <c r="AW1193" s="227"/>
      <c r="AX1193" s="227"/>
      <c r="AY1193">
        <f>A1193+1999</f>
        <v>2015</v>
      </c>
      <c r="AZ1193" t="str">
        <f>VLOOKUP(B1193,$BF$2:$BJ$75,4)</f>
        <v>Pine Units</v>
      </c>
      <c r="BA1193" t="str">
        <f>VLOOKUP(B1193,$BF$2:$BK$75,2)</f>
        <v>Cranbrook</v>
      </c>
      <c r="BB1193" t="str">
        <f>VLOOKUP(B1193,$BF$2:$BK$75,3)</f>
        <v>Cranbrook TSA</v>
      </c>
      <c r="BC1193">
        <f>IF(B1193&lt;40,B1193,IF(VLOOKUP(B1193,$BF$2:$BO$75,10,FALSE)="I",40,41))</f>
        <v>8</v>
      </c>
    </row>
    <row r="1194" spans="1:55" ht="15" x14ac:dyDescent="0.25">
      <c r="A1194">
        <v>16</v>
      </c>
      <c r="B1194">
        <v>9</v>
      </c>
      <c r="E1194">
        <v>670208</v>
      </c>
      <c r="F1194">
        <v>7793248</v>
      </c>
      <c r="I1194">
        <v>794288</v>
      </c>
      <c r="J1194">
        <v>24921328</v>
      </c>
      <c r="M1194">
        <v>1435728</v>
      </c>
      <c r="N1194">
        <v>23173760</v>
      </c>
      <c r="Q1194">
        <v>429312</v>
      </c>
      <c r="R1194">
        <v>23660864</v>
      </c>
      <c r="U1194">
        <v>905504</v>
      </c>
      <c r="V1194">
        <v>21289760</v>
      </c>
      <c r="Y1194">
        <v>926800</v>
      </c>
      <c r="Z1194">
        <v>21013504</v>
      </c>
      <c r="AC1194">
        <v>681056</v>
      </c>
      <c r="AD1194">
        <v>19902832</v>
      </c>
      <c r="AG1194">
        <v>645888</v>
      </c>
      <c r="AH1194">
        <v>15919984</v>
      </c>
      <c r="AK1194" s="151">
        <v>297104</v>
      </c>
      <c r="AL1194" s="151">
        <v>13757072</v>
      </c>
      <c r="AM1194" s="151"/>
      <c r="AN1194" s="151"/>
      <c r="AO1194" s="212">
        <v>191776</v>
      </c>
      <c r="AP1194" s="212">
        <v>13284416</v>
      </c>
      <c r="AQ1194" s="212"/>
      <c r="AR1194" s="212"/>
      <c r="AS1194" s="227">
        <v>65760</v>
      </c>
      <c r="AT1194" s="227">
        <v>13086800</v>
      </c>
      <c r="AU1194" s="227">
        <v>77024</v>
      </c>
      <c r="AV1194" s="227">
        <v>13138496</v>
      </c>
      <c r="AW1194" s="227"/>
      <c r="AX1194" s="227"/>
      <c r="AY1194">
        <f>A1194+1999</f>
        <v>2015</v>
      </c>
      <c r="AZ1194" t="str">
        <f>VLOOKUP(B1194,$BF$2:$BJ$75,4)</f>
        <v>Pine Units</v>
      </c>
      <c r="BA1194" t="str">
        <f>VLOOKUP(B1194,$BF$2:$BK$75,2)</f>
        <v>DawsonCreek</v>
      </c>
      <c r="BB1194" t="str">
        <f>VLOOKUP(B1194,$BF$2:$BK$75,3)</f>
        <v>Dawson Creek TSA</v>
      </c>
      <c r="BC1194">
        <f>IF(B1194&lt;40,B1194,IF(VLOOKUP(B1194,$BF$2:$BO$75,10,FALSE)="I",40,41))</f>
        <v>9</v>
      </c>
    </row>
    <row r="1195" spans="1:55" ht="15" x14ac:dyDescent="0.25">
      <c r="A1195">
        <v>16</v>
      </c>
      <c r="B1195">
        <v>10</v>
      </c>
      <c r="E1195">
        <v>0</v>
      </c>
      <c r="F1195">
        <v>0</v>
      </c>
      <c r="I1195">
        <v>0</v>
      </c>
      <c r="J1195">
        <v>0</v>
      </c>
      <c r="M1195">
        <v>0</v>
      </c>
      <c r="N1195">
        <v>0</v>
      </c>
      <c r="Q1195">
        <v>0</v>
      </c>
      <c r="R1195">
        <v>0</v>
      </c>
      <c r="U1195">
        <v>0</v>
      </c>
      <c r="V1195">
        <v>0</v>
      </c>
      <c r="Y1195">
        <v>1360</v>
      </c>
      <c r="Z1195">
        <v>8080</v>
      </c>
      <c r="AC1195">
        <v>7648</v>
      </c>
      <c r="AD1195">
        <v>49936</v>
      </c>
      <c r="AG1195">
        <v>169344</v>
      </c>
      <c r="AH1195">
        <v>481920</v>
      </c>
      <c r="AK1195" s="151">
        <v>335504</v>
      </c>
      <c r="AL1195" s="151">
        <v>639792</v>
      </c>
      <c r="AM1195" s="151"/>
      <c r="AN1195" s="151"/>
      <c r="AO1195" s="212">
        <v>377280</v>
      </c>
      <c r="AP1195" s="212">
        <v>858336</v>
      </c>
      <c r="AQ1195" s="212"/>
      <c r="AR1195" s="212"/>
      <c r="AS1195" s="227">
        <v>258480</v>
      </c>
      <c r="AT1195" s="227">
        <v>591248</v>
      </c>
      <c r="AU1195" s="227">
        <v>8432</v>
      </c>
      <c r="AV1195" s="227">
        <v>336800</v>
      </c>
      <c r="AW1195" s="227"/>
      <c r="AX1195" s="227"/>
      <c r="AY1195">
        <f>A1195+1999</f>
        <v>2015</v>
      </c>
      <c r="AZ1195" t="str">
        <f>VLOOKUP(B1195,$BF$2:$BJ$75,4)</f>
        <v>Non-pine Units</v>
      </c>
      <c r="BA1195" t="str">
        <f>VLOOKUP(B1195,$BF$2:$BK$75,2)</f>
        <v>FortNelson</v>
      </c>
      <c r="BB1195" t="str">
        <f>VLOOKUP(B1195,$BF$2:$BK$75,3)</f>
        <v>Fort Nelson TSA</v>
      </c>
      <c r="BC1195">
        <f>IF(B1195&lt;40,B1195,IF(VLOOKUP(B1195,$BF$2:$BO$75,10,FALSE)="I",40,41))</f>
        <v>10</v>
      </c>
    </row>
    <row r="1196" spans="1:55" ht="15" x14ac:dyDescent="0.25">
      <c r="A1196">
        <v>16</v>
      </c>
      <c r="B1196">
        <v>11</v>
      </c>
      <c r="E1196">
        <v>17184</v>
      </c>
      <c r="F1196">
        <v>167616</v>
      </c>
      <c r="I1196">
        <v>11360</v>
      </c>
      <c r="J1196">
        <v>475056</v>
      </c>
      <c r="M1196">
        <v>13328</v>
      </c>
      <c r="N1196">
        <v>444880</v>
      </c>
      <c r="Q1196">
        <v>11376</v>
      </c>
      <c r="R1196">
        <v>446656</v>
      </c>
      <c r="U1196">
        <v>10352</v>
      </c>
      <c r="V1196">
        <v>419648</v>
      </c>
      <c r="Y1196">
        <v>22832</v>
      </c>
      <c r="Z1196">
        <v>390640</v>
      </c>
      <c r="AC1196">
        <v>14800</v>
      </c>
      <c r="AD1196">
        <v>282496</v>
      </c>
      <c r="AG1196">
        <v>4112</v>
      </c>
      <c r="AH1196">
        <v>242464</v>
      </c>
      <c r="AK1196" s="151">
        <v>400</v>
      </c>
      <c r="AL1196" s="151">
        <v>223328</v>
      </c>
      <c r="AM1196" s="151"/>
      <c r="AN1196" s="151"/>
      <c r="AO1196" s="212">
        <v>336</v>
      </c>
      <c r="AP1196" s="212">
        <v>215728</v>
      </c>
      <c r="AQ1196" s="212"/>
      <c r="AR1196" s="212"/>
      <c r="AS1196" s="227">
        <v>96</v>
      </c>
      <c r="AT1196" s="227">
        <v>214640</v>
      </c>
      <c r="AU1196" s="227">
        <v>0</v>
      </c>
      <c r="AV1196" s="227">
        <v>217040</v>
      </c>
      <c r="AW1196" s="227"/>
      <c r="AX1196" s="227"/>
      <c r="AY1196">
        <f>A1196+1999</f>
        <v>2015</v>
      </c>
      <c r="AZ1196" t="str">
        <f>VLOOKUP(B1196,$BF$2:$BJ$75,4)</f>
        <v>Non-pine Units</v>
      </c>
      <c r="BA1196" t="str">
        <f>VLOOKUP(B1196,$BF$2:$BK$75,2)</f>
        <v>Fraser</v>
      </c>
      <c r="BB1196" t="str">
        <f>VLOOKUP(B1196,$BF$2:$BK$75,3)</f>
        <v>Fraser TSA</v>
      </c>
      <c r="BC1196">
        <f>IF(B1196&lt;40,B1196,IF(VLOOKUP(B1196,$BF$2:$BO$75,10,FALSE)="I",40,41))</f>
        <v>11</v>
      </c>
    </row>
    <row r="1197" spans="1:55" ht="15" x14ac:dyDescent="0.25">
      <c r="A1197">
        <v>16</v>
      </c>
      <c r="B1197">
        <v>12</v>
      </c>
      <c r="E1197">
        <v>3198432</v>
      </c>
      <c r="F1197">
        <v>92597504</v>
      </c>
      <c r="I1197">
        <v>274832</v>
      </c>
      <c r="J1197">
        <v>97516208</v>
      </c>
      <c r="M1197">
        <v>963952</v>
      </c>
      <c r="N1197">
        <v>90297104</v>
      </c>
      <c r="Q1197">
        <v>1039888</v>
      </c>
      <c r="R1197">
        <v>89200448</v>
      </c>
      <c r="U1197">
        <v>2174464</v>
      </c>
      <c r="V1197">
        <v>78484976</v>
      </c>
      <c r="Y1197">
        <v>1564512</v>
      </c>
      <c r="Z1197">
        <v>79264896</v>
      </c>
      <c r="AC1197">
        <v>600480</v>
      </c>
      <c r="AD1197">
        <v>79145312</v>
      </c>
      <c r="AG1197">
        <v>670832</v>
      </c>
      <c r="AH1197">
        <v>78127392</v>
      </c>
      <c r="AK1197" s="151">
        <v>572992</v>
      </c>
      <c r="AL1197" s="151">
        <v>75131280</v>
      </c>
      <c r="AM1197" s="151"/>
      <c r="AN1197" s="151"/>
      <c r="AO1197" s="212">
        <v>182528</v>
      </c>
      <c r="AP1197" s="212">
        <v>73540960</v>
      </c>
      <c r="AQ1197" s="212"/>
      <c r="AR1197" s="212"/>
      <c r="AS1197" s="227">
        <v>325840</v>
      </c>
      <c r="AT1197" s="227">
        <v>73757936</v>
      </c>
      <c r="AU1197" s="227">
        <v>25664</v>
      </c>
      <c r="AV1197" s="227">
        <v>73566848</v>
      </c>
      <c r="AW1197" s="227"/>
      <c r="AX1197" s="227"/>
      <c r="AY1197">
        <f>A1197+1999</f>
        <v>2015</v>
      </c>
      <c r="AZ1197" t="str">
        <f>VLOOKUP(B1197,$BF$2:$BJ$75,4)</f>
        <v>Pine Units</v>
      </c>
      <c r="BA1197" t="str">
        <f>VLOOKUP(B1197,$BF$2:$BK$75,2)</f>
        <v>FtStJames</v>
      </c>
      <c r="BB1197" t="str">
        <f>VLOOKUP(B1197,$BF$2:$BK$75,3)</f>
        <v>Ft. St. James Forest District</v>
      </c>
      <c r="BC1197">
        <f>IF(B1197&lt;40,B1197,IF(VLOOKUP(B1197,$BF$2:$BO$75,10,FALSE)="I",40,41))</f>
        <v>12</v>
      </c>
    </row>
    <row r="1198" spans="1:55" ht="15" x14ac:dyDescent="0.25">
      <c r="A1198">
        <v>16</v>
      </c>
      <c r="B1198">
        <v>13</v>
      </c>
      <c r="E1198">
        <v>217776</v>
      </c>
      <c r="F1198">
        <v>1988432</v>
      </c>
      <c r="I1198">
        <v>898576</v>
      </c>
      <c r="J1198">
        <v>13371552</v>
      </c>
      <c r="M1198">
        <v>1487184</v>
      </c>
      <c r="N1198">
        <v>12301248</v>
      </c>
      <c r="Q1198">
        <v>1984464</v>
      </c>
      <c r="R1198">
        <v>16952064</v>
      </c>
      <c r="U1198">
        <v>2844064</v>
      </c>
      <c r="V1198">
        <v>19789408</v>
      </c>
      <c r="Y1198">
        <v>2182176</v>
      </c>
      <c r="Z1198">
        <v>23972304</v>
      </c>
      <c r="AC1198">
        <v>589520</v>
      </c>
      <c r="AD1198">
        <v>14471152</v>
      </c>
      <c r="AG1198">
        <v>987984</v>
      </c>
      <c r="AH1198">
        <v>16641776</v>
      </c>
      <c r="AK1198" s="151">
        <v>869360</v>
      </c>
      <c r="AL1198" s="151">
        <v>16102928</v>
      </c>
      <c r="AM1198" s="151"/>
      <c r="AN1198" s="151"/>
      <c r="AO1198" s="212">
        <v>1091344</v>
      </c>
      <c r="AP1198" s="212">
        <v>17465536</v>
      </c>
      <c r="AQ1198" s="212"/>
      <c r="AR1198" s="212"/>
      <c r="AS1198" s="227">
        <v>610960</v>
      </c>
      <c r="AT1198" s="227">
        <v>16094656</v>
      </c>
      <c r="AU1198" s="227">
        <v>108352</v>
      </c>
      <c r="AV1198" s="227">
        <v>15651984</v>
      </c>
      <c r="AW1198" s="227"/>
      <c r="AX1198" s="227"/>
      <c r="AY1198">
        <f>A1198+1999</f>
        <v>2015</v>
      </c>
      <c r="AZ1198" t="str">
        <f>VLOOKUP(B1198,$BF$2:$BJ$75,4)</f>
        <v>Non-pine Units</v>
      </c>
      <c r="BA1198" t="str">
        <f>VLOOKUP(B1198,$BF$2:$BK$75,2)</f>
        <v>FtStJohn</v>
      </c>
      <c r="BB1198" t="str">
        <f>VLOOKUP(B1198,$BF$2:$BK$75,3)</f>
        <v>Ft. St. John TSA</v>
      </c>
      <c r="BC1198">
        <f>IF(B1198&lt;40,B1198,IF(VLOOKUP(B1198,$BF$2:$BO$75,10,FALSE)="I",40,41))</f>
        <v>13</v>
      </c>
    </row>
    <row r="1199" spans="1:55" ht="15" x14ac:dyDescent="0.25">
      <c r="A1199">
        <v>16</v>
      </c>
      <c r="B1199">
        <v>14</v>
      </c>
      <c r="E1199">
        <v>180400</v>
      </c>
      <c r="F1199">
        <v>3792688</v>
      </c>
      <c r="I1199">
        <v>26768</v>
      </c>
      <c r="J1199">
        <v>4056624</v>
      </c>
      <c r="M1199">
        <v>62064</v>
      </c>
      <c r="N1199">
        <v>3679216</v>
      </c>
      <c r="Q1199">
        <v>176800</v>
      </c>
      <c r="R1199">
        <v>3222528</v>
      </c>
      <c r="U1199">
        <v>196016</v>
      </c>
      <c r="V1199">
        <v>2907664</v>
      </c>
      <c r="Y1199">
        <v>323040</v>
      </c>
      <c r="Z1199">
        <v>2518192</v>
      </c>
      <c r="AC1199">
        <v>89168</v>
      </c>
      <c r="AD1199">
        <v>1415264</v>
      </c>
      <c r="AG1199">
        <v>36736</v>
      </c>
      <c r="AH1199">
        <v>1154864</v>
      </c>
      <c r="AK1199" s="151">
        <v>13168</v>
      </c>
      <c r="AL1199" s="151">
        <v>1137216</v>
      </c>
      <c r="AM1199" s="151"/>
      <c r="AN1199" s="151"/>
      <c r="AO1199" s="212">
        <v>16112</v>
      </c>
      <c r="AP1199" s="212">
        <v>1124880</v>
      </c>
      <c r="AQ1199" s="212"/>
      <c r="AR1199" s="212"/>
      <c r="AS1199" s="227">
        <v>12704</v>
      </c>
      <c r="AT1199" s="227">
        <v>1100128</v>
      </c>
      <c r="AU1199" s="227">
        <v>12768</v>
      </c>
      <c r="AV1199" s="227">
        <v>1108784</v>
      </c>
      <c r="AW1199" s="227"/>
      <c r="AX1199" s="227"/>
      <c r="AY1199">
        <f>A1199+1999</f>
        <v>2015</v>
      </c>
      <c r="AZ1199" t="str">
        <f>VLOOKUP(B1199,$BF$2:$BJ$75,4)</f>
        <v>Pine Units</v>
      </c>
      <c r="BA1199" t="str">
        <f>VLOOKUP(B1199,$BF$2:$BK$75,2)</f>
        <v>Golden</v>
      </c>
      <c r="BB1199" t="str">
        <f>VLOOKUP(B1199,$BF$2:$BK$75,3)</f>
        <v>Golden TSA</v>
      </c>
      <c r="BC1199">
        <f>IF(B1199&lt;40,B1199,IF(VLOOKUP(B1199,$BF$2:$BO$75,10,FALSE)="I",40,41))</f>
        <v>14</v>
      </c>
    </row>
    <row r="1200" spans="1:55" ht="15" x14ac:dyDescent="0.25">
      <c r="A1200">
        <v>16</v>
      </c>
      <c r="B1200">
        <v>15</v>
      </c>
      <c r="E1200">
        <v>459264</v>
      </c>
      <c r="F1200">
        <v>8401616</v>
      </c>
      <c r="I1200">
        <v>84880</v>
      </c>
      <c r="J1200">
        <v>8659856</v>
      </c>
      <c r="M1200">
        <v>208224</v>
      </c>
      <c r="N1200">
        <v>7787840</v>
      </c>
      <c r="Q1200">
        <v>294368</v>
      </c>
      <c r="R1200">
        <v>7118624</v>
      </c>
      <c r="U1200">
        <v>415568</v>
      </c>
      <c r="V1200">
        <v>6319104</v>
      </c>
      <c r="Y1200">
        <v>511520</v>
      </c>
      <c r="Z1200">
        <v>5320720</v>
      </c>
      <c r="AC1200">
        <v>361344</v>
      </c>
      <c r="AD1200">
        <v>3393792</v>
      </c>
      <c r="AG1200">
        <v>156096</v>
      </c>
      <c r="AH1200">
        <v>2431840</v>
      </c>
      <c r="AK1200" s="151">
        <v>78288</v>
      </c>
      <c r="AL1200" s="151">
        <v>2205984</v>
      </c>
      <c r="AM1200" s="151"/>
      <c r="AN1200" s="151"/>
      <c r="AO1200" s="212">
        <v>32416</v>
      </c>
      <c r="AP1200" s="212">
        <v>2044736</v>
      </c>
      <c r="AQ1200" s="212"/>
      <c r="AR1200" s="212"/>
      <c r="AS1200" s="227">
        <v>19632</v>
      </c>
      <c r="AT1200" s="227">
        <v>2047200</v>
      </c>
      <c r="AU1200" s="227">
        <v>19008</v>
      </c>
      <c r="AV1200" s="227">
        <v>2039744</v>
      </c>
      <c r="AW1200" s="227"/>
      <c r="AX1200" s="227"/>
      <c r="AY1200">
        <f>A1200+1999</f>
        <v>2015</v>
      </c>
      <c r="AZ1200" t="str">
        <f>VLOOKUP(B1200,$BF$2:$BJ$75,4)</f>
        <v>Pine Units</v>
      </c>
      <c r="BA1200" t="str">
        <f>VLOOKUP(B1200,$BF$2:$BK$75,2)</f>
        <v>Invermere</v>
      </c>
      <c r="BB1200" t="str">
        <f>VLOOKUP(B1200,$BF$2:$BK$75,3)</f>
        <v>Invermere TSA</v>
      </c>
      <c r="BC1200">
        <f>IF(B1200&lt;40,B1200,IF(VLOOKUP(B1200,$BF$2:$BO$75,10,FALSE)="I",40,41))</f>
        <v>15</v>
      </c>
    </row>
    <row r="1201" spans="1:55" ht="15" x14ac:dyDescent="0.25">
      <c r="A1201">
        <v>16</v>
      </c>
      <c r="B1201">
        <v>16</v>
      </c>
      <c r="E1201">
        <v>2800</v>
      </c>
      <c r="F1201">
        <v>19712</v>
      </c>
      <c r="I1201">
        <v>16000</v>
      </c>
      <c r="J1201">
        <v>82048</v>
      </c>
      <c r="M1201">
        <v>28016</v>
      </c>
      <c r="N1201">
        <v>114448</v>
      </c>
      <c r="Q1201">
        <v>16896</v>
      </c>
      <c r="R1201">
        <v>61712</v>
      </c>
      <c r="U1201">
        <v>24240</v>
      </c>
      <c r="V1201">
        <v>186176</v>
      </c>
      <c r="Y1201">
        <v>34048</v>
      </c>
      <c r="Z1201">
        <v>156896</v>
      </c>
      <c r="AC1201">
        <v>15184</v>
      </c>
      <c r="AD1201">
        <v>99824</v>
      </c>
      <c r="AG1201">
        <v>14544</v>
      </c>
      <c r="AH1201">
        <v>109376</v>
      </c>
      <c r="AK1201" s="151">
        <v>5920</v>
      </c>
      <c r="AL1201" s="151">
        <v>70160</v>
      </c>
      <c r="AM1201" s="151"/>
      <c r="AN1201" s="151"/>
      <c r="AO1201" s="212">
        <v>2896</v>
      </c>
      <c r="AP1201" s="212">
        <v>58592</v>
      </c>
      <c r="AQ1201" s="212"/>
      <c r="AR1201" s="212"/>
      <c r="AS1201" s="227">
        <v>112</v>
      </c>
      <c r="AT1201" s="227">
        <v>53216</v>
      </c>
      <c r="AU1201" s="227">
        <v>0</v>
      </c>
      <c r="AV1201" s="227">
        <v>56224</v>
      </c>
      <c r="AW1201" s="227"/>
      <c r="AX1201" s="227"/>
      <c r="AY1201">
        <f>A1201+1999</f>
        <v>2015</v>
      </c>
      <c r="AZ1201" t="str">
        <f>VLOOKUP(B1201,$BF$2:$BJ$75,4)</f>
        <v>Non-pine Units</v>
      </c>
      <c r="BA1201" t="str">
        <f>VLOOKUP(B1201,$BF$2:$BK$75,2)</f>
        <v>Kalum</v>
      </c>
      <c r="BB1201" t="str">
        <f>VLOOKUP(B1201,$BF$2:$BK$75,3)</f>
        <v>Kalum TSA</v>
      </c>
      <c r="BC1201">
        <f>IF(B1201&lt;40,B1201,IF(VLOOKUP(B1201,$BF$2:$BO$75,10,FALSE)="I",40,41))</f>
        <v>16</v>
      </c>
    </row>
    <row r="1202" spans="1:55" ht="15" x14ac:dyDescent="0.25">
      <c r="A1202">
        <v>16</v>
      </c>
      <c r="B1202">
        <v>17</v>
      </c>
      <c r="E1202">
        <v>1842112</v>
      </c>
      <c r="F1202">
        <v>47290960</v>
      </c>
      <c r="I1202">
        <v>188176</v>
      </c>
      <c r="J1202">
        <v>46269792</v>
      </c>
      <c r="M1202">
        <v>273024</v>
      </c>
      <c r="N1202">
        <v>44940640</v>
      </c>
      <c r="Q1202">
        <v>338768</v>
      </c>
      <c r="R1202">
        <v>42777312</v>
      </c>
      <c r="U1202">
        <v>708224</v>
      </c>
      <c r="V1202">
        <v>38891392</v>
      </c>
      <c r="Y1202">
        <v>1119264</v>
      </c>
      <c r="Z1202">
        <v>34761392</v>
      </c>
      <c r="AC1202">
        <v>222128</v>
      </c>
      <c r="AD1202">
        <v>29627136</v>
      </c>
      <c r="AG1202">
        <v>52976</v>
      </c>
      <c r="AH1202">
        <v>28988736</v>
      </c>
      <c r="AK1202" s="151">
        <v>17232</v>
      </c>
      <c r="AL1202" s="151">
        <v>28956032</v>
      </c>
      <c r="AM1202" s="151"/>
      <c r="AN1202" s="151"/>
      <c r="AO1202" s="212">
        <v>3536</v>
      </c>
      <c r="AP1202" s="212">
        <v>28860944</v>
      </c>
      <c r="AQ1202" s="212"/>
      <c r="AR1202" s="212"/>
      <c r="AS1202" s="227">
        <v>2256</v>
      </c>
      <c r="AT1202" s="227">
        <v>28885648</v>
      </c>
      <c r="AU1202" s="227">
        <v>0</v>
      </c>
      <c r="AV1202" s="227">
        <v>28925488</v>
      </c>
      <c r="AW1202" s="227"/>
      <c r="AX1202" s="227"/>
      <c r="AY1202">
        <f>A1202+1999</f>
        <v>2015</v>
      </c>
      <c r="AZ1202" t="str">
        <f>VLOOKUP(B1202,$BF$2:$BJ$75,4)</f>
        <v>Pine Units</v>
      </c>
      <c r="BA1202" t="str">
        <f>VLOOKUP(B1202,$BF$2:$BK$75,2)</f>
        <v>Kamloops</v>
      </c>
      <c r="BB1202" t="str">
        <f>VLOOKUP(B1202,$BF$2:$BK$75,3)</f>
        <v>Kamloops TSA</v>
      </c>
      <c r="BC1202">
        <f>IF(B1202&lt;40,B1202,IF(VLOOKUP(B1202,$BF$2:$BO$75,10,FALSE)="I",40,41))</f>
        <v>17</v>
      </c>
    </row>
    <row r="1203" spans="1:55" ht="15" x14ac:dyDescent="0.25">
      <c r="A1203">
        <v>16</v>
      </c>
      <c r="B1203">
        <v>18</v>
      </c>
      <c r="E1203">
        <v>0</v>
      </c>
      <c r="F1203">
        <v>0</v>
      </c>
      <c r="I1203">
        <v>0</v>
      </c>
      <c r="J1203">
        <v>0</v>
      </c>
      <c r="M1203">
        <v>0</v>
      </c>
      <c r="N1203">
        <v>0</v>
      </c>
      <c r="Q1203">
        <v>0</v>
      </c>
      <c r="R1203">
        <v>0</v>
      </c>
      <c r="U1203">
        <v>0</v>
      </c>
      <c r="V1203">
        <v>32</v>
      </c>
      <c r="Y1203">
        <v>0</v>
      </c>
      <c r="Z1203">
        <v>0</v>
      </c>
      <c r="AC1203">
        <v>0</v>
      </c>
      <c r="AD1203">
        <v>0</v>
      </c>
      <c r="AG1203">
        <v>0</v>
      </c>
      <c r="AH1203">
        <v>0</v>
      </c>
      <c r="AK1203" s="151">
        <v>0</v>
      </c>
      <c r="AL1203" s="151">
        <v>16</v>
      </c>
      <c r="AM1203" s="151"/>
      <c r="AN1203" s="151"/>
      <c r="AO1203" s="212">
        <v>0</v>
      </c>
      <c r="AP1203" s="212">
        <v>0</v>
      </c>
      <c r="AQ1203" s="212"/>
      <c r="AR1203" s="212"/>
      <c r="AS1203" s="227">
        <v>0</v>
      </c>
      <c r="AT1203" s="227">
        <v>0</v>
      </c>
      <c r="AU1203" s="227">
        <v>0</v>
      </c>
      <c r="AV1203" s="227">
        <v>0</v>
      </c>
      <c r="AW1203" s="227"/>
      <c r="AX1203" s="227"/>
      <c r="AY1203">
        <f>A1203+1999</f>
        <v>2015</v>
      </c>
      <c r="AZ1203" t="str">
        <f>VLOOKUP(B1203,$BF$2:$BJ$75,4)</f>
        <v>Non-pine Units</v>
      </c>
      <c r="BA1203" t="str">
        <f>VLOOKUP(B1203,$BF$2:$BK$75,2)</f>
        <v>Kingcome</v>
      </c>
      <c r="BB1203" t="str">
        <f>VLOOKUP(B1203,$BF$2:$BK$75,3)</f>
        <v>Kingcome TSA</v>
      </c>
      <c r="BC1203">
        <f>IF(B1203&lt;40,B1203,IF(VLOOKUP(B1203,$BF$2:$BO$75,10,FALSE)="I",40,41))</f>
        <v>18</v>
      </c>
    </row>
    <row r="1204" spans="1:55" ht="15" x14ac:dyDescent="0.25">
      <c r="A1204">
        <v>16</v>
      </c>
      <c r="B1204">
        <v>19</v>
      </c>
      <c r="E1204">
        <v>236032</v>
      </c>
      <c r="F1204">
        <v>1250032</v>
      </c>
      <c r="I1204">
        <v>132672</v>
      </c>
      <c r="J1204">
        <v>2180336</v>
      </c>
      <c r="M1204">
        <v>184208</v>
      </c>
      <c r="N1204">
        <v>1908832</v>
      </c>
      <c r="Q1204">
        <v>197952</v>
      </c>
      <c r="R1204">
        <v>1763744</v>
      </c>
      <c r="U1204">
        <v>279376</v>
      </c>
      <c r="V1204">
        <v>1557728</v>
      </c>
      <c r="Y1204">
        <v>298656</v>
      </c>
      <c r="Z1204">
        <v>1434448</v>
      </c>
      <c r="AC1204">
        <v>182512</v>
      </c>
      <c r="AD1204">
        <v>957552</v>
      </c>
      <c r="AG1204">
        <v>172928</v>
      </c>
      <c r="AH1204">
        <v>917376</v>
      </c>
      <c r="AK1204" s="151">
        <v>126640</v>
      </c>
      <c r="AL1204" s="151">
        <v>652208</v>
      </c>
      <c r="AM1204" s="151"/>
      <c r="AN1204" s="151"/>
      <c r="AO1204" s="212">
        <v>46112</v>
      </c>
      <c r="AP1204" s="212">
        <v>420736</v>
      </c>
      <c r="AQ1204" s="212"/>
      <c r="AR1204" s="212"/>
      <c r="AS1204" s="227">
        <v>14160</v>
      </c>
      <c r="AT1204" s="227">
        <v>361920</v>
      </c>
      <c r="AU1204" s="227">
        <v>480</v>
      </c>
      <c r="AV1204" s="227">
        <v>357824</v>
      </c>
      <c r="AW1204" s="227"/>
      <c r="AX1204" s="227"/>
      <c r="AY1204">
        <f>A1204+1999</f>
        <v>2015</v>
      </c>
      <c r="AZ1204" t="str">
        <f>VLOOKUP(B1204,$BF$2:$BJ$75,4)</f>
        <v>Non-pine Units</v>
      </c>
      <c r="BA1204" t="str">
        <f>VLOOKUP(B1204,$BF$2:$BK$75,2)</f>
        <v>Kispiox</v>
      </c>
      <c r="BB1204" t="str">
        <f>VLOOKUP(B1204,$BF$2:$BK$75,3)</f>
        <v>Kispiox TSA</v>
      </c>
      <c r="BC1204">
        <f>IF(B1204&lt;40,B1204,IF(VLOOKUP(B1204,$BF$2:$BO$75,10,FALSE)="I",40,41))</f>
        <v>19</v>
      </c>
    </row>
    <row r="1205" spans="1:55" ht="15" x14ac:dyDescent="0.25">
      <c r="A1205">
        <v>16</v>
      </c>
      <c r="B1205">
        <v>20</v>
      </c>
      <c r="E1205">
        <v>555184</v>
      </c>
      <c r="F1205">
        <v>9530784</v>
      </c>
      <c r="I1205">
        <v>102480</v>
      </c>
      <c r="J1205">
        <v>10492112</v>
      </c>
      <c r="M1205">
        <v>231968</v>
      </c>
      <c r="N1205">
        <v>9675440</v>
      </c>
      <c r="Q1205">
        <v>459856</v>
      </c>
      <c r="R1205">
        <v>8752736</v>
      </c>
      <c r="U1205">
        <v>682912</v>
      </c>
      <c r="V1205">
        <v>7678656</v>
      </c>
      <c r="Y1205">
        <v>811232</v>
      </c>
      <c r="Z1205">
        <v>6409600</v>
      </c>
      <c r="AC1205">
        <v>200912</v>
      </c>
      <c r="AD1205">
        <v>3141488</v>
      </c>
      <c r="AG1205">
        <v>94768</v>
      </c>
      <c r="AH1205">
        <v>2653888</v>
      </c>
      <c r="AK1205" s="151">
        <v>55136</v>
      </c>
      <c r="AL1205" s="151">
        <v>2468384</v>
      </c>
      <c r="AM1205" s="151"/>
      <c r="AN1205" s="151"/>
      <c r="AO1205" s="212">
        <v>29760</v>
      </c>
      <c r="AP1205" s="212">
        <v>2451104</v>
      </c>
      <c r="AQ1205" s="212"/>
      <c r="AR1205" s="212"/>
      <c r="AS1205" s="227">
        <v>19024</v>
      </c>
      <c r="AT1205" s="227">
        <v>2409696</v>
      </c>
      <c r="AU1205" s="227">
        <v>11808</v>
      </c>
      <c r="AV1205" s="227">
        <v>2386896</v>
      </c>
      <c r="AW1205" s="227"/>
      <c r="AX1205" s="227"/>
      <c r="AY1205">
        <f>A1205+1999</f>
        <v>2015</v>
      </c>
      <c r="AZ1205" t="str">
        <f>VLOOKUP(B1205,$BF$2:$BJ$75,4)</f>
        <v>Pine Units</v>
      </c>
      <c r="BA1205" t="str">
        <f>VLOOKUP(B1205,$BF$2:$BK$75,2)</f>
        <v>KootenayLake</v>
      </c>
      <c r="BB1205" t="str">
        <f>VLOOKUP(B1205,$BF$2:$BK$75,3)</f>
        <v>Kootenay Lake TSA</v>
      </c>
      <c r="BC1205">
        <f>IF(B1205&lt;40,B1205,IF(VLOOKUP(B1205,$BF$2:$BO$75,10,FALSE)="I",40,41))</f>
        <v>20</v>
      </c>
    </row>
    <row r="1206" spans="1:55" ht="15" x14ac:dyDescent="0.25">
      <c r="A1206">
        <v>16</v>
      </c>
      <c r="B1206">
        <v>21</v>
      </c>
      <c r="E1206">
        <v>1283088</v>
      </c>
      <c r="F1206">
        <v>60785728</v>
      </c>
      <c r="I1206">
        <v>56064</v>
      </c>
      <c r="J1206">
        <v>59996624</v>
      </c>
      <c r="M1206">
        <v>77616</v>
      </c>
      <c r="N1206">
        <v>58132368</v>
      </c>
      <c r="Q1206">
        <v>87408</v>
      </c>
      <c r="R1206">
        <v>57112880</v>
      </c>
      <c r="U1206">
        <v>81296</v>
      </c>
      <c r="V1206">
        <v>53357312</v>
      </c>
      <c r="Y1206">
        <v>61472</v>
      </c>
      <c r="Z1206">
        <v>53884832</v>
      </c>
      <c r="AC1206">
        <v>25584</v>
      </c>
      <c r="AD1206">
        <v>54439824</v>
      </c>
      <c r="AG1206">
        <v>23440</v>
      </c>
      <c r="AH1206">
        <v>54077600</v>
      </c>
      <c r="AK1206" s="151">
        <v>10640</v>
      </c>
      <c r="AL1206" s="151">
        <v>53941168</v>
      </c>
      <c r="AM1206" s="151"/>
      <c r="AN1206" s="151"/>
      <c r="AO1206" s="212">
        <v>2352</v>
      </c>
      <c r="AP1206" s="212">
        <v>53767376</v>
      </c>
      <c r="AQ1206" s="212"/>
      <c r="AR1206" s="212"/>
      <c r="AS1206" s="227">
        <v>6160</v>
      </c>
      <c r="AT1206" s="227">
        <v>53649856</v>
      </c>
      <c r="AU1206" s="227">
        <v>1808</v>
      </c>
      <c r="AV1206" s="227">
        <v>53808912</v>
      </c>
      <c r="AW1206" s="227"/>
      <c r="AX1206" s="227"/>
      <c r="AY1206">
        <f>A1206+1999</f>
        <v>2015</v>
      </c>
      <c r="AZ1206" t="str">
        <f>VLOOKUP(B1206,$BF$2:$BJ$75,4)</f>
        <v>Pine Units</v>
      </c>
      <c r="BA1206" t="str">
        <f>VLOOKUP(B1206,$BF$2:$BK$75,2)</f>
        <v>Lakes</v>
      </c>
      <c r="BB1206" t="str">
        <f>VLOOKUP(B1206,$BF$2:$BK$75,3)</f>
        <v>Lakes TSA</v>
      </c>
      <c r="BC1206">
        <f>IF(B1206&lt;40,B1206,IF(VLOOKUP(B1206,$BF$2:$BO$75,10,FALSE)="I",40,41))</f>
        <v>21</v>
      </c>
    </row>
    <row r="1207" spans="1:55" ht="15" x14ac:dyDescent="0.25">
      <c r="A1207">
        <v>16</v>
      </c>
      <c r="B1207">
        <v>22</v>
      </c>
      <c r="E1207">
        <v>741696</v>
      </c>
      <c r="F1207">
        <v>11336528</v>
      </c>
      <c r="I1207">
        <v>151152</v>
      </c>
      <c r="J1207">
        <v>15549984</v>
      </c>
      <c r="M1207">
        <v>207088</v>
      </c>
      <c r="N1207">
        <v>15487312</v>
      </c>
      <c r="Q1207">
        <v>209520</v>
      </c>
      <c r="R1207">
        <v>15088080</v>
      </c>
      <c r="U1207">
        <v>481280</v>
      </c>
      <c r="V1207">
        <v>12992848</v>
      </c>
      <c r="Y1207">
        <v>605936</v>
      </c>
      <c r="Z1207">
        <v>10780832</v>
      </c>
      <c r="AC1207">
        <v>416432</v>
      </c>
      <c r="AD1207">
        <v>6861664</v>
      </c>
      <c r="AG1207">
        <v>110400</v>
      </c>
      <c r="AH1207">
        <v>5401120</v>
      </c>
      <c r="AK1207" s="151">
        <v>49600</v>
      </c>
      <c r="AL1207" s="151">
        <v>5257984</v>
      </c>
      <c r="AM1207" s="151"/>
      <c r="AN1207" s="151"/>
      <c r="AO1207" s="212">
        <v>30624</v>
      </c>
      <c r="AP1207" s="212">
        <v>5225808</v>
      </c>
      <c r="AQ1207" s="212"/>
      <c r="AR1207" s="212"/>
      <c r="AS1207" s="227">
        <v>27776</v>
      </c>
      <c r="AT1207" s="227">
        <v>5205872</v>
      </c>
      <c r="AU1207" s="227">
        <v>58720</v>
      </c>
      <c r="AV1207" s="227">
        <v>5244944</v>
      </c>
      <c r="AW1207" s="227"/>
      <c r="AX1207" s="227"/>
      <c r="AY1207">
        <f>A1207+1999</f>
        <v>2015</v>
      </c>
      <c r="AZ1207" t="str">
        <f>VLOOKUP(B1207,$BF$2:$BJ$75,4)</f>
        <v>Pine Units</v>
      </c>
      <c r="BA1207" t="str">
        <f>VLOOKUP(B1207,$BF$2:$BK$75,2)</f>
        <v>Lillooet</v>
      </c>
      <c r="BB1207" t="str">
        <f>VLOOKUP(B1207,$BF$2:$BK$75,3)</f>
        <v>Lillooet TSA</v>
      </c>
      <c r="BC1207">
        <f>IF(B1207&lt;40,B1207,IF(VLOOKUP(B1207,$BF$2:$BO$75,10,FALSE)="I",40,41))</f>
        <v>22</v>
      </c>
    </row>
    <row r="1208" spans="1:55" ht="15" x14ac:dyDescent="0.25">
      <c r="A1208">
        <v>16</v>
      </c>
      <c r="B1208">
        <v>23</v>
      </c>
      <c r="E1208">
        <v>4863616</v>
      </c>
      <c r="F1208">
        <v>58303232</v>
      </c>
      <c r="I1208">
        <v>2065184</v>
      </c>
      <c r="J1208">
        <v>88658080</v>
      </c>
      <c r="M1208">
        <v>3246976</v>
      </c>
      <c r="N1208">
        <v>83167120</v>
      </c>
      <c r="Q1208">
        <v>3653888</v>
      </c>
      <c r="R1208">
        <v>81064720</v>
      </c>
      <c r="U1208">
        <v>4837616</v>
      </c>
      <c r="V1208">
        <v>72266912</v>
      </c>
      <c r="Y1208">
        <v>1545296</v>
      </c>
      <c r="Z1208">
        <v>81210128</v>
      </c>
      <c r="AC1208">
        <v>1092080</v>
      </c>
      <c r="AD1208">
        <v>85335024</v>
      </c>
      <c r="AG1208">
        <v>1203184</v>
      </c>
      <c r="AH1208">
        <v>77109120</v>
      </c>
      <c r="AK1208" s="151">
        <v>1087328</v>
      </c>
      <c r="AL1208" s="151">
        <v>73440368</v>
      </c>
      <c r="AM1208" s="151"/>
      <c r="AN1208" s="151"/>
      <c r="AO1208" s="212">
        <v>489728</v>
      </c>
      <c r="AP1208" s="212">
        <v>71755584</v>
      </c>
      <c r="AQ1208" s="212"/>
      <c r="AR1208" s="212"/>
      <c r="AS1208" s="227">
        <v>457488</v>
      </c>
      <c r="AT1208" s="227">
        <v>71735920</v>
      </c>
      <c r="AU1208" s="227">
        <v>99904</v>
      </c>
      <c r="AV1208" s="227">
        <v>71314112</v>
      </c>
      <c r="AW1208" s="227"/>
      <c r="AX1208" s="227"/>
      <c r="AY1208">
        <f>A1208+1999</f>
        <v>2015</v>
      </c>
      <c r="AZ1208" t="str">
        <f>VLOOKUP(B1208,$BF$2:$BJ$75,4)</f>
        <v>Pine Units</v>
      </c>
      <c r="BA1208" t="str">
        <f>VLOOKUP(B1208,$BF$2:$BK$75,2)</f>
        <v>Mackenzie</v>
      </c>
      <c r="BB1208" t="str">
        <f>VLOOKUP(B1208,$BF$2:$BK$75,3)</f>
        <v>Mackenzie TSA</v>
      </c>
      <c r="BC1208">
        <f>IF(B1208&lt;40,B1208,IF(VLOOKUP(B1208,$BF$2:$BO$75,10,FALSE)="I",40,41))</f>
        <v>23</v>
      </c>
    </row>
    <row r="1209" spans="1:55" ht="15" x14ac:dyDescent="0.25">
      <c r="A1209">
        <v>16</v>
      </c>
      <c r="B1209">
        <v>24</v>
      </c>
      <c r="E1209">
        <v>2414320</v>
      </c>
      <c r="F1209">
        <v>52893520</v>
      </c>
      <c r="I1209">
        <v>359056</v>
      </c>
      <c r="J1209">
        <v>51626640</v>
      </c>
      <c r="M1209">
        <v>662832</v>
      </c>
      <c r="N1209">
        <v>49646192</v>
      </c>
      <c r="Q1209">
        <v>718288</v>
      </c>
      <c r="R1209">
        <v>47892736</v>
      </c>
      <c r="U1209">
        <v>1428512</v>
      </c>
      <c r="V1209">
        <v>40707760</v>
      </c>
      <c r="Y1209">
        <v>1494624</v>
      </c>
      <c r="Z1209">
        <v>34295568</v>
      </c>
      <c r="AC1209">
        <v>1195296</v>
      </c>
      <c r="AD1209">
        <v>23515776</v>
      </c>
      <c r="AG1209">
        <v>154064</v>
      </c>
      <c r="AH1209">
        <v>18301616</v>
      </c>
      <c r="AK1209" s="151">
        <v>38560</v>
      </c>
      <c r="AL1209" s="151">
        <v>17851456</v>
      </c>
      <c r="AM1209" s="151"/>
      <c r="AN1209" s="151"/>
      <c r="AO1209" s="212">
        <v>12832</v>
      </c>
      <c r="AP1209" s="212">
        <v>17862368</v>
      </c>
      <c r="AQ1209" s="212"/>
      <c r="AR1209" s="212"/>
      <c r="AS1209" s="227">
        <v>9712</v>
      </c>
      <c r="AT1209" s="227">
        <v>17813088</v>
      </c>
      <c r="AU1209" s="227">
        <v>12016</v>
      </c>
      <c r="AV1209" s="227">
        <v>17865168</v>
      </c>
      <c r="AW1209" s="227"/>
      <c r="AX1209" s="227"/>
      <c r="AY1209">
        <f>A1209+1999</f>
        <v>2015</v>
      </c>
      <c r="AZ1209" t="str">
        <f>VLOOKUP(B1209,$BF$2:$BJ$75,4)</f>
        <v>Pine Units</v>
      </c>
      <c r="BA1209" t="str">
        <f>VLOOKUP(B1209,$BF$2:$BK$75,2)</f>
        <v>Merritt</v>
      </c>
      <c r="BB1209" t="str">
        <f>VLOOKUP(B1209,$BF$2:$BK$75,3)</f>
        <v>Merritt TSA</v>
      </c>
      <c r="BC1209">
        <f>IF(B1209&lt;40,B1209,IF(VLOOKUP(B1209,$BF$2:$BO$75,10,FALSE)="I",40,41))</f>
        <v>24</v>
      </c>
    </row>
    <row r="1210" spans="1:55" ht="15" x14ac:dyDescent="0.25">
      <c r="A1210">
        <v>16</v>
      </c>
      <c r="B1210">
        <v>25</v>
      </c>
      <c r="E1210">
        <v>0</v>
      </c>
      <c r="F1210">
        <v>0</v>
      </c>
      <c r="I1210">
        <v>2560</v>
      </c>
      <c r="J1210">
        <v>41264</v>
      </c>
      <c r="M1210">
        <v>1056</v>
      </c>
      <c r="N1210">
        <v>40304</v>
      </c>
      <c r="Q1210">
        <v>2480</v>
      </c>
      <c r="R1210">
        <v>38592</v>
      </c>
      <c r="U1210">
        <v>10496</v>
      </c>
      <c r="V1210">
        <v>57712</v>
      </c>
      <c r="Y1210">
        <v>4640</v>
      </c>
      <c r="Z1210">
        <v>31776</v>
      </c>
      <c r="AC1210">
        <v>240</v>
      </c>
      <c r="AD1210">
        <v>22400</v>
      </c>
      <c r="AG1210">
        <v>48</v>
      </c>
      <c r="AH1210">
        <v>29696</v>
      </c>
      <c r="AK1210" s="151">
        <v>16</v>
      </c>
      <c r="AL1210" s="151">
        <v>27440</v>
      </c>
      <c r="AM1210" s="151"/>
      <c r="AN1210" s="151"/>
      <c r="AO1210" s="212">
        <v>0</v>
      </c>
      <c r="AP1210" s="212">
        <v>25216</v>
      </c>
      <c r="AQ1210" s="212"/>
      <c r="AR1210" s="212"/>
      <c r="AS1210" s="227">
        <v>0</v>
      </c>
      <c r="AT1210" s="227">
        <v>27728</v>
      </c>
      <c r="AU1210" s="227">
        <v>0</v>
      </c>
      <c r="AV1210" s="227">
        <v>23728</v>
      </c>
      <c r="AW1210" s="227"/>
      <c r="AX1210" s="227"/>
      <c r="AY1210">
        <f>A1210+1999</f>
        <v>2015</v>
      </c>
      <c r="AZ1210" t="str">
        <f>VLOOKUP(B1210,$BF$2:$BJ$75,4)</f>
        <v>Non-pine Units</v>
      </c>
      <c r="BA1210" t="str">
        <f>VLOOKUP(B1210,$BF$2:$BK$75,2)</f>
        <v>MidCoast</v>
      </c>
      <c r="BB1210" t="str">
        <f>VLOOKUP(B1210,$BF$2:$BK$75,3)</f>
        <v>Mid Coast TSA</v>
      </c>
      <c r="BC1210">
        <f>IF(B1210&lt;40,B1210,IF(VLOOKUP(B1210,$BF$2:$BO$75,10,FALSE)="I",40,41))</f>
        <v>25</v>
      </c>
    </row>
    <row r="1211" spans="1:55" ht="15" x14ac:dyDescent="0.25">
      <c r="A1211">
        <v>16</v>
      </c>
      <c r="B1211">
        <v>26</v>
      </c>
      <c r="E1211">
        <v>1963408</v>
      </c>
      <c r="F1211">
        <v>44663232</v>
      </c>
      <c r="I1211">
        <v>92880</v>
      </c>
      <c r="J1211">
        <v>46553632</v>
      </c>
      <c r="M1211">
        <v>217760</v>
      </c>
      <c r="N1211">
        <v>44165328</v>
      </c>
      <c r="Q1211">
        <v>327680</v>
      </c>
      <c r="R1211">
        <v>41482528</v>
      </c>
      <c r="U1211">
        <v>281040</v>
      </c>
      <c r="V1211">
        <v>39556000</v>
      </c>
      <c r="Y1211">
        <v>448976</v>
      </c>
      <c r="Z1211">
        <v>36864416</v>
      </c>
      <c r="AC1211">
        <v>493984</v>
      </c>
      <c r="AD1211">
        <v>35601520</v>
      </c>
      <c r="AG1211">
        <v>396064</v>
      </c>
      <c r="AH1211">
        <v>34774944</v>
      </c>
      <c r="AK1211" s="151">
        <v>303984</v>
      </c>
      <c r="AL1211" s="151">
        <v>33347824</v>
      </c>
      <c r="AM1211" s="151"/>
      <c r="AN1211" s="151"/>
      <c r="AO1211" s="212">
        <v>77008</v>
      </c>
      <c r="AP1211" s="212">
        <v>32350176</v>
      </c>
      <c r="AQ1211" s="212"/>
      <c r="AR1211" s="212"/>
      <c r="AS1211" s="227">
        <v>42272</v>
      </c>
      <c r="AT1211" s="227">
        <v>32259680</v>
      </c>
      <c r="AU1211" s="227">
        <v>7488</v>
      </c>
      <c r="AV1211" s="227">
        <v>32160192</v>
      </c>
      <c r="AW1211" s="227"/>
      <c r="AX1211" s="227"/>
      <c r="AY1211">
        <f>A1211+1999</f>
        <v>2015</v>
      </c>
      <c r="AZ1211" t="str">
        <f>VLOOKUP(B1211,$BF$2:$BJ$75,4)</f>
        <v>Pine Units</v>
      </c>
      <c r="BA1211" t="str">
        <f>VLOOKUP(B1211,$BF$2:$BK$75,2)</f>
        <v>Morice</v>
      </c>
      <c r="BB1211" t="str">
        <f>VLOOKUP(B1211,$BF$2:$BK$75,3)</f>
        <v>Morice TSA</v>
      </c>
      <c r="BC1211">
        <f>IF(B1211&lt;40,B1211,IF(VLOOKUP(B1211,$BF$2:$BO$75,10,FALSE)="I",40,41))</f>
        <v>26</v>
      </c>
    </row>
    <row r="1212" spans="1:55" ht="15" x14ac:dyDescent="0.25">
      <c r="A1212">
        <v>16</v>
      </c>
      <c r="B1212">
        <v>27</v>
      </c>
      <c r="E1212">
        <v>104416</v>
      </c>
      <c r="F1212">
        <v>473792</v>
      </c>
      <c r="I1212">
        <v>61728</v>
      </c>
      <c r="J1212">
        <v>494672</v>
      </c>
      <c r="M1212">
        <v>99792</v>
      </c>
      <c r="N1212">
        <v>326512</v>
      </c>
      <c r="Q1212">
        <v>77744</v>
      </c>
      <c r="R1212">
        <v>225744</v>
      </c>
      <c r="U1212">
        <v>86688</v>
      </c>
      <c r="V1212">
        <v>207408</v>
      </c>
      <c r="Y1212">
        <v>73152</v>
      </c>
      <c r="Z1212">
        <v>172032</v>
      </c>
      <c r="AC1212">
        <v>19328</v>
      </c>
      <c r="AD1212">
        <v>48352</v>
      </c>
      <c r="AG1212">
        <v>10144</v>
      </c>
      <c r="AH1212">
        <v>28144</v>
      </c>
      <c r="AK1212" s="151">
        <v>2000</v>
      </c>
      <c r="AL1212" s="151">
        <v>9248</v>
      </c>
      <c r="AM1212" s="151"/>
      <c r="AN1212" s="151"/>
      <c r="AO1212" s="212">
        <v>2688</v>
      </c>
      <c r="AP1212" s="212">
        <v>12240</v>
      </c>
      <c r="AQ1212" s="212"/>
      <c r="AR1212" s="212"/>
      <c r="AS1212" s="227">
        <v>48</v>
      </c>
      <c r="AT1212" s="227">
        <v>7856</v>
      </c>
      <c r="AU1212" s="227">
        <v>0</v>
      </c>
      <c r="AV1212" s="227">
        <v>7152</v>
      </c>
      <c r="AW1212" s="227"/>
      <c r="AX1212" s="227"/>
      <c r="AY1212">
        <f>A1212+1999</f>
        <v>2015</v>
      </c>
      <c r="AZ1212" t="str">
        <f>VLOOKUP(B1212,$BF$2:$BJ$75,4)</f>
        <v>Non-pine Units</v>
      </c>
      <c r="BA1212" t="str">
        <f>VLOOKUP(B1212,$BF$2:$BK$75,2)</f>
        <v>Nass</v>
      </c>
      <c r="BB1212" t="str">
        <f>VLOOKUP(B1212,$BF$2:$BK$75,3)</f>
        <v>Nass TSA</v>
      </c>
      <c r="BC1212">
        <f>IF(B1212&lt;40,B1212,IF(VLOOKUP(B1212,$BF$2:$BO$75,10,FALSE)="I",40,41))</f>
        <v>27</v>
      </c>
    </row>
    <row r="1213" spans="1:55" ht="15" x14ac:dyDescent="0.25">
      <c r="A1213">
        <v>16</v>
      </c>
      <c r="B1213">
        <v>28</v>
      </c>
      <c r="E1213">
        <v>0</v>
      </c>
      <c r="F1213">
        <v>0</v>
      </c>
      <c r="I1213">
        <v>0</v>
      </c>
      <c r="J1213">
        <v>0</v>
      </c>
      <c r="M1213">
        <v>0</v>
      </c>
      <c r="N1213">
        <v>0</v>
      </c>
      <c r="Q1213">
        <v>0</v>
      </c>
      <c r="R1213">
        <v>0</v>
      </c>
      <c r="U1213">
        <v>0</v>
      </c>
      <c r="V1213">
        <v>0</v>
      </c>
      <c r="Y1213">
        <v>0</v>
      </c>
      <c r="Z1213">
        <v>0</v>
      </c>
      <c r="AC1213">
        <v>0</v>
      </c>
      <c r="AD1213">
        <v>0</v>
      </c>
      <c r="AG1213">
        <v>0</v>
      </c>
      <c r="AH1213">
        <v>0</v>
      </c>
      <c r="AK1213" s="151">
        <v>0</v>
      </c>
      <c r="AL1213" s="151">
        <v>32</v>
      </c>
      <c r="AM1213" s="151"/>
      <c r="AN1213" s="151"/>
      <c r="AO1213" s="212">
        <v>0</v>
      </c>
      <c r="AP1213" s="212">
        <v>0</v>
      </c>
      <c r="AQ1213" s="212"/>
      <c r="AR1213" s="212"/>
      <c r="AS1213" s="227">
        <v>0</v>
      </c>
      <c r="AT1213" s="227">
        <v>0</v>
      </c>
      <c r="AU1213" s="227">
        <v>0</v>
      </c>
      <c r="AV1213" s="227">
        <v>0</v>
      </c>
      <c r="AW1213" s="227"/>
      <c r="AX1213" s="227"/>
      <c r="AY1213">
        <f>A1213+1999</f>
        <v>2015</v>
      </c>
      <c r="AZ1213" t="str">
        <f>VLOOKUP(B1213,$BF$2:$BJ$75,4)</f>
        <v>Non-pine Units</v>
      </c>
      <c r="BA1213" t="str">
        <f>VLOOKUP(B1213,$BF$2:$BK$75,2)</f>
        <v>NorthCoast</v>
      </c>
      <c r="BB1213" t="str">
        <f>VLOOKUP(B1213,$BF$2:$BK$75,3)</f>
        <v>North Coast TSA</v>
      </c>
      <c r="BC1213">
        <f>IF(B1213&lt;40,B1213,IF(VLOOKUP(B1213,$BF$2:$BO$75,10,FALSE)="I",40,41))</f>
        <v>28</v>
      </c>
    </row>
    <row r="1214" spans="1:55" ht="15" x14ac:dyDescent="0.25">
      <c r="A1214">
        <v>16</v>
      </c>
      <c r="B1214">
        <v>29</v>
      </c>
      <c r="E1214">
        <v>2486976</v>
      </c>
      <c r="F1214">
        <v>43402016</v>
      </c>
      <c r="I1214">
        <v>488064</v>
      </c>
      <c r="J1214">
        <v>43802288</v>
      </c>
      <c r="M1214">
        <v>943840</v>
      </c>
      <c r="N1214">
        <v>40957696</v>
      </c>
      <c r="Q1214">
        <v>1268624</v>
      </c>
      <c r="R1214">
        <v>38649152</v>
      </c>
      <c r="U1214">
        <v>2015280</v>
      </c>
      <c r="V1214">
        <v>32175344</v>
      </c>
      <c r="Y1214">
        <v>2666000</v>
      </c>
      <c r="Z1214">
        <v>27330144</v>
      </c>
      <c r="AC1214">
        <v>1248608</v>
      </c>
      <c r="AD1214">
        <v>14880432</v>
      </c>
      <c r="AG1214">
        <v>440912</v>
      </c>
      <c r="AH1214">
        <v>11170512</v>
      </c>
      <c r="AK1214" s="151">
        <v>267328</v>
      </c>
      <c r="AL1214" s="151">
        <v>10567008</v>
      </c>
      <c r="AM1214" s="151"/>
      <c r="AN1214" s="151"/>
      <c r="AO1214" s="212">
        <v>92192</v>
      </c>
      <c r="AP1214" s="212">
        <v>10082480</v>
      </c>
      <c r="AQ1214" s="212"/>
      <c r="AR1214" s="212"/>
      <c r="AS1214" s="227">
        <v>41296</v>
      </c>
      <c r="AT1214" s="227">
        <v>9978272</v>
      </c>
      <c r="AU1214" s="227">
        <v>21920</v>
      </c>
      <c r="AV1214" s="227">
        <v>9995456</v>
      </c>
      <c r="AW1214" s="227"/>
      <c r="AX1214" s="227"/>
      <c r="AY1214">
        <f>A1214+1999</f>
        <v>2015</v>
      </c>
      <c r="AZ1214" t="str">
        <f>VLOOKUP(B1214,$BF$2:$BJ$75,4)</f>
        <v>Pine Units</v>
      </c>
      <c r="BA1214" t="str">
        <f>VLOOKUP(B1214,$BF$2:$BK$75,2)</f>
        <v>Okanagan</v>
      </c>
      <c r="BB1214" t="str">
        <f>VLOOKUP(B1214,$BF$2:$BK$75,3)</f>
        <v>Okanagan TSA</v>
      </c>
      <c r="BC1214">
        <f>IF(B1214&lt;40,B1214,IF(VLOOKUP(B1214,$BF$2:$BO$75,10,FALSE)="I",40,41))</f>
        <v>29</v>
      </c>
    </row>
    <row r="1215" spans="1:55" ht="15" x14ac:dyDescent="0.25">
      <c r="A1215">
        <v>16</v>
      </c>
      <c r="B1215">
        <v>30</v>
      </c>
      <c r="E1215">
        <v>1395024</v>
      </c>
      <c r="F1215">
        <v>68771808</v>
      </c>
      <c r="I1215">
        <v>81600</v>
      </c>
      <c r="J1215">
        <v>60048272</v>
      </c>
      <c r="M1215">
        <v>126912</v>
      </c>
      <c r="N1215">
        <v>56018288</v>
      </c>
      <c r="Q1215">
        <v>197232</v>
      </c>
      <c r="R1215">
        <v>53832784</v>
      </c>
      <c r="U1215">
        <v>330608</v>
      </c>
      <c r="V1215">
        <v>48685520</v>
      </c>
      <c r="Y1215">
        <v>246592</v>
      </c>
      <c r="Z1215">
        <v>48231120</v>
      </c>
      <c r="AC1215">
        <v>36784</v>
      </c>
      <c r="AD1215">
        <v>49443456</v>
      </c>
      <c r="AG1215">
        <v>13808</v>
      </c>
      <c r="AH1215">
        <v>49132848</v>
      </c>
      <c r="AK1215" s="151">
        <v>6976</v>
      </c>
      <c r="AL1215" s="151">
        <v>49182816</v>
      </c>
      <c r="AM1215" s="151"/>
      <c r="AN1215" s="151"/>
      <c r="AO1215" s="212">
        <v>2128</v>
      </c>
      <c r="AP1215" s="212">
        <v>49278496</v>
      </c>
      <c r="AQ1215" s="212"/>
      <c r="AR1215" s="212"/>
      <c r="AS1215" s="227">
        <v>8640</v>
      </c>
      <c r="AT1215" s="227">
        <v>49339696</v>
      </c>
      <c r="AU1215" s="227">
        <v>0</v>
      </c>
      <c r="AV1215" s="227">
        <v>49285536</v>
      </c>
      <c r="AW1215" s="227"/>
      <c r="AX1215" s="227"/>
      <c r="AY1215">
        <f>A1215+1999</f>
        <v>2015</v>
      </c>
      <c r="AZ1215" t="str">
        <f>VLOOKUP(B1215,$BF$2:$BJ$75,4)</f>
        <v>Pine Units</v>
      </c>
      <c r="BA1215" t="str">
        <f>VLOOKUP(B1215,$BF$2:$BK$75,2)</f>
        <v>PrinceGeorge</v>
      </c>
      <c r="BB1215" t="str">
        <f>VLOOKUP(B1215,$BF$2:$BK$75,3)</f>
        <v>Prince George Forest District</v>
      </c>
      <c r="BC1215">
        <f>IF(B1215&lt;40,B1215,IF(VLOOKUP(B1215,$BF$2:$BO$75,10,FALSE)="I",40,41))</f>
        <v>30</v>
      </c>
    </row>
    <row r="1216" spans="1:55" ht="15" x14ac:dyDescent="0.25">
      <c r="A1216">
        <v>16</v>
      </c>
      <c r="B1216">
        <v>31</v>
      </c>
      <c r="E1216">
        <v>0</v>
      </c>
      <c r="F1216">
        <v>0</v>
      </c>
      <c r="I1216">
        <v>0</v>
      </c>
      <c r="J1216">
        <v>0</v>
      </c>
      <c r="M1216">
        <v>0</v>
      </c>
      <c r="N1216">
        <v>0</v>
      </c>
      <c r="Q1216">
        <v>0</v>
      </c>
      <c r="R1216">
        <v>0</v>
      </c>
      <c r="U1216">
        <v>0</v>
      </c>
      <c r="V1216">
        <v>0</v>
      </c>
      <c r="Y1216">
        <v>0</v>
      </c>
      <c r="Z1216">
        <v>0</v>
      </c>
      <c r="AC1216">
        <v>0</v>
      </c>
      <c r="AD1216">
        <v>0</v>
      </c>
      <c r="AG1216">
        <v>0</v>
      </c>
      <c r="AH1216">
        <v>0</v>
      </c>
      <c r="AK1216" s="151">
        <v>0</v>
      </c>
      <c r="AL1216" s="151">
        <v>0</v>
      </c>
      <c r="AM1216" s="151"/>
      <c r="AN1216" s="151"/>
      <c r="AO1216" s="212">
        <v>0</v>
      </c>
      <c r="AP1216" s="212">
        <v>0</v>
      </c>
      <c r="AQ1216" s="212"/>
      <c r="AR1216" s="212"/>
      <c r="AS1216" s="227">
        <v>0</v>
      </c>
      <c r="AT1216" s="227">
        <v>0</v>
      </c>
      <c r="AU1216" s="227">
        <v>0</v>
      </c>
      <c r="AV1216" s="227">
        <v>0</v>
      </c>
      <c r="AW1216" s="227"/>
      <c r="AX1216" s="227"/>
      <c r="AY1216">
        <f>A1216+1999</f>
        <v>2015</v>
      </c>
      <c r="AZ1216" t="str">
        <f>VLOOKUP(B1216,$BF$2:$BJ$75,4)</f>
        <v>Non-pine Units</v>
      </c>
      <c r="BA1216" t="str">
        <f>VLOOKUP(B1216,$BF$2:$BK$75,2)</f>
        <v>QueenCharlotte</v>
      </c>
      <c r="BB1216" t="str">
        <f>VLOOKUP(B1216,$BF$2:$BK$75,3)</f>
        <v>Queen Charlotte TSA</v>
      </c>
      <c r="BC1216">
        <f>IF(B1216&lt;40,B1216,IF(VLOOKUP(B1216,$BF$2:$BO$75,10,FALSE)="I",40,41))</f>
        <v>31</v>
      </c>
    </row>
    <row r="1217" spans="1:55" ht="15" x14ac:dyDescent="0.25">
      <c r="A1217">
        <v>16</v>
      </c>
      <c r="B1217">
        <v>32</v>
      </c>
      <c r="E1217">
        <v>972800</v>
      </c>
      <c r="F1217">
        <v>102336624</v>
      </c>
      <c r="I1217">
        <v>14768</v>
      </c>
      <c r="J1217">
        <v>92062512</v>
      </c>
      <c r="M1217">
        <v>22944</v>
      </c>
      <c r="N1217">
        <v>91397104</v>
      </c>
      <c r="Q1217">
        <v>32752</v>
      </c>
      <c r="R1217">
        <v>91368752</v>
      </c>
      <c r="U1217">
        <v>24496</v>
      </c>
      <c r="V1217">
        <v>89812464</v>
      </c>
      <c r="Y1217">
        <v>37168</v>
      </c>
      <c r="Z1217">
        <v>89833200</v>
      </c>
      <c r="AC1217">
        <v>1280</v>
      </c>
      <c r="AD1217">
        <v>89754144</v>
      </c>
      <c r="AG1217">
        <v>480</v>
      </c>
      <c r="AH1217">
        <v>89679008</v>
      </c>
      <c r="AK1217" s="151">
        <v>480</v>
      </c>
      <c r="AL1217" s="151">
        <v>89690032</v>
      </c>
      <c r="AM1217" s="151"/>
      <c r="AN1217" s="151"/>
      <c r="AO1217" s="212">
        <v>784</v>
      </c>
      <c r="AP1217" s="212">
        <v>89854032</v>
      </c>
      <c r="AQ1217" s="212"/>
      <c r="AR1217" s="212"/>
      <c r="AS1217" s="227">
        <v>272</v>
      </c>
      <c r="AT1217" s="227">
        <v>89941008</v>
      </c>
      <c r="AU1217" s="227">
        <v>0</v>
      </c>
      <c r="AV1217" s="227">
        <v>89791824</v>
      </c>
      <c r="AW1217" s="227"/>
      <c r="AX1217" s="227"/>
      <c r="AY1217">
        <f>A1217+1999</f>
        <v>2015</v>
      </c>
      <c r="AZ1217" t="str">
        <f>VLOOKUP(B1217,$BF$2:$BJ$75,4)</f>
        <v>Pine Units</v>
      </c>
      <c r="BA1217" t="str">
        <f>VLOOKUP(B1217,$BF$2:$BK$75,2)</f>
        <v>Quesnel</v>
      </c>
      <c r="BB1217" t="str">
        <f>VLOOKUP(B1217,$BF$2:$BK$75,3)</f>
        <v>Quesnel TSA</v>
      </c>
      <c r="BC1217">
        <f>IF(B1217&lt;40,B1217,IF(VLOOKUP(B1217,$BF$2:$BO$75,10,FALSE)="I",40,41))</f>
        <v>32</v>
      </c>
    </row>
    <row r="1218" spans="1:55" ht="15" x14ac:dyDescent="0.25">
      <c r="A1218">
        <v>16</v>
      </c>
      <c r="B1218">
        <v>33</v>
      </c>
      <c r="E1218">
        <v>14016</v>
      </c>
      <c r="F1218">
        <v>63520</v>
      </c>
      <c r="I1218">
        <v>7504</v>
      </c>
      <c r="J1218">
        <v>141584</v>
      </c>
      <c r="M1218">
        <v>15200</v>
      </c>
      <c r="N1218">
        <v>127984</v>
      </c>
      <c r="Q1218">
        <v>11264</v>
      </c>
      <c r="R1218">
        <v>113728</v>
      </c>
      <c r="U1218">
        <v>10160</v>
      </c>
      <c r="V1218">
        <v>96304</v>
      </c>
      <c r="Y1218">
        <v>13712</v>
      </c>
      <c r="Z1218">
        <v>75584</v>
      </c>
      <c r="AC1218">
        <v>1616</v>
      </c>
      <c r="AD1218">
        <v>23040</v>
      </c>
      <c r="AG1218">
        <v>1680</v>
      </c>
      <c r="AH1218">
        <v>17568</v>
      </c>
      <c r="AK1218" s="151">
        <v>608</v>
      </c>
      <c r="AL1218" s="151">
        <v>12176</v>
      </c>
      <c r="AM1218" s="151"/>
      <c r="AN1218" s="151"/>
      <c r="AO1218" s="212">
        <v>288</v>
      </c>
      <c r="AP1218" s="212">
        <v>13056</v>
      </c>
      <c r="AQ1218" s="212"/>
      <c r="AR1218" s="212"/>
      <c r="AS1218" s="227">
        <v>192</v>
      </c>
      <c r="AT1218" s="227">
        <v>11328</v>
      </c>
      <c r="AU1218" s="227">
        <v>0</v>
      </c>
      <c r="AV1218" s="227">
        <v>12176</v>
      </c>
      <c r="AW1218" s="227"/>
      <c r="AX1218" s="227"/>
      <c r="AY1218">
        <f>A1218+1999</f>
        <v>2015</v>
      </c>
      <c r="AZ1218" t="str">
        <f>VLOOKUP(B1218,$BF$2:$BJ$75,4)</f>
        <v>Non-pine Units</v>
      </c>
      <c r="BA1218" t="str">
        <f>VLOOKUP(B1218,$BF$2:$BK$75,2)</f>
        <v>Revelstoke</v>
      </c>
      <c r="BB1218" t="str">
        <f>VLOOKUP(B1218,$BF$2:$BK$75,3)</f>
        <v>Revelstoke TSA</v>
      </c>
      <c r="BC1218">
        <f>IF(B1218&lt;40,B1218,IF(VLOOKUP(B1218,$BF$2:$BO$75,10,FALSE)="I",40,41))</f>
        <v>33</v>
      </c>
    </row>
    <row r="1219" spans="1:55" ht="15" x14ac:dyDescent="0.25">
      <c r="A1219">
        <v>16</v>
      </c>
      <c r="B1219">
        <v>34</v>
      </c>
      <c r="E1219">
        <v>261264</v>
      </c>
      <c r="F1219">
        <v>4867104</v>
      </c>
      <c r="I1219">
        <v>37168</v>
      </c>
      <c r="J1219">
        <v>4975664</v>
      </c>
      <c r="M1219">
        <v>108448</v>
      </c>
      <c r="N1219">
        <v>4626240</v>
      </c>
      <c r="Q1219">
        <v>126608</v>
      </c>
      <c r="R1219">
        <v>4353600</v>
      </c>
      <c r="U1219">
        <v>157328</v>
      </c>
      <c r="V1219">
        <v>3879232</v>
      </c>
      <c r="Y1219">
        <v>142912</v>
      </c>
      <c r="Z1219">
        <v>3514176</v>
      </c>
      <c r="AC1219">
        <v>59152</v>
      </c>
      <c r="AD1219">
        <v>2821968</v>
      </c>
      <c r="AG1219">
        <v>60160</v>
      </c>
      <c r="AH1219">
        <v>3133904</v>
      </c>
      <c r="AK1219" s="151">
        <v>43056</v>
      </c>
      <c r="AL1219" s="151">
        <v>2937872</v>
      </c>
      <c r="AM1219" s="151"/>
      <c r="AN1219" s="151"/>
      <c r="AO1219" s="212">
        <v>17680</v>
      </c>
      <c r="AP1219" s="212">
        <v>2847776</v>
      </c>
      <c r="AQ1219" s="212"/>
      <c r="AR1219" s="212"/>
      <c r="AS1219" s="227">
        <v>41664</v>
      </c>
      <c r="AT1219" s="227">
        <v>2885040</v>
      </c>
      <c r="AU1219" s="227">
        <v>49216</v>
      </c>
      <c r="AV1219" s="227">
        <v>2973056</v>
      </c>
      <c r="AW1219" s="227"/>
      <c r="AX1219" s="227"/>
      <c r="AY1219">
        <f>A1219+1999</f>
        <v>2015</v>
      </c>
      <c r="AZ1219" t="str">
        <f>VLOOKUP(B1219,$BF$2:$BJ$75,4)</f>
        <v>Pine Units</v>
      </c>
      <c r="BA1219" t="str">
        <f>VLOOKUP(B1219,$BF$2:$BK$75,2)</f>
        <v>RobsonValley</v>
      </c>
      <c r="BB1219" t="str">
        <f>VLOOKUP(B1219,$BF$2:$BK$75,3)</f>
        <v>Robson Valley TSA</v>
      </c>
      <c r="BC1219">
        <f>IF(B1219&lt;40,B1219,IF(VLOOKUP(B1219,$BF$2:$BO$75,10,FALSE)="I",40,41))</f>
        <v>34</v>
      </c>
    </row>
    <row r="1220" spans="1:55" ht="15" x14ac:dyDescent="0.25">
      <c r="A1220">
        <v>16</v>
      </c>
      <c r="B1220">
        <v>35</v>
      </c>
      <c r="E1220">
        <v>1552</v>
      </c>
      <c r="F1220">
        <v>50576</v>
      </c>
      <c r="I1220">
        <v>15200</v>
      </c>
      <c r="J1220">
        <v>481376</v>
      </c>
      <c r="M1220">
        <v>9888</v>
      </c>
      <c r="N1220">
        <v>516816</v>
      </c>
      <c r="Q1220">
        <v>15808</v>
      </c>
      <c r="R1220">
        <v>490656</v>
      </c>
      <c r="U1220">
        <v>17472</v>
      </c>
      <c r="V1220">
        <v>433552</v>
      </c>
      <c r="Y1220">
        <v>22240</v>
      </c>
      <c r="Z1220">
        <v>418256</v>
      </c>
      <c r="AC1220">
        <v>8592</v>
      </c>
      <c r="AD1220">
        <v>323856</v>
      </c>
      <c r="AG1220">
        <v>7776</v>
      </c>
      <c r="AH1220">
        <v>311632</v>
      </c>
      <c r="AK1220" s="151">
        <v>5024</v>
      </c>
      <c r="AL1220" s="151">
        <v>298864</v>
      </c>
      <c r="AM1220" s="151"/>
      <c r="AN1220" s="151"/>
      <c r="AO1220" s="212">
        <v>416</v>
      </c>
      <c r="AP1220" s="212">
        <v>288576</v>
      </c>
      <c r="AQ1220" s="212"/>
      <c r="AR1220" s="212"/>
      <c r="AS1220" s="227">
        <v>624</v>
      </c>
      <c r="AT1220" s="227">
        <v>286560</v>
      </c>
      <c r="AU1220" s="227">
        <v>192</v>
      </c>
      <c r="AV1220" s="227">
        <v>291712</v>
      </c>
      <c r="AW1220" s="227"/>
      <c r="AX1220" s="227"/>
      <c r="AY1220">
        <f>A1220+1999</f>
        <v>2015</v>
      </c>
      <c r="AZ1220" t="str">
        <f>VLOOKUP(B1220,$BF$2:$BJ$75,4)</f>
        <v>Non-pine Units</v>
      </c>
      <c r="BA1220" t="str">
        <f>VLOOKUP(B1220,$BF$2:$BK$75,2)</f>
        <v>Soo</v>
      </c>
      <c r="BB1220" t="str">
        <f>VLOOKUP(B1220,$BF$2:$BK$75,3)</f>
        <v>Soo TSA</v>
      </c>
      <c r="BC1220">
        <f>IF(B1220&lt;40,B1220,IF(VLOOKUP(B1220,$BF$2:$BO$75,10,FALSE)="I",40,41))</f>
        <v>35</v>
      </c>
    </row>
    <row r="1221" spans="1:55" ht="15" x14ac:dyDescent="0.25">
      <c r="A1221">
        <v>16</v>
      </c>
      <c r="B1221">
        <v>36</v>
      </c>
      <c r="E1221">
        <v>0</v>
      </c>
      <c r="F1221">
        <v>0</v>
      </c>
      <c r="I1221">
        <v>0</v>
      </c>
      <c r="J1221">
        <v>0</v>
      </c>
      <c r="M1221">
        <v>0</v>
      </c>
      <c r="N1221">
        <v>0</v>
      </c>
      <c r="Q1221">
        <v>0</v>
      </c>
      <c r="R1221">
        <v>0</v>
      </c>
      <c r="U1221">
        <v>0</v>
      </c>
      <c r="V1221">
        <v>0</v>
      </c>
      <c r="Y1221">
        <v>0</v>
      </c>
      <c r="Z1221">
        <v>512</v>
      </c>
      <c r="AC1221">
        <v>0</v>
      </c>
      <c r="AD1221">
        <v>0</v>
      </c>
      <c r="AG1221">
        <v>16</v>
      </c>
      <c r="AH1221">
        <v>16</v>
      </c>
      <c r="AK1221" s="151">
        <v>0</v>
      </c>
      <c r="AL1221" s="151">
        <v>64</v>
      </c>
      <c r="AM1221" s="151"/>
      <c r="AN1221" s="151"/>
      <c r="AO1221" s="212">
        <v>0</v>
      </c>
      <c r="AP1221" s="212">
        <v>0</v>
      </c>
      <c r="AQ1221" s="212"/>
      <c r="AR1221" s="212"/>
      <c r="AS1221" s="227">
        <v>0</v>
      </c>
      <c r="AT1221" s="227">
        <v>0</v>
      </c>
      <c r="AU1221" s="227">
        <v>0</v>
      </c>
      <c r="AV1221" s="227">
        <v>0</v>
      </c>
      <c r="AW1221" s="227"/>
      <c r="AX1221" s="227"/>
      <c r="AY1221">
        <f>A1221+1999</f>
        <v>2015</v>
      </c>
      <c r="AZ1221" t="str">
        <f>VLOOKUP(B1221,$BF$2:$BJ$75,4)</f>
        <v>Non-pine Units</v>
      </c>
      <c r="BA1221" t="str">
        <f>VLOOKUP(B1221,$BF$2:$BK$75,2)</f>
        <v>Strathcona</v>
      </c>
      <c r="BB1221" t="str">
        <f>VLOOKUP(B1221,$BF$2:$BK$75,3)</f>
        <v>Strathcona TSA</v>
      </c>
      <c r="BC1221">
        <f>IF(B1221&lt;40,B1221,IF(VLOOKUP(B1221,$BF$2:$BO$75,10,FALSE)="I",40,41))</f>
        <v>36</v>
      </c>
    </row>
    <row r="1222" spans="1:55" ht="15" x14ac:dyDescent="0.25">
      <c r="A1222">
        <v>16</v>
      </c>
      <c r="B1222">
        <v>37</v>
      </c>
      <c r="E1222">
        <v>0</v>
      </c>
      <c r="F1222">
        <v>0</v>
      </c>
      <c r="I1222">
        <v>512</v>
      </c>
      <c r="J1222">
        <v>10304</v>
      </c>
      <c r="M1222">
        <v>512</v>
      </c>
      <c r="N1222">
        <v>15440</v>
      </c>
      <c r="Q1222">
        <v>7216</v>
      </c>
      <c r="R1222">
        <v>21792</v>
      </c>
      <c r="U1222">
        <v>12320</v>
      </c>
      <c r="V1222">
        <v>30208</v>
      </c>
      <c r="Y1222">
        <v>5712</v>
      </c>
      <c r="Z1222">
        <v>15520</v>
      </c>
      <c r="AC1222">
        <v>1776</v>
      </c>
      <c r="AD1222">
        <v>5536</v>
      </c>
      <c r="AG1222">
        <v>2128</v>
      </c>
      <c r="AH1222">
        <v>6048</v>
      </c>
      <c r="AK1222" s="151">
        <v>352</v>
      </c>
      <c r="AL1222" s="151">
        <v>3408</v>
      </c>
      <c r="AM1222" s="151"/>
      <c r="AN1222" s="151"/>
      <c r="AO1222" s="212">
        <v>352</v>
      </c>
      <c r="AP1222" s="212">
        <v>1664</v>
      </c>
      <c r="AQ1222" s="212"/>
      <c r="AR1222" s="212"/>
      <c r="AS1222" s="227">
        <v>1216</v>
      </c>
      <c r="AT1222" s="227">
        <v>2352</v>
      </c>
      <c r="AU1222" s="227">
        <v>0</v>
      </c>
      <c r="AV1222" s="227">
        <v>1120</v>
      </c>
      <c r="AW1222" s="227"/>
      <c r="AX1222" s="227"/>
      <c r="AY1222">
        <f>A1222+1999</f>
        <v>2015</v>
      </c>
      <c r="AZ1222" t="str">
        <f>VLOOKUP(B1222,$BF$2:$BJ$75,4)</f>
        <v>Non-pine Units</v>
      </c>
      <c r="BA1222" t="str">
        <f>VLOOKUP(B1222,$BF$2:$BK$75,2)</f>
        <v>SunshineCoast</v>
      </c>
      <c r="BB1222" t="str">
        <f>VLOOKUP(B1222,$BF$2:$BK$75,3)</f>
        <v>Sunshine Coast TSA</v>
      </c>
      <c r="BC1222">
        <f>IF(B1222&lt;40,B1222,IF(VLOOKUP(B1222,$BF$2:$BO$75,10,FALSE)="I",40,41))</f>
        <v>37</v>
      </c>
    </row>
    <row r="1223" spans="1:55" ht="15" x14ac:dyDescent="0.25">
      <c r="A1223">
        <v>16</v>
      </c>
      <c r="B1223">
        <v>38</v>
      </c>
      <c r="E1223">
        <v>1147504</v>
      </c>
      <c r="F1223">
        <v>88877120</v>
      </c>
      <c r="I1223">
        <v>21984</v>
      </c>
      <c r="J1223">
        <v>79327056</v>
      </c>
      <c r="M1223">
        <v>42048</v>
      </c>
      <c r="N1223">
        <v>75491632</v>
      </c>
      <c r="Q1223">
        <v>64016</v>
      </c>
      <c r="R1223">
        <v>74690320</v>
      </c>
      <c r="U1223">
        <v>72976</v>
      </c>
      <c r="V1223">
        <v>70613840</v>
      </c>
      <c r="Y1223">
        <v>34720</v>
      </c>
      <c r="Z1223">
        <v>71039440</v>
      </c>
      <c r="AC1223">
        <v>3088</v>
      </c>
      <c r="AD1223">
        <v>71628688</v>
      </c>
      <c r="AG1223">
        <v>1584</v>
      </c>
      <c r="AH1223">
        <v>71340272</v>
      </c>
      <c r="AK1223" s="151">
        <v>2352</v>
      </c>
      <c r="AL1223" s="151">
        <v>71374512</v>
      </c>
      <c r="AM1223" s="151"/>
      <c r="AN1223" s="151"/>
      <c r="AO1223" s="212">
        <v>1648</v>
      </c>
      <c r="AP1223" s="212">
        <v>71289728</v>
      </c>
      <c r="AQ1223" s="212"/>
      <c r="AR1223" s="212"/>
      <c r="AS1223" s="227">
        <v>1680</v>
      </c>
      <c r="AT1223" s="227">
        <v>71271776</v>
      </c>
      <c r="AU1223" s="227">
        <v>0</v>
      </c>
      <c r="AV1223" s="227">
        <v>71251040</v>
      </c>
      <c r="AW1223" s="227"/>
      <c r="AX1223" s="227"/>
      <c r="AY1223">
        <f>A1223+1999</f>
        <v>2015</v>
      </c>
      <c r="AZ1223" t="str">
        <f>VLOOKUP(B1223,$BF$2:$BJ$75,4)</f>
        <v>Pine Units</v>
      </c>
      <c r="BA1223" t="str">
        <f>VLOOKUP(B1223,$BF$2:$BK$75,2)</f>
        <v>Vanderhoof</v>
      </c>
      <c r="BB1223" t="str">
        <f>VLOOKUP(B1223,$BF$2:$BK$75,3)</f>
        <v>Vanderhoof Forest District</v>
      </c>
      <c r="BC1223">
        <f>IF(B1223&lt;40,B1223,IF(VLOOKUP(B1223,$BF$2:$BO$75,10,FALSE)="I",40,41))</f>
        <v>38</v>
      </c>
    </row>
    <row r="1224" spans="1:55" ht="15" x14ac:dyDescent="0.25">
      <c r="A1224">
        <v>16</v>
      </c>
      <c r="B1224">
        <v>39</v>
      </c>
      <c r="E1224">
        <v>2739936</v>
      </c>
      <c r="F1224">
        <v>123697360</v>
      </c>
      <c r="I1224">
        <v>317088</v>
      </c>
      <c r="J1224">
        <v>113730704</v>
      </c>
      <c r="M1224">
        <v>276432</v>
      </c>
      <c r="N1224">
        <v>111172976</v>
      </c>
      <c r="Q1224">
        <v>254864</v>
      </c>
      <c r="R1224">
        <v>111544288</v>
      </c>
      <c r="U1224">
        <v>639184</v>
      </c>
      <c r="V1224">
        <v>95659360</v>
      </c>
      <c r="Y1224">
        <v>535280</v>
      </c>
      <c r="Z1224">
        <v>91120080</v>
      </c>
      <c r="AC1224">
        <v>94752</v>
      </c>
      <c r="AD1224">
        <v>87156144</v>
      </c>
      <c r="AG1224">
        <v>33472</v>
      </c>
      <c r="AH1224">
        <v>86522688</v>
      </c>
      <c r="AK1224" s="151">
        <v>20880</v>
      </c>
      <c r="AL1224" s="151">
        <v>86512576</v>
      </c>
      <c r="AM1224" s="151"/>
      <c r="AN1224" s="151"/>
      <c r="AO1224" s="212">
        <v>7472</v>
      </c>
      <c r="AP1224" s="212">
        <v>86173600</v>
      </c>
      <c r="AQ1224" s="212"/>
      <c r="AR1224" s="212"/>
      <c r="AS1224" s="227">
        <v>8464</v>
      </c>
      <c r="AT1224" s="227">
        <v>86231376</v>
      </c>
      <c r="AU1224" s="227">
        <v>6416</v>
      </c>
      <c r="AV1224" s="227">
        <v>86193472</v>
      </c>
      <c r="AW1224" s="227"/>
      <c r="AX1224" s="227"/>
      <c r="AY1224">
        <f>A1224+1999</f>
        <v>2015</v>
      </c>
      <c r="AZ1224" t="str">
        <f>VLOOKUP(B1224,$BF$2:$BJ$75,4)</f>
        <v>Pine Units</v>
      </c>
      <c r="BA1224" t="str">
        <f>VLOOKUP(B1224,$BF$2:$BK$75,2)</f>
        <v>WilliamsLake</v>
      </c>
      <c r="BB1224" t="str">
        <f>VLOOKUP(B1224,$BF$2:$BK$75,3)</f>
        <v>Williams Lake TSA</v>
      </c>
      <c r="BC1224">
        <f>IF(B1224&lt;40,B1224,IF(VLOOKUP(B1224,$BF$2:$BO$75,10,FALSE)="I",40,41))</f>
        <v>39</v>
      </c>
    </row>
    <row r="1225" spans="1:55" ht="15" x14ac:dyDescent="0.25">
      <c r="A1225">
        <v>16</v>
      </c>
      <c r="B1225">
        <v>40</v>
      </c>
      <c r="E1225">
        <v>214576</v>
      </c>
      <c r="F1225">
        <v>4361904</v>
      </c>
      <c r="I1225">
        <v>8960</v>
      </c>
      <c r="J1225">
        <v>4690736</v>
      </c>
      <c r="M1225">
        <v>18592</v>
      </c>
      <c r="N1225">
        <v>4041312</v>
      </c>
      <c r="Q1225">
        <v>21840</v>
      </c>
      <c r="R1225">
        <v>3749792</v>
      </c>
      <c r="U1225">
        <v>32624</v>
      </c>
      <c r="V1225">
        <v>3365824</v>
      </c>
      <c r="Y1225">
        <v>41488</v>
      </c>
      <c r="Z1225">
        <v>3017504</v>
      </c>
      <c r="AC1225">
        <v>5280</v>
      </c>
      <c r="AD1225">
        <v>2826192</v>
      </c>
      <c r="AG1225">
        <v>4944</v>
      </c>
      <c r="AH1225">
        <v>2794624</v>
      </c>
      <c r="AK1225" s="151">
        <v>640</v>
      </c>
      <c r="AL1225" s="151">
        <v>2760976</v>
      </c>
      <c r="AM1225" s="151"/>
      <c r="AN1225" s="151"/>
      <c r="AO1225" s="212">
        <v>240</v>
      </c>
      <c r="AP1225" s="212">
        <v>2744544</v>
      </c>
      <c r="AQ1225" s="212"/>
      <c r="AR1225" s="212"/>
      <c r="AS1225" s="227">
        <v>352</v>
      </c>
      <c r="AT1225" s="227">
        <v>2754832</v>
      </c>
      <c r="AU1225" s="227">
        <v>0</v>
      </c>
      <c r="AV1225" s="227">
        <v>2720768</v>
      </c>
      <c r="AW1225" s="227"/>
      <c r="AX1225" s="227"/>
      <c r="AY1225">
        <f>A1225+1999</f>
        <v>2015</v>
      </c>
      <c r="AZ1225" t="str">
        <f>VLOOKUP(B1225,$BF$2:$BJ$75,4)</f>
        <v>Interior TFLs</v>
      </c>
      <c r="BA1225" t="str">
        <f>VLOOKUP(B1225,$BF$2:$BK$75,2)</f>
        <v>InteriorTFLs</v>
      </c>
      <c r="BB1225" t="str">
        <f>VLOOKUP(B1225,$BF$2:$BK$75,3)</f>
        <v>Interior TFLs</v>
      </c>
      <c r="BC1225">
        <f>IF(B1225&lt;40,B1225,IF(VLOOKUP(B1225,$BF$2:$BO$75,10,FALSE)="I",40,41))</f>
        <v>40</v>
      </c>
    </row>
    <row r="1226" spans="1:55" ht="15" x14ac:dyDescent="0.25">
      <c r="A1226">
        <v>16</v>
      </c>
      <c r="B1226">
        <v>40</v>
      </c>
      <c r="E1226">
        <v>37536</v>
      </c>
      <c r="F1226">
        <v>1261136</v>
      </c>
      <c r="I1226">
        <v>7472</v>
      </c>
      <c r="J1226">
        <v>1033120</v>
      </c>
      <c r="M1226">
        <v>10832</v>
      </c>
      <c r="N1226">
        <v>1046080</v>
      </c>
      <c r="Q1226">
        <v>15712</v>
      </c>
      <c r="R1226">
        <v>949664</v>
      </c>
      <c r="U1226">
        <v>26224</v>
      </c>
      <c r="V1226">
        <v>872592</v>
      </c>
      <c r="Y1226">
        <v>11648</v>
      </c>
      <c r="Z1226">
        <v>820752</v>
      </c>
      <c r="AC1226">
        <v>3024</v>
      </c>
      <c r="AD1226">
        <v>812992</v>
      </c>
      <c r="AG1226">
        <v>1072</v>
      </c>
      <c r="AH1226">
        <v>755216</v>
      </c>
      <c r="AK1226" s="151">
        <v>1632</v>
      </c>
      <c r="AL1226" s="151">
        <v>754464</v>
      </c>
      <c r="AM1226" s="151"/>
      <c r="AN1226" s="151"/>
      <c r="AO1226" s="212">
        <v>0</v>
      </c>
      <c r="AP1226" s="212">
        <v>701504</v>
      </c>
      <c r="AQ1226" s="212"/>
      <c r="AR1226" s="212"/>
      <c r="AS1226" s="227">
        <v>400</v>
      </c>
      <c r="AT1226" s="227">
        <v>708288</v>
      </c>
      <c r="AU1226" s="227">
        <v>0</v>
      </c>
      <c r="AV1226" s="227">
        <v>706432</v>
      </c>
      <c r="AW1226" s="227"/>
      <c r="AX1226" s="227"/>
      <c r="AY1226">
        <f>A1226+1999</f>
        <v>2015</v>
      </c>
      <c r="AZ1226" t="str">
        <f>VLOOKUP(B1226,$BF$2:$BJ$75,4)</f>
        <v>Interior TFLs</v>
      </c>
      <c r="BA1226" t="str">
        <f>VLOOKUP(B1226,$BF$2:$BK$75,2)</f>
        <v>InteriorTFLs</v>
      </c>
      <c r="BB1226" t="str">
        <f>VLOOKUP(B1226,$BF$2:$BK$75,3)</f>
        <v>Interior TFLs</v>
      </c>
      <c r="BC1226">
        <f>IF(B1226&lt;40,B1226,IF(VLOOKUP(B1226,$BF$2:$BO$75,10,FALSE)="I",40,41))</f>
        <v>40</v>
      </c>
    </row>
    <row r="1227" spans="1:55" ht="15" x14ac:dyDescent="0.25">
      <c r="A1227">
        <v>16</v>
      </c>
      <c r="B1227">
        <v>40</v>
      </c>
      <c r="E1227">
        <v>15808</v>
      </c>
      <c r="F1227">
        <v>91984</v>
      </c>
      <c r="I1227">
        <v>2864</v>
      </c>
      <c r="J1227">
        <v>133216</v>
      </c>
      <c r="M1227">
        <v>3072</v>
      </c>
      <c r="N1227">
        <v>124240</v>
      </c>
      <c r="Q1227">
        <v>6976</v>
      </c>
      <c r="R1227">
        <v>117472</v>
      </c>
      <c r="U1227">
        <v>5216</v>
      </c>
      <c r="V1227">
        <v>125376</v>
      </c>
      <c r="Y1227">
        <v>9472</v>
      </c>
      <c r="Z1227">
        <v>94848</v>
      </c>
      <c r="AC1227">
        <v>4240</v>
      </c>
      <c r="AD1227">
        <v>53984</v>
      </c>
      <c r="AG1227">
        <v>112</v>
      </c>
      <c r="AH1227">
        <v>52704</v>
      </c>
      <c r="AK1227" s="151">
        <v>384</v>
      </c>
      <c r="AL1227" s="151">
        <v>49360</v>
      </c>
      <c r="AM1227" s="151"/>
      <c r="AN1227" s="151"/>
      <c r="AO1227" s="212">
        <v>896</v>
      </c>
      <c r="AP1227" s="212">
        <v>52512</v>
      </c>
      <c r="AQ1227" s="212"/>
      <c r="AR1227" s="212"/>
      <c r="AS1227" s="227">
        <v>0</v>
      </c>
      <c r="AT1227" s="227">
        <v>53568</v>
      </c>
      <c r="AU1227" s="227">
        <v>0</v>
      </c>
      <c r="AV1227" s="227">
        <v>50224</v>
      </c>
      <c r="AW1227" s="227"/>
      <c r="AX1227" s="227"/>
      <c r="AY1227">
        <f>A1227+1999</f>
        <v>2015</v>
      </c>
      <c r="AZ1227" t="str">
        <f>VLOOKUP(B1227,$BF$2:$BJ$75,4)</f>
        <v>Interior TFLs</v>
      </c>
      <c r="BA1227" t="str">
        <f>VLOOKUP(B1227,$BF$2:$BK$75,2)</f>
        <v>InteriorTFLs</v>
      </c>
      <c r="BB1227" t="str">
        <f>VLOOKUP(B1227,$BF$2:$BK$75,3)</f>
        <v>Interior TFLs</v>
      </c>
      <c r="BC1227">
        <f>IF(B1227&lt;40,B1227,IF(VLOOKUP(B1227,$BF$2:$BO$75,10,FALSE)="I",40,41))</f>
        <v>40</v>
      </c>
    </row>
    <row r="1228" spans="1:55" ht="15" x14ac:dyDescent="0.25">
      <c r="A1228">
        <v>16</v>
      </c>
      <c r="B1228">
        <v>40</v>
      </c>
      <c r="E1228">
        <v>70016</v>
      </c>
      <c r="F1228">
        <v>2369376</v>
      </c>
      <c r="I1228">
        <v>4800</v>
      </c>
      <c r="J1228">
        <v>2359248</v>
      </c>
      <c r="M1228">
        <v>12864</v>
      </c>
      <c r="N1228">
        <v>2129136</v>
      </c>
      <c r="Q1228">
        <v>11808</v>
      </c>
      <c r="R1228">
        <v>1948256</v>
      </c>
      <c r="U1228">
        <v>30976</v>
      </c>
      <c r="V1228">
        <v>1742992</v>
      </c>
      <c r="Y1228">
        <v>20112</v>
      </c>
      <c r="Z1228">
        <v>1690944</v>
      </c>
      <c r="AC1228">
        <v>1424</v>
      </c>
      <c r="AD1228">
        <v>1538384</v>
      </c>
      <c r="AG1228">
        <v>0</v>
      </c>
      <c r="AH1228">
        <v>1450400</v>
      </c>
      <c r="AK1228" s="151">
        <v>0</v>
      </c>
      <c r="AL1228" s="151">
        <v>1452944</v>
      </c>
      <c r="AM1228" s="151"/>
      <c r="AN1228" s="151"/>
      <c r="AO1228" s="212">
        <v>0</v>
      </c>
      <c r="AP1228" s="212">
        <v>1438752</v>
      </c>
      <c r="AQ1228" s="212"/>
      <c r="AR1228" s="212"/>
      <c r="AS1228" s="227">
        <v>160</v>
      </c>
      <c r="AT1228" s="227">
        <v>1430368</v>
      </c>
      <c r="AU1228" s="227">
        <v>0</v>
      </c>
      <c r="AV1228" s="227">
        <v>1416560</v>
      </c>
      <c r="AW1228" s="227"/>
      <c r="AX1228" s="227"/>
      <c r="AY1228">
        <f>A1228+1999</f>
        <v>2015</v>
      </c>
      <c r="AZ1228" t="str">
        <f>VLOOKUP(B1228,$BF$2:$BJ$75,4)</f>
        <v>Interior TFLs</v>
      </c>
      <c r="BA1228" t="str">
        <f>VLOOKUP(B1228,$BF$2:$BK$75,2)</f>
        <v>InteriorTFLs</v>
      </c>
      <c r="BB1228" t="str">
        <f>VLOOKUP(B1228,$BF$2:$BK$75,3)</f>
        <v>Interior TFLs</v>
      </c>
      <c r="BC1228">
        <f>IF(B1228&lt;40,B1228,IF(VLOOKUP(B1228,$BF$2:$BO$75,10,FALSE)="I",40,41))</f>
        <v>40</v>
      </c>
    </row>
    <row r="1229" spans="1:55" ht="15" x14ac:dyDescent="0.25">
      <c r="A1229">
        <v>16</v>
      </c>
      <c r="B1229">
        <v>40</v>
      </c>
      <c r="E1229">
        <v>0</v>
      </c>
      <c r="F1229">
        <v>0</v>
      </c>
      <c r="I1229">
        <v>4592</v>
      </c>
      <c r="J1229">
        <v>26624</v>
      </c>
      <c r="M1229">
        <v>976</v>
      </c>
      <c r="N1229">
        <v>30352</v>
      </c>
      <c r="Q1229">
        <v>1328</v>
      </c>
      <c r="R1229">
        <v>21232</v>
      </c>
      <c r="U1229">
        <v>4880</v>
      </c>
      <c r="V1229">
        <v>58848</v>
      </c>
      <c r="Y1229">
        <v>1184</v>
      </c>
      <c r="Z1229">
        <v>36544</v>
      </c>
      <c r="AC1229">
        <v>2736</v>
      </c>
      <c r="AD1229">
        <v>28272</v>
      </c>
      <c r="AG1229">
        <v>320</v>
      </c>
      <c r="AH1229">
        <v>26032</v>
      </c>
      <c r="AK1229" s="151">
        <v>0</v>
      </c>
      <c r="AL1229" s="151">
        <v>20848</v>
      </c>
      <c r="AM1229" s="151"/>
      <c r="AN1229" s="151"/>
      <c r="AO1229" s="212">
        <v>0</v>
      </c>
      <c r="AP1229" s="212">
        <v>26528</v>
      </c>
      <c r="AQ1229" s="212"/>
      <c r="AR1229" s="212"/>
      <c r="AS1229" s="227">
        <v>0</v>
      </c>
      <c r="AT1229" s="227">
        <v>26336</v>
      </c>
      <c r="AU1229" s="227">
        <v>0</v>
      </c>
      <c r="AV1229" s="227">
        <v>25328</v>
      </c>
      <c r="AW1229" s="227"/>
      <c r="AX1229" s="227"/>
      <c r="AY1229">
        <f>A1229+1999</f>
        <v>2015</v>
      </c>
      <c r="AZ1229" t="str">
        <f>VLOOKUP(B1229,$BF$2:$BJ$75,4)</f>
        <v>Interior TFLs</v>
      </c>
      <c r="BA1229" t="str">
        <f>VLOOKUP(B1229,$BF$2:$BK$75,2)</f>
        <v>InteriorTFLs</v>
      </c>
      <c r="BB1229" t="str">
        <f>VLOOKUP(B1229,$BF$2:$BK$75,3)</f>
        <v>Interior TFLs</v>
      </c>
      <c r="BC1229">
        <f>IF(B1229&lt;40,B1229,IF(VLOOKUP(B1229,$BF$2:$BO$75,10,FALSE)="I",40,41))</f>
        <v>40</v>
      </c>
    </row>
    <row r="1230" spans="1:55" ht="15" x14ac:dyDescent="0.25">
      <c r="A1230">
        <v>16</v>
      </c>
      <c r="B1230">
        <v>40</v>
      </c>
      <c r="E1230">
        <v>49408</v>
      </c>
      <c r="F1230">
        <v>3244864</v>
      </c>
      <c r="I1230">
        <v>480</v>
      </c>
      <c r="J1230">
        <v>3052848</v>
      </c>
      <c r="M1230">
        <v>8656</v>
      </c>
      <c r="N1230">
        <v>2867696</v>
      </c>
      <c r="Q1230">
        <v>6944</v>
      </c>
      <c r="R1230">
        <v>2822896</v>
      </c>
      <c r="U1230">
        <v>7264</v>
      </c>
      <c r="V1230">
        <v>2611088</v>
      </c>
      <c r="Y1230">
        <v>3648</v>
      </c>
      <c r="Z1230">
        <v>2588656</v>
      </c>
      <c r="AC1230">
        <v>2912</v>
      </c>
      <c r="AD1230">
        <v>2556480</v>
      </c>
      <c r="AG1230">
        <v>3824</v>
      </c>
      <c r="AH1230">
        <v>2483904</v>
      </c>
      <c r="AK1230" s="151">
        <v>2352</v>
      </c>
      <c r="AL1230" s="151">
        <v>2482272</v>
      </c>
      <c r="AM1230" s="151"/>
      <c r="AN1230" s="151"/>
      <c r="AO1230" s="212">
        <v>160</v>
      </c>
      <c r="AP1230" s="212">
        <v>2436272</v>
      </c>
      <c r="AQ1230" s="212"/>
      <c r="AR1230" s="212"/>
      <c r="AS1230" s="227">
        <v>1376</v>
      </c>
      <c r="AT1230" s="227">
        <v>2430704</v>
      </c>
      <c r="AU1230" s="227">
        <v>0</v>
      </c>
      <c r="AV1230" s="227">
        <v>2426656</v>
      </c>
      <c r="AW1230" s="227"/>
      <c r="AX1230" s="227"/>
      <c r="AY1230">
        <f>A1230+1999</f>
        <v>2015</v>
      </c>
      <c r="AZ1230" t="str">
        <f>VLOOKUP(B1230,$BF$2:$BJ$75,4)</f>
        <v>Interior TFLs</v>
      </c>
      <c r="BA1230" t="str">
        <f>VLOOKUP(B1230,$BF$2:$BK$75,2)</f>
        <v>InteriorTFLs</v>
      </c>
      <c r="BB1230" t="str">
        <f>VLOOKUP(B1230,$BF$2:$BK$75,3)</f>
        <v>Interior TFLs</v>
      </c>
      <c r="BC1230">
        <f>IF(B1230&lt;40,B1230,IF(VLOOKUP(B1230,$BF$2:$BO$75,10,FALSE)="I",40,41))</f>
        <v>40</v>
      </c>
    </row>
    <row r="1231" spans="1:55" ht="15" x14ac:dyDescent="0.25">
      <c r="A1231">
        <v>16</v>
      </c>
      <c r="B1231">
        <v>40</v>
      </c>
      <c r="E1231">
        <v>250304</v>
      </c>
      <c r="F1231">
        <v>7267984</v>
      </c>
      <c r="I1231">
        <v>30608</v>
      </c>
      <c r="J1231">
        <v>7539280</v>
      </c>
      <c r="M1231">
        <v>53120</v>
      </c>
      <c r="N1231">
        <v>6788736</v>
      </c>
      <c r="Q1231">
        <v>56192</v>
      </c>
      <c r="R1231">
        <v>6272928</v>
      </c>
      <c r="U1231">
        <v>90176</v>
      </c>
      <c r="V1231">
        <v>5450064</v>
      </c>
      <c r="Y1231">
        <v>145392</v>
      </c>
      <c r="Z1231">
        <v>4990304</v>
      </c>
      <c r="AC1231">
        <v>88224</v>
      </c>
      <c r="AD1231">
        <v>4220848</v>
      </c>
      <c r="AG1231">
        <v>28480</v>
      </c>
      <c r="AH1231">
        <v>3769568</v>
      </c>
      <c r="AK1231" s="151">
        <v>5344</v>
      </c>
      <c r="AL1231" s="151">
        <v>3709120</v>
      </c>
      <c r="AM1231" s="151"/>
      <c r="AN1231" s="151"/>
      <c r="AO1231" s="212">
        <v>976</v>
      </c>
      <c r="AP1231" s="212">
        <v>3651504</v>
      </c>
      <c r="AQ1231" s="212"/>
      <c r="AR1231" s="212"/>
      <c r="AS1231" s="227">
        <v>960</v>
      </c>
      <c r="AT1231" s="227">
        <v>3672864</v>
      </c>
      <c r="AU1231" s="227">
        <v>0</v>
      </c>
      <c r="AV1231" s="227">
        <v>3644480</v>
      </c>
      <c r="AW1231" s="227"/>
      <c r="AX1231" s="227"/>
      <c r="AY1231">
        <f>A1231+1999</f>
        <v>2015</v>
      </c>
      <c r="AZ1231" t="str">
        <f>VLOOKUP(B1231,$BF$2:$BJ$75,4)</f>
        <v>Interior TFLs</v>
      </c>
      <c r="BA1231" t="str">
        <f>VLOOKUP(B1231,$BF$2:$BK$75,2)</f>
        <v>InteriorTFLs</v>
      </c>
      <c r="BB1231" t="str">
        <f>VLOOKUP(B1231,$BF$2:$BK$75,3)</f>
        <v>Interior TFLs</v>
      </c>
      <c r="BC1231">
        <f>IF(B1231&lt;40,B1231,IF(VLOOKUP(B1231,$BF$2:$BO$75,10,FALSE)="I",40,41))</f>
        <v>40</v>
      </c>
    </row>
    <row r="1232" spans="1:55" ht="15" x14ac:dyDescent="0.25">
      <c r="A1232">
        <v>16</v>
      </c>
      <c r="B1232">
        <v>40</v>
      </c>
      <c r="E1232">
        <v>11248</v>
      </c>
      <c r="F1232">
        <v>1737936</v>
      </c>
      <c r="I1232">
        <v>0</v>
      </c>
      <c r="J1232">
        <v>1664512</v>
      </c>
      <c r="M1232">
        <v>544</v>
      </c>
      <c r="N1232">
        <v>1581648</v>
      </c>
      <c r="Q1232">
        <v>256</v>
      </c>
      <c r="R1232">
        <v>1560416</v>
      </c>
      <c r="U1232">
        <v>736</v>
      </c>
      <c r="V1232">
        <v>1512976</v>
      </c>
      <c r="Y1232">
        <v>416</v>
      </c>
      <c r="Z1232">
        <v>1555024</v>
      </c>
      <c r="AC1232">
        <v>0</v>
      </c>
      <c r="AD1232">
        <v>1554352</v>
      </c>
      <c r="AG1232">
        <v>2368</v>
      </c>
      <c r="AH1232">
        <v>1450976</v>
      </c>
      <c r="AK1232" s="151">
        <v>0</v>
      </c>
      <c r="AL1232" s="151">
        <v>1438144</v>
      </c>
      <c r="AM1232" s="151"/>
      <c r="AN1232" s="151"/>
      <c r="AO1232" s="212">
        <v>0</v>
      </c>
      <c r="AP1232" s="212">
        <v>1357120</v>
      </c>
      <c r="AQ1232" s="212"/>
      <c r="AR1232" s="212"/>
      <c r="AS1232" s="227">
        <v>0</v>
      </c>
      <c r="AT1232" s="227">
        <v>1334272</v>
      </c>
      <c r="AU1232" s="227">
        <v>0</v>
      </c>
      <c r="AV1232" s="227">
        <v>1331328</v>
      </c>
      <c r="AW1232" s="227"/>
      <c r="AX1232" s="227"/>
      <c r="AY1232">
        <f>A1232+1999</f>
        <v>2015</v>
      </c>
      <c r="AZ1232" t="str">
        <f>VLOOKUP(B1232,$BF$2:$BJ$75,4)</f>
        <v>Interior TFLs</v>
      </c>
      <c r="BA1232" t="str">
        <f>VLOOKUP(B1232,$BF$2:$BK$75,2)</f>
        <v>InteriorTFLs</v>
      </c>
      <c r="BB1232" t="str">
        <f>VLOOKUP(B1232,$BF$2:$BK$75,3)</f>
        <v>Interior TFLs</v>
      </c>
      <c r="BC1232">
        <f>IF(B1232&lt;40,B1232,IF(VLOOKUP(B1232,$BF$2:$BO$75,10,FALSE)="I",40,41))</f>
        <v>40</v>
      </c>
    </row>
    <row r="1233" spans="1:55" ht="15" x14ac:dyDescent="0.25">
      <c r="A1233">
        <v>16</v>
      </c>
      <c r="B1233">
        <v>40</v>
      </c>
      <c r="E1233">
        <v>133520</v>
      </c>
      <c r="F1233">
        <v>15239872</v>
      </c>
      <c r="I1233">
        <v>5856</v>
      </c>
      <c r="J1233">
        <v>15212880</v>
      </c>
      <c r="M1233">
        <v>24112</v>
      </c>
      <c r="N1233">
        <v>14586544</v>
      </c>
      <c r="Q1233">
        <v>24960</v>
      </c>
      <c r="R1233">
        <v>14086480</v>
      </c>
      <c r="U1233">
        <v>22848</v>
      </c>
      <c r="V1233">
        <v>13303088</v>
      </c>
      <c r="Y1233">
        <v>16864</v>
      </c>
      <c r="Z1233">
        <v>13425856</v>
      </c>
      <c r="AC1233">
        <v>1360</v>
      </c>
      <c r="AD1233">
        <v>13297280</v>
      </c>
      <c r="AG1233">
        <v>1440</v>
      </c>
      <c r="AH1233">
        <v>12971776</v>
      </c>
      <c r="AK1233" s="151">
        <v>208</v>
      </c>
      <c r="AL1233" s="151">
        <v>12986720</v>
      </c>
      <c r="AM1233" s="151"/>
      <c r="AN1233" s="151"/>
      <c r="AO1233" s="212">
        <v>16</v>
      </c>
      <c r="AP1233" s="212">
        <v>12866784</v>
      </c>
      <c r="AQ1233" s="212"/>
      <c r="AR1233" s="212"/>
      <c r="AS1233" s="227">
        <v>560</v>
      </c>
      <c r="AT1233" s="227">
        <v>12871872</v>
      </c>
      <c r="AU1233" s="227">
        <v>0</v>
      </c>
      <c r="AV1233" s="227">
        <v>12899104</v>
      </c>
      <c r="AW1233" s="227"/>
      <c r="AX1233" s="227"/>
      <c r="AY1233">
        <f>A1233+1999</f>
        <v>2015</v>
      </c>
      <c r="AZ1233" t="str">
        <f>VLOOKUP(B1233,$BF$2:$BJ$75,4)</f>
        <v>Interior TFLs</v>
      </c>
      <c r="BA1233" t="str">
        <f>VLOOKUP(B1233,$BF$2:$BK$75,2)</f>
        <v>InteriorTFLs</v>
      </c>
      <c r="BB1233" t="str">
        <f>VLOOKUP(B1233,$BF$2:$BK$75,3)</f>
        <v>Interior TFLs</v>
      </c>
      <c r="BC1233">
        <f>IF(B1233&lt;40,B1233,IF(VLOOKUP(B1233,$BF$2:$BO$75,10,FALSE)="I",40,41))</f>
        <v>40</v>
      </c>
    </row>
    <row r="1234" spans="1:55" ht="15" x14ac:dyDescent="0.25">
      <c r="A1234">
        <v>16</v>
      </c>
      <c r="B1234">
        <v>40</v>
      </c>
      <c r="E1234">
        <v>42240</v>
      </c>
      <c r="F1234">
        <v>3472608</v>
      </c>
      <c r="I1234">
        <v>1312</v>
      </c>
      <c r="J1234">
        <v>3440000</v>
      </c>
      <c r="M1234">
        <v>7696</v>
      </c>
      <c r="N1234">
        <v>3205152</v>
      </c>
      <c r="Q1234">
        <v>4256</v>
      </c>
      <c r="R1234">
        <v>3156688</v>
      </c>
      <c r="U1234">
        <v>2912</v>
      </c>
      <c r="V1234">
        <v>2800240</v>
      </c>
      <c r="Y1234">
        <v>656</v>
      </c>
      <c r="Z1234">
        <v>2890240</v>
      </c>
      <c r="AC1234">
        <v>16</v>
      </c>
      <c r="AD1234">
        <v>2898336</v>
      </c>
      <c r="AG1234">
        <v>32</v>
      </c>
      <c r="AH1234">
        <v>2816240</v>
      </c>
      <c r="AK1234" s="151">
        <v>0</v>
      </c>
      <c r="AL1234" s="151">
        <v>2790064</v>
      </c>
      <c r="AM1234" s="151"/>
      <c r="AN1234" s="151"/>
      <c r="AO1234" s="212">
        <v>0</v>
      </c>
      <c r="AP1234" s="212">
        <v>2724704</v>
      </c>
      <c r="AQ1234" s="212"/>
      <c r="AR1234" s="212"/>
      <c r="AS1234" s="227">
        <v>0</v>
      </c>
      <c r="AT1234" s="227">
        <v>2731456</v>
      </c>
      <c r="AU1234" s="227">
        <v>0</v>
      </c>
      <c r="AV1234" s="227">
        <v>2740672</v>
      </c>
      <c r="AW1234" s="227"/>
      <c r="AX1234" s="227"/>
      <c r="AY1234">
        <f>A1234+1999</f>
        <v>2015</v>
      </c>
      <c r="AZ1234" t="str">
        <f>VLOOKUP(B1234,$BF$2:$BJ$75,4)</f>
        <v>Interior TFLs</v>
      </c>
      <c r="BA1234" t="str">
        <f>VLOOKUP(B1234,$BF$2:$BK$75,2)</f>
        <v>InteriorTFLs</v>
      </c>
      <c r="BB1234" t="str">
        <f>VLOOKUP(B1234,$BF$2:$BK$75,3)</f>
        <v>Interior TFLs</v>
      </c>
      <c r="BC1234">
        <f>IF(B1234&lt;40,B1234,IF(VLOOKUP(B1234,$BF$2:$BO$75,10,FALSE)="I",40,41))</f>
        <v>40</v>
      </c>
    </row>
    <row r="1235" spans="1:55" ht="15" x14ac:dyDescent="0.25">
      <c r="A1235">
        <v>16</v>
      </c>
      <c r="B1235">
        <v>40</v>
      </c>
      <c r="E1235">
        <v>160</v>
      </c>
      <c r="F1235">
        <v>1136</v>
      </c>
      <c r="I1235">
        <v>3760</v>
      </c>
      <c r="J1235">
        <v>20752</v>
      </c>
      <c r="M1235">
        <v>1552</v>
      </c>
      <c r="N1235">
        <v>13968</v>
      </c>
      <c r="Q1235">
        <v>1408</v>
      </c>
      <c r="R1235">
        <v>20128</v>
      </c>
      <c r="U1235">
        <v>1536</v>
      </c>
      <c r="V1235">
        <v>20976</v>
      </c>
      <c r="Y1235">
        <v>528</v>
      </c>
      <c r="Z1235">
        <v>20944</v>
      </c>
      <c r="AC1235">
        <v>0</v>
      </c>
      <c r="AD1235">
        <v>5936</v>
      </c>
      <c r="AG1235">
        <v>0</v>
      </c>
      <c r="AH1235">
        <v>4128</v>
      </c>
      <c r="AK1235" s="151">
        <v>0</v>
      </c>
      <c r="AL1235" s="151">
        <v>3600</v>
      </c>
      <c r="AM1235" s="151"/>
      <c r="AN1235" s="151"/>
      <c r="AO1235" s="212">
        <v>0</v>
      </c>
      <c r="AP1235" s="212">
        <v>3632</v>
      </c>
      <c r="AQ1235" s="212"/>
      <c r="AR1235" s="212"/>
      <c r="AS1235" s="227">
        <v>160</v>
      </c>
      <c r="AT1235" s="227">
        <v>6016</v>
      </c>
      <c r="AU1235" s="227">
        <v>0</v>
      </c>
      <c r="AV1235" s="227">
        <v>5472</v>
      </c>
      <c r="AW1235" s="227"/>
      <c r="AX1235" s="227"/>
      <c r="AY1235">
        <f>A1235+1999</f>
        <v>2015</v>
      </c>
      <c r="AZ1235" t="str">
        <f>VLOOKUP(B1235,$BF$2:$BJ$75,4)</f>
        <v>Interior TFLs</v>
      </c>
      <c r="BA1235" t="str">
        <f>VLOOKUP(B1235,$BF$2:$BK$75,2)</f>
        <v>InteriorTFLs</v>
      </c>
      <c r="BB1235" t="str">
        <f>VLOOKUP(B1235,$BF$2:$BK$75,3)</f>
        <v>Interior TFLs</v>
      </c>
      <c r="BC1235">
        <f>IF(B1235&lt;40,B1235,IF(VLOOKUP(B1235,$BF$2:$BO$75,10,FALSE)="I",40,41))</f>
        <v>40</v>
      </c>
    </row>
    <row r="1236" spans="1:55" ht="15" x14ac:dyDescent="0.25">
      <c r="A1236">
        <v>16</v>
      </c>
      <c r="B1236">
        <v>40</v>
      </c>
      <c r="E1236">
        <v>0</v>
      </c>
      <c r="F1236">
        <v>48</v>
      </c>
      <c r="I1236">
        <v>32</v>
      </c>
      <c r="J1236">
        <v>896</v>
      </c>
      <c r="M1236">
        <v>0</v>
      </c>
      <c r="N1236">
        <v>256</v>
      </c>
      <c r="Q1236">
        <v>96</v>
      </c>
      <c r="R1236">
        <v>720</v>
      </c>
      <c r="U1236">
        <v>160</v>
      </c>
      <c r="V1236">
        <v>608</v>
      </c>
      <c r="Y1236">
        <v>80</v>
      </c>
      <c r="Z1236">
        <v>1088</v>
      </c>
      <c r="AC1236">
        <v>32</v>
      </c>
      <c r="AD1236">
        <v>256</v>
      </c>
      <c r="AG1236">
        <v>0</v>
      </c>
      <c r="AH1236">
        <v>176</v>
      </c>
      <c r="AK1236" s="151">
        <v>0</v>
      </c>
      <c r="AL1236" s="151">
        <v>144</v>
      </c>
      <c r="AM1236" s="151"/>
      <c r="AN1236" s="151"/>
      <c r="AO1236" s="212">
        <v>0</v>
      </c>
      <c r="AP1236" s="212">
        <v>128</v>
      </c>
      <c r="AQ1236" s="212"/>
      <c r="AR1236" s="212"/>
      <c r="AS1236" s="227">
        <v>0</v>
      </c>
      <c r="AT1236" s="227">
        <v>176</v>
      </c>
      <c r="AU1236" s="227">
        <v>0</v>
      </c>
      <c r="AV1236" s="227">
        <v>176</v>
      </c>
      <c r="AW1236" s="227"/>
      <c r="AX1236" s="227"/>
      <c r="AY1236">
        <f>A1236+1999</f>
        <v>2015</v>
      </c>
      <c r="AZ1236" t="str">
        <f>VLOOKUP(B1236,$BF$2:$BJ$75,4)</f>
        <v>Interior TFLs</v>
      </c>
      <c r="BA1236" t="str">
        <f>VLOOKUP(B1236,$BF$2:$BK$75,2)</f>
        <v>InteriorTFLs</v>
      </c>
      <c r="BB1236" t="str">
        <f>VLOOKUP(B1236,$BF$2:$BK$75,3)</f>
        <v>Interior TFLs</v>
      </c>
      <c r="BC1236">
        <f>IF(B1236&lt;40,B1236,IF(VLOOKUP(B1236,$BF$2:$BO$75,10,FALSE)="I",40,41))</f>
        <v>40</v>
      </c>
    </row>
    <row r="1237" spans="1:55" ht="15" x14ac:dyDescent="0.25">
      <c r="A1237">
        <v>16</v>
      </c>
      <c r="B1237">
        <v>40</v>
      </c>
      <c r="E1237">
        <v>25568</v>
      </c>
      <c r="F1237">
        <v>919824</v>
      </c>
      <c r="I1237">
        <v>4224</v>
      </c>
      <c r="J1237">
        <v>885056</v>
      </c>
      <c r="M1237">
        <v>12176</v>
      </c>
      <c r="N1237">
        <v>837088</v>
      </c>
      <c r="Q1237">
        <v>16800</v>
      </c>
      <c r="R1237">
        <v>788496</v>
      </c>
      <c r="U1237">
        <v>20464</v>
      </c>
      <c r="V1237">
        <v>761072</v>
      </c>
      <c r="Y1237">
        <v>28832</v>
      </c>
      <c r="Z1237">
        <v>739104</v>
      </c>
      <c r="AC1237">
        <v>14544</v>
      </c>
      <c r="AD1237">
        <v>597632</v>
      </c>
      <c r="AG1237">
        <v>3648</v>
      </c>
      <c r="AH1237">
        <v>554848</v>
      </c>
      <c r="AK1237" s="151">
        <v>1008</v>
      </c>
      <c r="AL1237" s="151">
        <v>546672</v>
      </c>
      <c r="AM1237" s="151"/>
      <c r="AN1237" s="151"/>
      <c r="AO1237" s="212">
        <v>2000</v>
      </c>
      <c r="AP1237" s="212">
        <v>537216</v>
      </c>
      <c r="AQ1237" s="212"/>
      <c r="AR1237" s="212"/>
      <c r="AS1237" s="227">
        <v>5376</v>
      </c>
      <c r="AT1237" s="227">
        <v>526960</v>
      </c>
      <c r="AU1237" s="227">
        <v>688</v>
      </c>
      <c r="AV1237" s="227">
        <v>516640</v>
      </c>
      <c r="AW1237" s="227"/>
      <c r="AX1237" s="227"/>
      <c r="AY1237">
        <f>A1237+1999</f>
        <v>2015</v>
      </c>
      <c r="AZ1237" t="str">
        <f>VLOOKUP(B1237,$BF$2:$BJ$75,4)</f>
        <v>Interior TFLs</v>
      </c>
      <c r="BA1237" t="str">
        <f>VLOOKUP(B1237,$BF$2:$BK$75,2)</f>
        <v>InteriorTFLs</v>
      </c>
      <c r="BB1237" t="str">
        <f>VLOOKUP(B1237,$BF$2:$BK$75,3)</f>
        <v>Interior TFLs</v>
      </c>
      <c r="BC1237">
        <f>IF(B1237&lt;40,B1237,IF(VLOOKUP(B1237,$BF$2:$BO$75,10,FALSE)="I",40,41))</f>
        <v>40</v>
      </c>
    </row>
    <row r="1238" spans="1:55" ht="15" x14ac:dyDescent="0.25">
      <c r="A1238">
        <v>16</v>
      </c>
      <c r="B1238">
        <v>40</v>
      </c>
      <c r="E1238">
        <v>1085696</v>
      </c>
      <c r="F1238">
        <v>13876384</v>
      </c>
      <c r="I1238">
        <v>425488</v>
      </c>
      <c r="J1238">
        <v>22820800</v>
      </c>
      <c r="M1238">
        <v>666672</v>
      </c>
      <c r="N1238">
        <v>21502736</v>
      </c>
      <c r="Q1238">
        <v>202400</v>
      </c>
      <c r="R1238">
        <v>21713520</v>
      </c>
      <c r="U1238">
        <v>834496</v>
      </c>
      <c r="V1238">
        <v>18715376</v>
      </c>
      <c r="Y1238">
        <v>361360</v>
      </c>
      <c r="Z1238">
        <v>19213872</v>
      </c>
      <c r="AC1238">
        <v>168256</v>
      </c>
      <c r="AD1238">
        <v>20784352</v>
      </c>
      <c r="AG1238">
        <v>148384</v>
      </c>
      <c r="AH1238">
        <v>18059840</v>
      </c>
      <c r="AK1238" s="151">
        <v>44768</v>
      </c>
      <c r="AL1238" s="151">
        <v>17748976</v>
      </c>
      <c r="AM1238" s="151"/>
      <c r="AN1238" s="151"/>
      <c r="AO1238" s="212">
        <v>25744</v>
      </c>
      <c r="AP1238" s="212">
        <v>17264960</v>
      </c>
      <c r="AQ1238" s="212"/>
      <c r="AR1238" s="212"/>
      <c r="AS1238" s="227">
        <v>7584</v>
      </c>
      <c r="AT1238" s="227">
        <v>17325248</v>
      </c>
      <c r="AU1238" s="227">
        <v>1264</v>
      </c>
      <c r="AV1238" s="227">
        <v>17339952</v>
      </c>
      <c r="AW1238" s="227"/>
      <c r="AX1238" s="227"/>
      <c r="AY1238">
        <f>A1238+1999</f>
        <v>2015</v>
      </c>
      <c r="AZ1238" t="str">
        <f>VLOOKUP(B1238,$BF$2:$BJ$75,4)</f>
        <v>Interior TFLs</v>
      </c>
      <c r="BA1238" t="str">
        <f>VLOOKUP(B1238,$BF$2:$BK$75,2)</f>
        <v>InteriorTFLs</v>
      </c>
      <c r="BB1238" t="str">
        <f>VLOOKUP(B1238,$BF$2:$BK$75,3)</f>
        <v>Interior TFLs</v>
      </c>
      <c r="BC1238">
        <f>IF(B1238&lt;40,B1238,IF(VLOOKUP(B1238,$BF$2:$BO$75,10,FALSE)="I",40,41))</f>
        <v>40</v>
      </c>
    </row>
    <row r="1239" spans="1:55" ht="15" x14ac:dyDescent="0.25">
      <c r="A1239">
        <v>16</v>
      </c>
      <c r="B1239">
        <v>40</v>
      </c>
      <c r="E1239">
        <v>46224</v>
      </c>
      <c r="F1239">
        <v>327344</v>
      </c>
      <c r="I1239">
        <v>58288</v>
      </c>
      <c r="J1239">
        <v>350208</v>
      </c>
      <c r="M1239">
        <v>77760</v>
      </c>
      <c r="N1239">
        <v>322160</v>
      </c>
      <c r="Q1239">
        <v>65184</v>
      </c>
      <c r="R1239">
        <v>210272</v>
      </c>
      <c r="U1239">
        <v>63312</v>
      </c>
      <c r="V1239">
        <v>249520</v>
      </c>
      <c r="Y1239">
        <v>53728</v>
      </c>
      <c r="Z1239">
        <v>223872</v>
      </c>
      <c r="AC1239">
        <v>9408</v>
      </c>
      <c r="AD1239">
        <v>143456</v>
      </c>
      <c r="AG1239">
        <v>10336</v>
      </c>
      <c r="AH1239">
        <v>165648</v>
      </c>
      <c r="AK1239" s="151">
        <v>2432</v>
      </c>
      <c r="AL1239" s="151">
        <v>128096</v>
      </c>
      <c r="AM1239" s="151"/>
      <c r="AN1239" s="151"/>
      <c r="AO1239" s="212">
        <v>6816</v>
      </c>
      <c r="AP1239" s="212">
        <v>129488</v>
      </c>
      <c r="AQ1239" s="212"/>
      <c r="AR1239" s="212"/>
      <c r="AS1239" s="227">
        <v>112</v>
      </c>
      <c r="AT1239" s="227">
        <v>116192</v>
      </c>
      <c r="AU1239" s="227">
        <v>1648</v>
      </c>
      <c r="AV1239" s="227">
        <v>120304</v>
      </c>
      <c r="AW1239" s="227"/>
      <c r="AX1239" s="227"/>
      <c r="AY1239">
        <f>A1239+1999</f>
        <v>2015</v>
      </c>
      <c r="AZ1239" t="str">
        <f>VLOOKUP(B1239,$BF$2:$BJ$75,4)</f>
        <v>Interior TFLs</v>
      </c>
      <c r="BA1239" t="str">
        <f>VLOOKUP(B1239,$BF$2:$BK$75,2)</f>
        <v>InteriorTFLs</v>
      </c>
      <c r="BB1239" t="str">
        <f>VLOOKUP(B1239,$BF$2:$BK$75,3)</f>
        <v>Interior TFLs</v>
      </c>
      <c r="BC1239">
        <f>IF(B1239&lt;40,B1239,IF(VLOOKUP(B1239,$BF$2:$BO$75,10,FALSE)="I",40,41))</f>
        <v>40</v>
      </c>
    </row>
    <row r="1240" spans="1:55" ht="15" x14ac:dyDescent="0.25">
      <c r="A1240">
        <v>16</v>
      </c>
      <c r="B1240">
        <v>40</v>
      </c>
      <c r="E1240">
        <v>119712</v>
      </c>
      <c r="F1240">
        <v>1616800</v>
      </c>
      <c r="I1240">
        <v>31792</v>
      </c>
      <c r="J1240">
        <v>1761072</v>
      </c>
      <c r="M1240">
        <v>108608</v>
      </c>
      <c r="N1240">
        <v>1645696</v>
      </c>
      <c r="Q1240">
        <v>183808</v>
      </c>
      <c r="R1240">
        <v>1568144</v>
      </c>
      <c r="U1240">
        <v>228448</v>
      </c>
      <c r="V1240">
        <v>1212096</v>
      </c>
      <c r="Y1240">
        <v>282144</v>
      </c>
      <c r="Z1240">
        <v>1025104</v>
      </c>
      <c r="AC1240">
        <v>23248</v>
      </c>
      <c r="AD1240">
        <v>96720</v>
      </c>
      <c r="AG1240">
        <v>6688</v>
      </c>
      <c r="AH1240">
        <v>57184</v>
      </c>
      <c r="AK1240" s="151">
        <v>7808</v>
      </c>
      <c r="AL1240" s="151">
        <v>72560</v>
      </c>
      <c r="AM1240" s="151"/>
      <c r="AN1240" s="151"/>
      <c r="AO1240" s="212">
        <v>5056</v>
      </c>
      <c r="AP1240" s="212">
        <v>70816</v>
      </c>
      <c r="AQ1240" s="212"/>
      <c r="AR1240" s="212"/>
      <c r="AS1240" s="227">
        <v>4896</v>
      </c>
      <c r="AT1240" s="227">
        <v>65264</v>
      </c>
      <c r="AU1240" s="227">
        <v>2480</v>
      </c>
      <c r="AV1240" s="227">
        <v>58560</v>
      </c>
      <c r="AW1240" s="227"/>
      <c r="AX1240" s="227"/>
      <c r="AY1240">
        <f>A1240+1999</f>
        <v>2015</v>
      </c>
      <c r="AZ1240" t="str">
        <f>VLOOKUP(B1240,$BF$2:$BJ$75,4)</f>
        <v>Interior TFLs</v>
      </c>
      <c r="BA1240" t="str">
        <f>VLOOKUP(B1240,$BF$2:$BK$75,2)</f>
        <v>InteriorTFLs</v>
      </c>
      <c r="BB1240" t="str">
        <f>VLOOKUP(B1240,$BF$2:$BK$75,3)</f>
        <v>Interior TFLs</v>
      </c>
      <c r="BC1240">
        <f>IF(B1240&lt;40,B1240,IF(VLOOKUP(B1240,$BF$2:$BO$75,10,FALSE)="I",40,41))</f>
        <v>40</v>
      </c>
    </row>
    <row r="1241" spans="1:55" ht="15" x14ac:dyDescent="0.25">
      <c r="A1241">
        <v>16</v>
      </c>
      <c r="B1241">
        <v>40</v>
      </c>
      <c r="E1241">
        <v>181120</v>
      </c>
      <c r="F1241">
        <v>2959936</v>
      </c>
      <c r="I1241">
        <v>25344</v>
      </c>
      <c r="J1241">
        <v>2876448</v>
      </c>
      <c r="M1241">
        <v>64528</v>
      </c>
      <c r="N1241">
        <v>2768384</v>
      </c>
      <c r="Q1241">
        <v>177552</v>
      </c>
      <c r="R1241">
        <v>2220128</v>
      </c>
      <c r="U1241">
        <v>208592</v>
      </c>
      <c r="V1241">
        <v>1941872</v>
      </c>
      <c r="Y1241">
        <v>270592</v>
      </c>
      <c r="Z1241">
        <v>1523328</v>
      </c>
      <c r="AC1241">
        <v>48176</v>
      </c>
      <c r="AD1241">
        <v>599936</v>
      </c>
      <c r="AG1241">
        <v>15856</v>
      </c>
      <c r="AH1241">
        <v>414448</v>
      </c>
      <c r="AK1241" s="151">
        <v>6864</v>
      </c>
      <c r="AL1241" s="151">
        <v>398416</v>
      </c>
      <c r="AM1241" s="151"/>
      <c r="AN1241" s="151"/>
      <c r="AO1241" s="212">
        <v>4896</v>
      </c>
      <c r="AP1241" s="212">
        <v>381600</v>
      </c>
      <c r="AQ1241" s="212"/>
      <c r="AR1241" s="212"/>
      <c r="AS1241" s="227">
        <v>2624</v>
      </c>
      <c r="AT1241" s="227">
        <v>388912</v>
      </c>
      <c r="AU1241" s="227">
        <v>6208</v>
      </c>
      <c r="AV1241" s="227">
        <v>399648</v>
      </c>
      <c r="AW1241" s="227"/>
      <c r="AX1241" s="227"/>
      <c r="AY1241">
        <f>A1241+1999</f>
        <v>2015</v>
      </c>
      <c r="AZ1241" t="str">
        <f>VLOOKUP(B1241,$BF$2:$BJ$75,4)</f>
        <v>Interior TFLs</v>
      </c>
      <c r="BA1241" t="str">
        <f>VLOOKUP(B1241,$BF$2:$BK$75,2)</f>
        <v>InteriorTFLs</v>
      </c>
      <c r="BB1241" t="str">
        <f>VLOOKUP(B1241,$BF$2:$BK$75,3)</f>
        <v>Interior TFLs</v>
      </c>
      <c r="BC1241">
        <f>IF(B1241&lt;40,B1241,IF(VLOOKUP(B1241,$BF$2:$BO$75,10,FALSE)="I",40,41))</f>
        <v>40</v>
      </c>
    </row>
    <row r="1242" spans="1:55" ht="15" x14ac:dyDescent="0.25">
      <c r="A1242">
        <v>16</v>
      </c>
      <c r="B1242">
        <v>40</v>
      </c>
      <c r="E1242">
        <v>448656</v>
      </c>
      <c r="F1242">
        <v>7503312</v>
      </c>
      <c r="I1242">
        <v>100336</v>
      </c>
      <c r="J1242">
        <v>8164640</v>
      </c>
      <c r="M1242">
        <v>189936</v>
      </c>
      <c r="N1242">
        <v>7270112</v>
      </c>
      <c r="Q1242">
        <v>318352</v>
      </c>
      <c r="R1242">
        <v>6698800</v>
      </c>
      <c r="U1242">
        <v>413296</v>
      </c>
      <c r="V1242">
        <v>6125248</v>
      </c>
      <c r="Y1242">
        <v>541920</v>
      </c>
      <c r="Z1242">
        <v>5594576</v>
      </c>
      <c r="AC1242">
        <v>164976</v>
      </c>
      <c r="AD1242">
        <v>3409680</v>
      </c>
      <c r="AG1242">
        <v>82768</v>
      </c>
      <c r="AH1242">
        <v>2916720</v>
      </c>
      <c r="AK1242" s="151">
        <v>46864</v>
      </c>
      <c r="AL1242" s="151">
        <v>2695696</v>
      </c>
      <c r="AM1242" s="151"/>
      <c r="AN1242" s="151"/>
      <c r="AO1242" s="212">
        <v>31920</v>
      </c>
      <c r="AP1242" s="212">
        <v>2615824</v>
      </c>
      <c r="AQ1242" s="212"/>
      <c r="AR1242" s="212"/>
      <c r="AS1242" s="227">
        <v>17520</v>
      </c>
      <c r="AT1242" s="227">
        <v>2630224</v>
      </c>
      <c r="AU1242" s="227">
        <v>6768</v>
      </c>
      <c r="AV1242" s="227">
        <v>2617680</v>
      </c>
      <c r="AW1242" s="227"/>
      <c r="AX1242" s="227"/>
      <c r="AY1242">
        <f>A1242+1999</f>
        <v>2015</v>
      </c>
      <c r="AZ1242" t="str">
        <f>VLOOKUP(B1242,$BF$2:$BJ$75,4)</f>
        <v>Interior TFLs</v>
      </c>
      <c r="BA1242" t="str">
        <f>VLOOKUP(B1242,$BF$2:$BK$75,2)</f>
        <v>InteriorTFLs</v>
      </c>
      <c r="BB1242" t="str">
        <f>VLOOKUP(B1242,$BF$2:$BK$75,3)</f>
        <v>Interior TFLs</v>
      </c>
      <c r="BC1242">
        <f>IF(B1242&lt;40,B1242,IF(VLOOKUP(B1242,$BF$2:$BO$75,10,FALSE)="I",40,41))</f>
        <v>40</v>
      </c>
    </row>
    <row r="1243" spans="1:55" ht="15" x14ac:dyDescent="0.25">
      <c r="A1243">
        <v>16</v>
      </c>
      <c r="B1243">
        <v>40</v>
      </c>
      <c r="E1243">
        <v>205264</v>
      </c>
      <c r="F1243">
        <v>2239552</v>
      </c>
      <c r="I1243">
        <v>25680</v>
      </c>
      <c r="J1243">
        <v>2623024</v>
      </c>
      <c r="M1243">
        <v>67184</v>
      </c>
      <c r="N1243">
        <v>2306704</v>
      </c>
      <c r="Q1243">
        <v>142496</v>
      </c>
      <c r="R1243">
        <v>2150560</v>
      </c>
      <c r="U1243">
        <v>189584</v>
      </c>
      <c r="V1243">
        <v>1883344</v>
      </c>
      <c r="Y1243">
        <v>305968</v>
      </c>
      <c r="Z1243">
        <v>1644848</v>
      </c>
      <c r="AC1243">
        <v>102752</v>
      </c>
      <c r="AD1243">
        <v>368160</v>
      </c>
      <c r="AG1243">
        <v>38144</v>
      </c>
      <c r="AH1243">
        <v>225136</v>
      </c>
      <c r="AK1243" s="151">
        <v>26416</v>
      </c>
      <c r="AL1243" s="151">
        <v>278800</v>
      </c>
      <c r="AM1243" s="151"/>
      <c r="AN1243" s="151"/>
      <c r="AO1243" s="212">
        <v>20432</v>
      </c>
      <c r="AP1243" s="212">
        <v>244000</v>
      </c>
      <c r="AQ1243" s="212"/>
      <c r="AR1243" s="212"/>
      <c r="AS1243" s="227">
        <v>22208</v>
      </c>
      <c r="AT1243" s="227">
        <v>242272</v>
      </c>
      <c r="AU1243" s="227">
        <v>18752</v>
      </c>
      <c r="AV1243" s="227">
        <v>241872</v>
      </c>
      <c r="AW1243" s="227"/>
      <c r="AX1243" s="227"/>
      <c r="AY1243">
        <f>A1243+1999</f>
        <v>2015</v>
      </c>
      <c r="AZ1243" t="str">
        <f>VLOOKUP(B1243,$BF$2:$BJ$75,4)</f>
        <v>Interior TFLs</v>
      </c>
      <c r="BA1243" t="str">
        <f>VLOOKUP(B1243,$BF$2:$BK$75,2)</f>
        <v>InteriorTFLs</v>
      </c>
      <c r="BB1243" t="str">
        <f>VLOOKUP(B1243,$BF$2:$BK$75,3)</f>
        <v>Interior TFLs</v>
      </c>
      <c r="BC1243">
        <f>IF(B1243&lt;40,B1243,IF(VLOOKUP(B1243,$BF$2:$BO$75,10,FALSE)="I",40,41))</f>
        <v>40</v>
      </c>
    </row>
    <row r="1244" spans="1:55" ht="15" x14ac:dyDescent="0.25">
      <c r="A1244">
        <v>16</v>
      </c>
      <c r="B1244">
        <v>41</v>
      </c>
      <c r="E1244">
        <v>0</v>
      </c>
      <c r="F1244">
        <v>0</v>
      </c>
      <c r="I1244">
        <v>0</v>
      </c>
      <c r="J1244">
        <v>0</v>
      </c>
      <c r="M1244">
        <v>0</v>
      </c>
      <c r="N1244">
        <v>0</v>
      </c>
      <c r="Q1244">
        <v>0</v>
      </c>
      <c r="R1244">
        <v>0</v>
      </c>
      <c r="U1244">
        <v>0</v>
      </c>
      <c r="V1244">
        <v>0</v>
      </c>
      <c r="Y1244">
        <v>0</v>
      </c>
      <c r="Z1244">
        <v>0</v>
      </c>
      <c r="AC1244">
        <v>0</v>
      </c>
      <c r="AD1244">
        <v>0</v>
      </c>
      <c r="AG1244">
        <v>0</v>
      </c>
      <c r="AH1244">
        <v>0</v>
      </c>
      <c r="AK1244" s="151">
        <v>0</v>
      </c>
      <c r="AL1244" s="151">
        <v>0</v>
      </c>
      <c r="AM1244" s="151"/>
      <c r="AN1244" s="151"/>
      <c r="AO1244" s="212">
        <v>0</v>
      </c>
      <c r="AP1244" s="212">
        <v>0</v>
      </c>
      <c r="AQ1244" s="212"/>
      <c r="AR1244" s="212"/>
      <c r="AS1244" s="227">
        <v>0</v>
      </c>
      <c r="AT1244" s="227">
        <v>0</v>
      </c>
      <c r="AU1244" s="227">
        <v>0</v>
      </c>
      <c r="AV1244" s="227">
        <v>0</v>
      </c>
      <c r="AW1244" s="227"/>
      <c r="AX1244" s="227"/>
      <c r="AY1244">
        <f>A1244+1999</f>
        <v>2015</v>
      </c>
      <c r="AZ1244" t="str">
        <f>VLOOKUP(B1244,$BF$2:$BJ$75,4)</f>
        <v>Coast TFLs</v>
      </c>
      <c r="BA1244" t="str">
        <f>VLOOKUP(B1244,$BF$2:$BK$75,2)</f>
        <v>CoastTFLs</v>
      </c>
      <c r="BB1244" t="str">
        <f>VLOOKUP(B1244,$BF$2:$BK$75,3)</f>
        <v>Coast TFLs</v>
      </c>
      <c r="BC1244">
        <f>IF(B1244&lt;40,B1244,IF(VLOOKUP(B1244,$BF$2:$BO$75,10,FALSE)="I",40,41))</f>
        <v>41</v>
      </c>
    </row>
    <row r="1245" spans="1:55" ht="15" x14ac:dyDescent="0.25">
      <c r="A1245">
        <v>16</v>
      </c>
      <c r="B1245">
        <v>41</v>
      </c>
      <c r="E1245">
        <v>0</v>
      </c>
      <c r="F1245">
        <v>0</v>
      </c>
      <c r="I1245">
        <v>16</v>
      </c>
      <c r="J1245">
        <v>2864</v>
      </c>
      <c r="M1245">
        <v>0</v>
      </c>
      <c r="N1245">
        <v>0</v>
      </c>
      <c r="Q1245">
        <v>0</v>
      </c>
      <c r="R1245">
        <v>224</v>
      </c>
      <c r="U1245">
        <v>48</v>
      </c>
      <c r="V1245">
        <v>96</v>
      </c>
      <c r="Y1245">
        <v>16</v>
      </c>
      <c r="Z1245">
        <v>48</v>
      </c>
      <c r="AC1245">
        <v>0</v>
      </c>
      <c r="AD1245">
        <v>0</v>
      </c>
      <c r="AG1245">
        <v>0</v>
      </c>
      <c r="AH1245">
        <v>0</v>
      </c>
      <c r="AK1245" s="151">
        <v>0</v>
      </c>
      <c r="AL1245" s="151">
        <v>0</v>
      </c>
      <c r="AM1245" s="151"/>
      <c r="AN1245" s="151"/>
      <c r="AO1245" s="212">
        <v>0</v>
      </c>
      <c r="AP1245" s="212">
        <v>0</v>
      </c>
      <c r="AQ1245" s="212"/>
      <c r="AR1245" s="212"/>
      <c r="AS1245" s="227">
        <v>0</v>
      </c>
      <c r="AT1245" s="227">
        <v>0</v>
      </c>
      <c r="AU1245" s="227">
        <v>0</v>
      </c>
      <c r="AV1245" s="227">
        <v>0</v>
      </c>
      <c r="AW1245" s="227"/>
      <c r="AX1245" s="227"/>
      <c r="AY1245">
        <f>A1245+1999</f>
        <v>2015</v>
      </c>
      <c r="AZ1245" t="str">
        <f>VLOOKUP(B1245,$BF$2:$BJ$75,4)</f>
        <v>Coast TFLs</v>
      </c>
      <c r="BA1245" t="str">
        <f>VLOOKUP(B1245,$BF$2:$BK$75,2)</f>
        <v>CoastTFLs</v>
      </c>
      <c r="BB1245" t="str">
        <f>VLOOKUP(B1245,$BF$2:$BK$75,3)</f>
        <v>Coast TFLs</v>
      </c>
      <c r="BC1245">
        <f>IF(B1245&lt;40,B1245,IF(VLOOKUP(B1245,$BF$2:$BO$75,10,FALSE)="I",40,41))</f>
        <v>41</v>
      </c>
    </row>
    <row r="1246" spans="1:55" ht="15" x14ac:dyDescent="0.25">
      <c r="A1246">
        <v>16</v>
      </c>
      <c r="B1246">
        <v>41</v>
      </c>
      <c r="E1246">
        <v>0</v>
      </c>
      <c r="F1246">
        <v>0</v>
      </c>
      <c r="I1246">
        <v>0</v>
      </c>
      <c r="J1246">
        <v>0</v>
      </c>
      <c r="M1246">
        <v>0</v>
      </c>
      <c r="N1246">
        <v>0</v>
      </c>
      <c r="Q1246">
        <v>0</v>
      </c>
      <c r="R1246">
        <v>0</v>
      </c>
      <c r="U1246">
        <v>0</v>
      </c>
      <c r="V1246">
        <v>0</v>
      </c>
      <c r="Y1246">
        <v>0</v>
      </c>
      <c r="Z1246">
        <v>0</v>
      </c>
      <c r="AC1246">
        <v>0</v>
      </c>
      <c r="AD1246">
        <v>0</v>
      </c>
      <c r="AG1246">
        <v>0</v>
      </c>
      <c r="AH1246">
        <v>0</v>
      </c>
      <c r="AK1246" s="151">
        <v>0</v>
      </c>
      <c r="AL1246" s="151">
        <v>0</v>
      </c>
      <c r="AM1246" s="151"/>
      <c r="AN1246" s="151"/>
      <c r="AO1246" s="212">
        <v>0</v>
      </c>
      <c r="AP1246" s="212">
        <v>0</v>
      </c>
      <c r="AQ1246" s="212"/>
      <c r="AR1246" s="212"/>
      <c r="AS1246" s="227">
        <v>0</v>
      </c>
      <c r="AT1246" s="227">
        <v>0</v>
      </c>
      <c r="AU1246" s="227">
        <v>0</v>
      </c>
      <c r="AV1246" s="227">
        <v>0</v>
      </c>
      <c r="AW1246" s="227"/>
      <c r="AX1246" s="227"/>
      <c r="AY1246">
        <f>A1246+1999</f>
        <v>2015</v>
      </c>
      <c r="AZ1246" t="str">
        <f>VLOOKUP(B1246,$BF$2:$BJ$75,4)</f>
        <v>Coast TFLs</v>
      </c>
      <c r="BA1246" t="str">
        <f>VLOOKUP(B1246,$BF$2:$BK$75,2)</f>
        <v>CoastTFLs</v>
      </c>
      <c r="BB1246" t="str">
        <f>VLOOKUP(B1246,$BF$2:$BK$75,3)</f>
        <v>Coast TFLs</v>
      </c>
      <c r="BC1246">
        <f>IF(B1246&lt;40,B1246,IF(VLOOKUP(B1246,$BF$2:$BO$75,10,FALSE)="I",40,41))</f>
        <v>41</v>
      </c>
    </row>
    <row r="1247" spans="1:55" ht="15" x14ac:dyDescent="0.25">
      <c r="A1247">
        <v>16</v>
      </c>
      <c r="B1247">
        <v>41</v>
      </c>
      <c r="E1247">
        <v>0</v>
      </c>
      <c r="F1247">
        <v>0</v>
      </c>
      <c r="I1247">
        <v>0</v>
      </c>
      <c r="J1247">
        <v>0</v>
      </c>
      <c r="M1247">
        <v>0</v>
      </c>
      <c r="N1247">
        <v>0</v>
      </c>
      <c r="Q1247">
        <v>0</v>
      </c>
      <c r="R1247">
        <v>0</v>
      </c>
      <c r="U1247">
        <v>1328</v>
      </c>
      <c r="V1247">
        <v>10144</v>
      </c>
      <c r="Y1247">
        <v>976</v>
      </c>
      <c r="Z1247">
        <v>976</v>
      </c>
      <c r="AC1247">
        <v>0</v>
      </c>
      <c r="AD1247">
        <v>0</v>
      </c>
      <c r="AG1247">
        <v>0</v>
      </c>
      <c r="AH1247">
        <v>0</v>
      </c>
      <c r="AK1247" s="151">
        <v>0</v>
      </c>
      <c r="AL1247" s="151">
        <v>0</v>
      </c>
      <c r="AM1247" s="151"/>
      <c r="AN1247" s="151"/>
      <c r="AO1247" s="212">
        <v>0</v>
      </c>
      <c r="AP1247" s="212">
        <v>0</v>
      </c>
      <c r="AQ1247" s="212"/>
      <c r="AR1247" s="212"/>
      <c r="AS1247" s="227">
        <v>0</v>
      </c>
      <c r="AT1247" s="227">
        <v>0</v>
      </c>
      <c r="AU1247" s="227">
        <v>0</v>
      </c>
      <c r="AV1247" s="227">
        <v>0</v>
      </c>
      <c r="AW1247" s="227"/>
      <c r="AX1247" s="227"/>
      <c r="AY1247">
        <f>A1247+1999</f>
        <v>2015</v>
      </c>
      <c r="AZ1247" t="str">
        <f>VLOOKUP(B1247,$BF$2:$BJ$75,4)</f>
        <v>Coast TFLs</v>
      </c>
      <c r="BA1247" t="str">
        <f>VLOOKUP(B1247,$BF$2:$BK$75,2)</f>
        <v>CoastTFLs</v>
      </c>
      <c r="BB1247" t="str">
        <f>VLOOKUP(B1247,$BF$2:$BK$75,3)</f>
        <v>Coast TFLs</v>
      </c>
      <c r="BC1247">
        <f>IF(B1247&lt;40,B1247,IF(VLOOKUP(B1247,$BF$2:$BO$75,10,FALSE)="I",40,41))</f>
        <v>41</v>
      </c>
    </row>
    <row r="1248" spans="1:55" ht="15" x14ac:dyDescent="0.25">
      <c r="A1248">
        <v>16</v>
      </c>
      <c r="B1248">
        <v>41</v>
      </c>
      <c r="E1248">
        <v>0</v>
      </c>
      <c r="F1248">
        <v>0</v>
      </c>
      <c r="I1248">
        <v>0</v>
      </c>
      <c r="J1248">
        <v>0</v>
      </c>
      <c r="M1248">
        <v>0</v>
      </c>
      <c r="N1248">
        <v>0</v>
      </c>
      <c r="Q1248">
        <v>0</v>
      </c>
      <c r="R1248">
        <v>0</v>
      </c>
      <c r="U1248">
        <v>0</v>
      </c>
      <c r="V1248">
        <v>0</v>
      </c>
      <c r="Y1248">
        <v>0</v>
      </c>
      <c r="Z1248">
        <v>0</v>
      </c>
      <c r="AC1248">
        <v>0</v>
      </c>
      <c r="AD1248">
        <v>0</v>
      </c>
      <c r="AG1248">
        <v>0</v>
      </c>
      <c r="AH1248">
        <v>0</v>
      </c>
      <c r="AK1248" s="151">
        <v>0</v>
      </c>
      <c r="AL1248" s="151">
        <v>0</v>
      </c>
      <c r="AM1248" s="151"/>
      <c r="AN1248" s="151"/>
      <c r="AO1248" s="212">
        <v>0</v>
      </c>
      <c r="AP1248" s="212">
        <v>0</v>
      </c>
      <c r="AQ1248" s="212"/>
      <c r="AR1248" s="212"/>
      <c r="AS1248" s="227">
        <v>0</v>
      </c>
      <c r="AT1248" s="227">
        <v>0</v>
      </c>
      <c r="AU1248" s="227">
        <v>0</v>
      </c>
      <c r="AV1248" s="227">
        <v>0</v>
      </c>
      <c r="AW1248" s="227"/>
      <c r="AX1248" s="227"/>
      <c r="AY1248">
        <f>A1248+1999</f>
        <v>2015</v>
      </c>
      <c r="AZ1248" t="str">
        <f>VLOOKUP(B1248,$BF$2:$BJ$75,4)</f>
        <v>Coast TFLs</v>
      </c>
      <c r="BA1248" t="str">
        <f>VLOOKUP(B1248,$BF$2:$BK$75,2)</f>
        <v>CoastTFLs</v>
      </c>
      <c r="BB1248" t="str">
        <f>VLOOKUP(B1248,$BF$2:$BK$75,3)</f>
        <v>Coast TFLs</v>
      </c>
      <c r="BC1248">
        <f>IF(B1248&lt;40,B1248,IF(VLOOKUP(B1248,$BF$2:$BO$75,10,FALSE)="I",40,41))</f>
        <v>41</v>
      </c>
    </row>
    <row r="1249" spans="1:55" ht="15" x14ac:dyDescent="0.25">
      <c r="A1249">
        <v>16</v>
      </c>
      <c r="B1249">
        <v>41</v>
      </c>
      <c r="E1249">
        <v>0</v>
      </c>
      <c r="F1249">
        <v>0</v>
      </c>
      <c r="I1249">
        <v>0</v>
      </c>
      <c r="J1249">
        <v>0</v>
      </c>
      <c r="M1249">
        <v>0</v>
      </c>
      <c r="N1249">
        <v>0</v>
      </c>
      <c r="Q1249">
        <v>0</v>
      </c>
      <c r="R1249">
        <v>0</v>
      </c>
      <c r="U1249">
        <v>0</v>
      </c>
      <c r="V1249">
        <v>0</v>
      </c>
      <c r="Y1249">
        <v>0</v>
      </c>
      <c r="Z1249">
        <v>0</v>
      </c>
      <c r="AC1249">
        <v>0</v>
      </c>
      <c r="AD1249">
        <v>0</v>
      </c>
      <c r="AG1249">
        <v>0</v>
      </c>
      <c r="AH1249">
        <v>0</v>
      </c>
      <c r="AK1249" s="151">
        <v>0</v>
      </c>
      <c r="AL1249" s="151">
        <v>0</v>
      </c>
      <c r="AM1249" s="151"/>
      <c r="AN1249" s="151"/>
      <c r="AO1249" s="212">
        <v>0</v>
      </c>
      <c r="AP1249" s="212">
        <v>0</v>
      </c>
      <c r="AQ1249" s="212"/>
      <c r="AR1249" s="212"/>
      <c r="AS1249" s="227">
        <v>0</v>
      </c>
      <c r="AT1249" s="227">
        <v>0</v>
      </c>
      <c r="AU1249" s="227">
        <v>0</v>
      </c>
      <c r="AV1249" s="227">
        <v>0</v>
      </c>
      <c r="AW1249" s="227"/>
      <c r="AX1249" s="227"/>
      <c r="AY1249">
        <f>A1249+1999</f>
        <v>2015</v>
      </c>
      <c r="AZ1249" t="str">
        <f>VLOOKUP(B1249,$BF$2:$BJ$75,4)</f>
        <v>Coast TFLs</v>
      </c>
      <c r="BA1249" t="str">
        <f>VLOOKUP(B1249,$BF$2:$BK$75,2)</f>
        <v>CoastTFLs</v>
      </c>
      <c r="BB1249" t="str">
        <f>VLOOKUP(B1249,$BF$2:$BK$75,3)</f>
        <v>Coast TFLs</v>
      </c>
      <c r="BC1249">
        <f>IF(B1249&lt;40,B1249,IF(VLOOKUP(B1249,$BF$2:$BO$75,10,FALSE)="I",40,41))</f>
        <v>41</v>
      </c>
    </row>
    <row r="1250" spans="1:55" ht="15" x14ac:dyDescent="0.25">
      <c r="A1250">
        <v>16</v>
      </c>
      <c r="B1250">
        <v>41</v>
      </c>
      <c r="E1250">
        <v>0</v>
      </c>
      <c r="F1250">
        <v>0</v>
      </c>
      <c r="I1250">
        <v>816</v>
      </c>
      <c r="J1250">
        <v>1840</v>
      </c>
      <c r="M1250">
        <v>0</v>
      </c>
      <c r="N1250">
        <v>3888</v>
      </c>
      <c r="Q1250">
        <v>0</v>
      </c>
      <c r="R1250">
        <v>5344</v>
      </c>
      <c r="U1250">
        <v>128</v>
      </c>
      <c r="V1250">
        <v>4160</v>
      </c>
      <c r="Y1250">
        <v>144</v>
      </c>
      <c r="Z1250">
        <v>2080</v>
      </c>
      <c r="AC1250">
        <v>16</v>
      </c>
      <c r="AD1250">
        <v>112</v>
      </c>
      <c r="AG1250">
        <v>0</v>
      </c>
      <c r="AH1250">
        <v>0</v>
      </c>
      <c r="AK1250" s="151">
        <v>0</v>
      </c>
      <c r="AL1250" s="151">
        <v>0</v>
      </c>
      <c r="AM1250" s="151"/>
      <c r="AN1250" s="151"/>
      <c r="AO1250" s="212">
        <v>0</v>
      </c>
      <c r="AP1250" s="212">
        <v>0</v>
      </c>
      <c r="AQ1250" s="212"/>
      <c r="AR1250" s="212"/>
      <c r="AS1250" s="227">
        <v>0</v>
      </c>
      <c r="AT1250" s="227">
        <v>0</v>
      </c>
      <c r="AU1250" s="227">
        <v>0</v>
      </c>
      <c r="AV1250" s="227">
        <v>0</v>
      </c>
      <c r="AW1250" s="227"/>
      <c r="AX1250" s="227"/>
      <c r="AY1250">
        <f>A1250+1999</f>
        <v>2015</v>
      </c>
      <c r="AZ1250" t="str">
        <f>VLOOKUP(B1250,$BF$2:$BJ$75,4)</f>
        <v>Coast TFLs</v>
      </c>
      <c r="BA1250" t="str">
        <f>VLOOKUP(B1250,$BF$2:$BK$75,2)</f>
        <v>CoastTFLs</v>
      </c>
      <c r="BB1250" t="str">
        <f>VLOOKUP(B1250,$BF$2:$BK$75,3)</f>
        <v>Coast TFLs</v>
      </c>
      <c r="BC1250">
        <f>IF(B1250&lt;40,B1250,IF(VLOOKUP(B1250,$BF$2:$BO$75,10,FALSE)="I",40,41))</f>
        <v>41</v>
      </c>
    </row>
    <row r="1251" spans="1:55" ht="15" x14ac:dyDescent="0.25">
      <c r="A1251">
        <v>16</v>
      </c>
      <c r="B1251">
        <v>41</v>
      </c>
      <c r="E1251">
        <v>0</v>
      </c>
      <c r="F1251">
        <v>0</v>
      </c>
      <c r="I1251">
        <v>0</v>
      </c>
      <c r="J1251">
        <v>0</v>
      </c>
      <c r="M1251">
        <v>0</v>
      </c>
      <c r="N1251">
        <v>0</v>
      </c>
      <c r="Q1251">
        <v>0</v>
      </c>
      <c r="R1251">
        <v>0</v>
      </c>
      <c r="U1251">
        <v>0</v>
      </c>
      <c r="V1251">
        <v>0</v>
      </c>
      <c r="Y1251">
        <v>0</v>
      </c>
      <c r="Z1251">
        <v>0</v>
      </c>
      <c r="AC1251">
        <v>0</v>
      </c>
      <c r="AD1251">
        <v>0</v>
      </c>
      <c r="AG1251">
        <v>0</v>
      </c>
      <c r="AH1251">
        <v>0</v>
      </c>
      <c r="AK1251" s="151">
        <v>0</v>
      </c>
      <c r="AL1251" s="151">
        <v>0</v>
      </c>
      <c r="AM1251" s="151"/>
      <c r="AN1251" s="151"/>
      <c r="AO1251" s="212">
        <v>0</v>
      </c>
      <c r="AP1251" s="212">
        <v>0</v>
      </c>
      <c r="AQ1251" s="212"/>
      <c r="AR1251" s="212"/>
      <c r="AS1251" s="227">
        <v>0</v>
      </c>
      <c r="AT1251" s="227">
        <v>0</v>
      </c>
      <c r="AU1251" s="227">
        <v>0</v>
      </c>
      <c r="AV1251" s="227">
        <v>0</v>
      </c>
      <c r="AW1251" s="227"/>
      <c r="AX1251" s="227"/>
      <c r="AY1251">
        <f>A1251+1999</f>
        <v>2015</v>
      </c>
      <c r="AZ1251" t="str">
        <f>VLOOKUP(B1251,$BF$2:$BJ$75,4)</f>
        <v>Coast TFLs</v>
      </c>
      <c r="BA1251" t="str">
        <f>VLOOKUP(B1251,$BF$2:$BK$75,2)</f>
        <v>CoastTFLs</v>
      </c>
      <c r="BB1251" t="str">
        <f>VLOOKUP(B1251,$BF$2:$BK$75,3)</f>
        <v>Coast TFLs</v>
      </c>
      <c r="BC1251">
        <f>IF(B1251&lt;40,B1251,IF(VLOOKUP(B1251,$BF$2:$BO$75,10,FALSE)="I",40,41))</f>
        <v>41</v>
      </c>
    </row>
    <row r="1252" spans="1:55" ht="15" x14ac:dyDescent="0.25">
      <c r="A1252">
        <v>16</v>
      </c>
      <c r="B1252">
        <v>41</v>
      </c>
      <c r="E1252">
        <v>0</v>
      </c>
      <c r="F1252">
        <v>0</v>
      </c>
      <c r="I1252">
        <v>0</v>
      </c>
      <c r="J1252">
        <v>0</v>
      </c>
      <c r="M1252">
        <v>0</v>
      </c>
      <c r="N1252">
        <v>1888</v>
      </c>
      <c r="Q1252">
        <v>0</v>
      </c>
      <c r="R1252">
        <v>0</v>
      </c>
      <c r="U1252">
        <v>0</v>
      </c>
      <c r="V1252">
        <v>0</v>
      </c>
      <c r="Y1252">
        <v>0</v>
      </c>
      <c r="Z1252">
        <v>0</v>
      </c>
      <c r="AC1252">
        <v>0</v>
      </c>
      <c r="AD1252">
        <v>0</v>
      </c>
      <c r="AG1252">
        <v>0</v>
      </c>
      <c r="AH1252">
        <v>0</v>
      </c>
      <c r="AK1252" s="151">
        <v>0</v>
      </c>
      <c r="AL1252" s="151">
        <v>0</v>
      </c>
      <c r="AM1252" s="151"/>
      <c r="AN1252" s="151"/>
      <c r="AO1252" s="212">
        <v>0</v>
      </c>
      <c r="AP1252" s="212">
        <v>0</v>
      </c>
      <c r="AQ1252" s="212"/>
      <c r="AR1252" s="212"/>
      <c r="AS1252" s="227">
        <v>0</v>
      </c>
      <c r="AT1252" s="227">
        <v>0</v>
      </c>
      <c r="AU1252" s="227">
        <v>0</v>
      </c>
      <c r="AV1252" s="227">
        <v>0</v>
      </c>
      <c r="AW1252" s="227"/>
      <c r="AX1252" s="227"/>
      <c r="AY1252">
        <f>A1252+1999</f>
        <v>2015</v>
      </c>
      <c r="AZ1252" t="str">
        <f>VLOOKUP(B1252,$BF$2:$BJ$75,4)</f>
        <v>Coast TFLs</v>
      </c>
      <c r="BA1252" t="str">
        <f>VLOOKUP(B1252,$BF$2:$BK$75,2)</f>
        <v>CoastTFLs</v>
      </c>
      <c r="BB1252" t="str">
        <f>VLOOKUP(B1252,$BF$2:$BK$75,3)</f>
        <v>Coast TFLs</v>
      </c>
      <c r="BC1252">
        <f>IF(B1252&lt;40,B1252,IF(VLOOKUP(B1252,$BF$2:$BO$75,10,FALSE)="I",40,41))</f>
        <v>41</v>
      </c>
    </row>
    <row r="1253" spans="1:55" ht="15" x14ac:dyDescent="0.25">
      <c r="A1253">
        <v>16</v>
      </c>
      <c r="B1253">
        <v>41</v>
      </c>
      <c r="E1253">
        <v>0</v>
      </c>
      <c r="F1253">
        <v>0</v>
      </c>
      <c r="I1253">
        <v>0</v>
      </c>
      <c r="J1253">
        <v>0</v>
      </c>
      <c r="M1253">
        <v>0</v>
      </c>
      <c r="N1253">
        <v>0</v>
      </c>
      <c r="Q1253">
        <v>0</v>
      </c>
      <c r="R1253">
        <v>0</v>
      </c>
      <c r="U1253">
        <v>0</v>
      </c>
      <c r="V1253">
        <v>0</v>
      </c>
      <c r="Y1253">
        <v>0</v>
      </c>
      <c r="Z1253">
        <v>0</v>
      </c>
      <c r="AC1253">
        <v>0</v>
      </c>
      <c r="AD1253">
        <v>0</v>
      </c>
      <c r="AG1253">
        <v>0</v>
      </c>
      <c r="AH1253">
        <v>0</v>
      </c>
      <c r="AK1253" s="151">
        <v>0</v>
      </c>
      <c r="AL1253" s="151">
        <v>0</v>
      </c>
      <c r="AM1253" s="151"/>
      <c r="AN1253" s="151"/>
      <c r="AO1253" s="212">
        <v>0</v>
      </c>
      <c r="AP1253" s="212">
        <v>0</v>
      </c>
      <c r="AQ1253" s="212"/>
      <c r="AR1253" s="212"/>
      <c r="AS1253" s="227">
        <v>0</v>
      </c>
      <c r="AT1253" s="227">
        <v>0</v>
      </c>
      <c r="AU1253" s="227">
        <v>0</v>
      </c>
      <c r="AV1253" s="227">
        <v>0</v>
      </c>
      <c r="AW1253" s="227"/>
      <c r="AX1253" s="227"/>
      <c r="AY1253">
        <f>A1253+1999</f>
        <v>2015</v>
      </c>
      <c r="AZ1253" t="str">
        <f>VLOOKUP(B1253,$BF$2:$BJ$75,4)</f>
        <v>Coast TFLs</v>
      </c>
      <c r="BA1253" t="str">
        <f>VLOOKUP(B1253,$BF$2:$BK$75,2)</f>
        <v>CoastTFLs</v>
      </c>
      <c r="BB1253" t="str">
        <f>VLOOKUP(B1253,$BF$2:$BK$75,3)</f>
        <v>Coast TFLs</v>
      </c>
      <c r="BC1253">
        <f>IF(B1253&lt;40,B1253,IF(VLOOKUP(B1253,$BF$2:$BO$75,10,FALSE)="I",40,41))</f>
        <v>41</v>
      </c>
    </row>
    <row r="1254" spans="1:55" ht="15" x14ac:dyDescent="0.25">
      <c r="A1254">
        <v>16</v>
      </c>
      <c r="B1254">
        <v>41</v>
      </c>
      <c r="E1254">
        <v>0</v>
      </c>
      <c r="F1254">
        <v>0</v>
      </c>
      <c r="I1254">
        <v>0</v>
      </c>
      <c r="J1254">
        <v>0</v>
      </c>
      <c r="M1254">
        <v>0</v>
      </c>
      <c r="N1254">
        <v>0</v>
      </c>
      <c r="Q1254">
        <v>0</v>
      </c>
      <c r="R1254">
        <v>0</v>
      </c>
      <c r="U1254">
        <v>0</v>
      </c>
      <c r="V1254">
        <v>0</v>
      </c>
      <c r="Y1254">
        <v>0</v>
      </c>
      <c r="Z1254">
        <v>0</v>
      </c>
      <c r="AC1254">
        <v>0</v>
      </c>
      <c r="AD1254">
        <v>0</v>
      </c>
      <c r="AG1254">
        <v>0</v>
      </c>
      <c r="AH1254">
        <v>0</v>
      </c>
      <c r="AK1254" s="151">
        <v>0</v>
      </c>
      <c r="AL1254" s="151">
        <v>0</v>
      </c>
      <c r="AM1254" s="151"/>
      <c r="AN1254" s="151"/>
      <c r="AO1254" s="212">
        <v>0</v>
      </c>
      <c r="AP1254" s="212">
        <v>0</v>
      </c>
      <c r="AQ1254" s="212"/>
      <c r="AR1254" s="212"/>
      <c r="AS1254" s="227">
        <v>0</v>
      </c>
      <c r="AT1254" s="227">
        <v>0</v>
      </c>
      <c r="AU1254" s="227">
        <v>0</v>
      </c>
      <c r="AV1254" s="227">
        <v>0</v>
      </c>
      <c r="AW1254" s="227"/>
      <c r="AX1254" s="227"/>
      <c r="AY1254">
        <f>A1254+1999</f>
        <v>2015</v>
      </c>
      <c r="AZ1254" t="str">
        <f>VLOOKUP(B1254,$BF$2:$BJ$75,4)</f>
        <v>Coast TFLs</v>
      </c>
      <c r="BA1254" t="str">
        <f>VLOOKUP(B1254,$BF$2:$BK$75,2)</f>
        <v>CoastTFLs</v>
      </c>
      <c r="BB1254" t="str">
        <f>VLOOKUP(B1254,$BF$2:$BK$75,3)</f>
        <v>Coast TFLs</v>
      </c>
      <c r="BC1254">
        <f>IF(B1254&lt;40,B1254,IF(VLOOKUP(B1254,$BF$2:$BO$75,10,FALSE)="I",40,41))</f>
        <v>41</v>
      </c>
    </row>
    <row r="1255" spans="1:55" ht="15" x14ac:dyDescent="0.25">
      <c r="A1255">
        <v>16</v>
      </c>
      <c r="B1255">
        <v>41</v>
      </c>
      <c r="E1255">
        <v>0</v>
      </c>
      <c r="F1255">
        <v>0</v>
      </c>
      <c r="I1255">
        <v>0</v>
      </c>
      <c r="J1255">
        <v>0</v>
      </c>
      <c r="M1255">
        <v>0</v>
      </c>
      <c r="N1255">
        <v>0</v>
      </c>
      <c r="Q1255">
        <v>0</v>
      </c>
      <c r="R1255">
        <v>0</v>
      </c>
      <c r="U1255">
        <v>0</v>
      </c>
      <c r="V1255">
        <v>0</v>
      </c>
      <c r="Y1255">
        <v>0</v>
      </c>
      <c r="Z1255">
        <v>0</v>
      </c>
      <c r="AC1255">
        <v>0</v>
      </c>
      <c r="AD1255">
        <v>0</v>
      </c>
      <c r="AG1255">
        <v>0</v>
      </c>
      <c r="AH1255">
        <v>0</v>
      </c>
      <c r="AK1255" s="151">
        <v>0</v>
      </c>
      <c r="AL1255" s="151">
        <v>0</v>
      </c>
      <c r="AM1255" s="151"/>
      <c r="AN1255" s="151"/>
      <c r="AO1255" s="212">
        <v>0</v>
      </c>
      <c r="AP1255" s="212">
        <v>0</v>
      </c>
      <c r="AQ1255" s="212"/>
      <c r="AR1255" s="212"/>
      <c r="AS1255" s="227">
        <v>0</v>
      </c>
      <c r="AT1255" s="227">
        <v>0</v>
      </c>
      <c r="AU1255" s="227">
        <v>0</v>
      </c>
      <c r="AV1255" s="227">
        <v>0</v>
      </c>
      <c r="AW1255" s="227"/>
      <c r="AX1255" s="227"/>
      <c r="AY1255">
        <f>A1255+1999</f>
        <v>2015</v>
      </c>
      <c r="AZ1255" t="str">
        <f>VLOOKUP(B1255,$BF$2:$BJ$75,4)</f>
        <v>Coast TFLs</v>
      </c>
      <c r="BA1255" t="str">
        <f>VLOOKUP(B1255,$BF$2:$BK$75,2)</f>
        <v>CoastTFLs</v>
      </c>
      <c r="BB1255" t="str">
        <f>VLOOKUP(B1255,$BF$2:$BK$75,3)</f>
        <v>Coast TFLs</v>
      </c>
      <c r="BC1255">
        <f>IF(B1255&lt;40,B1255,IF(VLOOKUP(B1255,$BF$2:$BO$75,10,FALSE)="I",40,41))</f>
        <v>41</v>
      </c>
    </row>
    <row r="1256" spans="1:55" ht="15" x14ac:dyDescent="0.25">
      <c r="A1256">
        <v>16</v>
      </c>
      <c r="B1256">
        <v>41</v>
      </c>
      <c r="E1256">
        <v>0</v>
      </c>
      <c r="F1256">
        <v>0</v>
      </c>
      <c r="I1256">
        <v>0</v>
      </c>
      <c r="J1256">
        <v>0</v>
      </c>
      <c r="M1256">
        <v>0</v>
      </c>
      <c r="N1256">
        <v>0</v>
      </c>
      <c r="Q1256">
        <v>0</v>
      </c>
      <c r="R1256">
        <v>48</v>
      </c>
      <c r="U1256">
        <v>3728</v>
      </c>
      <c r="V1256">
        <v>3728</v>
      </c>
      <c r="Y1256">
        <v>0</v>
      </c>
      <c r="Z1256">
        <v>0</v>
      </c>
      <c r="AC1256">
        <v>0</v>
      </c>
      <c r="AD1256">
        <v>0</v>
      </c>
      <c r="AG1256">
        <v>0</v>
      </c>
      <c r="AH1256">
        <v>0</v>
      </c>
      <c r="AK1256" s="151">
        <v>0</v>
      </c>
      <c r="AL1256" s="151">
        <v>0</v>
      </c>
      <c r="AM1256" s="151"/>
      <c r="AN1256" s="151"/>
      <c r="AO1256" s="212">
        <v>0</v>
      </c>
      <c r="AP1256" s="212">
        <v>0</v>
      </c>
      <c r="AQ1256" s="212"/>
      <c r="AR1256" s="212"/>
      <c r="AS1256" s="227">
        <v>0</v>
      </c>
      <c r="AT1256" s="227">
        <v>0</v>
      </c>
      <c r="AU1256" s="227">
        <v>0</v>
      </c>
      <c r="AV1256" s="227">
        <v>0</v>
      </c>
      <c r="AW1256" s="227"/>
      <c r="AX1256" s="227"/>
      <c r="AY1256">
        <f>A1256+1999</f>
        <v>2015</v>
      </c>
      <c r="AZ1256" t="str">
        <f>VLOOKUP(B1256,$BF$2:$BJ$75,4)</f>
        <v>Coast TFLs</v>
      </c>
      <c r="BA1256" t="str">
        <f>VLOOKUP(B1256,$BF$2:$BK$75,2)</f>
        <v>CoastTFLs</v>
      </c>
      <c r="BB1256" t="str">
        <f>VLOOKUP(B1256,$BF$2:$BK$75,3)</f>
        <v>Coast TFLs</v>
      </c>
      <c r="BC1256">
        <f>IF(B1256&lt;40,B1256,IF(VLOOKUP(B1256,$BF$2:$BO$75,10,FALSE)="I",40,41))</f>
        <v>41</v>
      </c>
    </row>
    <row r="1257" spans="1:55" ht="15" x14ac:dyDescent="0.25">
      <c r="A1257">
        <v>16</v>
      </c>
      <c r="B1257">
        <v>41</v>
      </c>
      <c r="E1257">
        <v>0</v>
      </c>
      <c r="F1257">
        <v>0</v>
      </c>
      <c r="I1257">
        <v>0</v>
      </c>
      <c r="J1257">
        <v>0</v>
      </c>
      <c r="M1257">
        <v>0</v>
      </c>
      <c r="N1257">
        <v>0</v>
      </c>
      <c r="Q1257">
        <v>0</v>
      </c>
      <c r="R1257">
        <v>0</v>
      </c>
      <c r="U1257">
        <v>0</v>
      </c>
      <c r="V1257">
        <v>0</v>
      </c>
      <c r="Y1257">
        <v>0</v>
      </c>
      <c r="Z1257">
        <v>0</v>
      </c>
      <c r="AC1257">
        <v>0</v>
      </c>
      <c r="AD1257">
        <v>0</v>
      </c>
      <c r="AG1257">
        <v>0</v>
      </c>
      <c r="AH1257">
        <v>0</v>
      </c>
      <c r="AK1257" s="151">
        <v>0</v>
      </c>
      <c r="AL1257" s="151">
        <v>0</v>
      </c>
      <c r="AM1257" s="151"/>
      <c r="AN1257" s="151"/>
      <c r="AO1257" s="212">
        <v>0</v>
      </c>
      <c r="AP1257" s="212">
        <v>0</v>
      </c>
      <c r="AQ1257" s="212"/>
      <c r="AR1257" s="212"/>
      <c r="AS1257" s="227">
        <v>0</v>
      </c>
      <c r="AT1257" s="227">
        <v>0</v>
      </c>
      <c r="AU1257" s="227">
        <v>0</v>
      </c>
      <c r="AV1257" s="227">
        <v>0</v>
      </c>
      <c r="AW1257" s="227"/>
      <c r="AX1257" s="227"/>
      <c r="AY1257">
        <f>A1257+1999</f>
        <v>2015</v>
      </c>
      <c r="AZ1257" t="str">
        <f>VLOOKUP(B1257,$BF$2:$BJ$75,4)</f>
        <v>Coast TFLs</v>
      </c>
      <c r="BA1257" t="str">
        <f>VLOOKUP(B1257,$BF$2:$BK$75,2)</f>
        <v>CoastTFLs</v>
      </c>
      <c r="BB1257" t="str">
        <f>VLOOKUP(B1257,$BF$2:$BK$75,3)</f>
        <v>Coast TFLs</v>
      </c>
      <c r="BC1257">
        <f>IF(B1257&lt;40,B1257,IF(VLOOKUP(B1257,$BF$2:$BO$75,10,FALSE)="I",40,41))</f>
        <v>41</v>
      </c>
    </row>
    <row r="1258" spans="1:55" ht="15" x14ac:dyDescent="0.25">
      <c r="A1258">
        <v>16</v>
      </c>
      <c r="B1258">
        <v>41</v>
      </c>
      <c r="E1258">
        <v>0</v>
      </c>
      <c r="F1258">
        <v>0</v>
      </c>
      <c r="I1258">
        <v>0</v>
      </c>
      <c r="J1258">
        <v>0</v>
      </c>
      <c r="M1258">
        <v>0</v>
      </c>
      <c r="N1258">
        <v>0</v>
      </c>
      <c r="Q1258">
        <v>0</v>
      </c>
      <c r="R1258">
        <v>0</v>
      </c>
      <c r="U1258">
        <v>0</v>
      </c>
      <c r="V1258">
        <v>0</v>
      </c>
      <c r="Y1258">
        <v>0</v>
      </c>
      <c r="Z1258">
        <v>0</v>
      </c>
      <c r="AC1258">
        <v>0</v>
      </c>
      <c r="AD1258">
        <v>0</v>
      </c>
      <c r="AG1258">
        <v>0</v>
      </c>
      <c r="AH1258">
        <v>0</v>
      </c>
      <c r="AK1258" s="151">
        <v>0</v>
      </c>
      <c r="AL1258" s="151">
        <v>0</v>
      </c>
      <c r="AM1258" s="151"/>
      <c r="AN1258" s="151"/>
      <c r="AO1258" s="212">
        <v>0</v>
      </c>
      <c r="AP1258" s="212">
        <v>0</v>
      </c>
      <c r="AQ1258" s="212"/>
      <c r="AR1258" s="212"/>
      <c r="AS1258" s="227">
        <v>0</v>
      </c>
      <c r="AT1258" s="227">
        <v>0</v>
      </c>
      <c r="AU1258" s="227">
        <v>0</v>
      </c>
      <c r="AV1258" s="227">
        <v>0</v>
      </c>
      <c r="AW1258" s="227"/>
      <c r="AX1258" s="227"/>
      <c r="AY1258">
        <f>A1258+1999</f>
        <v>2015</v>
      </c>
      <c r="AZ1258" t="str">
        <f>VLOOKUP(B1258,$BF$2:$BJ$75,4)</f>
        <v>Coast TFLs</v>
      </c>
      <c r="BA1258" t="str">
        <f>VLOOKUP(B1258,$BF$2:$BK$75,2)</f>
        <v>CoastTFLs</v>
      </c>
      <c r="BB1258" t="str">
        <f>VLOOKUP(B1258,$BF$2:$BK$75,3)</f>
        <v>Coast TFLs</v>
      </c>
      <c r="BC1258">
        <f>IF(B1258&lt;40,B1258,IF(VLOOKUP(B1258,$BF$2:$BO$75,10,FALSE)="I",40,41))</f>
        <v>41</v>
      </c>
    </row>
    <row r="1259" spans="1:55" ht="15" x14ac:dyDescent="0.25">
      <c r="A1259">
        <v>16</v>
      </c>
      <c r="B1259">
        <v>41</v>
      </c>
      <c r="E1259">
        <v>0</v>
      </c>
      <c r="F1259">
        <v>0</v>
      </c>
      <c r="I1259">
        <v>0</v>
      </c>
      <c r="J1259">
        <v>0</v>
      </c>
      <c r="M1259">
        <v>0</v>
      </c>
      <c r="N1259">
        <v>0</v>
      </c>
      <c r="Q1259">
        <v>0</v>
      </c>
      <c r="R1259">
        <v>0</v>
      </c>
      <c r="U1259">
        <v>0</v>
      </c>
      <c r="V1259">
        <v>0</v>
      </c>
      <c r="Y1259">
        <v>0</v>
      </c>
      <c r="Z1259">
        <v>0</v>
      </c>
      <c r="AC1259">
        <v>0</v>
      </c>
      <c r="AD1259">
        <v>0</v>
      </c>
      <c r="AG1259">
        <v>0</v>
      </c>
      <c r="AH1259">
        <v>0</v>
      </c>
      <c r="AK1259" s="151">
        <v>0</v>
      </c>
      <c r="AL1259" s="151">
        <v>0</v>
      </c>
      <c r="AM1259" s="151"/>
      <c r="AN1259" s="151"/>
      <c r="AO1259" s="212">
        <v>0</v>
      </c>
      <c r="AP1259" s="212">
        <v>0</v>
      </c>
      <c r="AQ1259" s="212"/>
      <c r="AR1259" s="212"/>
      <c r="AS1259" s="227">
        <v>0</v>
      </c>
      <c r="AT1259" s="227">
        <v>0</v>
      </c>
      <c r="AU1259" s="227">
        <v>0</v>
      </c>
      <c r="AV1259" s="227">
        <v>0</v>
      </c>
      <c r="AW1259" s="227"/>
      <c r="AX1259" s="227"/>
      <c r="AY1259">
        <f>A1259+1999</f>
        <v>2015</v>
      </c>
      <c r="AZ1259" t="str">
        <f>VLOOKUP(B1259,$BF$2:$BJ$75,4)</f>
        <v>Coast TFLs</v>
      </c>
      <c r="BA1259" t="str">
        <f>VLOOKUP(B1259,$BF$2:$BK$75,2)</f>
        <v>CoastTFLs</v>
      </c>
      <c r="BB1259" t="str">
        <f>VLOOKUP(B1259,$BF$2:$BK$75,3)</f>
        <v>Coast TFLs</v>
      </c>
      <c r="BC1259">
        <f>IF(B1259&lt;40,B1259,IF(VLOOKUP(B1259,$BF$2:$BO$75,10,FALSE)="I",40,41))</f>
        <v>41</v>
      </c>
    </row>
    <row r="1260" spans="1:55" ht="15" x14ac:dyDescent="0.25">
      <c r="A1260">
        <v>17</v>
      </c>
      <c r="B1260">
        <v>1</v>
      </c>
      <c r="E1260">
        <v>1036544</v>
      </c>
      <c r="F1260">
        <v>53729744</v>
      </c>
      <c r="I1260">
        <v>44576</v>
      </c>
      <c r="J1260">
        <v>47124960</v>
      </c>
      <c r="M1260">
        <v>65440</v>
      </c>
      <c r="N1260">
        <v>46161840</v>
      </c>
      <c r="Q1260">
        <v>106880</v>
      </c>
      <c r="R1260">
        <v>45311872</v>
      </c>
      <c r="U1260">
        <v>118752</v>
      </c>
      <c r="V1260">
        <v>43859664</v>
      </c>
      <c r="Y1260">
        <v>181824</v>
      </c>
      <c r="Z1260">
        <v>42474288</v>
      </c>
      <c r="AC1260">
        <v>24656</v>
      </c>
      <c r="AD1260">
        <v>41737664</v>
      </c>
      <c r="AG1260">
        <v>7456</v>
      </c>
      <c r="AH1260">
        <v>41549520</v>
      </c>
      <c r="AK1260" s="151">
        <v>2944</v>
      </c>
      <c r="AL1260" s="151">
        <v>41488752</v>
      </c>
      <c r="AM1260" s="151"/>
      <c r="AN1260" s="151"/>
      <c r="AO1260" s="212">
        <v>1040</v>
      </c>
      <c r="AP1260" s="212">
        <v>41485072</v>
      </c>
      <c r="AQ1260" s="212"/>
      <c r="AR1260" s="212"/>
      <c r="AS1260" s="227">
        <v>1280</v>
      </c>
      <c r="AT1260" s="227">
        <v>41444320</v>
      </c>
      <c r="AU1260" s="227"/>
      <c r="AV1260" s="227"/>
      <c r="AW1260" s="227">
        <v>480</v>
      </c>
      <c r="AX1260" s="227">
        <v>41594768</v>
      </c>
      <c r="AY1260">
        <f>A1260+1999</f>
        <v>2016</v>
      </c>
      <c r="AZ1260" t="str">
        <f>VLOOKUP(B1260,$BF$2:$BJ$75,4)</f>
        <v>Pine Units</v>
      </c>
      <c r="BA1260" t="str">
        <f>VLOOKUP(B1260,$BF$2:$BK$75,2)</f>
        <v>100MileHouse</v>
      </c>
      <c r="BB1260" t="str">
        <f>VLOOKUP(B1260,$BF$2:$BK$75,3)</f>
        <v>100 Mile House TSA</v>
      </c>
      <c r="BC1260">
        <f>IF(B1260&lt;40,B1260,IF(VLOOKUP(B1260,$BF$2:$BO$75,10,FALSE)="I",40,41))</f>
        <v>1</v>
      </c>
    </row>
    <row r="1261" spans="1:55" ht="15" x14ac:dyDescent="0.25">
      <c r="A1261">
        <v>17</v>
      </c>
      <c r="B1261">
        <v>2</v>
      </c>
      <c r="E1261">
        <v>191328</v>
      </c>
      <c r="F1261">
        <v>6670304</v>
      </c>
      <c r="I1261">
        <v>27888</v>
      </c>
      <c r="J1261">
        <v>6921232</v>
      </c>
      <c r="M1261">
        <v>44128</v>
      </c>
      <c r="N1261">
        <v>6412848</v>
      </c>
      <c r="Q1261">
        <v>104048</v>
      </c>
      <c r="R1261">
        <v>6036416</v>
      </c>
      <c r="U1261">
        <v>168320</v>
      </c>
      <c r="V1261">
        <v>5615952</v>
      </c>
      <c r="Y1261">
        <v>234880</v>
      </c>
      <c r="Z1261">
        <v>5218400</v>
      </c>
      <c r="AC1261">
        <v>159328</v>
      </c>
      <c r="AD1261">
        <v>3278256</v>
      </c>
      <c r="AG1261">
        <v>112464</v>
      </c>
      <c r="AH1261">
        <v>2756608</v>
      </c>
      <c r="AK1261" s="151">
        <v>65392</v>
      </c>
      <c r="AL1261" s="151">
        <v>2574160</v>
      </c>
      <c r="AM1261" s="151"/>
      <c r="AN1261" s="151"/>
      <c r="AO1261" s="212">
        <v>42528</v>
      </c>
      <c r="AP1261" s="212">
        <v>2514656</v>
      </c>
      <c r="AQ1261" s="212"/>
      <c r="AR1261" s="212"/>
      <c r="AS1261" s="227">
        <v>30832</v>
      </c>
      <c r="AT1261" s="227">
        <v>2466176</v>
      </c>
      <c r="AU1261" s="227"/>
      <c r="AV1261" s="227"/>
      <c r="AW1261" s="227">
        <v>12464</v>
      </c>
      <c r="AX1261" s="227">
        <v>2433920</v>
      </c>
      <c r="AY1261">
        <f>A1261+1999</f>
        <v>2016</v>
      </c>
      <c r="AZ1261" t="str">
        <f>VLOOKUP(B1261,$BF$2:$BJ$75,4)</f>
        <v>Pine Units</v>
      </c>
      <c r="BA1261" t="str">
        <f>VLOOKUP(B1261,$BF$2:$BK$75,2)</f>
        <v>Arrow</v>
      </c>
      <c r="BB1261" t="str">
        <f>VLOOKUP(B1261,$BF$2:$BK$75,3)</f>
        <v>Arrow TSA</v>
      </c>
      <c r="BC1261">
        <f>IF(B1261&lt;40,B1261,IF(VLOOKUP(B1261,$BF$2:$BO$75,10,FALSE)="I",40,41))</f>
        <v>2</v>
      </c>
    </row>
    <row r="1262" spans="1:55" ht="15" x14ac:dyDescent="0.25">
      <c r="A1262">
        <v>17</v>
      </c>
      <c r="B1262">
        <v>3</v>
      </c>
      <c r="E1262">
        <v>0</v>
      </c>
      <c r="F1262">
        <v>0</v>
      </c>
      <c r="I1262">
        <v>0</v>
      </c>
      <c r="J1262">
        <v>0</v>
      </c>
      <c r="M1262">
        <v>0</v>
      </c>
      <c r="N1262">
        <v>0</v>
      </c>
      <c r="Q1262">
        <v>0</v>
      </c>
      <c r="R1262">
        <v>0</v>
      </c>
      <c r="U1262">
        <v>0</v>
      </c>
      <c r="V1262">
        <v>0</v>
      </c>
      <c r="Y1262">
        <v>0</v>
      </c>
      <c r="Z1262">
        <v>0</v>
      </c>
      <c r="AC1262">
        <v>0</v>
      </c>
      <c r="AD1262">
        <v>0</v>
      </c>
      <c r="AG1262">
        <v>0</v>
      </c>
      <c r="AH1262">
        <v>0</v>
      </c>
      <c r="AK1262" s="151">
        <v>0</v>
      </c>
      <c r="AL1262" s="151">
        <v>0</v>
      </c>
      <c r="AM1262" s="151"/>
      <c r="AN1262" s="151"/>
      <c r="AO1262" s="212">
        <v>0</v>
      </c>
      <c r="AP1262" s="212">
        <v>0</v>
      </c>
      <c r="AQ1262" s="212"/>
      <c r="AR1262" s="212"/>
      <c r="AS1262" s="227">
        <v>0</v>
      </c>
      <c r="AT1262" s="227">
        <v>0</v>
      </c>
      <c r="AU1262" s="227"/>
      <c r="AV1262" s="227"/>
      <c r="AW1262" s="227">
        <v>0</v>
      </c>
      <c r="AX1262" s="227">
        <v>0</v>
      </c>
      <c r="AY1262">
        <f>A1262+1999</f>
        <v>2016</v>
      </c>
      <c r="AZ1262" t="str">
        <f>VLOOKUP(B1262,$BF$2:$BJ$75,4)</f>
        <v>Non-pine Units</v>
      </c>
      <c r="BA1262" t="str">
        <f>VLOOKUP(B1262,$BF$2:$BK$75,2)</f>
        <v>Arrowsmith</v>
      </c>
      <c r="BB1262" t="str">
        <f>VLOOKUP(B1262,$BF$2:$BK$75,3)</f>
        <v>Arrowsmith TSA</v>
      </c>
      <c r="BC1262">
        <f>IF(B1262&lt;40,B1262,IF(VLOOKUP(B1262,$BF$2:$BO$75,10,FALSE)="I",40,41))</f>
        <v>3</v>
      </c>
    </row>
    <row r="1263" spans="1:55" ht="15" x14ac:dyDescent="0.25">
      <c r="A1263">
        <v>17</v>
      </c>
      <c r="B1263">
        <v>4</v>
      </c>
      <c r="E1263">
        <v>571408</v>
      </c>
      <c r="F1263">
        <v>11272080</v>
      </c>
      <c r="I1263">
        <v>67968</v>
      </c>
      <c r="J1263">
        <v>11860224</v>
      </c>
      <c r="M1263">
        <v>207616</v>
      </c>
      <c r="N1263">
        <v>10882720</v>
      </c>
      <c r="Q1263">
        <v>346576</v>
      </c>
      <c r="R1263">
        <v>10270192</v>
      </c>
      <c r="U1263">
        <v>537280</v>
      </c>
      <c r="V1263">
        <v>9140576</v>
      </c>
      <c r="Y1263">
        <v>797296</v>
      </c>
      <c r="Z1263">
        <v>8421232</v>
      </c>
      <c r="AC1263">
        <v>504112</v>
      </c>
      <c r="AD1263">
        <v>2440048</v>
      </c>
      <c r="AG1263">
        <v>192848</v>
      </c>
      <c r="AH1263">
        <v>1519312</v>
      </c>
      <c r="AK1263" s="151">
        <v>168096</v>
      </c>
      <c r="AL1263" s="151">
        <v>1471152</v>
      </c>
      <c r="AM1263" s="151"/>
      <c r="AN1263" s="151"/>
      <c r="AO1263" s="212">
        <v>125184</v>
      </c>
      <c r="AP1263" s="212">
        <v>1414832</v>
      </c>
      <c r="AQ1263" s="212"/>
      <c r="AR1263" s="212"/>
      <c r="AS1263" s="227">
        <v>134928</v>
      </c>
      <c r="AT1263" s="227">
        <v>1444144</v>
      </c>
      <c r="AU1263" s="227"/>
      <c r="AV1263" s="227"/>
      <c r="AW1263" s="227">
        <v>77328</v>
      </c>
      <c r="AX1263" s="227">
        <v>1336608</v>
      </c>
      <c r="AY1263">
        <f>A1263+1999</f>
        <v>2016</v>
      </c>
      <c r="AZ1263" t="str">
        <f>VLOOKUP(B1263,$BF$2:$BJ$75,4)</f>
        <v>Pine Units</v>
      </c>
      <c r="BA1263" t="str">
        <f>VLOOKUP(B1263,$BF$2:$BK$75,2)</f>
        <v>Boundary</v>
      </c>
      <c r="BB1263" t="str">
        <f>VLOOKUP(B1263,$BF$2:$BK$75,3)</f>
        <v>Boundary TSA</v>
      </c>
      <c r="BC1263">
        <f>IF(B1263&lt;40,B1263,IF(VLOOKUP(B1263,$BF$2:$BO$75,10,FALSE)="I",40,41))</f>
        <v>4</v>
      </c>
    </row>
    <row r="1264" spans="1:55" ht="15" x14ac:dyDescent="0.25">
      <c r="A1264">
        <v>17</v>
      </c>
      <c r="B1264">
        <v>5</v>
      </c>
      <c r="E1264">
        <v>515504</v>
      </c>
      <c r="F1264">
        <v>10329888</v>
      </c>
      <c r="I1264">
        <v>45280</v>
      </c>
      <c r="J1264">
        <v>11010288</v>
      </c>
      <c r="M1264">
        <v>91984</v>
      </c>
      <c r="N1264">
        <v>10690032</v>
      </c>
      <c r="Q1264">
        <v>151312</v>
      </c>
      <c r="R1264">
        <v>10304224</v>
      </c>
      <c r="U1264">
        <v>260768</v>
      </c>
      <c r="V1264">
        <v>9614096</v>
      </c>
      <c r="Y1264">
        <v>267664</v>
      </c>
      <c r="Z1264">
        <v>9308944</v>
      </c>
      <c r="AC1264">
        <v>262336</v>
      </c>
      <c r="AD1264">
        <v>8473520</v>
      </c>
      <c r="AG1264">
        <v>234640</v>
      </c>
      <c r="AH1264">
        <v>7874864</v>
      </c>
      <c r="AK1264" s="151">
        <v>271152</v>
      </c>
      <c r="AL1264" s="151">
        <v>6958112</v>
      </c>
      <c r="AM1264" s="151"/>
      <c r="AN1264" s="151"/>
      <c r="AO1264" s="212">
        <v>173088</v>
      </c>
      <c r="AP1264" s="212">
        <v>5572832</v>
      </c>
      <c r="AQ1264" s="212"/>
      <c r="AR1264" s="212"/>
      <c r="AS1264" s="227">
        <v>34208</v>
      </c>
      <c r="AT1264" s="227">
        <v>5037536</v>
      </c>
      <c r="AU1264" s="227"/>
      <c r="AV1264" s="227"/>
      <c r="AW1264" s="227">
        <v>23360</v>
      </c>
      <c r="AX1264" s="227">
        <v>5037824</v>
      </c>
      <c r="AY1264">
        <f>A1264+1999</f>
        <v>2016</v>
      </c>
      <c r="AZ1264" t="str">
        <f>VLOOKUP(B1264,$BF$2:$BJ$75,4)</f>
        <v>Pine Units</v>
      </c>
      <c r="BA1264" t="str">
        <f>VLOOKUP(B1264,$BF$2:$BK$75,2)</f>
        <v>Bulkley</v>
      </c>
      <c r="BB1264" t="str">
        <f>VLOOKUP(B1264,$BF$2:$BK$75,3)</f>
        <v>Bulkley TSA</v>
      </c>
      <c r="BC1264">
        <f>IF(B1264&lt;40,B1264,IF(VLOOKUP(B1264,$BF$2:$BO$75,10,FALSE)="I",40,41))</f>
        <v>5</v>
      </c>
    </row>
    <row r="1265" spans="1:55" ht="15" x14ac:dyDescent="0.25">
      <c r="A1265">
        <v>17</v>
      </c>
      <c r="B1265">
        <v>6</v>
      </c>
      <c r="E1265">
        <v>87728</v>
      </c>
      <c r="F1265">
        <v>708048</v>
      </c>
      <c r="I1265">
        <v>0</v>
      </c>
      <c r="J1265">
        <v>352</v>
      </c>
      <c r="M1265">
        <v>0</v>
      </c>
      <c r="N1265">
        <v>352</v>
      </c>
      <c r="Q1265">
        <v>0</v>
      </c>
      <c r="R1265">
        <v>352</v>
      </c>
      <c r="U1265">
        <v>0</v>
      </c>
      <c r="V1265">
        <v>352</v>
      </c>
      <c r="Y1265">
        <v>1584</v>
      </c>
      <c r="Z1265">
        <v>17248</v>
      </c>
      <c r="AC1265">
        <v>40864</v>
      </c>
      <c r="AD1265">
        <v>75200</v>
      </c>
      <c r="AG1265">
        <v>43568</v>
      </c>
      <c r="AH1265">
        <v>74928</v>
      </c>
      <c r="AK1265" s="151">
        <v>188736</v>
      </c>
      <c r="AL1265" s="151">
        <v>259280</v>
      </c>
      <c r="AM1265" s="151"/>
      <c r="AN1265" s="151"/>
      <c r="AO1265" s="212">
        <v>58128</v>
      </c>
      <c r="AP1265" s="212">
        <v>89280</v>
      </c>
      <c r="AQ1265" s="212"/>
      <c r="AR1265" s="212"/>
      <c r="AS1265" s="227">
        <v>4528</v>
      </c>
      <c r="AT1265" s="227">
        <v>13136</v>
      </c>
      <c r="AU1265" s="227"/>
      <c r="AV1265" s="227"/>
      <c r="AW1265" s="227">
        <v>928</v>
      </c>
      <c r="AX1265" s="227">
        <v>6560</v>
      </c>
      <c r="AY1265">
        <f>A1265+1999</f>
        <v>2016</v>
      </c>
      <c r="AZ1265" t="str">
        <f>VLOOKUP(B1265,$BF$2:$BJ$75,4)</f>
        <v>Non-pine Units</v>
      </c>
      <c r="BA1265" t="str">
        <f>VLOOKUP(B1265,$BF$2:$BK$75,2)</f>
        <v>Cassiar</v>
      </c>
      <c r="BB1265" t="str">
        <f>VLOOKUP(B1265,$BF$2:$BK$75,3)</f>
        <v>Cassiar TSA</v>
      </c>
      <c r="BC1265">
        <f>IF(B1265&lt;40,B1265,IF(VLOOKUP(B1265,$BF$2:$BO$75,10,FALSE)="I",40,41))</f>
        <v>6</v>
      </c>
    </row>
    <row r="1266" spans="1:55" ht="15" x14ac:dyDescent="0.25">
      <c r="A1266">
        <v>17</v>
      </c>
      <c r="B1266">
        <v>7</v>
      </c>
      <c r="E1266">
        <v>55120</v>
      </c>
      <c r="F1266">
        <v>331568</v>
      </c>
      <c r="I1266">
        <v>44752</v>
      </c>
      <c r="J1266">
        <v>407264</v>
      </c>
      <c r="M1266">
        <v>53616</v>
      </c>
      <c r="N1266">
        <v>327600</v>
      </c>
      <c r="Q1266">
        <v>52368</v>
      </c>
      <c r="R1266">
        <v>262640</v>
      </c>
      <c r="U1266">
        <v>58512</v>
      </c>
      <c r="V1266">
        <v>256992</v>
      </c>
      <c r="Y1266">
        <v>55840</v>
      </c>
      <c r="Z1266">
        <v>220336</v>
      </c>
      <c r="AC1266">
        <v>15360</v>
      </c>
      <c r="AD1266">
        <v>45872</v>
      </c>
      <c r="AG1266">
        <v>13760</v>
      </c>
      <c r="AH1266">
        <v>52384</v>
      </c>
      <c r="AK1266" s="151">
        <v>5040</v>
      </c>
      <c r="AL1266" s="151">
        <v>11952</v>
      </c>
      <c r="AM1266" s="151"/>
      <c r="AN1266" s="151"/>
      <c r="AO1266" s="212">
        <v>2304</v>
      </c>
      <c r="AP1266" s="212">
        <v>6336</v>
      </c>
      <c r="AQ1266" s="212"/>
      <c r="AR1266" s="212"/>
      <c r="AS1266" s="227">
        <v>160</v>
      </c>
      <c r="AT1266" s="227">
        <v>2944</v>
      </c>
      <c r="AU1266" s="227"/>
      <c r="AV1266" s="227"/>
      <c r="AW1266" s="227">
        <v>0</v>
      </c>
      <c r="AX1266" s="227">
        <v>4656</v>
      </c>
      <c r="AY1266">
        <f>A1266+1999</f>
        <v>2016</v>
      </c>
      <c r="AZ1266" t="str">
        <f>VLOOKUP(B1266,$BF$2:$BJ$75,4)</f>
        <v>Non-pine Units</v>
      </c>
      <c r="BA1266" t="str">
        <f>VLOOKUP(B1266,$BF$2:$BK$75,2)</f>
        <v>Cranberry</v>
      </c>
      <c r="BB1266" t="str">
        <f>VLOOKUP(B1266,$BF$2:$BK$75,3)</f>
        <v>Cranberry TSA</v>
      </c>
      <c r="BC1266">
        <f>IF(B1266&lt;40,B1266,IF(VLOOKUP(B1266,$BF$2:$BO$75,10,FALSE)="I",40,41))</f>
        <v>7</v>
      </c>
    </row>
    <row r="1267" spans="1:55" ht="15" x14ac:dyDescent="0.25">
      <c r="A1267">
        <v>17</v>
      </c>
      <c r="B1267">
        <v>8</v>
      </c>
      <c r="E1267">
        <v>1013120</v>
      </c>
      <c r="F1267">
        <v>23521312</v>
      </c>
      <c r="I1267">
        <v>197072</v>
      </c>
      <c r="J1267">
        <v>23002960</v>
      </c>
      <c r="M1267">
        <v>600880</v>
      </c>
      <c r="N1267">
        <v>21366960</v>
      </c>
      <c r="Q1267">
        <v>1039680</v>
      </c>
      <c r="R1267">
        <v>19632864</v>
      </c>
      <c r="U1267">
        <v>1330816</v>
      </c>
      <c r="V1267">
        <v>17001712</v>
      </c>
      <c r="Y1267">
        <v>1613056</v>
      </c>
      <c r="Z1267">
        <v>14270768</v>
      </c>
      <c r="AC1267">
        <v>699904</v>
      </c>
      <c r="AD1267">
        <v>6751952</v>
      </c>
      <c r="AG1267">
        <v>326464</v>
      </c>
      <c r="AH1267">
        <v>4799920</v>
      </c>
      <c r="AK1267" s="151">
        <v>102304</v>
      </c>
      <c r="AL1267" s="151">
        <v>3995920</v>
      </c>
      <c r="AM1267" s="151"/>
      <c r="AN1267" s="151"/>
      <c r="AO1267" s="212">
        <v>44256</v>
      </c>
      <c r="AP1267" s="212">
        <v>3862160</v>
      </c>
      <c r="AQ1267" s="212"/>
      <c r="AR1267" s="212"/>
      <c r="AS1267" s="227">
        <v>28800</v>
      </c>
      <c r="AT1267" s="227">
        <v>3788096</v>
      </c>
      <c r="AU1267" s="227"/>
      <c r="AV1267" s="227"/>
      <c r="AW1267" s="227">
        <v>26496</v>
      </c>
      <c r="AX1267" s="227">
        <v>3804528</v>
      </c>
      <c r="AY1267">
        <f>A1267+1999</f>
        <v>2016</v>
      </c>
      <c r="AZ1267" t="str">
        <f>VLOOKUP(B1267,$BF$2:$BJ$75,4)</f>
        <v>Pine Units</v>
      </c>
      <c r="BA1267" t="str">
        <f>VLOOKUP(B1267,$BF$2:$BK$75,2)</f>
        <v>Cranbrook</v>
      </c>
      <c r="BB1267" t="str">
        <f>VLOOKUP(B1267,$BF$2:$BK$75,3)</f>
        <v>Cranbrook TSA</v>
      </c>
      <c r="BC1267">
        <f>IF(B1267&lt;40,B1267,IF(VLOOKUP(B1267,$BF$2:$BO$75,10,FALSE)="I",40,41))</f>
        <v>8</v>
      </c>
    </row>
    <row r="1268" spans="1:55" ht="15" x14ac:dyDescent="0.25">
      <c r="A1268">
        <v>17</v>
      </c>
      <c r="B1268">
        <v>9</v>
      </c>
      <c r="E1268">
        <v>543232</v>
      </c>
      <c r="F1268">
        <v>8336480</v>
      </c>
      <c r="I1268">
        <v>442176</v>
      </c>
      <c r="J1268">
        <v>25363504</v>
      </c>
      <c r="M1268">
        <v>812128</v>
      </c>
      <c r="N1268">
        <v>23985888</v>
      </c>
      <c r="Q1268">
        <v>243344</v>
      </c>
      <c r="R1268">
        <v>23904208</v>
      </c>
      <c r="U1268">
        <v>618640</v>
      </c>
      <c r="V1268">
        <v>21908400</v>
      </c>
      <c r="Y1268">
        <v>508576</v>
      </c>
      <c r="Z1268">
        <v>21522080</v>
      </c>
      <c r="AC1268">
        <v>413696</v>
      </c>
      <c r="AD1268">
        <v>20316528</v>
      </c>
      <c r="AG1268">
        <v>500160</v>
      </c>
      <c r="AH1268">
        <v>16420144</v>
      </c>
      <c r="AK1268" s="151">
        <v>244848</v>
      </c>
      <c r="AL1268" s="151">
        <v>14001920</v>
      </c>
      <c r="AM1268" s="151"/>
      <c r="AN1268" s="151"/>
      <c r="AO1268" s="212">
        <v>174192</v>
      </c>
      <c r="AP1268" s="212">
        <v>13458608</v>
      </c>
      <c r="AQ1268" s="212"/>
      <c r="AR1268" s="212"/>
      <c r="AS1268" s="227">
        <v>66288</v>
      </c>
      <c r="AT1268" s="227">
        <v>13153088</v>
      </c>
      <c r="AU1268" s="227"/>
      <c r="AV1268" s="227"/>
      <c r="AW1268" s="227">
        <v>76704</v>
      </c>
      <c r="AX1268" s="227">
        <v>13215200</v>
      </c>
      <c r="AY1268">
        <f>A1268+1999</f>
        <v>2016</v>
      </c>
      <c r="AZ1268" t="str">
        <f>VLOOKUP(B1268,$BF$2:$BJ$75,4)</f>
        <v>Pine Units</v>
      </c>
      <c r="BA1268" t="str">
        <f>VLOOKUP(B1268,$BF$2:$BK$75,2)</f>
        <v>DawsonCreek</v>
      </c>
      <c r="BB1268" t="str">
        <f>VLOOKUP(B1268,$BF$2:$BK$75,3)</f>
        <v>Dawson Creek TSA</v>
      </c>
      <c r="BC1268">
        <f>IF(B1268&lt;40,B1268,IF(VLOOKUP(B1268,$BF$2:$BO$75,10,FALSE)="I",40,41))</f>
        <v>9</v>
      </c>
    </row>
    <row r="1269" spans="1:55" ht="15" x14ac:dyDescent="0.25">
      <c r="A1269">
        <v>17</v>
      </c>
      <c r="B1269">
        <v>10</v>
      </c>
      <c r="E1269">
        <v>0</v>
      </c>
      <c r="F1269">
        <v>0</v>
      </c>
      <c r="I1269">
        <v>0</v>
      </c>
      <c r="J1269">
        <v>0</v>
      </c>
      <c r="M1269">
        <v>0</v>
      </c>
      <c r="N1269">
        <v>0</v>
      </c>
      <c r="Q1269">
        <v>0</v>
      </c>
      <c r="R1269">
        <v>0</v>
      </c>
      <c r="U1269">
        <v>0</v>
      </c>
      <c r="V1269">
        <v>0</v>
      </c>
      <c r="Y1269">
        <v>144</v>
      </c>
      <c r="Z1269">
        <v>8224</v>
      </c>
      <c r="AC1269">
        <v>7632</v>
      </c>
      <c r="AD1269">
        <v>57568</v>
      </c>
      <c r="AG1269">
        <v>165040</v>
      </c>
      <c r="AH1269">
        <v>646960</v>
      </c>
      <c r="AK1269" s="151">
        <v>549872</v>
      </c>
      <c r="AL1269" s="151">
        <v>1189664</v>
      </c>
      <c r="AM1269" s="151"/>
      <c r="AN1269" s="151"/>
      <c r="AO1269" s="212">
        <v>481936</v>
      </c>
      <c r="AP1269" s="212">
        <v>1340272</v>
      </c>
      <c r="AQ1269" s="212"/>
      <c r="AR1269" s="212"/>
      <c r="AS1269" s="227">
        <v>348384</v>
      </c>
      <c r="AT1269" s="227">
        <v>939632</v>
      </c>
      <c r="AU1269" s="227"/>
      <c r="AV1269" s="227"/>
      <c r="AW1269" s="227">
        <v>37088</v>
      </c>
      <c r="AX1269" s="227">
        <v>373888</v>
      </c>
      <c r="AY1269">
        <f>A1269+1999</f>
        <v>2016</v>
      </c>
      <c r="AZ1269" t="str">
        <f>VLOOKUP(B1269,$BF$2:$BJ$75,4)</f>
        <v>Non-pine Units</v>
      </c>
      <c r="BA1269" t="str">
        <f>VLOOKUP(B1269,$BF$2:$BK$75,2)</f>
        <v>FortNelson</v>
      </c>
      <c r="BB1269" t="str">
        <f>VLOOKUP(B1269,$BF$2:$BK$75,3)</f>
        <v>Fort Nelson TSA</v>
      </c>
      <c r="BC1269">
        <f>IF(B1269&lt;40,B1269,IF(VLOOKUP(B1269,$BF$2:$BO$75,10,FALSE)="I",40,41))</f>
        <v>10</v>
      </c>
    </row>
    <row r="1270" spans="1:55" ht="15" x14ac:dyDescent="0.25">
      <c r="A1270">
        <v>17</v>
      </c>
      <c r="B1270">
        <v>11</v>
      </c>
      <c r="E1270">
        <v>12768</v>
      </c>
      <c r="F1270">
        <v>180384</v>
      </c>
      <c r="I1270">
        <v>5088</v>
      </c>
      <c r="J1270">
        <v>480144</v>
      </c>
      <c r="M1270">
        <v>11152</v>
      </c>
      <c r="N1270">
        <v>456032</v>
      </c>
      <c r="Q1270">
        <v>10208</v>
      </c>
      <c r="R1270">
        <v>456864</v>
      </c>
      <c r="U1270">
        <v>8176</v>
      </c>
      <c r="V1270">
        <v>427824</v>
      </c>
      <c r="Y1270">
        <v>16768</v>
      </c>
      <c r="Z1270">
        <v>407408</v>
      </c>
      <c r="AC1270">
        <v>12560</v>
      </c>
      <c r="AD1270">
        <v>295056</v>
      </c>
      <c r="AG1270">
        <v>4416</v>
      </c>
      <c r="AH1270">
        <v>246880</v>
      </c>
      <c r="AK1270" s="151">
        <v>144</v>
      </c>
      <c r="AL1270" s="151">
        <v>223472</v>
      </c>
      <c r="AM1270" s="151"/>
      <c r="AN1270" s="151"/>
      <c r="AO1270" s="212">
        <v>336</v>
      </c>
      <c r="AP1270" s="212">
        <v>216064</v>
      </c>
      <c r="AQ1270" s="212"/>
      <c r="AR1270" s="212"/>
      <c r="AS1270" s="227">
        <v>64</v>
      </c>
      <c r="AT1270" s="227">
        <v>214704</v>
      </c>
      <c r="AU1270" s="227"/>
      <c r="AV1270" s="227"/>
      <c r="AW1270" s="227">
        <v>0</v>
      </c>
      <c r="AX1270" s="227">
        <v>217040</v>
      </c>
      <c r="AY1270">
        <f>A1270+1999</f>
        <v>2016</v>
      </c>
      <c r="AZ1270" t="str">
        <f>VLOOKUP(B1270,$BF$2:$BJ$75,4)</f>
        <v>Non-pine Units</v>
      </c>
      <c r="BA1270" t="str">
        <f>VLOOKUP(B1270,$BF$2:$BK$75,2)</f>
        <v>Fraser</v>
      </c>
      <c r="BB1270" t="str">
        <f>VLOOKUP(B1270,$BF$2:$BK$75,3)</f>
        <v>Fraser TSA</v>
      </c>
      <c r="BC1270">
        <f>IF(B1270&lt;40,B1270,IF(VLOOKUP(B1270,$BF$2:$BO$75,10,FALSE)="I",40,41))</f>
        <v>11</v>
      </c>
    </row>
    <row r="1271" spans="1:55" ht="15" x14ac:dyDescent="0.25">
      <c r="A1271">
        <v>17</v>
      </c>
      <c r="B1271">
        <v>12</v>
      </c>
      <c r="E1271">
        <v>2461216</v>
      </c>
      <c r="F1271">
        <v>95058720</v>
      </c>
      <c r="I1271">
        <v>144800</v>
      </c>
      <c r="J1271">
        <v>97661008</v>
      </c>
      <c r="M1271">
        <v>511968</v>
      </c>
      <c r="N1271">
        <v>90809072</v>
      </c>
      <c r="Q1271">
        <v>586080</v>
      </c>
      <c r="R1271">
        <v>89786528</v>
      </c>
      <c r="U1271">
        <v>1320992</v>
      </c>
      <c r="V1271">
        <v>79805968</v>
      </c>
      <c r="Y1271">
        <v>913808</v>
      </c>
      <c r="Z1271">
        <v>80178704</v>
      </c>
      <c r="AC1271">
        <v>378208</v>
      </c>
      <c r="AD1271">
        <v>79523520</v>
      </c>
      <c r="AG1271">
        <v>355008</v>
      </c>
      <c r="AH1271">
        <v>78482400</v>
      </c>
      <c r="AK1271" s="151">
        <v>443232</v>
      </c>
      <c r="AL1271" s="151">
        <v>75574512</v>
      </c>
      <c r="AM1271" s="151"/>
      <c r="AN1271" s="151"/>
      <c r="AO1271" s="212">
        <v>151824</v>
      </c>
      <c r="AP1271" s="212">
        <v>73692784</v>
      </c>
      <c r="AQ1271" s="212"/>
      <c r="AR1271" s="212"/>
      <c r="AS1271" s="227">
        <v>292400</v>
      </c>
      <c r="AT1271" s="227">
        <v>74050336</v>
      </c>
      <c r="AU1271" s="227"/>
      <c r="AV1271" s="227"/>
      <c r="AW1271" s="227">
        <v>78608</v>
      </c>
      <c r="AX1271" s="227">
        <v>73645456</v>
      </c>
      <c r="AY1271">
        <f>A1271+1999</f>
        <v>2016</v>
      </c>
      <c r="AZ1271" t="str">
        <f>VLOOKUP(B1271,$BF$2:$BJ$75,4)</f>
        <v>Pine Units</v>
      </c>
      <c r="BA1271" t="str">
        <f>VLOOKUP(B1271,$BF$2:$BK$75,2)</f>
        <v>FtStJames</v>
      </c>
      <c r="BB1271" t="str">
        <f>VLOOKUP(B1271,$BF$2:$BK$75,3)</f>
        <v>Ft. St. James Forest District</v>
      </c>
      <c r="BC1271">
        <f>IF(B1271&lt;40,B1271,IF(VLOOKUP(B1271,$BF$2:$BO$75,10,FALSE)="I",40,41))</f>
        <v>12</v>
      </c>
    </row>
    <row r="1272" spans="1:55" ht="15" x14ac:dyDescent="0.25">
      <c r="A1272">
        <v>17</v>
      </c>
      <c r="B1272">
        <v>13</v>
      </c>
      <c r="E1272">
        <v>183200</v>
      </c>
      <c r="F1272">
        <v>2171632</v>
      </c>
      <c r="I1272">
        <v>531248</v>
      </c>
      <c r="J1272">
        <v>13902800</v>
      </c>
      <c r="M1272">
        <v>922384</v>
      </c>
      <c r="N1272">
        <v>13223632</v>
      </c>
      <c r="Q1272">
        <v>1267312</v>
      </c>
      <c r="R1272">
        <v>18219376</v>
      </c>
      <c r="U1272">
        <v>1927104</v>
      </c>
      <c r="V1272">
        <v>21716512</v>
      </c>
      <c r="Y1272">
        <v>1461968</v>
      </c>
      <c r="Z1272">
        <v>25434272</v>
      </c>
      <c r="AC1272">
        <v>419024</v>
      </c>
      <c r="AD1272">
        <v>14890176</v>
      </c>
      <c r="AG1272">
        <v>691536</v>
      </c>
      <c r="AH1272">
        <v>17333312</v>
      </c>
      <c r="AK1272" s="151">
        <v>701216</v>
      </c>
      <c r="AL1272" s="151">
        <v>16804144</v>
      </c>
      <c r="AM1272" s="151"/>
      <c r="AN1272" s="151"/>
      <c r="AO1272" s="212">
        <v>807696</v>
      </c>
      <c r="AP1272" s="212">
        <v>18273232</v>
      </c>
      <c r="AQ1272" s="212"/>
      <c r="AR1272" s="212"/>
      <c r="AS1272" s="227">
        <v>620224</v>
      </c>
      <c r="AT1272" s="227">
        <v>16714880</v>
      </c>
      <c r="AU1272" s="227"/>
      <c r="AV1272" s="227"/>
      <c r="AW1272" s="227">
        <v>98352</v>
      </c>
      <c r="AX1272" s="227">
        <v>15750336</v>
      </c>
      <c r="AY1272">
        <f>A1272+1999</f>
        <v>2016</v>
      </c>
      <c r="AZ1272" t="str">
        <f>VLOOKUP(B1272,$BF$2:$BJ$75,4)</f>
        <v>Non-pine Units</v>
      </c>
      <c r="BA1272" t="str">
        <f>VLOOKUP(B1272,$BF$2:$BK$75,2)</f>
        <v>FtStJohn</v>
      </c>
      <c r="BB1272" t="str">
        <f>VLOOKUP(B1272,$BF$2:$BK$75,3)</f>
        <v>Ft. St. John TSA</v>
      </c>
      <c r="BC1272">
        <f>IF(B1272&lt;40,B1272,IF(VLOOKUP(B1272,$BF$2:$BO$75,10,FALSE)="I",40,41))</f>
        <v>13</v>
      </c>
    </row>
    <row r="1273" spans="1:55" ht="15" x14ac:dyDescent="0.25">
      <c r="A1273">
        <v>17</v>
      </c>
      <c r="B1273">
        <v>14</v>
      </c>
      <c r="E1273">
        <v>161680</v>
      </c>
      <c r="F1273">
        <v>3954368</v>
      </c>
      <c r="I1273">
        <v>20224</v>
      </c>
      <c r="J1273">
        <v>4076848</v>
      </c>
      <c r="M1273">
        <v>38800</v>
      </c>
      <c r="N1273">
        <v>3718016</v>
      </c>
      <c r="Q1273">
        <v>115984</v>
      </c>
      <c r="R1273">
        <v>3338512</v>
      </c>
      <c r="U1273">
        <v>145040</v>
      </c>
      <c r="V1273">
        <v>3052704</v>
      </c>
      <c r="Y1273">
        <v>233856</v>
      </c>
      <c r="Z1273">
        <v>2752048</v>
      </c>
      <c r="AC1273">
        <v>99040</v>
      </c>
      <c r="AD1273">
        <v>1514304</v>
      </c>
      <c r="AG1273">
        <v>42304</v>
      </c>
      <c r="AH1273">
        <v>1197168</v>
      </c>
      <c r="AK1273" s="151">
        <v>15776</v>
      </c>
      <c r="AL1273" s="151">
        <v>1152992</v>
      </c>
      <c r="AM1273" s="151"/>
      <c r="AN1273" s="151"/>
      <c r="AO1273" s="212">
        <v>17296</v>
      </c>
      <c r="AP1273" s="212">
        <v>1142176</v>
      </c>
      <c r="AQ1273" s="212"/>
      <c r="AR1273" s="212"/>
      <c r="AS1273" s="227">
        <v>15328</v>
      </c>
      <c r="AT1273" s="227">
        <v>1115456</v>
      </c>
      <c r="AU1273" s="227"/>
      <c r="AV1273" s="227"/>
      <c r="AW1273" s="227">
        <v>15680</v>
      </c>
      <c r="AX1273" s="227">
        <v>1124464</v>
      </c>
      <c r="AY1273">
        <f>A1273+1999</f>
        <v>2016</v>
      </c>
      <c r="AZ1273" t="str">
        <f>VLOOKUP(B1273,$BF$2:$BJ$75,4)</f>
        <v>Pine Units</v>
      </c>
      <c r="BA1273" t="str">
        <f>VLOOKUP(B1273,$BF$2:$BK$75,2)</f>
        <v>Golden</v>
      </c>
      <c r="BB1273" t="str">
        <f>VLOOKUP(B1273,$BF$2:$BK$75,3)</f>
        <v>Golden TSA</v>
      </c>
      <c r="BC1273">
        <f>IF(B1273&lt;40,B1273,IF(VLOOKUP(B1273,$BF$2:$BO$75,10,FALSE)="I",40,41))</f>
        <v>14</v>
      </c>
    </row>
    <row r="1274" spans="1:55" ht="15" x14ac:dyDescent="0.25">
      <c r="A1274">
        <v>17</v>
      </c>
      <c r="B1274">
        <v>15</v>
      </c>
      <c r="E1274">
        <v>350848</v>
      </c>
      <c r="F1274">
        <v>8752464</v>
      </c>
      <c r="I1274">
        <v>44832</v>
      </c>
      <c r="J1274">
        <v>8704688</v>
      </c>
      <c r="M1274">
        <v>117728</v>
      </c>
      <c r="N1274">
        <v>7905568</v>
      </c>
      <c r="Q1274">
        <v>168880</v>
      </c>
      <c r="R1274">
        <v>7287504</v>
      </c>
      <c r="U1274">
        <v>306880</v>
      </c>
      <c r="V1274">
        <v>6625984</v>
      </c>
      <c r="Y1274">
        <v>385568</v>
      </c>
      <c r="Z1274">
        <v>5706288</v>
      </c>
      <c r="AC1274">
        <v>359280</v>
      </c>
      <c r="AD1274">
        <v>3753072</v>
      </c>
      <c r="AG1274">
        <v>171040</v>
      </c>
      <c r="AH1274">
        <v>2602880</v>
      </c>
      <c r="AK1274" s="151">
        <v>92544</v>
      </c>
      <c r="AL1274" s="151">
        <v>2298528</v>
      </c>
      <c r="AM1274" s="151"/>
      <c r="AN1274" s="151"/>
      <c r="AO1274" s="212">
        <v>42096</v>
      </c>
      <c r="AP1274" s="212">
        <v>2086832</v>
      </c>
      <c r="AQ1274" s="212"/>
      <c r="AR1274" s="212"/>
      <c r="AS1274" s="227">
        <v>25408</v>
      </c>
      <c r="AT1274" s="227">
        <v>2072608</v>
      </c>
      <c r="AU1274" s="227"/>
      <c r="AV1274" s="227"/>
      <c r="AW1274" s="227">
        <v>18512</v>
      </c>
      <c r="AX1274" s="227">
        <v>2058256</v>
      </c>
      <c r="AY1274">
        <f>A1274+1999</f>
        <v>2016</v>
      </c>
      <c r="AZ1274" t="str">
        <f>VLOOKUP(B1274,$BF$2:$BJ$75,4)</f>
        <v>Pine Units</v>
      </c>
      <c r="BA1274" t="str">
        <f>VLOOKUP(B1274,$BF$2:$BK$75,2)</f>
        <v>Invermere</v>
      </c>
      <c r="BB1274" t="str">
        <f>VLOOKUP(B1274,$BF$2:$BK$75,3)</f>
        <v>Invermere TSA</v>
      </c>
      <c r="BC1274">
        <f>IF(B1274&lt;40,B1274,IF(VLOOKUP(B1274,$BF$2:$BO$75,10,FALSE)="I",40,41))</f>
        <v>15</v>
      </c>
    </row>
    <row r="1275" spans="1:55" ht="15" x14ac:dyDescent="0.25">
      <c r="A1275">
        <v>17</v>
      </c>
      <c r="B1275">
        <v>16</v>
      </c>
      <c r="E1275">
        <v>1984</v>
      </c>
      <c r="F1275">
        <v>21696</v>
      </c>
      <c r="I1275">
        <v>20240</v>
      </c>
      <c r="J1275">
        <v>102288</v>
      </c>
      <c r="M1275">
        <v>35600</v>
      </c>
      <c r="N1275">
        <v>150048</v>
      </c>
      <c r="Q1275">
        <v>21376</v>
      </c>
      <c r="R1275">
        <v>83088</v>
      </c>
      <c r="U1275">
        <v>25040</v>
      </c>
      <c r="V1275">
        <v>211216</v>
      </c>
      <c r="Y1275">
        <v>30400</v>
      </c>
      <c r="Z1275">
        <v>187296</v>
      </c>
      <c r="AC1275">
        <v>11984</v>
      </c>
      <c r="AD1275">
        <v>111808</v>
      </c>
      <c r="AG1275">
        <v>13936</v>
      </c>
      <c r="AH1275">
        <v>123312</v>
      </c>
      <c r="AK1275" s="151">
        <v>6560</v>
      </c>
      <c r="AL1275" s="151">
        <v>76720</v>
      </c>
      <c r="AM1275" s="151"/>
      <c r="AN1275" s="151"/>
      <c r="AO1275" s="212">
        <v>4160</v>
      </c>
      <c r="AP1275" s="212">
        <v>62752</v>
      </c>
      <c r="AQ1275" s="212"/>
      <c r="AR1275" s="212"/>
      <c r="AS1275" s="227">
        <v>1248</v>
      </c>
      <c r="AT1275" s="227">
        <v>54464</v>
      </c>
      <c r="AU1275" s="227"/>
      <c r="AV1275" s="227"/>
      <c r="AW1275" s="227">
        <v>48</v>
      </c>
      <c r="AX1275" s="227">
        <v>56272</v>
      </c>
      <c r="AY1275">
        <f>A1275+1999</f>
        <v>2016</v>
      </c>
      <c r="AZ1275" t="str">
        <f>VLOOKUP(B1275,$BF$2:$BJ$75,4)</f>
        <v>Non-pine Units</v>
      </c>
      <c r="BA1275" t="str">
        <f>VLOOKUP(B1275,$BF$2:$BK$75,2)</f>
        <v>Kalum</v>
      </c>
      <c r="BB1275" t="str">
        <f>VLOOKUP(B1275,$BF$2:$BK$75,3)</f>
        <v>Kalum TSA</v>
      </c>
      <c r="BC1275">
        <f>IF(B1275&lt;40,B1275,IF(VLOOKUP(B1275,$BF$2:$BO$75,10,FALSE)="I",40,41))</f>
        <v>16</v>
      </c>
    </row>
    <row r="1276" spans="1:55" ht="15" x14ac:dyDescent="0.25">
      <c r="A1276">
        <v>17</v>
      </c>
      <c r="B1276">
        <v>17</v>
      </c>
      <c r="E1276">
        <v>1469312</v>
      </c>
      <c r="F1276">
        <v>48760272</v>
      </c>
      <c r="I1276">
        <v>142512</v>
      </c>
      <c r="J1276">
        <v>46412304</v>
      </c>
      <c r="M1276">
        <v>185488</v>
      </c>
      <c r="N1276">
        <v>45126128</v>
      </c>
      <c r="Q1276">
        <v>261152</v>
      </c>
      <c r="R1276">
        <v>43038464</v>
      </c>
      <c r="U1276">
        <v>475520</v>
      </c>
      <c r="V1276">
        <v>39366912</v>
      </c>
      <c r="Y1276">
        <v>920240</v>
      </c>
      <c r="Z1276">
        <v>35681632</v>
      </c>
      <c r="AC1276">
        <v>274528</v>
      </c>
      <c r="AD1276">
        <v>29901664</v>
      </c>
      <c r="AG1276">
        <v>59360</v>
      </c>
      <c r="AH1276">
        <v>29048096</v>
      </c>
      <c r="AK1276" s="151">
        <v>18400</v>
      </c>
      <c r="AL1276" s="151">
        <v>28974432</v>
      </c>
      <c r="AM1276" s="151"/>
      <c r="AN1276" s="151"/>
      <c r="AO1276" s="212">
        <v>5664</v>
      </c>
      <c r="AP1276" s="212">
        <v>28866608</v>
      </c>
      <c r="AQ1276" s="212"/>
      <c r="AR1276" s="212"/>
      <c r="AS1276" s="227">
        <v>6944</v>
      </c>
      <c r="AT1276" s="227">
        <v>28892592</v>
      </c>
      <c r="AU1276" s="227"/>
      <c r="AV1276" s="227"/>
      <c r="AW1276" s="227">
        <v>2176</v>
      </c>
      <c r="AX1276" s="227">
        <v>28927664</v>
      </c>
      <c r="AY1276">
        <f>A1276+1999</f>
        <v>2016</v>
      </c>
      <c r="AZ1276" t="str">
        <f>VLOOKUP(B1276,$BF$2:$BJ$75,4)</f>
        <v>Pine Units</v>
      </c>
      <c r="BA1276" t="str">
        <f>VLOOKUP(B1276,$BF$2:$BK$75,2)</f>
        <v>Kamloops</v>
      </c>
      <c r="BB1276" t="str">
        <f>VLOOKUP(B1276,$BF$2:$BK$75,3)</f>
        <v>Kamloops TSA</v>
      </c>
      <c r="BC1276">
        <f>IF(B1276&lt;40,B1276,IF(VLOOKUP(B1276,$BF$2:$BO$75,10,FALSE)="I",40,41))</f>
        <v>17</v>
      </c>
    </row>
    <row r="1277" spans="1:55" ht="15" x14ac:dyDescent="0.25">
      <c r="A1277">
        <v>17</v>
      </c>
      <c r="B1277">
        <v>18</v>
      </c>
      <c r="E1277">
        <v>0</v>
      </c>
      <c r="F1277">
        <v>0</v>
      </c>
      <c r="I1277">
        <v>0</v>
      </c>
      <c r="J1277">
        <v>0</v>
      </c>
      <c r="M1277">
        <v>0</v>
      </c>
      <c r="N1277">
        <v>0</v>
      </c>
      <c r="Q1277">
        <v>0</v>
      </c>
      <c r="R1277">
        <v>0</v>
      </c>
      <c r="U1277">
        <v>0</v>
      </c>
      <c r="V1277">
        <v>32</v>
      </c>
      <c r="Y1277">
        <v>0</v>
      </c>
      <c r="Z1277">
        <v>0</v>
      </c>
      <c r="AC1277">
        <v>0</v>
      </c>
      <c r="AD1277">
        <v>0</v>
      </c>
      <c r="AG1277">
        <v>0</v>
      </c>
      <c r="AH1277">
        <v>0</v>
      </c>
      <c r="AK1277" s="151">
        <v>0</v>
      </c>
      <c r="AL1277" s="151">
        <v>16</v>
      </c>
      <c r="AM1277" s="151"/>
      <c r="AN1277" s="151"/>
      <c r="AO1277" s="212">
        <v>0</v>
      </c>
      <c r="AP1277" s="212">
        <v>0</v>
      </c>
      <c r="AQ1277" s="212"/>
      <c r="AR1277" s="212"/>
      <c r="AS1277" s="227">
        <v>0</v>
      </c>
      <c r="AT1277" s="227">
        <v>0</v>
      </c>
      <c r="AU1277" s="227"/>
      <c r="AV1277" s="227"/>
      <c r="AW1277" s="227">
        <v>0</v>
      </c>
      <c r="AX1277" s="227">
        <v>0</v>
      </c>
      <c r="AY1277">
        <f>A1277+1999</f>
        <v>2016</v>
      </c>
      <c r="AZ1277" t="str">
        <f>VLOOKUP(B1277,$BF$2:$BJ$75,4)</f>
        <v>Non-pine Units</v>
      </c>
      <c r="BA1277" t="str">
        <f>VLOOKUP(B1277,$BF$2:$BK$75,2)</f>
        <v>Kingcome</v>
      </c>
      <c r="BB1277" t="str">
        <f>VLOOKUP(B1277,$BF$2:$BK$75,3)</f>
        <v>Kingcome TSA</v>
      </c>
      <c r="BC1277">
        <f>IF(B1277&lt;40,B1277,IF(VLOOKUP(B1277,$BF$2:$BO$75,10,FALSE)="I",40,41))</f>
        <v>18</v>
      </c>
    </row>
    <row r="1278" spans="1:55" ht="15" x14ac:dyDescent="0.25">
      <c r="A1278">
        <v>17</v>
      </c>
      <c r="B1278">
        <v>19</v>
      </c>
      <c r="E1278">
        <v>203008</v>
      </c>
      <c r="F1278">
        <v>1453040</v>
      </c>
      <c r="I1278">
        <v>82432</v>
      </c>
      <c r="J1278">
        <v>2262768</v>
      </c>
      <c r="M1278">
        <v>135952</v>
      </c>
      <c r="N1278">
        <v>2044784</v>
      </c>
      <c r="Q1278">
        <v>154576</v>
      </c>
      <c r="R1278">
        <v>1918320</v>
      </c>
      <c r="U1278">
        <v>189584</v>
      </c>
      <c r="V1278">
        <v>1747312</v>
      </c>
      <c r="Y1278">
        <v>220896</v>
      </c>
      <c r="Z1278">
        <v>1655344</v>
      </c>
      <c r="AC1278">
        <v>162832</v>
      </c>
      <c r="AD1278">
        <v>1120384</v>
      </c>
      <c r="AG1278">
        <v>158624</v>
      </c>
      <c r="AH1278">
        <v>1076000</v>
      </c>
      <c r="AK1278" s="151">
        <v>109696</v>
      </c>
      <c r="AL1278" s="151">
        <v>761904</v>
      </c>
      <c r="AM1278" s="151"/>
      <c r="AN1278" s="151"/>
      <c r="AO1278" s="212">
        <v>60176</v>
      </c>
      <c r="AP1278" s="212">
        <v>480912</v>
      </c>
      <c r="AQ1278" s="212"/>
      <c r="AR1278" s="212"/>
      <c r="AS1278" s="227">
        <v>23424</v>
      </c>
      <c r="AT1278" s="227">
        <v>385344</v>
      </c>
      <c r="AU1278" s="227"/>
      <c r="AV1278" s="227"/>
      <c r="AW1278" s="227">
        <v>3808</v>
      </c>
      <c r="AX1278" s="227">
        <v>361632</v>
      </c>
      <c r="AY1278">
        <f>A1278+1999</f>
        <v>2016</v>
      </c>
      <c r="AZ1278" t="str">
        <f>VLOOKUP(B1278,$BF$2:$BJ$75,4)</f>
        <v>Non-pine Units</v>
      </c>
      <c r="BA1278" t="str">
        <f>VLOOKUP(B1278,$BF$2:$BK$75,2)</f>
        <v>Kispiox</v>
      </c>
      <c r="BB1278" t="str">
        <f>VLOOKUP(B1278,$BF$2:$BK$75,3)</f>
        <v>Kispiox TSA</v>
      </c>
      <c r="BC1278">
        <f>IF(B1278&lt;40,B1278,IF(VLOOKUP(B1278,$BF$2:$BO$75,10,FALSE)="I",40,41))</f>
        <v>19</v>
      </c>
    </row>
    <row r="1279" spans="1:55" ht="15" x14ac:dyDescent="0.25">
      <c r="A1279">
        <v>17</v>
      </c>
      <c r="B1279">
        <v>20</v>
      </c>
      <c r="E1279">
        <v>447392</v>
      </c>
      <c r="F1279">
        <v>9978176</v>
      </c>
      <c r="I1279">
        <v>49760</v>
      </c>
      <c r="J1279">
        <v>10541872</v>
      </c>
      <c r="M1279">
        <v>133248</v>
      </c>
      <c r="N1279">
        <v>9808688</v>
      </c>
      <c r="Q1279">
        <v>278064</v>
      </c>
      <c r="R1279">
        <v>9030800</v>
      </c>
      <c r="U1279">
        <v>433680</v>
      </c>
      <c r="V1279">
        <v>8112336</v>
      </c>
      <c r="Y1279">
        <v>615200</v>
      </c>
      <c r="Z1279">
        <v>7024800</v>
      </c>
      <c r="AC1279">
        <v>223904</v>
      </c>
      <c r="AD1279">
        <v>3365392</v>
      </c>
      <c r="AG1279">
        <v>107792</v>
      </c>
      <c r="AH1279">
        <v>2761680</v>
      </c>
      <c r="AK1279" s="151">
        <v>62160</v>
      </c>
      <c r="AL1279" s="151">
        <v>2530544</v>
      </c>
      <c r="AM1279" s="151"/>
      <c r="AN1279" s="151"/>
      <c r="AO1279" s="212">
        <v>29392</v>
      </c>
      <c r="AP1279" s="212">
        <v>2480496</v>
      </c>
      <c r="AQ1279" s="212"/>
      <c r="AR1279" s="212"/>
      <c r="AS1279" s="227">
        <v>22800</v>
      </c>
      <c r="AT1279" s="227">
        <v>2432496</v>
      </c>
      <c r="AU1279" s="227"/>
      <c r="AV1279" s="227"/>
      <c r="AW1279" s="227">
        <v>17216</v>
      </c>
      <c r="AX1279" s="227">
        <v>2404112</v>
      </c>
      <c r="AY1279">
        <f>A1279+1999</f>
        <v>2016</v>
      </c>
      <c r="AZ1279" t="str">
        <f>VLOOKUP(B1279,$BF$2:$BJ$75,4)</f>
        <v>Pine Units</v>
      </c>
      <c r="BA1279" t="str">
        <f>VLOOKUP(B1279,$BF$2:$BK$75,2)</f>
        <v>KootenayLake</v>
      </c>
      <c r="BB1279" t="str">
        <f>VLOOKUP(B1279,$BF$2:$BK$75,3)</f>
        <v>Kootenay Lake TSA</v>
      </c>
      <c r="BC1279">
        <f>IF(B1279&lt;40,B1279,IF(VLOOKUP(B1279,$BF$2:$BO$75,10,FALSE)="I",40,41))</f>
        <v>20</v>
      </c>
    </row>
    <row r="1280" spans="1:55" ht="15" x14ac:dyDescent="0.25">
      <c r="A1280">
        <v>17</v>
      </c>
      <c r="B1280">
        <v>21</v>
      </c>
      <c r="E1280">
        <v>992096</v>
      </c>
      <c r="F1280">
        <v>61777824</v>
      </c>
      <c r="I1280">
        <v>50064</v>
      </c>
      <c r="J1280">
        <v>60046688</v>
      </c>
      <c r="M1280">
        <v>56832</v>
      </c>
      <c r="N1280">
        <v>58189200</v>
      </c>
      <c r="Q1280">
        <v>73216</v>
      </c>
      <c r="R1280">
        <v>57186096</v>
      </c>
      <c r="U1280">
        <v>80048</v>
      </c>
      <c r="V1280">
        <v>53437360</v>
      </c>
      <c r="Y1280">
        <v>57264</v>
      </c>
      <c r="Z1280">
        <v>53942096</v>
      </c>
      <c r="AC1280">
        <v>19344</v>
      </c>
      <c r="AD1280">
        <v>54459168</v>
      </c>
      <c r="AG1280">
        <v>16384</v>
      </c>
      <c r="AH1280">
        <v>54093984</v>
      </c>
      <c r="AK1280" s="151">
        <v>8336</v>
      </c>
      <c r="AL1280" s="151">
        <v>53949504</v>
      </c>
      <c r="AM1280" s="151"/>
      <c r="AN1280" s="151"/>
      <c r="AO1280" s="212">
        <v>2208</v>
      </c>
      <c r="AP1280" s="212">
        <v>53769584</v>
      </c>
      <c r="AQ1280" s="212"/>
      <c r="AR1280" s="212"/>
      <c r="AS1280" s="227">
        <v>7312</v>
      </c>
      <c r="AT1280" s="227">
        <v>53657168</v>
      </c>
      <c r="AU1280" s="227"/>
      <c r="AV1280" s="227"/>
      <c r="AW1280" s="227">
        <v>2448</v>
      </c>
      <c r="AX1280" s="227">
        <v>53811360</v>
      </c>
      <c r="AY1280">
        <f>A1280+1999</f>
        <v>2016</v>
      </c>
      <c r="AZ1280" t="str">
        <f>VLOOKUP(B1280,$BF$2:$BJ$75,4)</f>
        <v>Pine Units</v>
      </c>
      <c r="BA1280" t="str">
        <f>VLOOKUP(B1280,$BF$2:$BK$75,2)</f>
        <v>Lakes</v>
      </c>
      <c r="BB1280" t="str">
        <f>VLOOKUP(B1280,$BF$2:$BK$75,3)</f>
        <v>Lakes TSA</v>
      </c>
      <c r="BC1280">
        <f>IF(B1280&lt;40,B1280,IF(VLOOKUP(B1280,$BF$2:$BO$75,10,FALSE)="I",40,41))</f>
        <v>21</v>
      </c>
    </row>
    <row r="1281" spans="1:55" ht="15" x14ac:dyDescent="0.25">
      <c r="A1281">
        <v>17</v>
      </c>
      <c r="B1281">
        <v>22</v>
      </c>
      <c r="E1281">
        <v>574848</v>
      </c>
      <c r="F1281">
        <v>11911376</v>
      </c>
      <c r="I1281">
        <v>75824</v>
      </c>
      <c r="J1281">
        <v>15625808</v>
      </c>
      <c r="M1281">
        <v>146128</v>
      </c>
      <c r="N1281">
        <v>15633440</v>
      </c>
      <c r="Q1281">
        <v>144512</v>
      </c>
      <c r="R1281">
        <v>15232592</v>
      </c>
      <c r="U1281">
        <v>322064</v>
      </c>
      <c r="V1281">
        <v>13314912</v>
      </c>
      <c r="Y1281">
        <v>431008</v>
      </c>
      <c r="Z1281">
        <v>11211840</v>
      </c>
      <c r="AC1281">
        <v>400304</v>
      </c>
      <c r="AD1281">
        <v>7261968</v>
      </c>
      <c r="AG1281">
        <v>103568</v>
      </c>
      <c r="AH1281">
        <v>5504688</v>
      </c>
      <c r="AK1281" s="151">
        <v>48640</v>
      </c>
      <c r="AL1281" s="151">
        <v>5306624</v>
      </c>
      <c r="AM1281" s="151"/>
      <c r="AN1281" s="151"/>
      <c r="AO1281" s="212">
        <v>21200</v>
      </c>
      <c r="AP1281" s="212">
        <v>5247008</v>
      </c>
      <c r="AQ1281" s="212"/>
      <c r="AR1281" s="212"/>
      <c r="AS1281" s="227">
        <v>16224</v>
      </c>
      <c r="AT1281" s="227">
        <v>5222096</v>
      </c>
      <c r="AU1281" s="227"/>
      <c r="AV1281" s="227"/>
      <c r="AW1281" s="227">
        <v>34912</v>
      </c>
      <c r="AX1281" s="227">
        <v>5279856</v>
      </c>
      <c r="AY1281">
        <f>A1281+1999</f>
        <v>2016</v>
      </c>
      <c r="AZ1281" t="str">
        <f>VLOOKUP(B1281,$BF$2:$BJ$75,4)</f>
        <v>Pine Units</v>
      </c>
      <c r="BA1281" t="str">
        <f>VLOOKUP(B1281,$BF$2:$BK$75,2)</f>
        <v>Lillooet</v>
      </c>
      <c r="BB1281" t="str">
        <f>VLOOKUP(B1281,$BF$2:$BK$75,3)</f>
        <v>Lillooet TSA</v>
      </c>
      <c r="BC1281">
        <f>IF(B1281&lt;40,B1281,IF(VLOOKUP(B1281,$BF$2:$BO$75,10,FALSE)="I",40,41))</f>
        <v>22</v>
      </c>
    </row>
    <row r="1282" spans="1:55" ht="15" x14ac:dyDescent="0.25">
      <c r="A1282">
        <v>17</v>
      </c>
      <c r="B1282">
        <v>23</v>
      </c>
      <c r="E1282">
        <v>3938768</v>
      </c>
      <c r="F1282">
        <v>62242000</v>
      </c>
      <c r="I1282">
        <v>1078704</v>
      </c>
      <c r="J1282">
        <v>89736784</v>
      </c>
      <c r="M1282">
        <v>1818800</v>
      </c>
      <c r="N1282">
        <v>84985920</v>
      </c>
      <c r="Q1282">
        <v>1892832</v>
      </c>
      <c r="R1282">
        <v>82957552</v>
      </c>
      <c r="U1282">
        <v>2809776</v>
      </c>
      <c r="V1282">
        <v>75076688</v>
      </c>
      <c r="Y1282">
        <v>906464</v>
      </c>
      <c r="Z1282">
        <v>82116592</v>
      </c>
      <c r="AC1282">
        <v>594688</v>
      </c>
      <c r="AD1282">
        <v>85929712</v>
      </c>
      <c r="AG1282">
        <v>640432</v>
      </c>
      <c r="AH1282">
        <v>77749552</v>
      </c>
      <c r="AK1282" s="151">
        <v>742640</v>
      </c>
      <c r="AL1282" s="151">
        <v>74183008</v>
      </c>
      <c r="AM1282" s="151"/>
      <c r="AN1282" s="151"/>
      <c r="AO1282" s="212">
        <v>399504</v>
      </c>
      <c r="AP1282" s="212">
        <v>72155088</v>
      </c>
      <c r="AQ1282" s="212"/>
      <c r="AR1282" s="212"/>
      <c r="AS1282" s="227">
        <v>464288</v>
      </c>
      <c r="AT1282" s="227">
        <v>72200208</v>
      </c>
      <c r="AU1282" s="227"/>
      <c r="AV1282" s="227"/>
      <c r="AW1282" s="227">
        <v>161408</v>
      </c>
      <c r="AX1282" s="227">
        <v>71475520</v>
      </c>
      <c r="AY1282">
        <f>A1282+1999</f>
        <v>2016</v>
      </c>
      <c r="AZ1282" t="str">
        <f>VLOOKUP(B1282,$BF$2:$BJ$75,4)</f>
        <v>Pine Units</v>
      </c>
      <c r="BA1282" t="str">
        <f>VLOOKUP(B1282,$BF$2:$BK$75,2)</f>
        <v>Mackenzie</v>
      </c>
      <c r="BB1282" t="str">
        <f>VLOOKUP(B1282,$BF$2:$BK$75,3)</f>
        <v>Mackenzie TSA</v>
      </c>
      <c r="BC1282">
        <f>IF(B1282&lt;40,B1282,IF(VLOOKUP(B1282,$BF$2:$BO$75,10,FALSE)="I",40,41))</f>
        <v>23</v>
      </c>
    </row>
    <row r="1283" spans="1:55" ht="15" x14ac:dyDescent="0.25">
      <c r="A1283">
        <v>17</v>
      </c>
      <c r="B1283">
        <v>24</v>
      </c>
      <c r="E1283">
        <v>1910240</v>
      </c>
      <c r="F1283">
        <v>54803760</v>
      </c>
      <c r="I1283">
        <v>176448</v>
      </c>
      <c r="J1283">
        <v>51803088</v>
      </c>
      <c r="M1283">
        <v>366096</v>
      </c>
      <c r="N1283">
        <v>50012288</v>
      </c>
      <c r="Q1283">
        <v>361680</v>
      </c>
      <c r="R1283">
        <v>48254416</v>
      </c>
      <c r="U1283">
        <v>894944</v>
      </c>
      <c r="V1283">
        <v>41602704</v>
      </c>
      <c r="Y1283">
        <v>965712</v>
      </c>
      <c r="Z1283">
        <v>35261280</v>
      </c>
      <c r="AC1283">
        <v>1070544</v>
      </c>
      <c r="AD1283">
        <v>24586320</v>
      </c>
      <c r="AG1283">
        <v>151488</v>
      </c>
      <c r="AH1283">
        <v>18453104</v>
      </c>
      <c r="AK1283" s="151">
        <v>39296</v>
      </c>
      <c r="AL1283" s="151">
        <v>17890752</v>
      </c>
      <c r="AM1283" s="151"/>
      <c r="AN1283" s="151"/>
      <c r="AO1283" s="212">
        <v>11680</v>
      </c>
      <c r="AP1283" s="212">
        <v>17874048</v>
      </c>
      <c r="AQ1283" s="212"/>
      <c r="AR1283" s="212"/>
      <c r="AS1283" s="227">
        <v>4160</v>
      </c>
      <c r="AT1283" s="227">
        <v>17817248</v>
      </c>
      <c r="AU1283" s="227"/>
      <c r="AV1283" s="227"/>
      <c r="AW1283" s="227">
        <v>5280</v>
      </c>
      <c r="AX1283" s="227">
        <v>17870448</v>
      </c>
      <c r="AY1283">
        <f>A1283+1999</f>
        <v>2016</v>
      </c>
      <c r="AZ1283" t="str">
        <f>VLOOKUP(B1283,$BF$2:$BJ$75,4)</f>
        <v>Pine Units</v>
      </c>
      <c r="BA1283" t="str">
        <f>VLOOKUP(B1283,$BF$2:$BK$75,2)</f>
        <v>Merritt</v>
      </c>
      <c r="BB1283" t="str">
        <f>VLOOKUP(B1283,$BF$2:$BK$75,3)</f>
        <v>Merritt TSA</v>
      </c>
      <c r="BC1283">
        <f>IF(B1283&lt;40,B1283,IF(VLOOKUP(B1283,$BF$2:$BO$75,10,FALSE)="I",40,41))</f>
        <v>24</v>
      </c>
    </row>
    <row r="1284" spans="1:55" ht="15" x14ac:dyDescent="0.25">
      <c r="A1284">
        <v>17</v>
      </c>
      <c r="B1284">
        <v>25</v>
      </c>
      <c r="E1284">
        <v>0</v>
      </c>
      <c r="F1284">
        <v>0</v>
      </c>
      <c r="I1284">
        <v>1456</v>
      </c>
      <c r="J1284">
        <v>42720</v>
      </c>
      <c r="M1284">
        <v>1872</v>
      </c>
      <c r="N1284">
        <v>42176</v>
      </c>
      <c r="Q1284">
        <v>3424</v>
      </c>
      <c r="R1284">
        <v>42016</v>
      </c>
      <c r="U1284">
        <v>9472</v>
      </c>
      <c r="V1284">
        <v>67184</v>
      </c>
      <c r="Y1284">
        <v>5392</v>
      </c>
      <c r="Z1284">
        <v>37168</v>
      </c>
      <c r="AC1284">
        <v>576</v>
      </c>
      <c r="AD1284">
        <v>22976</v>
      </c>
      <c r="AG1284">
        <v>32</v>
      </c>
      <c r="AH1284">
        <v>29728</v>
      </c>
      <c r="AK1284" s="151">
        <v>0</v>
      </c>
      <c r="AL1284" s="151">
        <v>27440</v>
      </c>
      <c r="AM1284" s="151"/>
      <c r="AN1284" s="151"/>
      <c r="AO1284" s="212">
        <v>0</v>
      </c>
      <c r="AP1284" s="212">
        <v>25216</v>
      </c>
      <c r="AQ1284" s="212"/>
      <c r="AR1284" s="212"/>
      <c r="AS1284" s="227">
        <v>0</v>
      </c>
      <c r="AT1284" s="227">
        <v>27728</v>
      </c>
      <c r="AU1284" s="227"/>
      <c r="AV1284" s="227"/>
      <c r="AW1284" s="227">
        <v>0</v>
      </c>
      <c r="AX1284" s="227">
        <v>23728</v>
      </c>
      <c r="AY1284">
        <f>A1284+1999</f>
        <v>2016</v>
      </c>
      <c r="AZ1284" t="str">
        <f>VLOOKUP(B1284,$BF$2:$BJ$75,4)</f>
        <v>Non-pine Units</v>
      </c>
      <c r="BA1284" t="str">
        <f>VLOOKUP(B1284,$BF$2:$BK$75,2)</f>
        <v>MidCoast</v>
      </c>
      <c r="BB1284" t="str">
        <f>VLOOKUP(B1284,$BF$2:$BK$75,3)</f>
        <v>Mid Coast TSA</v>
      </c>
      <c r="BC1284">
        <f>IF(B1284&lt;40,B1284,IF(VLOOKUP(B1284,$BF$2:$BO$75,10,FALSE)="I",40,41))</f>
        <v>25</v>
      </c>
    </row>
    <row r="1285" spans="1:55" ht="15" x14ac:dyDescent="0.25">
      <c r="A1285">
        <v>17</v>
      </c>
      <c r="B1285">
        <v>26</v>
      </c>
      <c r="E1285">
        <v>1490736</v>
      </c>
      <c r="F1285">
        <v>46153968</v>
      </c>
      <c r="I1285">
        <v>54592</v>
      </c>
      <c r="J1285">
        <v>46608224</v>
      </c>
      <c r="M1285">
        <v>150320</v>
      </c>
      <c r="N1285">
        <v>44315648</v>
      </c>
      <c r="Q1285">
        <v>221744</v>
      </c>
      <c r="R1285">
        <v>41704272</v>
      </c>
      <c r="U1285">
        <v>192144</v>
      </c>
      <c r="V1285">
        <v>39748144</v>
      </c>
      <c r="Y1285">
        <v>270160</v>
      </c>
      <c r="Z1285">
        <v>37134576</v>
      </c>
      <c r="AC1285">
        <v>311616</v>
      </c>
      <c r="AD1285">
        <v>35913136</v>
      </c>
      <c r="AG1285">
        <v>277952</v>
      </c>
      <c r="AH1285">
        <v>35052896</v>
      </c>
      <c r="AK1285" s="151">
        <v>227456</v>
      </c>
      <c r="AL1285" s="151">
        <v>33575280</v>
      </c>
      <c r="AM1285" s="151"/>
      <c r="AN1285" s="151"/>
      <c r="AO1285" s="212">
        <v>73520</v>
      </c>
      <c r="AP1285" s="212">
        <v>32423696</v>
      </c>
      <c r="AQ1285" s="212"/>
      <c r="AR1285" s="212"/>
      <c r="AS1285" s="227">
        <v>41632</v>
      </c>
      <c r="AT1285" s="227">
        <v>32301312</v>
      </c>
      <c r="AU1285" s="227"/>
      <c r="AV1285" s="227"/>
      <c r="AW1285" s="227">
        <v>11872</v>
      </c>
      <c r="AX1285" s="227">
        <v>32172064</v>
      </c>
      <c r="AY1285">
        <f>A1285+1999</f>
        <v>2016</v>
      </c>
      <c r="AZ1285" t="str">
        <f>VLOOKUP(B1285,$BF$2:$BJ$75,4)</f>
        <v>Pine Units</v>
      </c>
      <c r="BA1285" t="str">
        <f>VLOOKUP(B1285,$BF$2:$BK$75,2)</f>
        <v>Morice</v>
      </c>
      <c r="BB1285" t="str">
        <f>VLOOKUP(B1285,$BF$2:$BK$75,3)</f>
        <v>Morice TSA</v>
      </c>
      <c r="BC1285">
        <f>IF(B1285&lt;40,B1285,IF(VLOOKUP(B1285,$BF$2:$BO$75,10,FALSE)="I",40,41))</f>
        <v>26</v>
      </c>
    </row>
    <row r="1286" spans="1:55" ht="15" x14ac:dyDescent="0.25">
      <c r="A1286">
        <v>17</v>
      </c>
      <c r="B1286">
        <v>27</v>
      </c>
      <c r="E1286">
        <v>105760</v>
      </c>
      <c r="F1286">
        <v>579552</v>
      </c>
      <c r="I1286">
        <v>46720</v>
      </c>
      <c r="J1286">
        <v>541392</v>
      </c>
      <c r="M1286">
        <v>107648</v>
      </c>
      <c r="N1286">
        <v>434160</v>
      </c>
      <c r="Q1286">
        <v>110032</v>
      </c>
      <c r="R1286">
        <v>335776</v>
      </c>
      <c r="U1286">
        <v>88128</v>
      </c>
      <c r="V1286">
        <v>295536</v>
      </c>
      <c r="Y1286">
        <v>89984</v>
      </c>
      <c r="Z1286">
        <v>262016</v>
      </c>
      <c r="AC1286">
        <v>23872</v>
      </c>
      <c r="AD1286">
        <v>72224</v>
      </c>
      <c r="AG1286">
        <v>16992</v>
      </c>
      <c r="AH1286">
        <v>45136</v>
      </c>
      <c r="AK1286" s="151">
        <v>6704</v>
      </c>
      <c r="AL1286" s="151">
        <v>15952</v>
      </c>
      <c r="AM1286" s="151"/>
      <c r="AN1286" s="151"/>
      <c r="AO1286" s="212">
        <v>2176</v>
      </c>
      <c r="AP1286" s="212">
        <v>14416</v>
      </c>
      <c r="AQ1286" s="212"/>
      <c r="AR1286" s="212"/>
      <c r="AS1286" s="227">
        <v>400</v>
      </c>
      <c r="AT1286" s="227">
        <v>8256</v>
      </c>
      <c r="AU1286" s="227"/>
      <c r="AV1286" s="227"/>
      <c r="AW1286" s="227">
        <v>16</v>
      </c>
      <c r="AX1286" s="227">
        <v>7168</v>
      </c>
      <c r="AY1286">
        <f>A1286+1999</f>
        <v>2016</v>
      </c>
      <c r="AZ1286" t="str">
        <f>VLOOKUP(B1286,$BF$2:$BJ$75,4)</f>
        <v>Non-pine Units</v>
      </c>
      <c r="BA1286" t="str">
        <f>VLOOKUP(B1286,$BF$2:$BK$75,2)</f>
        <v>Nass</v>
      </c>
      <c r="BB1286" t="str">
        <f>VLOOKUP(B1286,$BF$2:$BK$75,3)</f>
        <v>Nass TSA</v>
      </c>
      <c r="BC1286">
        <f>IF(B1286&lt;40,B1286,IF(VLOOKUP(B1286,$BF$2:$BO$75,10,FALSE)="I",40,41))</f>
        <v>27</v>
      </c>
    </row>
    <row r="1287" spans="1:55" ht="15" x14ac:dyDescent="0.25">
      <c r="A1287">
        <v>17</v>
      </c>
      <c r="B1287">
        <v>28</v>
      </c>
      <c r="E1287">
        <v>0</v>
      </c>
      <c r="F1287">
        <v>0</v>
      </c>
      <c r="I1287">
        <v>0</v>
      </c>
      <c r="J1287">
        <v>0</v>
      </c>
      <c r="M1287">
        <v>0</v>
      </c>
      <c r="N1287">
        <v>0</v>
      </c>
      <c r="Q1287">
        <v>0</v>
      </c>
      <c r="R1287">
        <v>0</v>
      </c>
      <c r="U1287">
        <v>0</v>
      </c>
      <c r="V1287">
        <v>0</v>
      </c>
      <c r="Y1287">
        <v>0</v>
      </c>
      <c r="Z1287">
        <v>0</v>
      </c>
      <c r="AC1287">
        <v>0</v>
      </c>
      <c r="AD1287">
        <v>0</v>
      </c>
      <c r="AG1287">
        <v>0</v>
      </c>
      <c r="AH1287">
        <v>0</v>
      </c>
      <c r="AK1287" s="151">
        <v>0</v>
      </c>
      <c r="AL1287" s="151">
        <v>32</v>
      </c>
      <c r="AM1287" s="151"/>
      <c r="AN1287" s="151"/>
      <c r="AO1287" s="212">
        <v>0</v>
      </c>
      <c r="AP1287" s="212">
        <v>0</v>
      </c>
      <c r="AQ1287" s="212"/>
      <c r="AR1287" s="212"/>
      <c r="AS1287" s="227">
        <v>0</v>
      </c>
      <c r="AT1287" s="227">
        <v>0</v>
      </c>
      <c r="AU1287" s="227"/>
      <c r="AV1287" s="227"/>
      <c r="AW1287" s="227">
        <v>0</v>
      </c>
      <c r="AX1287" s="227">
        <v>0</v>
      </c>
      <c r="AY1287">
        <f>A1287+1999</f>
        <v>2016</v>
      </c>
      <c r="AZ1287" t="str">
        <f>VLOOKUP(B1287,$BF$2:$BJ$75,4)</f>
        <v>Non-pine Units</v>
      </c>
      <c r="BA1287" t="str">
        <f>VLOOKUP(B1287,$BF$2:$BK$75,2)</f>
        <v>NorthCoast</v>
      </c>
      <c r="BB1287" t="str">
        <f>VLOOKUP(B1287,$BF$2:$BK$75,3)</f>
        <v>North Coast TSA</v>
      </c>
      <c r="BC1287">
        <f>IF(B1287&lt;40,B1287,IF(VLOOKUP(B1287,$BF$2:$BO$75,10,FALSE)="I",40,41))</f>
        <v>28</v>
      </c>
    </row>
    <row r="1288" spans="1:55" ht="15" x14ac:dyDescent="0.25">
      <c r="A1288">
        <v>17</v>
      </c>
      <c r="B1288">
        <v>29</v>
      </c>
      <c r="E1288">
        <v>1941776</v>
      </c>
      <c r="F1288">
        <v>45343792</v>
      </c>
      <c r="I1288">
        <v>246816</v>
      </c>
      <c r="J1288">
        <v>44049104</v>
      </c>
      <c r="M1288">
        <v>519168</v>
      </c>
      <c r="N1288">
        <v>41476864</v>
      </c>
      <c r="Q1288">
        <v>673440</v>
      </c>
      <c r="R1288">
        <v>39322592</v>
      </c>
      <c r="U1288">
        <v>1260544</v>
      </c>
      <c r="V1288">
        <v>33435888</v>
      </c>
      <c r="Y1288">
        <v>1784816</v>
      </c>
      <c r="Z1288">
        <v>29114960</v>
      </c>
      <c r="AC1288">
        <v>1269856</v>
      </c>
      <c r="AD1288">
        <v>16150288</v>
      </c>
      <c r="AG1288">
        <v>466448</v>
      </c>
      <c r="AH1288">
        <v>11636960</v>
      </c>
      <c r="AK1288" s="151">
        <v>285136</v>
      </c>
      <c r="AL1288" s="151">
        <v>10852144</v>
      </c>
      <c r="AM1288" s="151"/>
      <c r="AN1288" s="151"/>
      <c r="AO1288" s="212">
        <v>81824</v>
      </c>
      <c r="AP1288" s="212">
        <v>10164304</v>
      </c>
      <c r="AQ1288" s="212"/>
      <c r="AR1288" s="212"/>
      <c r="AS1288" s="227">
        <v>45968</v>
      </c>
      <c r="AT1288" s="227">
        <v>10024240</v>
      </c>
      <c r="AU1288" s="227"/>
      <c r="AV1288" s="227"/>
      <c r="AW1288" s="227">
        <v>31888</v>
      </c>
      <c r="AX1288" s="227">
        <v>10027344</v>
      </c>
      <c r="AY1288">
        <f>A1288+1999</f>
        <v>2016</v>
      </c>
      <c r="AZ1288" t="str">
        <f>VLOOKUP(B1288,$BF$2:$BJ$75,4)</f>
        <v>Pine Units</v>
      </c>
      <c r="BA1288" t="str">
        <f>VLOOKUP(B1288,$BF$2:$BK$75,2)</f>
        <v>Okanagan</v>
      </c>
      <c r="BB1288" t="str">
        <f>VLOOKUP(B1288,$BF$2:$BK$75,3)</f>
        <v>Okanagan TSA</v>
      </c>
      <c r="BC1288">
        <f>IF(B1288&lt;40,B1288,IF(VLOOKUP(B1288,$BF$2:$BO$75,10,FALSE)="I",40,41))</f>
        <v>29</v>
      </c>
    </row>
    <row r="1289" spans="1:55" ht="15" x14ac:dyDescent="0.25">
      <c r="A1289">
        <v>17</v>
      </c>
      <c r="B1289">
        <v>30</v>
      </c>
      <c r="E1289">
        <v>1153360</v>
      </c>
      <c r="F1289">
        <v>69925168</v>
      </c>
      <c r="I1289">
        <v>59232</v>
      </c>
      <c r="J1289">
        <v>60107504</v>
      </c>
      <c r="M1289">
        <v>91088</v>
      </c>
      <c r="N1289">
        <v>56109376</v>
      </c>
      <c r="Q1289">
        <v>165472</v>
      </c>
      <c r="R1289">
        <v>53998256</v>
      </c>
      <c r="U1289">
        <v>267792</v>
      </c>
      <c r="V1289">
        <v>48953312</v>
      </c>
      <c r="Y1289">
        <v>224880</v>
      </c>
      <c r="Z1289">
        <v>48456000</v>
      </c>
      <c r="AC1289">
        <v>42816</v>
      </c>
      <c r="AD1289">
        <v>49486272</v>
      </c>
      <c r="AG1289">
        <v>13920</v>
      </c>
      <c r="AH1289">
        <v>49146768</v>
      </c>
      <c r="AK1289" s="151">
        <v>7120</v>
      </c>
      <c r="AL1289" s="151">
        <v>49189936</v>
      </c>
      <c r="AM1289" s="151"/>
      <c r="AN1289" s="151"/>
      <c r="AO1289" s="212">
        <v>3056</v>
      </c>
      <c r="AP1289" s="212">
        <v>49281552</v>
      </c>
      <c r="AQ1289" s="212"/>
      <c r="AR1289" s="212"/>
      <c r="AS1289" s="227">
        <v>9824</v>
      </c>
      <c r="AT1289" s="227">
        <v>49349520</v>
      </c>
      <c r="AU1289" s="227"/>
      <c r="AV1289" s="227"/>
      <c r="AW1289" s="227">
        <v>1616</v>
      </c>
      <c r="AX1289" s="227">
        <v>49287152</v>
      </c>
      <c r="AY1289">
        <f>A1289+1999</f>
        <v>2016</v>
      </c>
      <c r="AZ1289" t="str">
        <f>VLOOKUP(B1289,$BF$2:$BJ$75,4)</f>
        <v>Pine Units</v>
      </c>
      <c r="BA1289" t="str">
        <f>VLOOKUP(B1289,$BF$2:$BK$75,2)</f>
        <v>PrinceGeorge</v>
      </c>
      <c r="BB1289" t="str">
        <f>VLOOKUP(B1289,$BF$2:$BK$75,3)</f>
        <v>Prince George Forest District</v>
      </c>
      <c r="BC1289">
        <f>IF(B1289&lt;40,B1289,IF(VLOOKUP(B1289,$BF$2:$BO$75,10,FALSE)="I",40,41))</f>
        <v>30</v>
      </c>
    </row>
    <row r="1290" spans="1:55" ht="15" x14ac:dyDescent="0.25">
      <c r="A1290">
        <v>17</v>
      </c>
      <c r="B1290">
        <v>31</v>
      </c>
      <c r="E1290">
        <v>0</v>
      </c>
      <c r="F1290">
        <v>0</v>
      </c>
      <c r="I1290">
        <v>0</v>
      </c>
      <c r="J1290">
        <v>0</v>
      </c>
      <c r="M1290">
        <v>0</v>
      </c>
      <c r="N1290">
        <v>0</v>
      </c>
      <c r="Q1290">
        <v>0</v>
      </c>
      <c r="R1290">
        <v>0</v>
      </c>
      <c r="U1290">
        <v>0</v>
      </c>
      <c r="V1290">
        <v>0</v>
      </c>
      <c r="Y1290">
        <v>0</v>
      </c>
      <c r="Z1290">
        <v>0</v>
      </c>
      <c r="AC1290">
        <v>0</v>
      </c>
      <c r="AD1290">
        <v>0</v>
      </c>
      <c r="AG1290">
        <v>0</v>
      </c>
      <c r="AH1290">
        <v>0</v>
      </c>
      <c r="AK1290" s="151">
        <v>0</v>
      </c>
      <c r="AL1290" s="151">
        <v>0</v>
      </c>
      <c r="AM1290" s="151"/>
      <c r="AN1290" s="151"/>
      <c r="AO1290" s="212">
        <v>0</v>
      </c>
      <c r="AP1290" s="212">
        <v>0</v>
      </c>
      <c r="AQ1290" s="212"/>
      <c r="AR1290" s="212"/>
      <c r="AS1290" s="227">
        <v>0</v>
      </c>
      <c r="AT1290" s="227">
        <v>0</v>
      </c>
      <c r="AU1290" s="227"/>
      <c r="AV1290" s="227"/>
      <c r="AW1290" s="227">
        <v>0</v>
      </c>
      <c r="AX1290" s="227">
        <v>0</v>
      </c>
      <c r="AY1290">
        <f>A1290+1999</f>
        <v>2016</v>
      </c>
      <c r="AZ1290" t="str">
        <f>VLOOKUP(B1290,$BF$2:$BJ$75,4)</f>
        <v>Non-pine Units</v>
      </c>
      <c r="BA1290" t="str">
        <f>VLOOKUP(B1290,$BF$2:$BK$75,2)</f>
        <v>QueenCharlotte</v>
      </c>
      <c r="BB1290" t="str">
        <f>VLOOKUP(B1290,$BF$2:$BK$75,3)</f>
        <v>Queen Charlotte TSA</v>
      </c>
      <c r="BC1290">
        <f>IF(B1290&lt;40,B1290,IF(VLOOKUP(B1290,$BF$2:$BO$75,10,FALSE)="I",40,41))</f>
        <v>31</v>
      </c>
    </row>
    <row r="1291" spans="1:55" ht="15" x14ac:dyDescent="0.25">
      <c r="A1291">
        <v>17</v>
      </c>
      <c r="B1291">
        <v>32</v>
      </c>
      <c r="E1291">
        <v>873008</v>
      </c>
      <c r="F1291">
        <v>103209632</v>
      </c>
      <c r="I1291">
        <v>14896</v>
      </c>
      <c r="J1291">
        <v>92077408</v>
      </c>
      <c r="M1291">
        <v>24096</v>
      </c>
      <c r="N1291">
        <v>91421200</v>
      </c>
      <c r="Q1291">
        <v>25376</v>
      </c>
      <c r="R1291">
        <v>91394128</v>
      </c>
      <c r="U1291">
        <v>28656</v>
      </c>
      <c r="V1291">
        <v>89841120</v>
      </c>
      <c r="Y1291">
        <v>36880</v>
      </c>
      <c r="Z1291">
        <v>89870080</v>
      </c>
      <c r="AC1291">
        <v>992</v>
      </c>
      <c r="AD1291">
        <v>89755136</v>
      </c>
      <c r="AG1291">
        <v>1552</v>
      </c>
      <c r="AH1291">
        <v>89680560</v>
      </c>
      <c r="AK1291" s="151">
        <v>496</v>
      </c>
      <c r="AL1291" s="151">
        <v>89690528</v>
      </c>
      <c r="AM1291" s="151"/>
      <c r="AN1291" s="151"/>
      <c r="AO1291" s="212">
        <v>336</v>
      </c>
      <c r="AP1291" s="212">
        <v>89854368</v>
      </c>
      <c r="AQ1291" s="212"/>
      <c r="AR1291" s="212"/>
      <c r="AS1291" s="227">
        <v>784</v>
      </c>
      <c r="AT1291" s="227">
        <v>89941792</v>
      </c>
      <c r="AU1291" s="227"/>
      <c r="AV1291" s="227"/>
      <c r="AW1291" s="227">
        <v>192</v>
      </c>
      <c r="AX1291" s="227">
        <v>89792016</v>
      </c>
      <c r="AY1291">
        <f>A1291+1999</f>
        <v>2016</v>
      </c>
      <c r="AZ1291" t="str">
        <f>VLOOKUP(B1291,$BF$2:$BJ$75,4)</f>
        <v>Pine Units</v>
      </c>
      <c r="BA1291" t="str">
        <f>VLOOKUP(B1291,$BF$2:$BK$75,2)</f>
        <v>Quesnel</v>
      </c>
      <c r="BB1291" t="str">
        <f>VLOOKUP(B1291,$BF$2:$BK$75,3)</f>
        <v>Quesnel TSA</v>
      </c>
      <c r="BC1291">
        <f>IF(B1291&lt;40,B1291,IF(VLOOKUP(B1291,$BF$2:$BO$75,10,FALSE)="I",40,41))</f>
        <v>32</v>
      </c>
    </row>
    <row r="1292" spans="1:55" ht="15" x14ac:dyDescent="0.25">
      <c r="A1292">
        <v>17</v>
      </c>
      <c r="B1292">
        <v>33</v>
      </c>
      <c r="E1292">
        <v>13744</v>
      </c>
      <c r="F1292">
        <v>77264</v>
      </c>
      <c r="I1292">
        <v>3680</v>
      </c>
      <c r="J1292">
        <v>145264</v>
      </c>
      <c r="M1292">
        <v>7632</v>
      </c>
      <c r="N1292">
        <v>135616</v>
      </c>
      <c r="Q1292">
        <v>8992</v>
      </c>
      <c r="R1292">
        <v>122720</v>
      </c>
      <c r="U1292">
        <v>6976</v>
      </c>
      <c r="V1292">
        <v>103280</v>
      </c>
      <c r="Y1292">
        <v>10576</v>
      </c>
      <c r="Z1292">
        <v>86160</v>
      </c>
      <c r="AC1292">
        <v>2672</v>
      </c>
      <c r="AD1292">
        <v>25712</v>
      </c>
      <c r="AG1292">
        <v>2160</v>
      </c>
      <c r="AH1292">
        <v>19728</v>
      </c>
      <c r="AK1292" s="151">
        <v>1296</v>
      </c>
      <c r="AL1292" s="151">
        <v>13472</v>
      </c>
      <c r="AM1292" s="151"/>
      <c r="AN1292" s="151"/>
      <c r="AO1292" s="212">
        <v>912</v>
      </c>
      <c r="AP1292" s="212">
        <v>13968</v>
      </c>
      <c r="AQ1292" s="212"/>
      <c r="AR1292" s="212"/>
      <c r="AS1292" s="227">
        <v>112</v>
      </c>
      <c r="AT1292" s="227">
        <v>11440</v>
      </c>
      <c r="AU1292" s="227"/>
      <c r="AV1292" s="227"/>
      <c r="AW1292" s="227">
        <v>176</v>
      </c>
      <c r="AX1292" s="227">
        <v>12352</v>
      </c>
      <c r="AY1292">
        <f>A1292+1999</f>
        <v>2016</v>
      </c>
      <c r="AZ1292" t="str">
        <f>VLOOKUP(B1292,$BF$2:$BJ$75,4)</f>
        <v>Non-pine Units</v>
      </c>
      <c r="BA1292" t="str">
        <f>VLOOKUP(B1292,$BF$2:$BK$75,2)</f>
        <v>Revelstoke</v>
      </c>
      <c r="BB1292" t="str">
        <f>VLOOKUP(B1292,$BF$2:$BK$75,3)</f>
        <v>Revelstoke TSA</v>
      </c>
      <c r="BC1292">
        <f>IF(B1292&lt;40,B1292,IF(VLOOKUP(B1292,$BF$2:$BO$75,10,FALSE)="I",40,41))</f>
        <v>33</v>
      </c>
    </row>
    <row r="1293" spans="1:55" ht="15" x14ac:dyDescent="0.25">
      <c r="A1293">
        <v>17</v>
      </c>
      <c r="B1293">
        <v>34</v>
      </c>
      <c r="E1293">
        <v>200960</v>
      </c>
      <c r="F1293">
        <v>5068064</v>
      </c>
      <c r="I1293">
        <v>18656</v>
      </c>
      <c r="J1293">
        <v>4994320</v>
      </c>
      <c r="M1293">
        <v>57856</v>
      </c>
      <c r="N1293">
        <v>4684096</v>
      </c>
      <c r="Q1293">
        <v>69632</v>
      </c>
      <c r="R1293">
        <v>4423232</v>
      </c>
      <c r="U1293">
        <v>107760</v>
      </c>
      <c r="V1293">
        <v>3986992</v>
      </c>
      <c r="Y1293">
        <v>112944</v>
      </c>
      <c r="Z1293">
        <v>3627120</v>
      </c>
      <c r="AC1293">
        <v>42752</v>
      </c>
      <c r="AD1293">
        <v>2864720</v>
      </c>
      <c r="AG1293">
        <v>37504</v>
      </c>
      <c r="AH1293">
        <v>3171408</v>
      </c>
      <c r="AK1293" s="151">
        <v>31040</v>
      </c>
      <c r="AL1293" s="151">
        <v>2968912</v>
      </c>
      <c r="AM1293" s="151"/>
      <c r="AN1293" s="151"/>
      <c r="AO1293" s="212">
        <v>10688</v>
      </c>
      <c r="AP1293" s="212">
        <v>2858464</v>
      </c>
      <c r="AQ1293" s="212"/>
      <c r="AR1293" s="212"/>
      <c r="AS1293" s="227">
        <v>24880</v>
      </c>
      <c r="AT1293" s="227">
        <v>2909920</v>
      </c>
      <c r="AU1293" s="227"/>
      <c r="AV1293" s="227"/>
      <c r="AW1293" s="227">
        <v>28944</v>
      </c>
      <c r="AX1293" s="227">
        <v>3002000</v>
      </c>
      <c r="AY1293">
        <f>A1293+1999</f>
        <v>2016</v>
      </c>
      <c r="AZ1293" t="str">
        <f>VLOOKUP(B1293,$BF$2:$BJ$75,4)</f>
        <v>Pine Units</v>
      </c>
      <c r="BA1293" t="str">
        <f>VLOOKUP(B1293,$BF$2:$BK$75,2)</f>
        <v>RobsonValley</v>
      </c>
      <c r="BB1293" t="str">
        <f>VLOOKUP(B1293,$BF$2:$BK$75,3)</f>
        <v>Robson Valley TSA</v>
      </c>
      <c r="BC1293">
        <f>IF(B1293&lt;40,B1293,IF(VLOOKUP(B1293,$BF$2:$BO$75,10,FALSE)="I",40,41))</f>
        <v>34</v>
      </c>
    </row>
    <row r="1294" spans="1:55" ht="15" x14ac:dyDescent="0.25">
      <c r="A1294">
        <v>17</v>
      </c>
      <c r="B1294">
        <v>35</v>
      </c>
      <c r="E1294">
        <v>2528</v>
      </c>
      <c r="F1294">
        <v>53104</v>
      </c>
      <c r="I1294">
        <v>8832</v>
      </c>
      <c r="J1294">
        <v>490208</v>
      </c>
      <c r="M1294">
        <v>6432</v>
      </c>
      <c r="N1294">
        <v>523248</v>
      </c>
      <c r="Q1294">
        <v>13040</v>
      </c>
      <c r="R1294">
        <v>503696</v>
      </c>
      <c r="U1294">
        <v>14896</v>
      </c>
      <c r="V1294">
        <v>448448</v>
      </c>
      <c r="Y1294">
        <v>15456</v>
      </c>
      <c r="Z1294">
        <v>433712</v>
      </c>
      <c r="AC1294">
        <v>7232</v>
      </c>
      <c r="AD1294">
        <v>331088</v>
      </c>
      <c r="AG1294">
        <v>7712</v>
      </c>
      <c r="AH1294">
        <v>319344</v>
      </c>
      <c r="AK1294" s="151">
        <v>2672</v>
      </c>
      <c r="AL1294" s="151">
        <v>301536</v>
      </c>
      <c r="AM1294" s="151"/>
      <c r="AN1294" s="151"/>
      <c r="AO1294" s="212">
        <v>992</v>
      </c>
      <c r="AP1294" s="212">
        <v>289568</v>
      </c>
      <c r="AQ1294" s="212"/>
      <c r="AR1294" s="212"/>
      <c r="AS1294" s="227">
        <v>1280</v>
      </c>
      <c r="AT1294" s="227">
        <v>287840</v>
      </c>
      <c r="AU1294" s="227"/>
      <c r="AV1294" s="227"/>
      <c r="AW1294" s="227">
        <v>816</v>
      </c>
      <c r="AX1294" s="227">
        <v>292528</v>
      </c>
      <c r="AY1294">
        <f>A1294+1999</f>
        <v>2016</v>
      </c>
      <c r="AZ1294" t="str">
        <f>VLOOKUP(B1294,$BF$2:$BJ$75,4)</f>
        <v>Non-pine Units</v>
      </c>
      <c r="BA1294" t="str">
        <f>VLOOKUP(B1294,$BF$2:$BK$75,2)</f>
        <v>Soo</v>
      </c>
      <c r="BB1294" t="str">
        <f>VLOOKUP(B1294,$BF$2:$BK$75,3)</f>
        <v>Soo TSA</v>
      </c>
      <c r="BC1294">
        <f>IF(B1294&lt;40,B1294,IF(VLOOKUP(B1294,$BF$2:$BO$75,10,FALSE)="I",40,41))</f>
        <v>35</v>
      </c>
    </row>
    <row r="1295" spans="1:55" ht="15" x14ac:dyDescent="0.25">
      <c r="A1295">
        <v>17</v>
      </c>
      <c r="B1295">
        <v>36</v>
      </c>
      <c r="E1295">
        <v>0</v>
      </c>
      <c r="F1295">
        <v>0</v>
      </c>
      <c r="I1295">
        <v>0</v>
      </c>
      <c r="J1295">
        <v>0</v>
      </c>
      <c r="M1295">
        <v>0</v>
      </c>
      <c r="N1295">
        <v>0</v>
      </c>
      <c r="Q1295">
        <v>0</v>
      </c>
      <c r="R1295">
        <v>0</v>
      </c>
      <c r="U1295">
        <v>0</v>
      </c>
      <c r="V1295">
        <v>0</v>
      </c>
      <c r="Y1295">
        <v>0</v>
      </c>
      <c r="Z1295">
        <v>512</v>
      </c>
      <c r="AC1295">
        <v>0</v>
      </c>
      <c r="AD1295">
        <v>0</v>
      </c>
      <c r="AG1295">
        <v>0</v>
      </c>
      <c r="AH1295">
        <v>16</v>
      </c>
      <c r="AK1295" s="151">
        <v>0</v>
      </c>
      <c r="AL1295" s="151">
        <v>64</v>
      </c>
      <c r="AM1295" s="151"/>
      <c r="AN1295" s="151"/>
      <c r="AO1295" s="212">
        <v>0</v>
      </c>
      <c r="AP1295" s="212">
        <v>0</v>
      </c>
      <c r="AQ1295" s="212"/>
      <c r="AR1295" s="212"/>
      <c r="AS1295" s="227">
        <v>0</v>
      </c>
      <c r="AT1295" s="227">
        <v>0</v>
      </c>
      <c r="AU1295" s="227"/>
      <c r="AV1295" s="227"/>
      <c r="AW1295" s="227">
        <v>0</v>
      </c>
      <c r="AX1295" s="227">
        <v>0</v>
      </c>
      <c r="AY1295">
        <f>A1295+1999</f>
        <v>2016</v>
      </c>
      <c r="AZ1295" t="str">
        <f>VLOOKUP(B1295,$BF$2:$BJ$75,4)</f>
        <v>Non-pine Units</v>
      </c>
      <c r="BA1295" t="str">
        <f>VLOOKUP(B1295,$BF$2:$BK$75,2)</f>
        <v>Strathcona</v>
      </c>
      <c r="BB1295" t="str">
        <f>VLOOKUP(B1295,$BF$2:$BK$75,3)</f>
        <v>Strathcona TSA</v>
      </c>
      <c r="BC1295">
        <f>IF(B1295&lt;40,B1295,IF(VLOOKUP(B1295,$BF$2:$BO$75,10,FALSE)="I",40,41))</f>
        <v>36</v>
      </c>
    </row>
    <row r="1296" spans="1:55" ht="15" x14ac:dyDescent="0.25">
      <c r="A1296">
        <v>17</v>
      </c>
      <c r="B1296">
        <v>37</v>
      </c>
      <c r="E1296">
        <v>0</v>
      </c>
      <c r="F1296">
        <v>0</v>
      </c>
      <c r="I1296">
        <v>2656</v>
      </c>
      <c r="J1296">
        <v>12960</v>
      </c>
      <c r="M1296">
        <v>2192</v>
      </c>
      <c r="N1296">
        <v>17632</v>
      </c>
      <c r="Q1296">
        <v>6848</v>
      </c>
      <c r="R1296">
        <v>28640</v>
      </c>
      <c r="U1296">
        <v>7920</v>
      </c>
      <c r="V1296">
        <v>38128</v>
      </c>
      <c r="Y1296">
        <v>5744</v>
      </c>
      <c r="Z1296">
        <v>21264</v>
      </c>
      <c r="AC1296">
        <v>4624</v>
      </c>
      <c r="AD1296">
        <v>10160</v>
      </c>
      <c r="AG1296">
        <v>2304</v>
      </c>
      <c r="AH1296">
        <v>8352</v>
      </c>
      <c r="AK1296" s="151">
        <v>416</v>
      </c>
      <c r="AL1296" s="151">
        <v>3824</v>
      </c>
      <c r="AM1296" s="151"/>
      <c r="AN1296" s="151"/>
      <c r="AO1296" s="212">
        <v>256</v>
      </c>
      <c r="AP1296" s="212">
        <v>1920</v>
      </c>
      <c r="AQ1296" s="212"/>
      <c r="AR1296" s="212"/>
      <c r="AS1296" s="227">
        <v>640</v>
      </c>
      <c r="AT1296" s="227">
        <v>2992</v>
      </c>
      <c r="AU1296" s="227"/>
      <c r="AV1296" s="227"/>
      <c r="AW1296" s="227">
        <v>96</v>
      </c>
      <c r="AX1296" s="227">
        <v>1216</v>
      </c>
      <c r="AY1296">
        <f>A1296+1999</f>
        <v>2016</v>
      </c>
      <c r="AZ1296" t="str">
        <f>VLOOKUP(B1296,$BF$2:$BJ$75,4)</f>
        <v>Non-pine Units</v>
      </c>
      <c r="BA1296" t="str">
        <f>VLOOKUP(B1296,$BF$2:$BK$75,2)</f>
        <v>SunshineCoast</v>
      </c>
      <c r="BB1296" t="str">
        <f>VLOOKUP(B1296,$BF$2:$BK$75,3)</f>
        <v>Sunshine Coast TSA</v>
      </c>
      <c r="BC1296">
        <f>IF(B1296&lt;40,B1296,IF(VLOOKUP(B1296,$BF$2:$BO$75,10,FALSE)="I",40,41))</f>
        <v>37</v>
      </c>
    </row>
    <row r="1297" spans="1:55" ht="15" x14ac:dyDescent="0.25">
      <c r="A1297">
        <v>17</v>
      </c>
      <c r="B1297">
        <v>38</v>
      </c>
      <c r="E1297">
        <v>962480</v>
      </c>
      <c r="F1297">
        <v>89839600</v>
      </c>
      <c r="I1297">
        <v>13408</v>
      </c>
      <c r="J1297">
        <v>79340464</v>
      </c>
      <c r="M1297">
        <v>29760</v>
      </c>
      <c r="N1297">
        <v>75521392</v>
      </c>
      <c r="Q1297">
        <v>61632</v>
      </c>
      <c r="R1297">
        <v>74751952</v>
      </c>
      <c r="U1297">
        <v>49872</v>
      </c>
      <c r="V1297">
        <v>70663712</v>
      </c>
      <c r="Y1297">
        <v>31616</v>
      </c>
      <c r="Z1297">
        <v>71071056</v>
      </c>
      <c r="AC1297">
        <v>1968</v>
      </c>
      <c r="AD1297">
        <v>71630656</v>
      </c>
      <c r="AG1297">
        <v>1472</v>
      </c>
      <c r="AH1297">
        <v>71341744</v>
      </c>
      <c r="AK1297" s="151">
        <v>2704</v>
      </c>
      <c r="AL1297" s="151">
        <v>71377216</v>
      </c>
      <c r="AM1297" s="151"/>
      <c r="AN1297" s="151"/>
      <c r="AO1297" s="212">
        <v>400</v>
      </c>
      <c r="AP1297" s="212">
        <v>71290128</v>
      </c>
      <c r="AQ1297" s="212"/>
      <c r="AR1297" s="212"/>
      <c r="AS1297" s="227">
        <v>2656</v>
      </c>
      <c r="AT1297" s="227">
        <v>71274432</v>
      </c>
      <c r="AU1297" s="227"/>
      <c r="AV1297" s="227"/>
      <c r="AW1297" s="227">
        <v>1392</v>
      </c>
      <c r="AX1297" s="227">
        <v>71252432</v>
      </c>
      <c r="AY1297">
        <f>A1297+1999</f>
        <v>2016</v>
      </c>
      <c r="AZ1297" t="str">
        <f>VLOOKUP(B1297,$BF$2:$BJ$75,4)</f>
        <v>Pine Units</v>
      </c>
      <c r="BA1297" t="str">
        <f>VLOOKUP(B1297,$BF$2:$BK$75,2)</f>
        <v>Vanderhoof</v>
      </c>
      <c r="BB1297" t="str">
        <f>VLOOKUP(B1297,$BF$2:$BK$75,3)</f>
        <v>Vanderhoof Forest District</v>
      </c>
      <c r="BC1297">
        <f>IF(B1297&lt;40,B1297,IF(VLOOKUP(B1297,$BF$2:$BO$75,10,FALSE)="I",40,41))</f>
        <v>38</v>
      </c>
    </row>
    <row r="1298" spans="1:55" ht="15" x14ac:dyDescent="0.25">
      <c r="A1298">
        <v>17</v>
      </c>
      <c r="B1298">
        <v>39</v>
      </c>
      <c r="E1298">
        <v>2177408</v>
      </c>
      <c r="F1298">
        <v>125874768</v>
      </c>
      <c r="I1298">
        <v>149712</v>
      </c>
      <c r="J1298">
        <v>113880416</v>
      </c>
      <c r="M1298">
        <v>180336</v>
      </c>
      <c r="N1298">
        <v>111353312</v>
      </c>
      <c r="Q1298">
        <v>171856</v>
      </c>
      <c r="R1298">
        <v>111716144</v>
      </c>
      <c r="U1298">
        <v>448496</v>
      </c>
      <c r="V1298">
        <v>96107856</v>
      </c>
      <c r="Y1298">
        <v>496160</v>
      </c>
      <c r="Z1298">
        <v>91616240</v>
      </c>
      <c r="AC1298">
        <v>99984</v>
      </c>
      <c r="AD1298">
        <v>87256128</v>
      </c>
      <c r="AG1298">
        <v>43920</v>
      </c>
      <c r="AH1298">
        <v>86566608</v>
      </c>
      <c r="AK1298" s="151">
        <v>24256</v>
      </c>
      <c r="AL1298" s="151">
        <v>86536832</v>
      </c>
      <c r="AM1298" s="151"/>
      <c r="AN1298" s="151"/>
      <c r="AO1298" s="212">
        <v>10896</v>
      </c>
      <c r="AP1298" s="212">
        <v>86184496</v>
      </c>
      <c r="AQ1298" s="212"/>
      <c r="AR1298" s="212"/>
      <c r="AS1298" s="227">
        <v>9472</v>
      </c>
      <c r="AT1298" s="227">
        <v>86240848</v>
      </c>
      <c r="AU1298" s="227"/>
      <c r="AV1298" s="227"/>
      <c r="AW1298" s="227">
        <v>9136</v>
      </c>
      <c r="AX1298" s="227">
        <v>86202608</v>
      </c>
      <c r="AY1298">
        <f>A1298+1999</f>
        <v>2016</v>
      </c>
      <c r="AZ1298" t="str">
        <f>VLOOKUP(B1298,$BF$2:$BJ$75,4)</f>
        <v>Pine Units</v>
      </c>
      <c r="BA1298" t="str">
        <f>VLOOKUP(B1298,$BF$2:$BK$75,2)</f>
        <v>WilliamsLake</v>
      </c>
      <c r="BB1298" t="str">
        <f>VLOOKUP(B1298,$BF$2:$BK$75,3)</f>
        <v>Williams Lake TSA</v>
      </c>
      <c r="BC1298">
        <f>IF(B1298&lt;40,B1298,IF(VLOOKUP(B1298,$BF$2:$BO$75,10,FALSE)="I",40,41))</f>
        <v>39</v>
      </c>
    </row>
    <row r="1299" spans="1:55" ht="15" x14ac:dyDescent="0.25">
      <c r="A1299">
        <v>17</v>
      </c>
      <c r="B1299">
        <v>40</v>
      </c>
      <c r="E1299">
        <v>28880</v>
      </c>
      <c r="F1299">
        <v>1290016</v>
      </c>
      <c r="I1299">
        <v>7296</v>
      </c>
      <c r="J1299">
        <v>1040416</v>
      </c>
      <c r="M1299">
        <v>7600</v>
      </c>
      <c r="N1299">
        <v>1053680</v>
      </c>
      <c r="Q1299">
        <v>17824</v>
      </c>
      <c r="R1299">
        <v>967488</v>
      </c>
      <c r="U1299">
        <v>18416</v>
      </c>
      <c r="V1299">
        <v>891008</v>
      </c>
      <c r="Y1299">
        <v>14016</v>
      </c>
      <c r="Z1299">
        <v>834768</v>
      </c>
      <c r="AC1299">
        <v>5328</v>
      </c>
      <c r="AD1299">
        <v>818320</v>
      </c>
      <c r="AG1299">
        <v>960</v>
      </c>
      <c r="AH1299">
        <v>756176</v>
      </c>
      <c r="AK1299" s="151">
        <v>272</v>
      </c>
      <c r="AL1299" s="151">
        <v>754736</v>
      </c>
      <c r="AM1299" s="151"/>
      <c r="AN1299" s="151"/>
      <c r="AO1299" s="212">
        <v>16</v>
      </c>
      <c r="AP1299" s="212">
        <v>701520</v>
      </c>
      <c r="AQ1299" s="212"/>
      <c r="AR1299" s="212"/>
      <c r="AS1299" s="227">
        <v>208</v>
      </c>
      <c r="AT1299" s="227">
        <v>708496</v>
      </c>
      <c r="AU1299" s="227"/>
      <c r="AV1299" s="227"/>
      <c r="AW1299" s="227">
        <v>0</v>
      </c>
      <c r="AX1299" s="227">
        <v>706432</v>
      </c>
      <c r="AY1299">
        <f>A1299+1999</f>
        <v>2016</v>
      </c>
      <c r="AZ1299" t="str">
        <f>VLOOKUP(B1299,$BF$2:$BJ$75,4)</f>
        <v>Interior TFLs</v>
      </c>
      <c r="BA1299" t="str">
        <f>VLOOKUP(B1299,$BF$2:$BK$75,2)</f>
        <v>InteriorTFLs</v>
      </c>
      <c r="BB1299" t="str">
        <f>VLOOKUP(B1299,$BF$2:$BK$75,3)</f>
        <v>Interior TFLs</v>
      </c>
      <c r="BC1299">
        <f>IF(B1299&lt;40,B1299,IF(VLOOKUP(B1299,$BF$2:$BO$75,10,FALSE)="I",40,41))</f>
        <v>40</v>
      </c>
    </row>
    <row r="1300" spans="1:55" ht="15" x14ac:dyDescent="0.25">
      <c r="A1300">
        <v>17</v>
      </c>
      <c r="B1300">
        <v>40</v>
      </c>
      <c r="E1300">
        <v>11696</v>
      </c>
      <c r="F1300">
        <v>103680</v>
      </c>
      <c r="I1300">
        <v>2576</v>
      </c>
      <c r="J1300">
        <v>135792</v>
      </c>
      <c r="M1300">
        <v>3728</v>
      </c>
      <c r="N1300">
        <v>127968</v>
      </c>
      <c r="Q1300">
        <v>3680</v>
      </c>
      <c r="R1300">
        <v>121152</v>
      </c>
      <c r="U1300">
        <v>4672</v>
      </c>
      <c r="V1300">
        <v>130048</v>
      </c>
      <c r="Y1300">
        <v>14080</v>
      </c>
      <c r="Z1300">
        <v>108928</v>
      </c>
      <c r="AC1300">
        <v>7488</v>
      </c>
      <c r="AD1300">
        <v>61472</v>
      </c>
      <c r="AG1300">
        <v>160</v>
      </c>
      <c r="AH1300">
        <v>52864</v>
      </c>
      <c r="AK1300" s="151">
        <v>368</v>
      </c>
      <c r="AL1300" s="151">
        <v>49728</v>
      </c>
      <c r="AM1300" s="151"/>
      <c r="AN1300" s="151"/>
      <c r="AO1300" s="212">
        <v>208</v>
      </c>
      <c r="AP1300" s="212">
        <v>52720</v>
      </c>
      <c r="AQ1300" s="212"/>
      <c r="AR1300" s="212"/>
      <c r="AS1300" s="227">
        <v>0</v>
      </c>
      <c r="AT1300" s="227">
        <v>53568</v>
      </c>
      <c r="AU1300" s="227"/>
      <c r="AV1300" s="227"/>
      <c r="AW1300" s="227">
        <v>0</v>
      </c>
      <c r="AX1300" s="227">
        <v>50224</v>
      </c>
      <c r="AY1300">
        <f>A1300+1999</f>
        <v>2016</v>
      </c>
      <c r="AZ1300" t="str">
        <f>VLOOKUP(B1300,$BF$2:$BJ$75,4)</f>
        <v>Interior TFLs</v>
      </c>
      <c r="BA1300" t="str">
        <f>VLOOKUP(B1300,$BF$2:$BK$75,2)</f>
        <v>InteriorTFLs</v>
      </c>
      <c r="BB1300" t="str">
        <f>VLOOKUP(B1300,$BF$2:$BK$75,3)</f>
        <v>Interior TFLs</v>
      </c>
      <c r="BC1300">
        <f>IF(B1300&lt;40,B1300,IF(VLOOKUP(B1300,$BF$2:$BO$75,10,FALSE)="I",40,41))</f>
        <v>40</v>
      </c>
    </row>
    <row r="1301" spans="1:55" ht="15" x14ac:dyDescent="0.25">
      <c r="A1301">
        <v>17</v>
      </c>
      <c r="B1301">
        <v>40</v>
      </c>
      <c r="E1301">
        <v>50016</v>
      </c>
      <c r="F1301">
        <v>2419392</v>
      </c>
      <c r="I1301">
        <v>6832</v>
      </c>
      <c r="J1301">
        <v>2366080</v>
      </c>
      <c r="M1301">
        <v>6224</v>
      </c>
      <c r="N1301">
        <v>2135360</v>
      </c>
      <c r="Q1301">
        <v>11680</v>
      </c>
      <c r="R1301">
        <v>1959936</v>
      </c>
      <c r="U1301">
        <v>18208</v>
      </c>
      <c r="V1301">
        <v>1761200</v>
      </c>
      <c r="Y1301">
        <v>24736</v>
      </c>
      <c r="Z1301">
        <v>1715680</v>
      </c>
      <c r="AC1301">
        <v>496</v>
      </c>
      <c r="AD1301">
        <v>1538880</v>
      </c>
      <c r="AG1301">
        <v>112</v>
      </c>
      <c r="AH1301">
        <v>1450512</v>
      </c>
      <c r="AK1301" s="151">
        <v>16</v>
      </c>
      <c r="AL1301" s="151">
        <v>1452960</v>
      </c>
      <c r="AM1301" s="151"/>
      <c r="AN1301" s="151"/>
      <c r="AO1301" s="212">
        <v>16</v>
      </c>
      <c r="AP1301" s="212">
        <v>1438768</v>
      </c>
      <c r="AQ1301" s="212"/>
      <c r="AR1301" s="212"/>
      <c r="AS1301" s="227">
        <v>0</v>
      </c>
      <c r="AT1301" s="227">
        <v>1430368</v>
      </c>
      <c r="AU1301" s="227"/>
      <c r="AV1301" s="227"/>
      <c r="AW1301" s="227">
        <v>0</v>
      </c>
      <c r="AX1301" s="227">
        <v>1416560</v>
      </c>
      <c r="AY1301">
        <f>A1301+1999</f>
        <v>2016</v>
      </c>
      <c r="AZ1301" t="str">
        <f>VLOOKUP(B1301,$BF$2:$BJ$75,4)</f>
        <v>Interior TFLs</v>
      </c>
      <c r="BA1301" t="str">
        <f>VLOOKUP(B1301,$BF$2:$BK$75,2)</f>
        <v>InteriorTFLs</v>
      </c>
      <c r="BB1301" t="str">
        <f>VLOOKUP(B1301,$BF$2:$BK$75,3)</f>
        <v>Interior TFLs</v>
      </c>
      <c r="BC1301">
        <f>IF(B1301&lt;40,B1301,IF(VLOOKUP(B1301,$BF$2:$BO$75,10,FALSE)="I",40,41))</f>
        <v>40</v>
      </c>
    </row>
    <row r="1302" spans="1:55" ht="15" x14ac:dyDescent="0.25">
      <c r="A1302">
        <v>17</v>
      </c>
      <c r="B1302">
        <v>40</v>
      </c>
      <c r="E1302">
        <v>0</v>
      </c>
      <c r="F1302">
        <v>0</v>
      </c>
      <c r="I1302">
        <v>816</v>
      </c>
      <c r="J1302">
        <v>27440</v>
      </c>
      <c r="M1302">
        <v>496</v>
      </c>
      <c r="N1302">
        <v>30848</v>
      </c>
      <c r="Q1302">
        <v>5296</v>
      </c>
      <c r="R1302">
        <v>26528</v>
      </c>
      <c r="U1302">
        <v>5024</v>
      </c>
      <c r="V1302">
        <v>63872</v>
      </c>
      <c r="Y1302">
        <v>1152</v>
      </c>
      <c r="Z1302">
        <v>37696</v>
      </c>
      <c r="AC1302">
        <v>3712</v>
      </c>
      <c r="AD1302">
        <v>31984</v>
      </c>
      <c r="AG1302">
        <v>6208</v>
      </c>
      <c r="AH1302">
        <v>32240</v>
      </c>
      <c r="AK1302" s="151">
        <v>0</v>
      </c>
      <c r="AL1302" s="151">
        <v>20848</v>
      </c>
      <c r="AM1302" s="151"/>
      <c r="AN1302" s="151"/>
      <c r="AO1302" s="212">
        <v>0</v>
      </c>
      <c r="AP1302" s="212">
        <v>26528</v>
      </c>
      <c r="AQ1302" s="212"/>
      <c r="AR1302" s="212"/>
      <c r="AS1302" s="227">
        <v>0</v>
      </c>
      <c r="AT1302" s="227">
        <v>26336</v>
      </c>
      <c r="AU1302" s="227"/>
      <c r="AV1302" s="227"/>
      <c r="AW1302" s="227">
        <v>0</v>
      </c>
      <c r="AX1302" s="227">
        <v>25328</v>
      </c>
      <c r="AY1302">
        <f>A1302+1999</f>
        <v>2016</v>
      </c>
      <c r="AZ1302" t="str">
        <f>VLOOKUP(B1302,$BF$2:$BJ$75,4)</f>
        <v>Interior TFLs</v>
      </c>
      <c r="BA1302" t="str">
        <f>VLOOKUP(B1302,$BF$2:$BK$75,2)</f>
        <v>InteriorTFLs</v>
      </c>
      <c r="BB1302" t="str">
        <f>VLOOKUP(B1302,$BF$2:$BK$75,3)</f>
        <v>Interior TFLs</v>
      </c>
      <c r="BC1302">
        <f>IF(B1302&lt;40,B1302,IF(VLOOKUP(B1302,$BF$2:$BO$75,10,FALSE)="I",40,41))</f>
        <v>40</v>
      </c>
    </row>
    <row r="1303" spans="1:55" ht="15" x14ac:dyDescent="0.25">
      <c r="A1303">
        <v>17</v>
      </c>
      <c r="B1303">
        <v>40</v>
      </c>
      <c r="E1303">
        <v>9904</v>
      </c>
      <c r="F1303">
        <v>1747840</v>
      </c>
      <c r="I1303">
        <v>112</v>
      </c>
      <c r="J1303">
        <v>1664624</v>
      </c>
      <c r="M1303">
        <v>96</v>
      </c>
      <c r="N1303">
        <v>1581744</v>
      </c>
      <c r="Q1303">
        <v>32</v>
      </c>
      <c r="R1303">
        <v>1560448</v>
      </c>
      <c r="U1303">
        <v>592</v>
      </c>
      <c r="V1303">
        <v>1513568</v>
      </c>
      <c r="Y1303">
        <v>1872</v>
      </c>
      <c r="Z1303">
        <v>1556896</v>
      </c>
      <c r="AC1303">
        <v>0</v>
      </c>
      <c r="AD1303">
        <v>1554352</v>
      </c>
      <c r="AG1303">
        <v>0</v>
      </c>
      <c r="AH1303">
        <v>1450976</v>
      </c>
      <c r="AK1303" s="151">
        <v>16</v>
      </c>
      <c r="AL1303" s="151">
        <v>1438160</v>
      </c>
      <c r="AM1303" s="151"/>
      <c r="AN1303" s="151"/>
      <c r="AO1303" s="212">
        <v>0</v>
      </c>
      <c r="AP1303" s="212">
        <v>1357120</v>
      </c>
      <c r="AQ1303" s="212"/>
      <c r="AR1303" s="212"/>
      <c r="AS1303" s="227">
        <v>0</v>
      </c>
      <c r="AT1303" s="227">
        <v>1334272</v>
      </c>
      <c r="AU1303" s="227"/>
      <c r="AV1303" s="227"/>
      <c r="AW1303" s="227">
        <v>0</v>
      </c>
      <c r="AX1303" s="227">
        <v>1331328</v>
      </c>
      <c r="AY1303">
        <f>A1303+1999</f>
        <v>2016</v>
      </c>
      <c r="AZ1303" t="str">
        <f>VLOOKUP(B1303,$BF$2:$BJ$75,4)</f>
        <v>Interior TFLs</v>
      </c>
      <c r="BA1303" t="str">
        <f>VLOOKUP(B1303,$BF$2:$BK$75,2)</f>
        <v>InteriorTFLs</v>
      </c>
      <c r="BB1303" t="str">
        <f>VLOOKUP(B1303,$BF$2:$BK$75,3)</f>
        <v>Interior TFLs</v>
      </c>
      <c r="BC1303">
        <f>IF(B1303&lt;40,B1303,IF(VLOOKUP(B1303,$BF$2:$BO$75,10,FALSE)="I",40,41))</f>
        <v>40</v>
      </c>
    </row>
    <row r="1304" spans="1:55" ht="15" x14ac:dyDescent="0.25">
      <c r="A1304">
        <v>17</v>
      </c>
      <c r="B1304">
        <v>40</v>
      </c>
      <c r="E1304">
        <v>0</v>
      </c>
      <c r="F1304">
        <v>48</v>
      </c>
      <c r="I1304">
        <v>0</v>
      </c>
      <c r="J1304">
        <v>896</v>
      </c>
      <c r="M1304">
        <v>96</v>
      </c>
      <c r="N1304">
        <v>352</v>
      </c>
      <c r="Q1304">
        <v>128</v>
      </c>
      <c r="R1304">
        <v>848</v>
      </c>
      <c r="U1304">
        <v>80</v>
      </c>
      <c r="V1304">
        <v>688</v>
      </c>
      <c r="Y1304">
        <v>128</v>
      </c>
      <c r="Z1304">
        <v>1216</v>
      </c>
      <c r="AC1304">
        <v>16</v>
      </c>
      <c r="AD1304">
        <v>272</v>
      </c>
      <c r="AG1304">
        <v>0</v>
      </c>
      <c r="AH1304">
        <v>176</v>
      </c>
      <c r="AK1304" s="151">
        <v>0</v>
      </c>
      <c r="AL1304" s="151">
        <v>144</v>
      </c>
      <c r="AM1304" s="151"/>
      <c r="AN1304" s="151"/>
      <c r="AO1304" s="212">
        <v>0</v>
      </c>
      <c r="AP1304" s="212">
        <v>128</v>
      </c>
      <c r="AQ1304" s="212"/>
      <c r="AR1304" s="212"/>
      <c r="AS1304" s="227">
        <v>16</v>
      </c>
      <c r="AT1304" s="227">
        <v>192</v>
      </c>
      <c r="AU1304" s="227"/>
      <c r="AV1304" s="227"/>
      <c r="AW1304" s="227">
        <v>0</v>
      </c>
      <c r="AX1304" s="227">
        <v>176</v>
      </c>
      <c r="AY1304">
        <f>A1304+1999</f>
        <v>2016</v>
      </c>
      <c r="AZ1304" t="str">
        <f>VLOOKUP(B1304,$BF$2:$BJ$75,4)</f>
        <v>Interior TFLs</v>
      </c>
      <c r="BA1304" t="str">
        <f>VLOOKUP(B1304,$BF$2:$BK$75,2)</f>
        <v>InteriorTFLs</v>
      </c>
      <c r="BB1304" t="str">
        <f>VLOOKUP(B1304,$BF$2:$BK$75,3)</f>
        <v>Interior TFLs</v>
      </c>
      <c r="BC1304">
        <f>IF(B1304&lt;40,B1304,IF(VLOOKUP(B1304,$BF$2:$BO$75,10,FALSE)="I",40,41))</f>
        <v>40</v>
      </c>
    </row>
    <row r="1305" spans="1:55" ht="15" x14ac:dyDescent="0.25">
      <c r="A1305">
        <v>17</v>
      </c>
      <c r="B1305">
        <v>40</v>
      </c>
      <c r="E1305">
        <v>50448</v>
      </c>
      <c r="F1305">
        <v>377792</v>
      </c>
      <c r="I1305">
        <v>79696</v>
      </c>
      <c r="J1305">
        <v>429904</v>
      </c>
      <c r="M1305">
        <v>70784</v>
      </c>
      <c r="N1305">
        <v>392944</v>
      </c>
      <c r="Q1305">
        <v>76880</v>
      </c>
      <c r="R1305">
        <v>287152</v>
      </c>
      <c r="U1305">
        <v>58784</v>
      </c>
      <c r="V1305">
        <v>308304</v>
      </c>
      <c r="Y1305">
        <v>38336</v>
      </c>
      <c r="Z1305">
        <v>262208</v>
      </c>
      <c r="AC1305">
        <v>12688</v>
      </c>
      <c r="AD1305">
        <v>156144</v>
      </c>
      <c r="AG1305">
        <v>10688</v>
      </c>
      <c r="AH1305">
        <v>176336</v>
      </c>
      <c r="AK1305" s="151">
        <v>4032</v>
      </c>
      <c r="AL1305" s="151">
        <v>132128</v>
      </c>
      <c r="AM1305" s="151"/>
      <c r="AN1305" s="151"/>
      <c r="AO1305" s="212">
        <v>10096</v>
      </c>
      <c r="AP1305" s="212">
        <v>139584</v>
      </c>
      <c r="AQ1305" s="212"/>
      <c r="AR1305" s="212"/>
      <c r="AS1305" s="227">
        <v>0</v>
      </c>
      <c r="AT1305" s="227">
        <v>116192</v>
      </c>
      <c r="AU1305" s="227"/>
      <c r="AV1305" s="227"/>
      <c r="AW1305" s="227">
        <v>112</v>
      </c>
      <c r="AX1305" s="227">
        <v>120416</v>
      </c>
      <c r="AY1305">
        <f>A1305+1999</f>
        <v>2016</v>
      </c>
      <c r="AZ1305" t="str">
        <f>VLOOKUP(B1305,$BF$2:$BJ$75,4)</f>
        <v>Interior TFLs</v>
      </c>
      <c r="BA1305" t="str">
        <f>VLOOKUP(B1305,$BF$2:$BK$75,2)</f>
        <v>InteriorTFLs</v>
      </c>
      <c r="BB1305" t="str">
        <f>VLOOKUP(B1305,$BF$2:$BK$75,3)</f>
        <v>Interior TFLs</v>
      </c>
      <c r="BC1305">
        <f>IF(B1305&lt;40,B1305,IF(VLOOKUP(B1305,$BF$2:$BO$75,10,FALSE)="I",40,41))</f>
        <v>40</v>
      </c>
    </row>
    <row r="1306" spans="1:55" ht="15" x14ac:dyDescent="0.25">
      <c r="A1306">
        <v>17</v>
      </c>
      <c r="B1306">
        <v>40</v>
      </c>
      <c r="E1306">
        <v>0</v>
      </c>
      <c r="F1306">
        <v>1136</v>
      </c>
      <c r="I1306">
        <v>3552</v>
      </c>
      <c r="J1306">
        <v>24304</v>
      </c>
      <c r="M1306">
        <v>0</v>
      </c>
      <c r="N1306">
        <v>13968</v>
      </c>
      <c r="Q1306">
        <v>3664</v>
      </c>
      <c r="R1306">
        <v>23792</v>
      </c>
      <c r="U1306">
        <v>16</v>
      </c>
      <c r="V1306">
        <v>20992</v>
      </c>
      <c r="Y1306">
        <v>5280</v>
      </c>
      <c r="Z1306">
        <v>26224</v>
      </c>
      <c r="AC1306">
        <v>208</v>
      </c>
      <c r="AD1306">
        <v>6144</v>
      </c>
      <c r="AG1306">
        <v>0</v>
      </c>
      <c r="AH1306">
        <v>4128</v>
      </c>
      <c r="AK1306" s="151">
        <v>208</v>
      </c>
      <c r="AL1306" s="151">
        <v>3808</v>
      </c>
      <c r="AM1306" s="151"/>
      <c r="AN1306" s="151"/>
      <c r="AO1306" s="212">
        <v>1552</v>
      </c>
      <c r="AP1306" s="212">
        <v>5184</v>
      </c>
      <c r="AQ1306" s="212"/>
      <c r="AR1306" s="212"/>
      <c r="AS1306" s="227">
        <v>160</v>
      </c>
      <c r="AT1306" s="227">
        <v>6176</v>
      </c>
      <c r="AU1306" s="227"/>
      <c r="AV1306" s="227"/>
      <c r="AW1306" s="227">
        <v>160</v>
      </c>
      <c r="AX1306" s="227">
        <v>5632</v>
      </c>
      <c r="AY1306">
        <f>A1306+1999</f>
        <v>2016</v>
      </c>
      <c r="AZ1306" t="str">
        <f>VLOOKUP(B1306,$BF$2:$BJ$75,4)</f>
        <v>Interior TFLs</v>
      </c>
      <c r="BA1306" t="str">
        <f>VLOOKUP(B1306,$BF$2:$BK$75,2)</f>
        <v>InteriorTFLs</v>
      </c>
      <c r="BB1306" t="str">
        <f>VLOOKUP(B1306,$BF$2:$BK$75,3)</f>
        <v>Interior TFLs</v>
      </c>
      <c r="BC1306">
        <f>IF(B1306&lt;40,B1306,IF(VLOOKUP(B1306,$BF$2:$BO$75,10,FALSE)="I",40,41))</f>
        <v>40</v>
      </c>
    </row>
    <row r="1307" spans="1:55" ht="15" x14ac:dyDescent="0.25">
      <c r="A1307">
        <v>17</v>
      </c>
      <c r="B1307">
        <v>40</v>
      </c>
      <c r="E1307">
        <v>29328</v>
      </c>
      <c r="F1307">
        <v>3501936</v>
      </c>
      <c r="I1307">
        <v>2240</v>
      </c>
      <c r="J1307">
        <v>3442240</v>
      </c>
      <c r="M1307">
        <v>9120</v>
      </c>
      <c r="N1307">
        <v>3214272</v>
      </c>
      <c r="Q1307">
        <v>3696</v>
      </c>
      <c r="R1307">
        <v>3160384</v>
      </c>
      <c r="U1307">
        <v>1840</v>
      </c>
      <c r="V1307">
        <v>2802080</v>
      </c>
      <c r="Y1307">
        <v>912</v>
      </c>
      <c r="Z1307">
        <v>2891152</v>
      </c>
      <c r="AC1307">
        <v>16</v>
      </c>
      <c r="AD1307">
        <v>2898352</v>
      </c>
      <c r="AG1307">
        <v>16</v>
      </c>
      <c r="AH1307">
        <v>2816256</v>
      </c>
      <c r="AK1307" s="151">
        <v>0</v>
      </c>
      <c r="AL1307" s="151">
        <v>2790064</v>
      </c>
      <c r="AM1307" s="151"/>
      <c r="AN1307" s="151"/>
      <c r="AO1307" s="212">
        <v>0</v>
      </c>
      <c r="AP1307" s="212">
        <v>2724704</v>
      </c>
      <c r="AQ1307" s="212"/>
      <c r="AR1307" s="212"/>
      <c r="AS1307" s="227">
        <v>48</v>
      </c>
      <c r="AT1307" s="227">
        <v>2731504</v>
      </c>
      <c r="AU1307" s="227"/>
      <c r="AV1307" s="227"/>
      <c r="AW1307" s="227">
        <v>208</v>
      </c>
      <c r="AX1307" s="227">
        <v>2740880</v>
      </c>
      <c r="AY1307">
        <f>A1307+1999</f>
        <v>2016</v>
      </c>
      <c r="AZ1307" t="str">
        <f>VLOOKUP(B1307,$BF$2:$BJ$75,4)</f>
        <v>Interior TFLs</v>
      </c>
      <c r="BA1307" t="str">
        <f>VLOOKUP(B1307,$BF$2:$BK$75,2)</f>
        <v>InteriorTFLs</v>
      </c>
      <c r="BB1307" t="str">
        <f>VLOOKUP(B1307,$BF$2:$BK$75,3)</f>
        <v>Interior TFLs</v>
      </c>
      <c r="BC1307">
        <f>IF(B1307&lt;40,B1307,IF(VLOOKUP(B1307,$BF$2:$BO$75,10,FALSE)="I",40,41))</f>
        <v>40</v>
      </c>
    </row>
    <row r="1308" spans="1:55" ht="15" x14ac:dyDescent="0.25">
      <c r="A1308">
        <v>17</v>
      </c>
      <c r="B1308">
        <v>40</v>
      </c>
      <c r="E1308">
        <v>34352</v>
      </c>
      <c r="F1308">
        <v>3279216</v>
      </c>
      <c r="I1308">
        <v>2304</v>
      </c>
      <c r="J1308">
        <v>3055152</v>
      </c>
      <c r="M1308">
        <v>4672</v>
      </c>
      <c r="N1308">
        <v>2872368</v>
      </c>
      <c r="Q1308">
        <v>4208</v>
      </c>
      <c r="R1308">
        <v>2827104</v>
      </c>
      <c r="U1308">
        <v>6384</v>
      </c>
      <c r="V1308">
        <v>2617472</v>
      </c>
      <c r="Y1308">
        <v>3056</v>
      </c>
      <c r="Z1308">
        <v>2591712</v>
      </c>
      <c r="AC1308">
        <v>5328</v>
      </c>
      <c r="AD1308">
        <v>2561808</v>
      </c>
      <c r="AG1308">
        <v>1936</v>
      </c>
      <c r="AH1308">
        <v>2485840</v>
      </c>
      <c r="AK1308" s="151">
        <v>2608</v>
      </c>
      <c r="AL1308" s="151">
        <v>2484880</v>
      </c>
      <c r="AM1308" s="151"/>
      <c r="AN1308" s="151"/>
      <c r="AO1308" s="212">
        <v>0</v>
      </c>
      <c r="AP1308" s="212">
        <v>2436272</v>
      </c>
      <c r="AQ1308" s="212"/>
      <c r="AR1308" s="212"/>
      <c r="AS1308" s="227">
        <v>1680</v>
      </c>
      <c r="AT1308" s="227">
        <v>2432384</v>
      </c>
      <c r="AU1308" s="227"/>
      <c r="AV1308" s="227"/>
      <c r="AW1308" s="227">
        <v>256</v>
      </c>
      <c r="AX1308" s="227">
        <v>2426912</v>
      </c>
      <c r="AY1308">
        <f>A1308+1999</f>
        <v>2016</v>
      </c>
      <c r="AZ1308" t="str">
        <f>VLOOKUP(B1308,$BF$2:$BJ$75,4)</f>
        <v>Interior TFLs</v>
      </c>
      <c r="BA1308" t="str">
        <f>VLOOKUP(B1308,$BF$2:$BK$75,2)</f>
        <v>InteriorTFLs</v>
      </c>
      <c r="BB1308" t="str">
        <f>VLOOKUP(B1308,$BF$2:$BK$75,3)</f>
        <v>Interior TFLs</v>
      </c>
      <c r="BC1308">
        <f>IF(B1308&lt;40,B1308,IF(VLOOKUP(B1308,$BF$2:$BO$75,10,FALSE)="I",40,41))</f>
        <v>40</v>
      </c>
    </row>
    <row r="1309" spans="1:55" ht="15" x14ac:dyDescent="0.25">
      <c r="A1309">
        <v>17</v>
      </c>
      <c r="B1309">
        <v>40</v>
      </c>
      <c r="E1309">
        <v>22064</v>
      </c>
      <c r="F1309">
        <v>941888</v>
      </c>
      <c r="I1309">
        <v>2352</v>
      </c>
      <c r="J1309">
        <v>887408</v>
      </c>
      <c r="M1309">
        <v>4624</v>
      </c>
      <c r="N1309">
        <v>841712</v>
      </c>
      <c r="Q1309">
        <v>12976</v>
      </c>
      <c r="R1309">
        <v>801472</v>
      </c>
      <c r="U1309">
        <v>16560</v>
      </c>
      <c r="V1309">
        <v>777632</v>
      </c>
      <c r="Y1309">
        <v>19072</v>
      </c>
      <c r="Z1309">
        <v>758176</v>
      </c>
      <c r="AC1309">
        <v>13344</v>
      </c>
      <c r="AD1309">
        <v>610976</v>
      </c>
      <c r="AG1309">
        <v>6000</v>
      </c>
      <c r="AH1309">
        <v>560848</v>
      </c>
      <c r="AK1309" s="151">
        <v>1120</v>
      </c>
      <c r="AL1309" s="151">
        <v>547792</v>
      </c>
      <c r="AM1309" s="151"/>
      <c r="AN1309" s="151"/>
      <c r="AO1309" s="212">
        <v>3952</v>
      </c>
      <c r="AP1309" s="212">
        <v>541168</v>
      </c>
      <c r="AQ1309" s="212"/>
      <c r="AR1309" s="212"/>
      <c r="AS1309" s="227">
        <v>2880</v>
      </c>
      <c r="AT1309" s="227">
        <v>529840</v>
      </c>
      <c r="AU1309" s="227"/>
      <c r="AV1309" s="227"/>
      <c r="AW1309" s="227">
        <v>288</v>
      </c>
      <c r="AX1309" s="227">
        <v>516928</v>
      </c>
      <c r="AY1309">
        <f>A1309+1999</f>
        <v>2016</v>
      </c>
      <c r="AZ1309" t="str">
        <f>VLOOKUP(B1309,$BF$2:$BJ$75,4)</f>
        <v>Interior TFLs</v>
      </c>
      <c r="BA1309" t="str">
        <f>VLOOKUP(B1309,$BF$2:$BK$75,2)</f>
        <v>InteriorTFLs</v>
      </c>
      <c r="BB1309" t="str">
        <f>VLOOKUP(B1309,$BF$2:$BK$75,3)</f>
        <v>Interior TFLs</v>
      </c>
      <c r="BC1309">
        <f>IF(B1309&lt;40,B1309,IF(VLOOKUP(B1309,$BF$2:$BO$75,10,FALSE)="I",40,41))</f>
        <v>40</v>
      </c>
    </row>
    <row r="1310" spans="1:55" ht="15" x14ac:dyDescent="0.25">
      <c r="A1310">
        <v>17</v>
      </c>
      <c r="B1310">
        <v>40</v>
      </c>
      <c r="E1310">
        <v>200464</v>
      </c>
      <c r="F1310">
        <v>7468448</v>
      </c>
      <c r="I1310">
        <v>18720</v>
      </c>
      <c r="J1310">
        <v>7558000</v>
      </c>
      <c r="M1310">
        <v>39520</v>
      </c>
      <c r="N1310">
        <v>6828256</v>
      </c>
      <c r="Q1310">
        <v>41648</v>
      </c>
      <c r="R1310">
        <v>6314576</v>
      </c>
      <c r="U1310">
        <v>66640</v>
      </c>
      <c r="V1310">
        <v>5516704</v>
      </c>
      <c r="Y1310">
        <v>116096</v>
      </c>
      <c r="Z1310">
        <v>5106400</v>
      </c>
      <c r="AC1310">
        <v>84160</v>
      </c>
      <c r="AD1310">
        <v>4305008</v>
      </c>
      <c r="AG1310">
        <v>25200</v>
      </c>
      <c r="AH1310">
        <v>3794768</v>
      </c>
      <c r="AK1310" s="151">
        <v>6624</v>
      </c>
      <c r="AL1310" s="151">
        <v>3715744</v>
      </c>
      <c r="AM1310" s="151"/>
      <c r="AN1310" s="151"/>
      <c r="AO1310" s="212">
        <v>848</v>
      </c>
      <c r="AP1310" s="212">
        <v>3652352</v>
      </c>
      <c r="AQ1310" s="212"/>
      <c r="AR1310" s="212"/>
      <c r="AS1310" s="227">
        <v>672</v>
      </c>
      <c r="AT1310" s="227">
        <v>3673536</v>
      </c>
      <c r="AU1310" s="227"/>
      <c r="AV1310" s="227"/>
      <c r="AW1310" s="227">
        <v>352</v>
      </c>
      <c r="AX1310" s="227">
        <v>3644832</v>
      </c>
      <c r="AY1310">
        <f>A1310+1999</f>
        <v>2016</v>
      </c>
      <c r="AZ1310" t="str">
        <f>VLOOKUP(B1310,$BF$2:$BJ$75,4)</f>
        <v>Interior TFLs</v>
      </c>
      <c r="BA1310" t="str">
        <f>VLOOKUP(B1310,$BF$2:$BK$75,2)</f>
        <v>InteriorTFLs</v>
      </c>
      <c r="BB1310" t="str">
        <f>VLOOKUP(B1310,$BF$2:$BK$75,3)</f>
        <v>Interior TFLs</v>
      </c>
      <c r="BC1310">
        <f>IF(B1310&lt;40,B1310,IF(VLOOKUP(B1310,$BF$2:$BO$75,10,FALSE)="I",40,41))</f>
        <v>40</v>
      </c>
    </row>
    <row r="1311" spans="1:55" ht="15" x14ac:dyDescent="0.25">
      <c r="A1311">
        <v>17</v>
      </c>
      <c r="B1311">
        <v>40</v>
      </c>
      <c r="E1311">
        <v>170560</v>
      </c>
      <c r="F1311">
        <v>4532464</v>
      </c>
      <c r="I1311">
        <v>5744</v>
      </c>
      <c r="J1311">
        <v>4696480</v>
      </c>
      <c r="M1311">
        <v>17392</v>
      </c>
      <c r="N1311">
        <v>4058704</v>
      </c>
      <c r="Q1311">
        <v>16240</v>
      </c>
      <c r="R1311">
        <v>3766032</v>
      </c>
      <c r="U1311">
        <v>30208</v>
      </c>
      <c r="V1311">
        <v>3396032</v>
      </c>
      <c r="Y1311">
        <v>48752</v>
      </c>
      <c r="Z1311">
        <v>3066256</v>
      </c>
      <c r="AC1311">
        <v>2944</v>
      </c>
      <c r="AD1311">
        <v>2829136</v>
      </c>
      <c r="AG1311">
        <v>5952</v>
      </c>
      <c r="AH1311">
        <v>2800576</v>
      </c>
      <c r="AK1311" s="151">
        <v>192</v>
      </c>
      <c r="AL1311" s="151">
        <v>2761168</v>
      </c>
      <c r="AM1311" s="151"/>
      <c r="AN1311" s="151"/>
      <c r="AO1311" s="212">
        <v>1984</v>
      </c>
      <c r="AP1311" s="212">
        <v>2746528</v>
      </c>
      <c r="AQ1311" s="212"/>
      <c r="AR1311" s="212"/>
      <c r="AS1311" s="227">
        <v>688</v>
      </c>
      <c r="AT1311" s="227">
        <v>2755520</v>
      </c>
      <c r="AU1311" s="227"/>
      <c r="AV1311" s="227"/>
      <c r="AW1311" s="227">
        <v>400</v>
      </c>
      <c r="AX1311" s="227">
        <v>2721168</v>
      </c>
      <c r="AY1311">
        <f>A1311+1999</f>
        <v>2016</v>
      </c>
      <c r="AZ1311" t="str">
        <f>VLOOKUP(B1311,$BF$2:$BJ$75,4)</f>
        <v>Interior TFLs</v>
      </c>
      <c r="BA1311" t="str">
        <f>VLOOKUP(B1311,$BF$2:$BK$75,2)</f>
        <v>InteriorTFLs</v>
      </c>
      <c r="BB1311" t="str">
        <f>VLOOKUP(B1311,$BF$2:$BK$75,3)</f>
        <v>Interior TFLs</v>
      </c>
      <c r="BC1311">
        <f>IF(B1311&lt;40,B1311,IF(VLOOKUP(B1311,$BF$2:$BO$75,10,FALSE)="I",40,41))</f>
        <v>40</v>
      </c>
    </row>
    <row r="1312" spans="1:55" ht="15" x14ac:dyDescent="0.25">
      <c r="A1312">
        <v>17</v>
      </c>
      <c r="B1312">
        <v>40</v>
      </c>
      <c r="E1312">
        <v>105984</v>
      </c>
      <c r="F1312">
        <v>15345856</v>
      </c>
      <c r="I1312">
        <v>1968</v>
      </c>
      <c r="J1312">
        <v>15214848</v>
      </c>
      <c r="M1312">
        <v>17584</v>
      </c>
      <c r="N1312">
        <v>14604128</v>
      </c>
      <c r="Q1312">
        <v>22672</v>
      </c>
      <c r="R1312">
        <v>14109152</v>
      </c>
      <c r="U1312">
        <v>23920</v>
      </c>
      <c r="V1312">
        <v>13327008</v>
      </c>
      <c r="Y1312">
        <v>16960</v>
      </c>
      <c r="Z1312">
        <v>13442816</v>
      </c>
      <c r="AC1312">
        <v>768</v>
      </c>
      <c r="AD1312">
        <v>13298048</v>
      </c>
      <c r="AG1312">
        <v>64</v>
      </c>
      <c r="AH1312">
        <v>12971840</v>
      </c>
      <c r="AK1312" s="151">
        <v>0</v>
      </c>
      <c r="AL1312" s="151">
        <v>12986720</v>
      </c>
      <c r="AM1312" s="151"/>
      <c r="AN1312" s="151"/>
      <c r="AO1312" s="212">
        <v>32</v>
      </c>
      <c r="AP1312" s="212">
        <v>12866816</v>
      </c>
      <c r="AQ1312" s="212"/>
      <c r="AR1312" s="212"/>
      <c r="AS1312" s="227">
        <v>16</v>
      </c>
      <c r="AT1312" s="227">
        <v>12871888</v>
      </c>
      <c r="AU1312" s="227"/>
      <c r="AV1312" s="227"/>
      <c r="AW1312" s="227">
        <v>512</v>
      </c>
      <c r="AX1312" s="227">
        <v>12899616</v>
      </c>
      <c r="AY1312">
        <f>A1312+1999</f>
        <v>2016</v>
      </c>
      <c r="AZ1312" t="str">
        <f>VLOOKUP(B1312,$BF$2:$BJ$75,4)</f>
        <v>Interior TFLs</v>
      </c>
      <c r="BA1312" t="str">
        <f>VLOOKUP(B1312,$BF$2:$BK$75,2)</f>
        <v>InteriorTFLs</v>
      </c>
      <c r="BB1312" t="str">
        <f>VLOOKUP(B1312,$BF$2:$BK$75,3)</f>
        <v>Interior TFLs</v>
      </c>
      <c r="BC1312">
        <f>IF(B1312&lt;40,B1312,IF(VLOOKUP(B1312,$BF$2:$BO$75,10,FALSE)="I",40,41))</f>
        <v>40</v>
      </c>
    </row>
    <row r="1313" spans="1:55" ht="15" x14ac:dyDescent="0.25">
      <c r="A1313">
        <v>17</v>
      </c>
      <c r="B1313">
        <v>40</v>
      </c>
      <c r="E1313">
        <v>886048</v>
      </c>
      <c r="F1313">
        <v>14762432</v>
      </c>
      <c r="I1313">
        <v>216384</v>
      </c>
      <c r="J1313">
        <v>23037184</v>
      </c>
      <c r="M1313">
        <v>403792</v>
      </c>
      <c r="N1313">
        <v>21906528</v>
      </c>
      <c r="Q1313">
        <v>126832</v>
      </c>
      <c r="R1313">
        <v>21840352</v>
      </c>
      <c r="U1313">
        <v>501120</v>
      </c>
      <c r="V1313">
        <v>19216496</v>
      </c>
      <c r="Y1313">
        <v>205376</v>
      </c>
      <c r="Z1313">
        <v>19419248</v>
      </c>
      <c r="AC1313">
        <v>84432</v>
      </c>
      <c r="AD1313">
        <v>20868784</v>
      </c>
      <c r="AG1313">
        <v>92304</v>
      </c>
      <c r="AH1313">
        <v>18152144</v>
      </c>
      <c r="AK1313" s="151">
        <v>32976</v>
      </c>
      <c r="AL1313" s="151">
        <v>17781952</v>
      </c>
      <c r="AM1313" s="151"/>
      <c r="AN1313" s="151"/>
      <c r="AO1313" s="212">
        <v>20976</v>
      </c>
      <c r="AP1313" s="212">
        <v>17285936</v>
      </c>
      <c r="AQ1313" s="212"/>
      <c r="AR1313" s="212"/>
      <c r="AS1313" s="227">
        <v>6848</v>
      </c>
      <c r="AT1313" s="227">
        <v>17332096</v>
      </c>
      <c r="AU1313" s="227"/>
      <c r="AV1313" s="227"/>
      <c r="AW1313" s="227">
        <v>3056</v>
      </c>
      <c r="AX1313" s="227">
        <v>17343008</v>
      </c>
      <c r="AY1313">
        <f>A1313+1999</f>
        <v>2016</v>
      </c>
      <c r="AZ1313" t="str">
        <f>VLOOKUP(B1313,$BF$2:$BJ$75,4)</f>
        <v>Interior TFLs</v>
      </c>
      <c r="BA1313" t="str">
        <f>VLOOKUP(B1313,$BF$2:$BK$75,2)</f>
        <v>InteriorTFLs</v>
      </c>
      <c r="BB1313" t="str">
        <f>VLOOKUP(B1313,$BF$2:$BK$75,3)</f>
        <v>Interior TFLs</v>
      </c>
      <c r="BC1313">
        <f>IF(B1313&lt;40,B1313,IF(VLOOKUP(B1313,$BF$2:$BO$75,10,FALSE)="I",40,41))</f>
        <v>40</v>
      </c>
    </row>
    <row r="1314" spans="1:55" ht="15" x14ac:dyDescent="0.25">
      <c r="A1314">
        <v>17</v>
      </c>
      <c r="B1314">
        <v>40</v>
      </c>
      <c r="E1314">
        <v>132512</v>
      </c>
      <c r="F1314">
        <v>3092448</v>
      </c>
      <c r="I1314">
        <v>15616</v>
      </c>
      <c r="J1314">
        <v>2892064</v>
      </c>
      <c r="M1314">
        <v>39280</v>
      </c>
      <c r="N1314">
        <v>2807664</v>
      </c>
      <c r="Q1314">
        <v>108192</v>
      </c>
      <c r="R1314">
        <v>2328320</v>
      </c>
      <c r="U1314">
        <v>140800</v>
      </c>
      <c r="V1314">
        <v>2082672</v>
      </c>
      <c r="Y1314">
        <v>208688</v>
      </c>
      <c r="Z1314">
        <v>1732016</v>
      </c>
      <c r="AC1314">
        <v>60352</v>
      </c>
      <c r="AD1314">
        <v>660288</v>
      </c>
      <c r="AG1314">
        <v>23008</v>
      </c>
      <c r="AH1314">
        <v>437456</v>
      </c>
      <c r="AK1314" s="151">
        <v>7184</v>
      </c>
      <c r="AL1314" s="151">
        <v>405600</v>
      </c>
      <c r="AM1314" s="151"/>
      <c r="AN1314" s="151"/>
      <c r="AO1314" s="212">
        <v>3664</v>
      </c>
      <c r="AP1314" s="212">
        <v>385264</v>
      </c>
      <c r="AQ1314" s="212"/>
      <c r="AR1314" s="212"/>
      <c r="AS1314" s="227">
        <v>4400</v>
      </c>
      <c r="AT1314" s="227">
        <v>393312</v>
      </c>
      <c r="AU1314" s="227"/>
      <c r="AV1314" s="227"/>
      <c r="AW1314" s="227">
        <v>4160</v>
      </c>
      <c r="AX1314" s="227">
        <v>403808</v>
      </c>
      <c r="AY1314">
        <f>A1314+1999</f>
        <v>2016</v>
      </c>
      <c r="AZ1314" t="str">
        <f>VLOOKUP(B1314,$BF$2:$BJ$75,4)</f>
        <v>Interior TFLs</v>
      </c>
      <c r="BA1314" t="str">
        <f>VLOOKUP(B1314,$BF$2:$BK$75,2)</f>
        <v>InteriorTFLs</v>
      </c>
      <c r="BB1314" t="str">
        <f>VLOOKUP(B1314,$BF$2:$BK$75,3)</f>
        <v>Interior TFLs</v>
      </c>
      <c r="BC1314">
        <f>IF(B1314&lt;40,B1314,IF(VLOOKUP(B1314,$BF$2:$BO$75,10,FALSE)="I",40,41))</f>
        <v>40</v>
      </c>
    </row>
    <row r="1315" spans="1:55" ht="15" x14ac:dyDescent="0.25">
      <c r="A1315">
        <v>17</v>
      </c>
      <c r="B1315">
        <v>40</v>
      </c>
      <c r="E1315">
        <v>94704</v>
      </c>
      <c r="F1315">
        <v>1711504</v>
      </c>
      <c r="I1315">
        <v>9776</v>
      </c>
      <c r="J1315">
        <v>1770848</v>
      </c>
      <c r="M1315">
        <v>55104</v>
      </c>
      <c r="N1315">
        <v>1700800</v>
      </c>
      <c r="Q1315">
        <v>81184</v>
      </c>
      <c r="R1315">
        <v>1649328</v>
      </c>
      <c r="U1315">
        <v>126304</v>
      </c>
      <c r="V1315">
        <v>1338400</v>
      </c>
      <c r="Y1315">
        <v>215984</v>
      </c>
      <c r="Z1315">
        <v>1241088</v>
      </c>
      <c r="AC1315">
        <v>40864</v>
      </c>
      <c r="AD1315">
        <v>137584</v>
      </c>
      <c r="AG1315">
        <v>5312</v>
      </c>
      <c r="AH1315">
        <v>62496</v>
      </c>
      <c r="AK1315" s="151">
        <v>11568</v>
      </c>
      <c r="AL1315" s="151">
        <v>84128</v>
      </c>
      <c r="AM1315" s="151"/>
      <c r="AN1315" s="151"/>
      <c r="AO1315" s="212">
        <v>3520</v>
      </c>
      <c r="AP1315" s="212">
        <v>74336</v>
      </c>
      <c r="AQ1315" s="212"/>
      <c r="AR1315" s="212"/>
      <c r="AS1315" s="227">
        <v>2928</v>
      </c>
      <c r="AT1315" s="227">
        <v>68192</v>
      </c>
      <c r="AU1315" s="227"/>
      <c r="AV1315" s="227"/>
      <c r="AW1315" s="227">
        <v>5760</v>
      </c>
      <c r="AX1315" s="227">
        <v>64320</v>
      </c>
      <c r="AY1315">
        <f>A1315+1999</f>
        <v>2016</v>
      </c>
      <c r="AZ1315" t="str">
        <f>VLOOKUP(B1315,$BF$2:$BJ$75,4)</f>
        <v>Interior TFLs</v>
      </c>
      <c r="BA1315" t="str">
        <f>VLOOKUP(B1315,$BF$2:$BK$75,2)</f>
        <v>InteriorTFLs</v>
      </c>
      <c r="BB1315" t="str">
        <f>VLOOKUP(B1315,$BF$2:$BK$75,3)</f>
        <v>Interior TFLs</v>
      </c>
      <c r="BC1315">
        <f>IF(B1315&lt;40,B1315,IF(VLOOKUP(B1315,$BF$2:$BO$75,10,FALSE)="I",40,41))</f>
        <v>40</v>
      </c>
    </row>
    <row r="1316" spans="1:55" ht="15" x14ac:dyDescent="0.25">
      <c r="A1316">
        <v>17</v>
      </c>
      <c r="B1316">
        <v>40</v>
      </c>
      <c r="E1316">
        <v>156080</v>
      </c>
      <c r="F1316">
        <v>2395632</v>
      </c>
      <c r="I1316">
        <v>10096</v>
      </c>
      <c r="J1316">
        <v>2633120</v>
      </c>
      <c r="M1316">
        <v>42960</v>
      </c>
      <c r="N1316">
        <v>2349664</v>
      </c>
      <c r="Q1316">
        <v>56720</v>
      </c>
      <c r="R1316">
        <v>2207280</v>
      </c>
      <c r="U1316">
        <v>111984</v>
      </c>
      <c r="V1316">
        <v>1995328</v>
      </c>
      <c r="Y1316">
        <v>193808</v>
      </c>
      <c r="Z1316">
        <v>1838656</v>
      </c>
      <c r="AC1316">
        <v>115600</v>
      </c>
      <c r="AD1316">
        <v>483760</v>
      </c>
      <c r="AG1316">
        <v>49168</v>
      </c>
      <c r="AH1316">
        <v>274304</v>
      </c>
      <c r="AK1316" s="151">
        <v>36224</v>
      </c>
      <c r="AL1316" s="151">
        <v>315024</v>
      </c>
      <c r="AM1316" s="151"/>
      <c r="AN1316" s="151"/>
      <c r="AO1316" s="212">
        <v>23072</v>
      </c>
      <c r="AP1316" s="212">
        <v>267072</v>
      </c>
      <c r="AQ1316" s="212"/>
      <c r="AR1316" s="212"/>
      <c r="AS1316" s="227">
        <v>12592</v>
      </c>
      <c r="AT1316" s="227">
        <v>254864</v>
      </c>
      <c r="AU1316" s="227"/>
      <c r="AV1316" s="227"/>
      <c r="AW1316" s="227">
        <v>17584</v>
      </c>
      <c r="AX1316" s="227">
        <v>259456</v>
      </c>
      <c r="AY1316">
        <f>A1316+1999</f>
        <v>2016</v>
      </c>
      <c r="AZ1316" t="str">
        <f>VLOOKUP(B1316,$BF$2:$BJ$75,4)</f>
        <v>Interior TFLs</v>
      </c>
      <c r="BA1316" t="str">
        <f>VLOOKUP(B1316,$BF$2:$BK$75,2)</f>
        <v>InteriorTFLs</v>
      </c>
      <c r="BB1316" t="str">
        <f>VLOOKUP(B1316,$BF$2:$BK$75,3)</f>
        <v>Interior TFLs</v>
      </c>
      <c r="BC1316">
        <f>IF(B1316&lt;40,B1316,IF(VLOOKUP(B1316,$BF$2:$BO$75,10,FALSE)="I",40,41))</f>
        <v>40</v>
      </c>
    </row>
    <row r="1317" spans="1:55" ht="15" x14ac:dyDescent="0.25">
      <c r="A1317">
        <v>17</v>
      </c>
      <c r="B1317">
        <v>40</v>
      </c>
      <c r="E1317">
        <v>389664</v>
      </c>
      <c r="F1317">
        <v>7892976</v>
      </c>
      <c r="I1317">
        <v>81376</v>
      </c>
      <c r="J1317">
        <v>8246016</v>
      </c>
      <c r="M1317">
        <v>139840</v>
      </c>
      <c r="N1317">
        <v>7409952</v>
      </c>
      <c r="Q1317">
        <v>251344</v>
      </c>
      <c r="R1317">
        <v>6950144</v>
      </c>
      <c r="U1317">
        <v>279712</v>
      </c>
      <c r="V1317">
        <v>6404960</v>
      </c>
      <c r="Y1317">
        <v>450304</v>
      </c>
      <c r="Z1317">
        <v>6044880</v>
      </c>
      <c r="AC1317">
        <v>168624</v>
      </c>
      <c r="AD1317">
        <v>3578304</v>
      </c>
      <c r="AG1317">
        <v>85568</v>
      </c>
      <c r="AH1317">
        <v>3002288</v>
      </c>
      <c r="AK1317" s="151">
        <v>52768</v>
      </c>
      <c r="AL1317" s="151">
        <v>2748464</v>
      </c>
      <c r="AM1317" s="151"/>
      <c r="AN1317" s="151"/>
      <c r="AO1317" s="212">
        <v>31680</v>
      </c>
      <c r="AP1317" s="212">
        <v>2647504</v>
      </c>
      <c r="AQ1317" s="212"/>
      <c r="AR1317" s="212"/>
      <c r="AS1317" s="227">
        <v>24464</v>
      </c>
      <c r="AT1317" s="227">
        <v>2654688</v>
      </c>
      <c r="AU1317" s="227"/>
      <c r="AV1317" s="227"/>
      <c r="AW1317" s="227">
        <v>24976</v>
      </c>
      <c r="AX1317" s="227">
        <v>2642656</v>
      </c>
      <c r="AY1317">
        <f>A1317+1999</f>
        <v>2016</v>
      </c>
      <c r="AZ1317" t="str">
        <f>VLOOKUP(B1317,$BF$2:$BJ$75,4)</f>
        <v>Interior TFLs</v>
      </c>
      <c r="BA1317" t="str">
        <f>VLOOKUP(B1317,$BF$2:$BK$75,2)</f>
        <v>InteriorTFLs</v>
      </c>
      <c r="BB1317" t="str">
        <f>VLOOKUP(B1317,$BF$2:$BK$75,3)</f>
        <v>Interior TFLs</v>
      </c>
      <c r="BC1317">
        <f>IF(B1317&lt;40,B1317,IF(VLOOKUP(B1317,$BF$2:$BO$75,10,FALSE)="I",40,41))</f>
        <v>40</v>
      </c>
    </row>
    <row r="1318" spans="1:55" ht="15" x14ac:dyDescent="0.25">
      <c r="A1318">
        <v>17</v>
      </c>
      <c r="B1318">
        <v>41</v>
      </c>
      <c r="E1318">
        <v>0</v>
      </c>
      <c r="F1318">
        <v>0</v>
      </c>
      <c r="I1318">
        <v>0</v>
      </c>
      <c r="J1318">
        <v>0</v>
      </c>
      <c r="M1318">
        <v>0</v>
      </c>
      <c r="N1318">
        <v>0</v>
      </c>
      <c r="Q1318">
        <v>0</v>
      </c>
      <c r="R1318">
        <v>0</v>
      </c>
      <c r="U1318">
        <v>0</v>
      </c>
      <c r="V1318">
        <v>0</v>
      </c>
      <c r="Y1318">
        <v>0</v>
      </c>
      <c r="Z1318">
        <v>0</v>
      </c>
      <c r="AC1318">
        <v>0</v>
      </c>
      <c r="AD1318">
        <v>0</v>
      </c>
      <c r="AG1318">
        <v>0</v>
      </c>
      <c r="AH1318">
        <v>0</v>
      </c>
      <c r="AK1318" s="151">
        <v>0</v>
      </c>
      <c r="AL1318" s="151">
        <v>0</v>
      </c>
      <c r="AM1318" s="151"/>
      <c r="AN1318" s="151"/>
      <c r="AO1318" s="212">
        <v>0</v>
      </c>
      <c r="AP1318" s="212">
        <v>0</v>
      </c>
      <c r="AQ1318" s="212"/>
      <c r="AR1318" s="212"/>
      <c r="AS1318" s="227">
        <v>0</v>
      </c>
      <c r="AT1318" s="227">
        <v>0</v>
      </c>
      <c r="AU1318" s="227"/>
      <c r="AV1318" s="227"/>
      <c r="AW1318" s="227">
        <v>0</v>
      </c>
      <c r="AX1318" s="227">
        <v>0</v>
      </c>
      <c r="AY1318">
        <f>A1318+1999</f>
        <v>2016</v>
      </c>
      <c r="AZ1318" t="str">
        <f>VLOOKUP(B1318,$BF$2:$BJ$75,4)</f>
        <v>Coast TFLs</v>
      </c>
      <c r="BA1318" t="str">
        <f>VLOOKUP(B1318,$BF$2:$BK$75,2)</f>
        <v>CoastTFLs</v>
      </c>
      <c r="BB1318" t="str">
        <f>VLOOKUP(B1318,$BF$2:$BK$75,3)</f>
        <v>Coast TFLs</v>
      </c>
      <c r="BC1318">
        <f>IF(B1318&lt;40,B1318,IF(VLOOKUP(B1318,$BF$2:$BO$75,10,FALSE)="I",40,41))</f>
        <v>41</v>
      </c>
    </row>
    <row r="1319" spans="1:55" ht="15" x14ac:dyDescent="0.25">
      <c r="A1319">
        <v>17</v>
      </c>
      <c r="B1319">
        <v>41</v>
      </c>
      <c r="E1319">
        <v>0</v>
      </c>
      <c r="F1319">
        <v>0</v>
      </c>
      <c r="I1319">
        <v>0</v>
      </c>
      <c r="J1319">
        <v>2864</v>
      </c>
      <c r="M1319">
        <v>1136</v>
      </c>
      <c r="N1319">
        <v>1136</v>
      </c>
      <c r="Q1319">
        <v>0</v>
      </c>
      <c r="R1319">
        <v>224</v>
      </c>
      <c r="U1319">
        <v>16</v>
      </c>
      <c r="V1319">
        <v>112</v>
      </c>
      <c r="Y1319">
        <v>96</v>
      </c>
      <c r="Z1319">
        <v>144</v>
      </c>
      <c r="AC1319">
        <v>0</v>
      </c>
      <c r="AD1319">
        <v>0</v>
      </c>
      <c r="AG1319">
        <v>0</v>
      </c>
      <c r="AH1319">
        <v>0</v>
      </c>
      <c r="AK1319" s="151">
        <v>0</v>
      </c>
      <c r="AL1319" s="151">
        <v>0</v>
      </c>
      <c r="AM1319" s="151"/>
      <c r="AN1319" s="151"/>
      <c r="AO1319" s="212">
        <v>0</v>
      </c>
      <c r="AP1319" s="212">
        <v>0</v>
      </c>
      <c r="AQ1319" s="212"/>
      <c r="AR1319" s="212"/>
      <c r="AS1319" s="227">
        <v>0</v>
      </c>
      <c r="AT1319" s="227">
        <v>0</v>
      </c>
      <c r="AU1319" s="227"/>
      <c r="AV1319" s="227"/>
      <c r="AW1319" s="227">
        <v>0</v>
      </c>
      <c r="AX1319" s="227">
        <v>0</v>
      </c>
      <c r="AY1319">
        <f>A1319+1999</f>
        <v>2016</v>
      </c>
      <c r="AZ1319" t="str">
        <f>VLOOKUP(B1319,$BF$2:$BJ$75,4)</f>
        <v>Coast TFLs</v>
      </c>
      <c r="BA1319" t="str">
        <f>VLOOKUP(B1319,$BF$2:$BK$75,2)</f>
        <v>CoastTFLs</v>
      </c>
      <c r="BB1319" t="str">
        <f>VLOOKUP(B1319,$BF$2:$BK$75,3)</f>
        <v>Coast TFLs</v>
      </c>
      <c r="BC1319">
        <f>IF(B1319&lt;40,B1319,IF(VLOOKUP(B1319,$BF$2:$BO$75,10,FALSE)="I",40,41))</f>
        <v>41</v>
      </c>
    </row>
    <row r="1320" spans="1:55" ht="15" x14ac:dyDescent="0.25">
      <c r="A1320">
        <v>17</v>
      </c>
      <c r="B1320">
        <v>41</v>
      </c>
      <c r="E1320">
        <v>0</v>
      </c>
      <c r="F1320">
        <v>0</v>
      </c>
      <c r="I1320">
        <v>0</v>
      </c>
      <c r="J1320">
        <v>0</v>
      </c>
      <c r="M1320">
        <v>0</v>
      </c>
      <c r="N1320">
        <v>0</v>
      </c>
      <c r="Q1320">
        <v>0</v>
      </c>
      <c r="R1320">
        <v>0</v>
      </c>
      <c r="U1320">
        <v>0</v>
      </c>
      <c r="V1320">
        <v>0</v>
      </c>
      <c r="Y1320">
        <v>0</v>
      </c>
      <c r="Z1320">
        <v>0</v>
      </c>
      <c r="AC1320">
        <v>0</v>
      </c>
      <c r="AD1320">
        <v>0</v>
      </c>
      <c r="AG1320">
        <v>0</v>
      </c>
      <c r="AH1320">
        <v>0</v>
      </c>
      <c r="AK1320" s="151">
        <v>0</v>
      </c>
      <c r="AL1320" s="151">
        <v>0</v>
      </c>
      <c r="AM1320" s="151"/>
      <c r="AN1320" s="151"/>
      <c r="AO1320" s="212">
        <v>0</v>
      </c>
      <c r="AP1320" s="212">
        <v>0</v>
      </c>
      <c r="AQ1320" s="212"/>
      <c r="AR1320" s="212"/>
      <c r="AS1320" s="227">
        <v>0</v>
      </c>
      <c r="AT1320" s="227">
        <v>0</v>
      </c>
      <c r="AU1320" s="227"/>
      <c r="AV1320" s="227"/>
      <c r="AW1320" s="227">
        <v>0</v>
      </c>
      <c r="AX1320" s="227">
        <v>0</v>
      </c>
      <c r="AY1320">
        <f>A1320+1999</f>
        <v>2016</v>
      </c>
      <c r="AZ1320" t="str">
        <f>VLOOKUP(B1320,$BF$2:$BJ$75,4)</f>
        <v>Coast TFLs</v>
      </c>
      <c r="BA1320" t="str">
        <f>VLOOKUP(B1320,$BF$2:$BK$75,2)</f>
        <v>CoastTFLs</v>
      </c>
      <c r="BB1320" t="str">
        <f>VLOOKUP(B1320,$BF$2:$BK$75,3)</f>
        <v>Coast TFLs</v>
      </c>
      <c r="BC1320">
        <f>IF(B1320&lt;40,B1320,IF(VLOOKUP(B1320,$BF$2:$BO$75,10,FALSE)="I",40,41))</f>
        <v>41</v>
      </c>
    </row>
    <row r="1321" spans="1:55" ht="15" x14ac:dyDescent="0.25">
      <c r="A1321">
        <v>17</v>
      </c>
      <c r="B1321">
        <v>41</v>
      </c>
      <c r="E1321">
        <v>0</v>
      </c>
      <c r="F1321">
        <v>0</v>
      </c>
      <c r="I1321">
        <v>0</v>
      </c>
      <c r="J1321">
        <v>0</v>
      </c>
      <c r="M1321">
        <v>0</v>
      </c>
      <c r="N1321">
        <v>0</v>
      </c>
      <c r="Q1321">
        <v>0</v>
      </c>
      <c r="R1321">
        <v>0</v>
      </c>
      <c r="U1321">
        <v>3440</v>
      </c>
      <c r="V1321">
        <v>13584</v>
      </c>
      <c r="Y1321">
        <v>1520</v>
      </c>
      <c r="Z1321">
        <v>2496</v>
      </c>
      <c r="AC1321">
        <v>0</v>
      </c>
      <c r="AD1321">
        <v>0</v>
      </c>
      <c r="AG1321">
        <v>0</v>
      </c>
      <c r="AH1321">
        <v>0</v>
      </c>
      <c r="AK1321" s="151">
        <v>0</v>
      </c>
      <c r="AL1321" s="151">
        <v>0</v>
      </c>
      <c r="AM1321" s="151"/>
      <c r="AN1321" s="151"/>
      <c r="AO1321" s="212">
        <v>0</v>
      </c>
      <c r="AP1321" s="212">
        <v>0</v>
      </c>
      <c r="AQ1321" s="212"/>
      <c r="AR1321" s="212"/>
      <c r="AS1321" s="227">
        <v>0</v>
      </c>
      <c r="AT1321" s="227">
        <v>0</v>
      </c>
      <c r="AU1321" s="227"/>
      <c r="AV1321" s="227"/>
      <c r="AW1321" s="227">
        <v>0</v>
      </c>
      <c r="AX1321" s="227">
        <v>0</v>
      </c>
      <c r="AY1321">
        <f>A1321+1999</f>
        <v>2016</v>
      </c>
      <c r="AZ1321" t="str">
        <f>VLOOKUP(B1321,$BF$2:$BJ$75,4)</f>
        <v>Coast TFLs</v>
      </c>
      <c r="BA1321" t="str">
        <f>VLOOKUP(B1321,$BF$2:$BK$75,2)</f>
        <v>CoastTFLs</v>
      </c>
      <c r="BB1321" t="str">
        <f>VLOOKUP(B1321,$BF$2:$BK$75,3)</f>
        <v>Coast TFLs</v>
      </c>
      <c r="BC1321">
        <f>IF(B1321&lt;40,B1321,IF(VLOOKUP(B1321,$BF$2:$BO$75,10,FALSE)="I",40,41))</f>
        <v>41</v>
      </c>
    </row>
    <row r="1322" spans="1:55" ht="15" x14ac:dyDescent="0.25">
      <c r="A1322">
        <v>17</v>
      </c>
      <c r="B1322">
        <v>41</v>
      </c>
      <c r="E1322">
        <v>0</v>
      </c>
      <c r="F1322">
        <v>0</v>
      </c>
      <c r="I1322">
        <v>0</v>
      </c>
      <c r="J1322">
        <v>0</v>
      </c>
      <c r="M1322">
        <v>0</v>
      </c>
      <c r="N1322">
        <v>0</v>
      </c>
      <c r="Q1322">
        <v>0</v>
      </c>
      <c r="R1322">
        <v>0</v>
      </c>
      <c r="U1322">
        <v>0</v>
      </c>
      <c r="V1322">
        <v>0</v>
      </c>
      <c r="Y1322">
        <v>0</v>
      </c>
      <c r="Z1322">
        <v>0</v>
      </c>
      <c r="AC1322">
        <v>0</v>
      </c>
      <c r="AD1322">
        <v>0</v>
      </c>
      <c r="AG1322">
        <v>0</v>
      </c>
      <c r="AH1322">
        <v>0</v>
      </c>
      <c r="AK1322" s="151">
        <v>0</v>
      </c>
      <c r="AL1322" s="151">
        <v>0</v>
      </c>
      <c r="AM1322" s="151"/>
      <c r="AN1322" s="151"/>
      <c r="AO1322" s="212">
        <v>0</v>
      </c>
      <c r="AP1322" s="212">
        <v>0</v>
      </c>
      <c r="AQ1322" s="212"/>
      <c r="AR1322" s="212"/>
      <c r="AS1322" s="227">
        <v>0</v>
      </c>
      <c r="AT1322" s="227">
        <v>0</v>
      </c>
      <c r="AU1322" s="227"/>
      <c r="AV1322" s="227"/>
      <c r="AW1322" s="227">
        <v>0</v>
      </c>
      <c r="AX1322" s="227">
        <v>0</v>
      </c>
      <c r="AY1322">
        <f>A1322+1999</f>
        <v>2016</v>
      </c>
      <c r="AZ1322" t="str">
        <f>VLOOKUP(B1322,$BF$2:$BJ$75,4)</f>
        <v>Coast TFLs</v>
      </c>
      <c r="BA1322" t="str">
        <f>VLOOKUP(B1322,$BF$2:$BK$75,2)</f>
        <v>CoastTFLs</v>
      </c>
      <c r="BB1322" t="str">
        <f>VLOOKUP(B1322,$BF$2:$BK$75,3)</f>
        <v>Coast TFLs</v>
      </c>
      <c r="BC1322">
        <f>IF(B1322&lt;40,B1322,IF(VLOOKUP(B1322,$BF$2:$BO$75,10,FALSE)="I",40,41))</f>
        <v>41</v>
      </c>
    </row>
    <row r="1323" spans="1:55" ht="15" x14ac:dyDescent="0.25">
      <c r="A1323">
        <v>17</v>
      </c>
      <c r="B1323">
        <v>41</v>
      </c>
      <c r="E1323">
        <v>0</v>
      </c>
      <c r="F1323">
        <v>0</v>
      </c>
      <c r="I1323">
        <v>0</v>
      </c>
      <c r="J1323">
        <v>0</v>
      </c>
      <c r="M1323">
        <v>0</v>
      </c>
      <c r="N1323">
        <v>0</v>
      </c>
      <c r="Q1323">
        <v>0</v>
      </c>
      <c r="R1323">
        <v>0</v>
      </c>
      <c r="U1323">
        <v>0</v>
      </c>
      <c r="V1323">
        <v>0</v>
      </c>
      <c r="Y1323">
        <v>0</v>
      </c>
      <c r="Z1323">
        <v>0</v>
      </c>
      <c r="AC1323">
        <v>0</v>
      </c>
      <c r="AD1323">
        <v>0</v>
      </c>
      <c r="AG1323">
        <v>0</v>
      </c>
      <c r="AH1323">
        <v>0</v>
      </c>
      <c r="AK1323" s="151">
        <v>0</v>
      </c>
      <c r="AL1323" s="151">
        <v>0</v>
      </c>
      <c r="AM1323" s="151"/>
      <c r="AN1323" s="151"/>
      <c r="AO1323" s="212">
        <v>0</v>
      </c>
      <c r="AP1323" s="212">
        <v>0</v>
      </c>
      <c r="AQ1323" s="212"/>
      <c r="AR1323" s="212"/>
      <c r="AS1323" s="227">
        <v>0</v>
      </c>
      <c r="AT1323" s="227">
        <v>0</v>
      </c>
      <c r="AU1323" s="227"/>
      <c r="AV1323" s="227"/>
      <c r="AW1323" s="227">
        <v>0</v>
      </c>
      <c r="AX1323" s="227">
        <v>0</v>
      </c>
      <c r="AY1323">
        <f>A1323+1999</f>
        <v>2016</v>
      </c>
      <c r="AZ1323" t="str">
        <f>VLOOKUP(B1323,$BF$2:$BJ$75,4)</f>
        <v>Coast TFLs</v>
      </c>
      <c r="BA1323" t="str">
        <f>VLOOKUP(B1323,$BF$2:$BK$75,2)</f>
        <v>CoastTFLs</v>
      </c>
      <c r="BB1323" t="str">
        <f>VLOOKUP(B1323,$BF$2:$BK$75,3)</f>
        <v>Coast TFLs</v>
      </c>
      <c r="BC1323">
        <f>IF(B1323&lt;40,B1323,IF(VLOOKUP(B1323,$BF$2:$BO$75,10,FALSE)="I",40,41))</f>
        <v>41</v>
      </c>
    </row>
    <row r="1324" spans="1:55" ht="15" x14ac:dyDescent="0.25">
      <c r="A1324">
        <v>17</v>
      </c>
      <c r="B1324">
        <v>41</v>
      </c>
      <c r="E1324">
        <v>0</v>
      </c>
      <c r="F1324">
        <v>0</v>
      </c>
      <c r="I1324">
        <v>816</v>
      </c>
      <c r="J1324">
        <v>2656</v>
      </c>
      <c r="M1324">
        <v>0</v>
      </c>
      <c r="N1324">
        <v>3888</v>
      </c>
      <c r="Q1324">
        <v>16</v>
      </c>
      <c r="R1324">
        <v>5360</v>
      </c>
      <c r="U1324">
        <v>0</v>
      </c>
      <c r="V1324">
        <v>4160</v>
      </c>
      <c r="Y1324">
        <v>128</v>
      </c>
      <c r="Z1324">
        <v>2208</v>
      </c>
      <c r="AC1324">
        <v>1520</v>
      </c>
      <c r="AD1324">
        <v>1632</v>
      </c>
      <c r="AG1324">
        <v>0</v>
      </c>
      <c r="AH1324">
        <v>0</v>
      </c>
      <c r="AK1324" s="151">
        <v>0</v>
      </c>
      <c r="AL1324" s="151">
        <v>0</v>
      </c>
      <c r="AM1324" s="151"/>
      <c r="AN1324" s="151"/>
      <c r="AO1324" s="212">
        <v>0</v>
      </c>
      <c r="AP1324" s="212">
        <v>0</v>
      </c>
      <c r="AQ1324" s="212"/>
      <c r="AR1324" s="212"/>
      <c r="AS1324" s="227">
        <v>0</v>
      </c>
      <c r="AT1324" s="227">
        <v>0</v>
      </c>
      <c r="AU1324" s="227"/>
      <c r="AV1324" s="227"/>
      <c r="AW1324" s="227">
        <v>0</v>
      </c>
      <c r="AX1324" s="227">
        <v>0</v>
      </c>
      <c r="AY1324">
        <f>A1324+1999</f>
        <v>2016</v>
      </c>
      <c r="AZ1324" t="str">
        <f>VLOOKUP(B1324,$BF$2:$BJ$75,4)</f>
        <v>Coast TFLs</v>
      </c>
      <c r="BA1324" t="str">
        <f>VLOOKUP(B1324,$BF$2:$BK$75,2)</f>
        <v>CoastTFLs</v>
      </c>
      <c r="BB1324" t="str">
        <f>VLOOKUP(B1324,$BF$2:$BK$75,3)</f>
        <v>Coast TFLs</v>
      </c>
      <c r="BC1324">
        <f>IF(B1324&lt;40,B1324,IF(VLOOKUP(B1324,$BF$2:$BO$75,10,FALSE)="I",40,41))</f>
        <v>41</v>
      </c>
    </row>
    <row r="1325" spans="1:55" ht="15" x14ac:dyDescent="0.25">
      <c r="A1325">
        <v>17</v>
      </c>
      <c r="B1325">
        <v>41</v>
      </c>
      <c r="E1325">
        <v>0</v>
      </c>
      <c r="F1325">
        <v>0</v>
      </c>
      <c r="I1325">
        <v>0</v>
      </c>
      <c r="J1325">
        <v>0</v>
      </c>
      <c r="M1325">
        <v>0</v>
      </c>
      <c r="N1325">
        <v>0</v>
      </c>
      <c r="Q1325">
        <v>0</v>
      </c>
      <c r="R1325">
        <v>0</v>
      </c>
      <c r="U1325">
        <v>0</v>
      </c>
      <c r="V1325">
        <v>0</v>
      </c>
      <c r="Y1325">
        <v>0</v>
      </c>
      <c r="Z1325">
        <v>0</v>
      </c>
      <c r="AC1325">
        <v>0</v>
      </c>
      <c r="AD1325">
        <v>0</v>
      </c>
      <c r="AG1325">
        <v>0</v>
      </c>
      <c r="AH1325">
        <v>0</v>
      </c>
      <c r="AK1325" s="151">
        <v>0</v>
      </c>
      <c r="AL1325" s="151">
        <v>0</v>
      </c>
      <c r="AM1325" s="151"/>
      <c r="AN1325" s="151"/>
      <c r="AO1325" s="212">
        <v>0</v>
      </c>
      <c r="AP1325" s="212">
        <v>0</v>
      </c>
      <c r="AQ1325" s="212"/>
      <c r="AR1325" s="212"/>
      <c r="AS1325" s="227">
        <v>0</v>
      </c>
      <c r="AT1325" s="227">
        <v>0</v>
      </c>
      <c r="AU1325" s="227"/>
      <c r="AV1325" s="227"/>
      <c r="AW1325" s="227">
        <v>0</v>
      </c>
      <c r="AX1325" s="227">
        <v>0</v>
      </c>
      <c r="AY1325">
        <f>A1325+1999</f>
        <v>2016</v>
      </c>
      <c r="AZ1325" t="str">
        <f>VLOOKUP(B1325,$BF$2:$BJ$75,4)</f>
        <v>Coast TFLs</v>
      </c>
      <c r="BA1325" t="str">
        <f>VLOOKUP(B1325,$BF$2:$BK$75,2)</f>
        <v>CoastTFLs</v>
      </c>
      <c r="BB1325" t="str">
        <f>VLOOKUP(B1325,$BF$2:$BK$75,3)</f>
        <v>Coast TFLs</v>
      </c>
      <c r="BC1325">
        <f>IF(B1325&lt;40,B1325,IF(VLOOKUP(B1325,$BF$2:$BO$75,10,FALSE)="I",40,41))</f>
        <v>41</v>
      </c>
    </row>
    <row r="1326" spans="1:55" ht="15" x14ac:dyDescent="0.25">
      <c r="A1326">
        <v>17</v>
      </c>
      <c r="B1326">
        <v>41</v>
      </c>
      <c r="E1326">
        <v>0</v>
      </c>
      <c r="F1326">
        <v>0</v>
      </c>
      <c r="I1326">
        <v>0</v>
      </c>
      <c r="J1326">
        <v>0</v>
      </c>
      <c r="M1326">
        <v>0</v>
      </c>
      <c r="N1326">
        <v>1888</v>
      </c>
      <c r="Q1326">
        <v>0</v>
      </c>
      <c r="R1326">
        <v>0</v>
      </c>
      <c r="U1326">
        <v>0</v>
      </c>
      <c r="V1326">
        <v>0</v>
      </c>
      <c r="Y1326">
        <v>0</v>
      </c>
      <c r="Z1326">
        <v>0</v>
      </c>
      <c r="AC1326">
        <v>0</v>
      </c>
      <c r="AD1326">
        <v>0</v>
      </c>
      <c r="AG1326">
        <v>0</v>
      </c>
      <c r="AH1326">
        <v>0</v>
      </c>
      <c r="AK1326" s="151">
        <v>0</v>
      </c>
      <c r="AL1326" s="151">
        <v>0</v>
      </c>
      <c r="AM1326" s="151"/>
      <c r="AN1326" s="151"/>
      <c r="AO1326" s="212">
        <v>0</v>
      </c>
      <c r="AP1326" s="212">
        <v>0</v>
      </c>
      <c r="AQ1326" s="212"/>
      <c r="AR1326" s="212"/>
      <c r="AS1326" s="227">
        <v>0</v>
      </c>
      <c r="AT1326" s="227">
        <v>0</v>
      </c>
      <c r="AU1326" s="227"/>
      <c r="AV1326" s="227"/>
      <c r="AW1326" s="227">
        <v>0</v>
      </c>
      <c r="AX1326" s="227">
        <v>0</v>
      </c>
      <c r="AY1326">
        <f>A1326+1999</f>
        <v>2016</v>
      </c>
      <c r="AZ1326" t="str">
        <f>VLOOKUP(B1326,$BF$2:$BJ$75,4)</f>
        <v>Coast TFLs</v>
      </c>
      <c r="BA1326" t="str">
        <f>VLOOKUP(B1326,$BF$2:$BK$75,2)</f>
        <v>CoastTFLs</v>
      </c>
      <c r="BB1326" t="str">
        <f>VLOOKUP(B1326,$BF$2:$BK$75,3)</f>
        <v>Coast TFLs</v>
      </c>
      <c r="BC1326">
        <f>IF(B1326&lt;40,B1326,IF(VLOOKUP(B1326,$BF$2:$BO$75,10,FALSE)="I",40,41))</f>
        <v>41</v>
      </c>
    </row>
    <row r="1327" spans="1:55" ht="15" x14ac:dyDescent="0.25">
      <c r="A1327">
        <v>17</v>
      </c>
      <c r="B1327">
        <v>41</v>
      </c>
      <c r="E1327">
        <v>0</v>
      </c>
      <c r="F1327">
        <v>0</v>
      </c>
      <c r="I1327">
        <v>0</v>
      </c>
      <c r="J1327">
        <v>0</v>
      </c>
      <c r="M1327">
        <v>0</v>
      </c>
      <c r="N1327">
        <v>0</v>
      </c>
      <c r="Q1327">
        <v>0</v>
      </c>
      <c r="R1327">
        <v>0</v>
      </c>
      <c r="U1327">
        <v>0</v>
      </c>
      <c r="V1327">
        <v>0</v>
      </c>
      <c r="Y1327">
        <v>0</v>
      </c>
      <c r="Z1327">
        <v>0</v>
      </c>
      <c r="AC1327">
        <v>0</v>
      </c>
      <c r="AD1327">
        <v>0</v>
      </c>
      <c r="AG1327">
        <v>0</v>
      </c>
      <c r="AH1327">
        <v>0</v>
      </c>
      <c r="AK1327" s="151">
        <v>0</v>
      </c>
      <c r="AL1327" s="151">
        <v>0</v>
      </c>
      <c r="AM1327" s="151"/>
      <c r="AN1327" s="151"/>
      <c r="AO1327" s="212">
        <v>0</v>
      </c>
      <c r="AP1327" s="212">
        <v>0</v>
      </c>
      <c r="AQ1327" s="212"/>
      <c r="AR1327" s="212"/>
      <c r="AS1327" s="227">
        <v>0</v>
      </c>
      <c r="AT1327" s="227">
        <v>0</v>
      </c>
      <c r="AU1327" s="227"/>
      <c r="AV1327" s="227"/>
      <c r="AW1327" s="227">
        <v>0</v>
      </c>
      <c r="AX1327" s="227">
        <v>0</v>
      </c>
      <c r="AY1327">
        <f>A1327+1999</f>
        <v>2016</v>
      </c>
      <c r="AZ1327" t="str">
        <f>VLOOKUP(B1327,$BF$2:$BJ$75,4)</f>
        <v>Coast TFLs</v>
      </c>
      <c r="BA1327" t="str">
        <f>VLOOKUP(B1327,$BF$2:$BK$75,2)</f>
        <v>CoastTFLs</v>
      </c>
      <c r="BB1327" t="str">
        <f>VLOOKUP(B1327,$BF$2:$BK$75,3)</f>
        <v>Coast TFLs</v>
      </c>
      <c r="BC1327">
        <f>IF(B1327&lt;40,B1327,IF(VLOOKUP(B1327,$BF$2:$BO$75,10,FALSE)="I",40,41))</f>
        <v>41</v>
      </c>
    </row>
    <row r="1328" spans="1:55" ht="15" x14ac:dyDescent="0.25">
      <c r="A1328">
        <v>17</v>
      </c>
      <c r="B1328">
        <v>41</v>
      </c>
      <c r="E1328">
        <v>0</v>
      </c>
      <c r="F1328">
        <v>0</v>
      </c>
      <c r="I1328">
        <v>0</v>
      </c>
      <c r="J1328">
        <v>0</v>
      </c>
      <c r="M1328">
        <v>0</v>
      </c>
      <c r="N1328">
        <v>0</v>
      </c>
      <c r="Q1328">
        <v>0</v>
      </c>
      <c r="R1328">
        <v>0</v>
      </c>
      <c r="U1328">
        <v>0</v>
      </c>
      <c r="V1328">
        <v>0</v>
      </c>
      <c r="Y1328">
        <v>0</v>
      </c>
      <c r="Z1328">
        <v>0</v>
      </c>
      <c r="AC1328">
        <v>0</v>
      </c>
      <c r="AD1328">
        <v>0</v>
      </c>
      <c r="AG1328">
        <v>0</v>
      </c>
      <c r="AH1328">
        <v>0</v>
      </c>
      <c r="AK1328" s="151">
        <v>0</v>
      </c>
      <c r="AL1328" s="151">
        <v>0</v>
      </c>
      <c r="AM1328" s="151"/>
      <c r="AN1328" s="151"/>
      <c r="AO1328" s="212">
        <v>0</v>
      </c>
      <c r="AP1328" s="212">
        <v>0</v>
      </c>
      <c r="AQ1328" s="212"/>
      <c r="AR1328" s="212"/>
      <c r="AS1328" s="227">
        <v>0</v>
      </c>
      <c r="AT1328" s="227">
        <v>0</v>
      </c>
      <c r="AU1328" s="227"/>
      <c r="AV1328" s="227"/>
      <c r="AW1328" s="227">
        <v>0</v>
      </c>
      <c r="AX1328" s="227">
        <v>0</v>
      </c>
      <c r="AY1328">
        <f>A1328+1999</f>
        <v>2016</v>
      </c>
      <c r="AZ1328" t="str">
        <f>VLOOKUP(B1328,$BF$2:$BJ$75,4)</f>
        <v>Coast TFLs</v>
      </c>
      <c r="BA1328" t="str">
        <f>VLOOKUP(B1328,$BF$2:$BK$75,2)</f>
        <v>CoastTFLs</v>
      </c>
      <c r="BB1328" t="str">
        <f>VLOOKUP(B1328,$BF$2:$BK$75,3)</f>
        <v>Coast TFLs</v>
      </c>
      <c r="BC1328">
        <f>IF(B1328&lt;40,B1328,IF(VLOOKUP(B1328,$BF$2:$BO$75,10,FALSE)="I",40,41))</f>
        <v>41</v>
      </c>
    </row>
    <row r="1329" spans="1:55" ht="15" x14ac:dyDescent="0.25">
      <c r="A1329">
        <v>17</v>
      </c>
      <c r="B1329">
        <v>41</v>
      </c>
      <c r="E1329">
        <v>0</v>
      </c>
      <c r="F1329">
        <v>0</v>
      </c>
      <c r="I1329">
        <v>0</v>
      </c>
      <c r="J1329">
        <v>0</v>
      </c>
      <c r="M1329">
        <v>0</v>
      </c>
      <c r="N1329">
        <v>0</v>
      </c>
      <c r="Q1329">
        <v>0</v>
      </c>
      <c r="R1329">
        <v>0</v>
      </c>
      <c r="U1329">
        <v>0</v>
      </c>
      <c r="V1329">
        <v>0</v>
      </c>
      <c r="Y1329">
        <v>0</v>
      </c>
      <c r="Z1329">
        <v>0</v>
      </c>
      <c r="AC1329">
        <v>0</v>
      </c>
      <c r="AD1329">
        <v>0</v>
      </c>
      <c r="AG1329">
        <v>0</v>
      </c>
      <c r="AH1329">
        <v>0</v>
      </c>
      <c r="AK1329" s="151">
        <v>0</v>
      </c>
      <c r="AL1329" s="151">
        <v>0</v>
      </c>
      <c r="AM1329" s="151"/>
      <c r="AN1329" s="151"/>
      <c r="AO1329" s="212">
        <v>0</v>
      </c>
      <c r="AP1329" s="212">
        <v>0</v>
      </c>
      <c r="AQ1329" s="212"/>
      <c r="AR1329" s="212"/>
      <c r="AS1329" s="227">
        <v>0</v>
      </c>
      <c r="AT1329" s="227">
        <v>0</v>
      </c>
      <c r="AU1329" s="227"/>
      <c r="AV1329" s="227"/>
      <c r="AW1329" s="227">
        <v>0</v>
      </c>
      <c r="AX1329" s="227">
        <v>0</v>
      </c>
      <c r="AY1329">
        <f>A1329+1999</f>
        <v>2016</v>
      </c>
      <c r="AZ1329" t="str">
        <f>VLOOKUP(B1329,$BF$2:$BJ$75,4)</f>
        <v>Coast TFLs</v>
      </c>
      <c r="BA1329" t="str">
        <f>VLOOKUP(B1329,$BF$2:$BK$75,2)</f>
        <v>CoastTFLs</v>
      </c>
      <c r="BB1329" t="str">
        <f>VLOOKUP(B1329,$BF$2:$BK$75,3)</f>
        <v>Coast TFLs</v>
      </c>
      <c r="BC1329">
        <f>IF(B1329&lt;40,B1329,IF(VLOOKUP(B1329,$BF$2:$BO$75,10,FALSE)="I",40,41))</f>
        <v>41</v>
      </c>
    </row>
    <row r="1330" spans="1:55" ht="15" x14ac:dyDescent="0.25">
      <c r="A1330">
        <v>17</v>
      </c>
      <c r="B1330">
        <v>41</v>
      </c>
      <c r="E1330">
        <v>0</v>
      </c>
      <c r="F1330">
        <v>0</v>
      </c>
      <c r="I1330">
        <v>0</v>
      </c>
      <c r="J1330">
        <v>0</v>
      </c>
      <c r="M1330">
        <v>0</v>
      </c>
      <c r="N1330">
        <v>0</v>
      </c>
      <c r="Q1330">
        <v>0</v>
      </c>
      <c r="R1330">
        <v>48</v>
      </c>
      <c r="U1330">
        <v>0</v>
      </c>
      <c r="V1330">
        <v>3728</v>
      </c>
      <c r="Y1330">
        <v>0</v>
      </c>
      <c r="Z1330">
        <v>0</v>
      </c>
      <c r="AC1330">
        <v>0</v>
      </c>
      <c r="AD1330">
        <v>0</v>
      </c>
      <c r="AG1330">
        <v>0</v>
      </c>
      <c r="AH1330">
        <v>0</v>
      </c>
      <c r="AK1330" s="151">
        <v>0</v>
      </c>
      <c r="AL1330" s="151">
        <v>0</v>
      </c>
      <c r="AM1330" s="151"/>
      <c r="AN1330" s="151"/>
      <c r="AO1330" s="212">
        <v>0</v>
      </c>
      <c r="AP1330" s="212">
        <v>0</v>
      </c>
      <c r="AQ1330" s="212"/>
      <c r="AR1330" s="212"/>
      <c r="AS1330" s="227">
        <v>0</v>
      </c>
      <c r="AT1330" s="227">
        <v>0</v>
      </c>
      <c r="AU1330" s="227"/>
      <c r="AV1330" s="227"/>
      <c r="AW1330" s="227">
        <v>0</v>
      </c>
      <c r="AX1330" s="227">
        <v>0</v>
      </c>
      <c r="AY1330">
        <f>A1330+1999</f>
        <v>2016</v>
      </c>
      <c r="AZ1330" t="str">
        <f>VLOOKUP(B1330,$BF$2:$BJ$75,4)</f>
        <v>Coast TFLs</v>
      </c>
      <c r="BA1330" t="str">
        <f>VLOOKUP(B1330,$BF$2:$BK$75,2)</f>
        <v>CoastTFLs</v>
      </c>
      <c r="BB1330" t="str">
        <f>VLOOKUP(B1330,$BF$2:$BK$75,3)</f>
        <v>Coast TFLs</v>
      </c>
      <c r="BC1330">
        <f>IF(B1330&lt;40,B1330,IF(VLOOKUP(B1330,$BF$2:$BO$75,10,FALSE)="I",40,41))</f>
        <v>41</v>
      </c>
    </row>
    <row r="1331" spans="1:55" ht="15" x14ac:dyDescent="0.25">
      <c r="A1331">
        <v>17</v>
      </c>
      <c r="B1331">
        <v>41</v>
      </c>
      <c r="E1331">
        <v>0</v>
      </c>
      <c r="F1331">
        <v>0</v>
      </c>
      <c r="I1331">
        <v>0</v>
      </c>
      <c r="J1331">
        <v>0</v>
      </c>
      <c r="M1331">
        <v>0</v>
      </c>
      <c r="N1331">
        <v>0</v>
      </c>
      <c r="Q1331">
        <v>0</v>
      </c>
      <c r="R1331">
        <v>0</v>
      </c>
      <c r="U1331">
        <v>0</v>
      </c>
      <c r="V1331">
        <v>0</v>
      </c>
      <c r="Y1331">
        <v>0</v>
      </c>
      <c r="Z1331">
        <v>0</v>
      </c>
      <c r="AC1331">
        <v>0</v>
      </c>
      <c r="AD1331">
        <v>0</v>
      </c>
      <c r="AG1331">
        <v>0</v>
      </c>
      <c r="AH1331">
        <v>0</v>
      </c>
      <c r="AK1331" s="151">
        <v>0</v>
      </c>
      <c r="AL1331" s="151">
        <v>0</v>
      </c>
      <c r="AM1331" s="151"/>
      <c r="AN1331" s="151"/>
      <c r="AO1331" s="212">
        <v>0</v>
      </c>
      <c r="AP1331" s="212">
        <v>0</v>
      </c>
      <c r="AQ1331" s="212"/>
      <c r="AR1331" s="212"/>
      <c r="AS1331" s="227">
        <v>0</v>
      </c>
      <c r="AT1331" s="227">
        <v>0</v>
      </c>
      <c r="AU1331" s="227"/>
      <c r="AV1331" s="227"/>
      <c r="AW1331" s="227">
        <v>0</v>
      </c>
      <c r="AX1331" s="227">
        <v>0</v>
      </c>
      <c r="AY1331">
        <f>A1331+1999</f>
        <v>2016</v>
      </c>
      <c r="AZ1331" t="str">
        <f>VLOOKUP(B1331,$BF$2:$BJ$75,4)</f>
        <v>Coast TFLs</v>
      </c>
      <c r="BA1331" t="str">
        <f>VLOOKUP(B1331,$BF$2:$BK$75,2)</f>
        <v>CoastTFLs</v>
      </c>
      <c r="BB1331" t="str">
        <f>VLOOKUP(B1331,$BF$2:$BK$75,3)</f>
        <v>Coast TFLs</v>
      </c>
      <c r="BC1331">
        <f>IF(B1331&lt;40,B1331,IF(VLOOKUP(B1331,$BF$2:$BO$75,10,FALSE)="I",40,41))</f>
        <v>41</v>
      </c>
    </row>
    <row r="1332" spans="1:55" ht="15" x14ac:dyDescent="0.25">
      <c r="A1332">
        <v>17</v>
      </c>
      <c r="B1332">
        <v>41</v>
      </c>
      <c r="E1332">
        <v>0</v>
      </c>
      <c r="F1332">
        <v>0</v>
      </c>
      <c r="I1332">
        <v>0</v>
      </c>
      <c r="J1332">
        <v>0</v>
      </c>
      <c r="M1332">
        <v>0</v>
      </c>
      <c r="N1332">
        <v>0</v>
      </c>
      <c r="Q1332">
        <v>0</v>
      </c>
      <c r="R1332">
        <v>0</v>
      </c>
      <c r="U1332">
        <v>0</v>
      </c>
      <c r="V1332">
        <v>0</v>
      </c>
      <c r="Y1332">
        <v>0</v>
      </c>
      <c r="Z1332">
        <v>0</v>
      </c>
      <c r="AC1332">
        <v>0</v>
      </c>
      <c r="AD1332">
        <v>0</v>
      </c>
      <c r="AG1332">
        <v>0</v>
      </c>
      <c r="AH1332">
        <v>0</v>
      </c>
      <c r="AK1332" s="151">
        <v>0</v>
      </c>
      <c r="AL1332" s="151">
        <v>0</v>
      </c>
      <c r="AM1332" s="151"/>
      <c r="AN1332" s="151"/>
      <c r="AO1332" s="212">
        <v>0</v>
      </c>
      <c r="AP1332" s="212">
        <v>0</v>
      </c>
      <c r="AQ1332" s="212"/>
      <c r="AR1332" s="212"/>
      <c r="AS1332" s="227">
        <v>0</v>
      </c>
      <c r="AT1332" s="227">
        <v>0</v>
      </c>
      <c r="AU1332" s="227"/>
      <c r="AV1332" s="227"/>
      <c r="AW1332" s="227">
        <v>0</v>
      </c>
      <c r="AX1332" s="227">
        <v>0</v>
      </c>
      <c r="AY1332">
        <f>A1332+1999</f>
        <v>2016</v>
      </c>
      <c r="AZ1332" t="str">
        <f>VLOOKUP(B1332,$BF$2:$BJ$75,4)</f>
        <v>Coast TFLs</v>
      </c>
      <c r="BA1332" t="str">
        <f>VLOOKUP(B1332,$BF$2:$BK$75,2)</f>
        <v>CoastTFLs</v>
      </c>
      <c r="BB1332" t="str">
        <f>VLOOKUP(B1332,$BF$2:$BK$75,3)</f>
        <v>Coast TFLs</v>
      </c>
      <c r="BC1332">
        <f>IF(B1332&lt;40,B1332,IF(VLOOKUP(B1332,$BF$2:$BO$75,10,FALSE)="I",40,41))</f>
        <v>41</v>
      </c>
    </row>
    <row r="1333" spans="1:55" ht="15" x14ac:dyDescent="0.25">
      <c r="A1333">
        <v>17</v>
      </c>
      <c r="B1333">
        <v>41</v>
      </c>
      <c r="E1333">
        <v>0</v>
      </c>
      <c r="F1333">
        <v>0</v>
      </c>
      <c r="I1333">
        <v>0</v>
      </c>
      <c r="J1333">
        <v>0</v>
      </c>
      <c r="M1333">
        <v>0</v>
      </c>
      <c r="N1333">
        <v>0</v>
      </c>
      <c r="Q1333">
        <v>0</v>
      </c>
      <c r="R1333">
        <v>0</v>
      </c>
      <c r="U1333">
        <v>0</v>
      </c>
      <c r="V1333">
        <v>0</v>
      </c>
      <c r="Y1333">
        <v>0</v>
      </c>
      <c r="Z1333">
        <v>0</v>
      </c>
      <c r="AC1333">
        <v>0</v>
      </c>
      <c r="AD1333">
        <v>0</v>
      </c>
      <c r="AG1333">
        <v>0</v>
      </c>
      <c r="AH1333">
        <v>0</v>
      </c>
      <c r="AK1333" s="151">
        <v>0</v>
      </c>
      <c r="AL1333" s="151">
        <v>0</v>
      </c>
      <c r="AM1333" s="151"/>
      <c r="AN1333" s="151"/>
      <c r="AO1333" s="212">
        <v>0</v>
      </c>
      <c r="AP1333" s="212">
        <v>0</v>
      </c>
      <c r="AQ1333" s="212"/>
      <c r="AR1333" s="212"/>
      <c r="AS1333" s="227">
        <v>0</v>
      </c>
      <c r="AT1333" s="227">
        <v>0</v>
      </c>
      <c r="AU1333" s="227"/>
      <c r="AV1333" s="227"/>
      <c r="AW1333" s="227">
        <v>0</v>
      </c>
      <c r="AX1333" s="227">
        <v>0</v>
      </c>
      <c r="AY1333">
        <f>A1333+1999</f>
        <v>2016</v>
      </c>
      <c r="AZ1333" t="str">
        <f>VLOOKUP(B1333,$BF$2:$BJ$75,4)</f>
        <v>Coast TFLs</v>
      </c>
      <c r="BA1333" t="str">
        <f>VLOOKUP(B1333,$BF$2:$BK$75,2)</f>
        <v>CoastTFLs</v>
      </c>
      <c r="BB1333" t="str">
        <f>VLOOKUP(B1333,$BF$2:$BK$75,3)</f>
        <v>Coast TFLs</v>
      </c>
      <c r="BC1333">
        <f>IF(B1333&lt;40,B1333,IF(VLOOKUP(B1333,$BF$2:$BO$75,10,FALSE)="I",40,41))</f>
        <v>41</v>
      </c>
    </row>
    <row r="1334" spans="1:55" ht="15" x14ac:dyDescent="0.25">
      <c r="A1334">
        <v>18</v>
      </c>
      <c r="B1334">
        <v>1</v>
      </c>
      <c r="E1334">
        <v>870736</v>
      </c>
      <c r="F1334">
        <v>54600480</v>
      </c>
      <c r="I1334">
        <v>40720</v>
      </c>
      <c r="J1334">
        <v>47165680</v>
      </c>
      <c r="M1334">
        <v>55232</v>
      </c>
      <c r="N1334">
        <v>46217072</v>
      </c>
      <c r="Q1334">
        <v>100224</v>
      </c>
      <c r="R1334">
        <v>45412096</v>
      </c>
      <c r="U1334">
        <v>104416</v>
      </c>
      <c r="V1334">
        <v>43964080</v>
      </c>
      <c r="Y1334">
        <v>178112</v>
      </c>
      <c r="Z1334">
        <v>42652400</v>
      </c>
      <c r="AC1334">
        <v>30496</v>
      </c>
      <c r="AD1334">
        <v>41768160</v>
      </c>
      <c r="AG1334">
        <v>10064</v>
      </c>
      <c r="AH1334">
        <v>41559584</v>
      </c>
      <c r="AK1334" s="151">
        <v>4320</v>
      </c>
      <c r="AL1334" s="151">
        <v>41493072</v>
      </c>
      <c r="AM1334" s="151"/>
      <c r="AN1334" s="151"/>
      <c r="AO1334" s="212">
        <v>3584</v>
      </c>
      <c r="AP1334" s="212">
        <v>41488656</v>
      </c>
      <c r="AQ1334" s="212"/>
      <c r="AR1334" s="212"/>
      <c r="AS1334" s="227">
        <v>1408</v>
      </c>
      <c r="AT1334" s="227">
        <v>41445728</v>
      </c>
      <c r="AU1334" s="227"/>
      <c r="AV1334" s="227"/>
      <c r="AW1334" s="227">
        <v>512</v>
      </c>
      <c r="AX1334" s="227">
        <v>41595280</v>
      </c>
      <c r="AY1334">
        <f>A1334+1999</f>
        <v>2017</v>
      </c>
      <c r="AZ1334" t="str">
        <f>VLOOKUP(B1334,$BF$2:$BJ$75,4)</f>
        <v>Pine Units</v>
      </c>
      <c r="BA1334" t="str">
        <f>VLOOKUP(B1334,$BF$2:$BK$75,2)</f>
        <v>100MileHouse</v>
      </c>
      <c r="BB1334" t="str">
        <f>VLOOKUP(B1334,$BF$2:$BK$75,3)</f>
        <v>100 Mile House TSA</v>
      </c>
      <c r="BC1334">
        <f>IF(B1334&lt;40,B1334,IF(VLOOKUP(B1334,$BF$2:$BO$75,10,FALSE)="I",40,41))</f>
        <v>1</v>
      </c>
    </row>
    <row r="1335" spans="1:55" ht="15" x14ac:dyDescent="0.25">
      <c r="A1335">
        <v>18</v>
      </c>
      <c r="B1335">
        <v>2</v>
      </c>
      <c r="E1335">
        <v>133168</v>
      </c>
      <c r="F1335">
        <v>6803472</v>
      </c>
      <c r="I1335">
        <v>23088</v>
      </c>
      <c r="J1335">
        <v>6944320</v>
      </c>
      <c r="M1335">
        <v>27120</v>
      </c>
      <c r="N1335">
        <v>6439968</v>
      </c>
      <c r="Q1335">
        <v>65280</v>
      </c>
      <c r="R1335">
        <v>6101696</v>
      </c>
      <c r="U1335">
        <v>103392</v>
      </c>
      <c r="V1335">
        <v>5719344</v>
      </c>
      <c r="Y1335">
        <v>161040</v>
      </c>
      <c r="Z1335">
        <v>5379440</v>
      </c>
      <c r="AC1335">
        <v>139744</v>
      </c>
      <c r="AD1335">
        <v>3418000</v>
      </c>
      <c r="AG1335">
        <v>115568</v>
      </c>
      <c r="AH1335">
        <v>2872176</v>
      </c>
      <c r="AK1335" s="151">
        <v>64000</v>
      </c>
      <c r="AL1335" s="151">
        <v>2638160</v>
      </c>
      <c r="AM1335" s="151"/>
      <c r="AN1335" s="151"/>
      <c r="AO1335" s="212">
        <v>50672</v>
      </c>
      <c r="AP1335" s="212">
        <v>2565328</v>
      </c>
      <c r="AQ1335" s="212"/>
      <c r="AR1335" s="212"/>
      <c r="AS1335" s="227">
        <v>39104</v>
      </c>
      <c r="AT1335" s="227">
        <v>2505280</v>
      </c>
      <c r="AU1335" s="227"/>
      <c r="AV1335" s="227"/>
      <c r="AW1335" s="227">
        <v>24672</v>
      </c>
      <c r="AX1335" s="227">
        <v>2458592</v>
      </c>
      <c r="AY1335">
        <f>A1335+1999</f>
        <v>2017</v>
      </c>
      <c r="AZ1335" t="str">
        <f>VLOOKUP(B1335,$BF$2:$BJ$75,4)</f>
        <v>Pine Units</v>
      </c>
      <c r="BA1335" t="str">
        <f>VLOOKUP(B1335,$BF$2:$BK$75,2)</f>
        <v>Arrow</v>
      </c>
      <c r="BB1335" t="str">
        <f>VLOOKUP(B1335,$BF$2:$BK$75,3)</f>
        <v>Arrow TSA</v>
      </c>
      <c r="BC1335">
        <f>IF(B1335&lt;40,B1335,IF(VLOOKUP(B1335,$BF$2:$BO$75,10,FALSE)="I",40,41))</f>
        <v>2</v>
      </c>
    </row>
    <row r="1336" spans="1:55" ht="15" x14ac:dyDescent="0.25">
      <c r="A1336">
        <v>18</v>
      </c>
      <c r="B1336">
        <v>3</v>
      </c>
      <c r="E1336">
        <v>0</v>
      </c>
      <c r="F1336">
        <v>0</v>
      </c>
      <c r="I1336">
        <v>0</v>
      </c>
      <c r="J1336">
        <v>0</v>
      </c>
      <c r="M1336">
        <v>0</v>
      </c>
      <c r="N1336">
        <v>0</v>
      </c>
      <c r="Q1336">
        <v>0</v>
      </c>
      <c r="R1336">
        <v>0</v>
      </c>
      <c r="U1336">
        <v>0</v>
      </c>
      <c r="V1336">
        <v>0</v>
      </c>
      <c r="Y1336">
        <v>0</v>
      </c>
      <c r="Z1336">
        <v>0</v>
      </c>
      <c r="AC1336">
        <v>0</v>
      </c>
      <c r="AD1336">
        <v>0</v>
      </c>
      <c r="AG1336">
        <v>0</v>
      </c>
      <c r="AH1336">
        <v>0</v>
      </c>
      <c r="AK1336" s="151">
        <v>0</v>
      </c>
      <c r="AL1336" s="151">
        <v>0</v>
      </c>
      <c r="AM1336" s="151"/>
      <c r="AN1336" s="151"/>
      <c r="AO1336" s="212">
        <v>0</v>
      </c>
      <c r="AP1336" s="212">
        <v>0</v>
      </c>
      <c r="AQ1336" s="212"/>
      <c r="AR1336" s="212"/>
      <c r="AS1336" s="227">
        <v>0</v>
      </c>
      <c r="AT1336" s="227">
        <v>0</v>
      </c>
      <c r="AU1336" s="227"/>
      <c r="AV1336" s="227"/>
      <c r="AW1336" s="227">
        <v>0</v>
      </c>
      <c r="AX1336" s="227">
        <v>0</v>
      </c>
      <c r="AY1336">
        <f>A1336+1999</f>
        <v>2017</v>
      </c>
      <c r="AZ1336" t="str">
        <f>VLOOKUP(B1336,$BF$2:$BJ$75,4)</f>
        <v>Non-pine Units</v>
      </c>
      <c r="BA1336" t="str">
        <f>VLOOKUP(B1336,$BF$2:$BK$75,2)</f>
        <v>Arrowsmith</v>
      </c>
      <c r="BB1336" t="str">
        <f>VLOOKUP(B1336,$BF$2:$BK$75,3)</f>
        <v>Arrowsmith TSA</v>
      </c>
      <c r="BC1336">
        <f>IF(B1336&lt;40,B1336,IF(VLOOKUP(B1336,$BF$2:$BO$75,10,FALSE)="I",40,41))</f>
        <v>3</v>
      </c>
    </row>
    <row r="1337" spans="1:55" ht="15" x14ac:dyDescent="0.25">
      <c r="A1337">
        <v>18</v>
      </c>
      <c r="B1337">
        <v>4</v>
      </c>
      <c r="E1337">
        <v>448128</v>
      </c>
      <c r="F1337">
        <v>11720208</v>
      </c>
      <c r="I1337">
        <v>36464</v>
      </c>
      <c r="J1337">
        <v>11896688</v>
      </c>
      <c r="M1337">
        <v>106096</v>
      </c>
      <c r="N1337">
        <v>10988816</v>
      </c>
      <c r="Q1337">
        <v>188224</v>
      </c>
      <c r="R1337">
        <v>10458416</v>
      </c>
      <c r="U1337">
        <v>338192</v>
      </c>
      <c r="V1337">
        <v>9478768</v>
      </c>
      <c r="Y1337">
        <v>451248</v>
      </c>
      <c r="Z1337">
        <v>8872480</v>
      </c>
      <c r="AC1337">
        <v>611088</v>
      </c>
      <c r="AD1337">
        <v>3051136</v>
      </c>
      <c r="AG1337">
        <v>234464</v>
      </c>
      <c r="AH1337">
        <v>1753776</v>
      </c>
      <c r="AK1337" s="151">
        <v>187312</v>
      </c>
      <c r="AL1337" s="151">
        <v>1658464</v>
      </c>
      <c r="AM1337" s="151"/>
      <c r="AN1337" s="151"/>
      <c r="AO1337" s="212">
        <v>126528</v>
      </c>
      <c r="AP1337" s="212">
        <v>1541360</v>
      </c>
      <c r="AQ1337" s="212"/>
      <c r="AR1337" s="212"/>
      <c r="AS1337" s="227">
        <v>127584</v>
      </c>
      <c r="AT1337" s="227">
        <v>1571728</v>
      </c>
      <c r="AU1337" s="227"/>
      <c r="AV1337" s="227"/>
      <c r="AW1337" s="227">
        <v>84880</v>
      </c>
      <c r="AX1337" s="227">
        <v>1421488</v>
      </c>
      <c r="AY1337">
        <f>A1337+1999</f>
        <v>2017</v>
      </c>
      <c r="AZ1337" t="str">
        <f>VLOOKUP(B1337,$BF$2:$BJ$75,4)</f>
        <v>Pine Units</v>
      </c>
      <c r="BA1337" t="str">
        <f>VLOOKUP(B1337,$BF$2:$BK$75,2)</f>
        <v>Boundary</v>
      </c>
      <c r="BB1337" t="str">
        <f>VLOOKUP(B1337,$BF$2:$BK$75,3)</f>
        <v>Boundary TSA</v>
      </c>
      <c r="BC1337">
        <f>IF(B1337&lt;40,B1337,IF(VLOOKUP(B1337,$BF$2:$BO$75,10,FALSE)="I",40,41))</f>
        <v>4</v>
      </c>
    </row>
    <row r="1338" spans="1:55" ht="15" x14ac:dyDescent="0.25">
      <c r="A1338">
        <v>18</v>
      </c>
      <c r="B1338">
        <v>5</v>
      </c>
      <c r="E1338">
        <v>390640</v>
      </c>
      <c r="F1338">
        <v>10720528</v>
      </c>
      <c r="I1338">
        <v>26000</v>
      </c>
      <c r="J1338">
        <v>11036288</v>
      </c>
      <c r="M1338">
        <v>61952</v>
      </c>
      <c r="N1338">
        <v>10751984</v>
      </c>
      <c r="Q1338">
        <v>93504</v>
      </c>
      <c r="R1338">
        <v>10397728</v>
      </c>
      <c r="U1338">
        <v>177584</v>
      </c>
      <c r="V1338">
        <v>9791680</v>
      </c>
      <c r="Y1338">
        <v>127104</v>
      </c>
      <c r="Z1338">
        <v>9436048</v>
      </c>
      <c r="AC1338">
        <v>171232</v>
      </c>
      <c r="AD1338">
        <v>8644752</v>
      </c>
      <c r="AG1338">
        <v>168704</v>
      </c>
      <c r="AH1338">
        <v>8043568</v>
      </c>
      <c r="AK1338" s="151">
        <v>177936</v>
      </c>
      <c r="AL1338" s="151">
        <v>7136048</v>
      </c>
      <c r="AM1338" s="151"/>
      <c r="AN1338" s="151"/>
      <c r="AO1338" s="212">
        <v>166400</v>
      </c>
      <c r="AP1338" s="212">
        <v>5739232</v>
      </c>
      <c r="AQ1338" s="212"/>
      <c r="AR1338" s="212"/>
      <c r="AS1338" s="227">
        <v>36432</v>
      </c>
      <c r="AT1338" s="227">
        <v>5073968</v>
      </c>
      <c r="AU1338" s="227"/>
      <c r="AV1338" s="227"/>
      <c r="AW1338" s="227">
        <v>27776</v>
      </c>
      <c r="AX1338" s="227">
        <v>5065600</v>
      </c>
      <c r="AY1338">
        <f>A1338+1999</f>
        <v>2017</v>
      </c>
      <c r="AZ1338" t="str">
        <f>VLOOKUP(B1338,$BF$2:$BJ$75,4)</f>
        <v>Pine Units</v>
      </c>
      <c r="BA1338" t="str">
        <f>VLOOKUP(B1338,$BF$2:$BK$75,2)</f>
        <v>Bulkley</v>
      </c>
      <c r="BB1338" t="str">
        <f>VLOOKUP(B1338,$BF$2:$BK$75,3)</f>
        <v>Bulkley TSA</v>
      </c>
      <c r="BC1338">
        <f>IF(B1338&lt;40,B1338,IF(VLOOKUP(B1338,$BF$2:$BO$75,10,FALSE)="I",40,41))</f>
        <v>5</v>
      </c>
    </row>
    <row r="1339" spans="1:55" ht="15" x14ac:dyDescent="0.25">
      <c r="A1339">
        <v>18</v>
      </c>
      <c r="B1339">
        <v>6</v>
      </c>
      <c r="E1339">
        <v>66736</v>
      </c>
      <c r="F1339">
        <v>774784</v>
      </c>
      <c r="I1339">
        <v>0</v>
      </c>
      <c r="J1339">
        <v>352</v>
      </c>
      <c r="M1339">
        <v>0</v>
      </c>
      <c r="N1339">
        <v>352</v>
      </c>
      <c r="Q1339">
        <v>0</v>
      </c>
      <c r="R1339">
        <v>352</v>
      </c>
      <c r="U1339">
        <v>0</v>
      </c>
      <c r="V1339">
        <v>352</v>
      </c>
      <c r="Y1339">
        <v>352</v>
      </c>
      <c r="Z1339">
        <v>17600</v>
      </c>
      <c r="AC1339">
        <v>51232</v>
      </c>
      <c r="AD1339">
        <v>126432</v>
      </c>
      <c r="AG1339">
        <v>87760</v>
      </c>
      <c r="AH1339">
        <v>162688</v>
      </c>
      <c r="AK1339" s="151">
        <v>703104</v>
      </c>
      <c r="AL1339" s="151">
        <v>962384</v>
      </c>
      <c r="AM1339" s="151"/>
      <c r="AN1339" s="151"/>
      <c r="AO1339" s="212">
        <v>170976</v>
      </c>
      <c r="AP1339" s="212">
        <v>260256</v>
      </c>
      <c r="AQ1339" s="212"/>
      <c r="AR1339" s="212"/>
      <c r="AS1339" s="227">
        <v>23744</v>
      </c>
      <c r="AT1339" s="227">
        <v>36880</v>
      </c>
      <c r="AU1339" s="227"/>
      <c r="AV1339" s="227"/>
      <c r="AW1339" s="227">
        <v>7936</v>
      </c>
      <c r="AX1339" s="227">
        <v>14496</v>
      </c>
      <c r="AY1339">
        <f>A1339+1999</f>
        <v>2017</v>
      </c>
      <c r="AZ1339" t="str">
        <f>VLOOKUP(B1339,$BF$2:$BJ$75,4)</f>
        <v>Non-pine Units</v>
      </c>
      <c r="BA1339" t="str">
        <f>VLOOKUP(B1339,$BF$2:$BK$75,2)</f>
        <v>Cassiar</v>
      </c>
      <c r="BB1339" t="str">
        <f>VLOOKUP(B1339,$BF$2:$BK$75,3)</f>
        <v>Cassiar TSA</v>
      </c>
      <c r="BC1339">
        <f>IF(B1339&lt;40,B1339,IF(VLOOKUP(B1339,$BF$2:$BO$75,10,FALSE)="I",40,41))</f>
        <v>6</v>
      </c>
    </row>
    <row r="1340" spans="1:55" ht="15" x14ac:dyDescent="0.25">
      <c r="A1340">
        <v>18</v>
      </c>
      <c r="B1340">
        <v>7</v>
      </c>
      <c r="E1340">
        <v>44768</v>
      </c>
      <c r="F1340">
        <v>376336</v>
      </c>
      <c r="I1340">
        <v>31520</v>
      </c>
      <c r="J1340">
        <v>438784</v>
      </c>
      <c r="M1340">
        <v>53776</v>
      </c>
      <c r="N1340">
        <v>381376</v>
      </c>
      <c r="Q1340">
        <v>39072</v>
      </c>
      <c r="R1340">
        <v>301712</v>
      </c>
      <c r="U1340">
        <v>51680</v>
      </c>
      <c r="V1340">
        <v>308672</v>
      </c>
      <c r="Y1340">
        <v>56736</v>
      </c>
      <c r="Z1340">
        <v>277072</v>
      </c>
      <c r="AC1340">
        <v>26032</v>
      </c>
      <c r="AD1340">
        <v>71904</v>
      </c>
      <c r="AG1340">
        <v>19568</v>
      </c>
      <c r="AH1340">
        <v>71952</v>
      </c>
      <c r="AK1340" s="151">
        <v>4960</v>
      </c>
      <c r="AL1340" s="151">
        <v>16912</v>
      </c>
      <c r="AM1340" s="151"/>
      <c r="AN1340" s="151"/>
      <c r="AO1340" s="212">
        <v>3120</v>
      </c>
      <c r="AP1340" s="212">
        <v>9456</v>
      </c>
      <c r="AQ1340" s="212"/>
      <c r="AR1340" s="212"/>
      <c r="AS1340" s="227">
        <v>416</v>
      </c>
      <c r="AT1340" s="227">
        <v>3360</v>
      </c>
      <c r="AU1340" s="227"/>
      <c r="AV1340" s="227"/>
      <c r="AW1340" s="227">
        <v>352</v>
      </c>
      <c r="AX1340" s="227">
        <v>5008</v>
      </c>
      <c r="AY1340">
        <f>A1340+1999</f>
        <v>2017</v>
      </c>
      <c r="AZ1340" t="str">
        <f>VLOOKUP(B1340,$BF$2:$BJ$75,4)</f>
        <v>Non-pine Units</v>
      </c>
      <c r="BA1340" t="str">
        <f>VLOOKUP(B1340,$BF$2:$BK$75,2)</f>
        <v>Cranberry</v>
      </c>
      <c r="BB1340" t="str">
        <f>VLOOKUP(B1340,$BF$2:$BK$75,3)</f>
        <v>Cranberry TSA</v>
      </c>
      <c r="BC1340">
        <f>IF(B1340&lt;40,B1340,IF(VLOOKUP(B1340,$BF$2:$BO$75,10,FALSE)="I",40,41))</f>
        <v>7</v>
      </c>
    </row>
    <row r="1341" spans="1:55" ht="15" x14ac:dyDescent="0.25">
      <c r="A1341">
        <v>18</v>
      </c>
      <c r="B1341">
        <v>8</v>
      </c>
      <c r="E1341">
        <v>775376</v>
      </c>
      <c r="F1341">
        <v>24296688</v>
      </c>
      <c r="I1341">
        <v>122096</v>
      </c>
      <c r="J1341">
        <v>23125056</v>
      </c>
      <c r="M1341">
        <v>394512</v>
      </c>
      <c r="N1341">
        <v>21761472</v>
      </c>
      <c r="Q1341">
        <v>649920</v>
      </c>
      <c r="R1341">
        <v>20282784</v>
      </c>
      <c r="U1341">
        <v>903136</v>
      </c>
      <c r="V1341">
        <v>17904848</v>
      </c>
      <c r="Y1341">
        <v>1090576</v>
      </c>
      <c r="Z1341">
        <v>15361344</v>
      </c>
      <c r="AC1341">
        <v>735072</v>
      </c>
      <c r="AD1341">
        <v>7487024</v>
      </c>
      <c r="AG1341">
        <v>350704</v>
      </c>
      <c r="AH1341">
        <v>5150624</v>
      </c>
      <c r="AK1341" s="151">
        <v>136464</v>
      </c>
      <c r="AL1341" s="151">
        <v>4132384</v>
      </c>
      <c r="AM1341" s="151"/>
      <c r="AN1341" s="151"/>
      <c r="AO1341" s="212">
        <v>64032</v>
      </c>
      <c r="AP1341" s="212">
        <v>3926192</v>
      </c>
      <c r="AQ1341" s="212"/>
      <c r="AR1341" s="212"/>
      <c r="AS1341" s="227">
        <v>37728</v>
      </c>
      <c r="AT1341" s="227">
        <v>3825824</v>
      </c>
      <c r="AU1341" s="227"/>
      <c r="AV1341" s="227"/>
      <c r="AW1341" s="227">
        <v>39456</v>
      </c>
      <c r="AX1341" s="227">
        <v>3843984</v>
      </c>
      <c r="AY1341">
        <f>A1341+1999</f>
        <v>2017</v>
      </c>
      <c r="AZ1341" t="str">
        <f>VLOOKUP(B1341,$BF$2:$BJ$75,4)</f>
        <v>Pine Units</v>
      </c>
      <c r="BA1341" t="str">
        <f>VLOOKUP(B1341,$BF$2:$BK$75,2)</f>
        <v>Cranbrook</v>
      </c>
      <c r="BB1341" t="str">
        <f>VLOOKUP(B1341,$BF$2:$BK$75,3)</f>
        <v>Cranbrook TSA</v>
      </c>
      <c r="BC1341">
        <f>IF(B1341&lt;40,B1341,IF(VLOOKUP(B1341,$BF$2:$BO$75,10,FALSE)="I",40,41))</f>
        <v>8</v>
      </c>
    </row>
    <row r="1342" spans="1:55" ht="15" x14ac:dyDescent="0.25">
      <c r="A1342">
        <v>18</v>
      </c>
      <c r="B1342">
        <v>9</v>
      </c>
      <c r="E1342">
        <v>430960</v>
      </c>
      <c r="F1342">
        <v>8767440</v>
      </c>
      <c r="I1342">
        <v>191648</v>
      </c>
      <c r="J1342">
        <v>25555152</v>
      </c>
      <c r="M1342">
        <v>480032</v>
      </c>
      <c r="N1342">
        <v>24465920</v>
      </c>
      <c r="Q1342">
        <v>151072</v>
      </c>
      <c r="R1342">
        <v>24055280</v>
      </c>
      <c r="U1342">
        <v>389456</v>
      </c>
      <c r="V1342">
        <v>22297856</v>
      </c>
      <c r="Y1342">
        <v>296784</v>
      </c>
      <c r="Z1342">
        <v>21818864</v>
      </c>
      <c r="AC1342">
        <v>233232</v>
      </c>
      <c r="AD1342">
        <v>20549760</v>
      </c>
      <c r="AG1342">
        <v>361712</v>
      </c>
      <c r="AH1342">
        <v>16781856</v>
      </c>
      <c r="AK1342" s="151">
        <v>217776</v>
      </c>
      <c r="AL1342" s="151">
        <v>14219696</v>
      </c>
      <c r="AM1342" s="151"/>
      <c r="AN1342" s="151"/>
      <c r="AO1342" s="212">
        <v>168128</v>
      </c>
      <c r="AP1342" s="212">
        <v>13626736</v>
      </c>
      <c r="AQ1342" s="212"/>
      <c r="AR1342" s="212"/>
      <c r="AS1342" s="227">
        <v>79872</v>
      </c>
      <c r="AT1342" s="227">
        <v>13232960</v>
      </c>
      <c r="AU1342" s="227"/>
      <c r="AV1342" s="227"/>
      <c r="AW1342" s="227">
        <v>78048</v>
      </c>
      <c r="AX1342" s="227">
        <v>13293248</v>
      </c>
      <c r="AY1342">
        <f>A1342+1999</f>
        <v>2017</v>
      </c>
      <c r="AZ1342" t="str">
        <f>VLOOKUP(B1342,$BF$2:$BJ$75,4)</f>
        <v>Pine Units</v>
      </c>
      <c r="BA1342" t="str">
        <f>VLOOKUP(B1342,$BF$2:$BK$75,2)</f>
        <v>DawsonCreek</v>
      </c>
      <c r="BB1342" t="str">
        <f>VLOOKUP(B1342,$BF$2:$BK$75,3)</f>
        <v>Dawson Creek TSA</v>
      </c>
      <c r="BC1342">
        <f>IF(B1342&lt;40,B1342,IF(VLOOKUP(B1342,$BF$2:$BO$75,10,FALSE)="I",40,41))</f>
        <v>9</v>
      </c>
    </row>
    <row r="1343" spans="1:55" ht="15" x14ac:dyDescent="0.25">
      <c r="A1343">
        <v>18</v>
      </c>
      <c r="B1343">
        <v>10</v>
      </c>
      <c r="E1343">
        <v>0</v>
      </c>
      <c r="F1343">
        <v>0</v>
      </c>
      <c r="I1343">
        <v>0</v>
      </c>
      <c r="J1343">
        <v>0</v>
      </c>
      <c r="M1343">
        <v>0</v>
      </c>
      <c r="N1343">
        <v>0</v>
      </c>
      <c r="Q1343">
        <v>0</v>
      </c>
      <c r="R1343">
        <v>0</v>
      </c>
      <c r="U1343">
        <v>0</v>
      </c>
      <c r="V1343">
        <v>0</v>
      </c>
      <c r="Y1343">
        <v>80</v>
      </c>
      <c r="Z1343">
        <v>8304</v>
      </c>
      <c r="AC1343">
        <v>6256</v>
      </c>
      <c r="AD1343">
        <v>63824</v>
      </c>
      <c r="AG1343">
        <v>146112</v>
      </c>
      <c r="AH1343">
        <v>793072</v>
      </c>
      <c r="AK1343" s="151">
        <v>1103152</v>
      </c>
      <c r="AL1343" s="151">
        <v>2292816</v>
      </c>
      <c r="AM1343" s="151"/>
      <c r="AN1343" s="151"/>
      <c r="AO1343" s="212">
        <v>578464</v>
      </c>
      <c r="AP1343" s="212">
        <v>1918736</v>
      </c>
      <c r="AQ1343" s="212"/>
      <c r="AR1343" s="212"/>
      <c r="AS1343" s="227">
        <v>426560</v>
      </c>
      <c r="AT1343" s="227">
        <v>1366192</v>
      </c>
      <c r="AU1343" s="227"/>
      <c r="AV1343" s="227"/>
      <c r="AW1343" s="227">
        <v>83728</v>
      </c>
      <c r="AX1343" s="227">
        <v>457616</v>
      </c>
      <c r="AY1343">
        <f>A1343+1999</f>
        <v>2017</v>
      </c>
      <c r="AZ1343" t="str">
        <f>VLOOKUP(B1343,$BF$2:$BJ$75,4)</f>
        <v>Non-pine Units</v>
      </c>
      <c r="BA1343" t="str">
        <f>VLOOKUP(B1343,$BF$2:$BK$75,2)</f>
        <v>FortNelson</v>
      </c>
      <c r="BB1343" t="str">
        <f>VLOOKUP(B1343,$BF$2:$BK$75,3)</f>
        <v>Fort Nelson TSA</v>
      </c>
      <c r="BC1343">
        <f>IF(B1343&lt;40,B1343,IF(VLOOKUP(B1343,$BF$2:$BO$75,10,FALSE)="I",40,41))</f>
        <v>10</v>
      </c>
    </row>
    <row r="1344" spans="1:55" ht="15" x14ac:dyDescent="0.25">
      <c r="A1344">
        <v>18</v>
      </c>
      <c r="B1344">
        <v>11</v>
      </c>
      <c r="E1344">
        <v>10544</v>
      </c>
      <c r="F1344">
        <v>190928</v>
      </c>
      <c r="I1344">
        <v>6032</v>
      </c>
      <c r="J1344">
        <v>486176</v>
      </c>
      <c r="M1344">
        <v>9408</v>
      </c>
      <c r="N1344">
        <v>465440</v>
      </c>
      <c r="Q1344">
        <v>8160</v>
      </c>
      <c r="R1344">
        <v>465024</v>
      </c>
      <c r="U1344">
        <v>7808</v>
      </c>
      <c r="V1344">
        <v>435632</v>
      </c>
      <c r="Y1344">
        <v>12656</v>
      </c>
      <c r="Z1344">
        <v>420064</v>
      </c>
      <c r="AC1344">
        <v>16480</v>
      </c>
      <c r="AD1344">
        <v>311536</v>
      </c>
      <c r="AG1344">
        <v>3744</v>
      </c>
      <c r="AH1344">
        <v>250624</v>
      </c>
      <c r="AK1344" s="151">
        <v>384</v>
      </c>
      <c r="AL1344" s="151">
        <v>223856</v>
      </c>
      <c r="AM1344" s="151"/>
      <c r="AN1344" s="151"/>
      <c r="AO1344" s="212">
        <v>608</v>
      </c>
      <c r="AP1344" s="212">
        <v>216672</v>
      </c>
      <c r="AQ1344" s="212"/>
      <c r="AR1344" s="212"/>
      <c r="AS1344" s="227">
        <v>128</v>
      </c>
      <c r="AT1344" s="227">
        <v>214832</v>
      </c>
      <c r="AU1344" s="227"/>
      <c r="AV1344" s="227"/>
      <c r="AW1344" s="227">
        <v>208</v>
      </c>
      <c r="AX1344" s="227">
        <v>217248</v>
      </c>
      <c r="AY1344">
        <f>A1344+1999</f>
        <v>2017</v>
      </c>
      <c r="AZ1344" t="str">
        <f>VLOOKUP(B1344,$BF$2:$BJ$75,4)</f>
        <v>Non-pine Units</v>
      </c>
      <c r="BA1344" t="str">
        <f>VLOOKUP(B1344,$BF$2:$BK$75,2)</f>
        <v>Fraser</v>
      </c>
      <c r="BB1344" t="str">
        <f>VLOOKUP(B1344,$BF$2:$BK$75,3)</f>
        <v>Fraser TSA</v>
      </c>
      <c r="BC1344">
        <f>IF(B1344&lt;40,B1344,IF(VLOOKUP(B1344,$BF$2:$BO$75,10,FALSE)="I",40,41))</f>
        <v>11</v>
      </c>
    </row>
    <row r="1345" spans="1:55" ht="15" x14ac:dyDescent="0.25">
      <c r="A1345">
        <v>18</v>
      </c>
      <c r="B1345">
        <v>12</v>
      </c>
      <c r="E1345">
        <v>1946480</v>
      </c>
      <c r="F1345">
        <v>97005200</v>
      </c>
      <c r="I1345">
        <v>86448</v>
      </c>
      <c r="J1345">
        <v>97747456</v>
      </c>
      <c r="M1345">
        <v>325440</v>
      </c>
      <c r="N1345">
        <v>91134512</v>
      </c>
      <c r="Q1345">
        <v>352432</v>
      </c>
      <c r="R1345">
        <v>90138960</v>
      </c>
      <c r="U1345">
        <v>893120</v>
      </c>
      <c r="V1345">
        <v>80699088</v>
      </c>
      <c r="Y1345">
        <v>539984</v>
      </c>
      <c r="Z1345">
        <v>80718688</v>
      </c>
      <c r="AC1345">
        <v>241136</v>
      </c>
      <c r="AD1345">
        <v>79764656</v>
      </c>
      <c r="AG1345">
        <v>232496</v>
      </c>
      <c r="AH1345">
        <v>78714896</v>
      </c>
      <c r="AK1345" s="151">
        <v>310416</v>
      </c>
      <c r="AL1345" s="151">
        <v>75884928</v>
      </c>
      <c r="AM1345" s="151"/>
      <c r="AN1345" s="151"/>
      <c r="AO1345" s="212">
        <v>138192</v>
      </c>
      <c r="AP1345" s="212">
        <v>73830976</v>
      </c>
      <c r="AQ1345" s="212"/>
      <c r="AR1345" s="212"/>
      <c r="AS1345" s="227">
        <v>267104</v>
      </c>
      <c r="AT1345" s="227">
        <v>74317440</v>
      </c>
      <c r="AU1345" s="227"/>
      <c r="AV1345" s="227"/>
      <c r="AW1345" s="227">
        <v>84080</v>
      </c>
      <c r="AX1345" s="227">
        <v>73729536</v>
      </c>
      <c r="AY1345">
        <f>A1345+1999</f>
        <v>2017</v>
      </c>
      <c r="AZ1345" t="str">
        <f>VLOOKUP(B1345,$BF$2:$BJ$75,4)</f>
        <v>Pine Units</v>
      </c>
      <c r="BA1345" t="str">
        <f>VLOOKUP(B1345,$BF$2:$BK$75,2)</f>
        <v>FtStJames</v>
      </c>
      <c r="BB1345" t="str">
        <f>VLOOKUP(B1345,$BF$2:$BK$75,3)</f>
        <v>Ft. St. James Forest District</v>
      </c>
      <c r="BC1345">
        <f>IF(B1345&lt;40,B1345,IF(VLOOKUP(B1345,$BF$2:$BO$75,10,FALSE)="I",40,41))</f>
        <v>12</v>
      </c>
    </row>
    <row r="1346" spans="1:55" ht="15" x14ac:dyDescent="0.25">
      <c r="A1346">
        <v>18</v>
      </c>
      <c r="B1346">
        <v>13</v>
      </c>
      <c r="E1346">
        <v>154016</v>
      </c>
      <c r="F1346">
        <v>2325648</v>
      </c>
      <c r="I1346">
        <v>286480</v>
      </c>
      <c r="J1346">
        <v>14189280</v>
      </c>
      <c r="M1346">
        <v>566032</v>
      </c>
      <c r="N1346">
        <v>13789664</v>
      </c>
      <c r="Q1346">
        <v>810256</v>
      </c>
      <c r="R1346">
        <v>19029632</v>
      </c>
      <c r="U1346">
        <v>1296080</v>
      </c>
      <c r="V1346">
        <v>23012592</v>
      </c>
      <c r="Y1346">
        <v>938880</v>
      </c>
      <c r="Z1346">
        <v>26373152</v>
      </c>
      <c r="AC1346">
        <v>296736</v>
      </c>
      <c r="AD1346">
        <v>15186912</v>
      </c>
      <c r="AG1346">
        <v>522512</v>
      </c>
      <c r="AH1346">
        <v>17855824</v>
      </c>
      <c r="AK1346" s="151">
        <v>537904</v>
      </c>
      <c r="AL1346" s="151">
        <v>17342048</v>
      </c>
      <c r="AM1346" s="151"/>
      <c r="AN1346" s="151"/>
      <c r="AO1346" s="212">
        <v>630576</v>
      </c>
      <c r="AP1346" s="212">
        <v>18903808</v>
      </c>
      <c r="AQ1346" s="212"/>
      <c r="AR1346" s="212"/>
      <c r="AS1346" s="227">
        <v>594400</v>
      </c>
      <c r="AT1346" s="227">
        <v>17309280</v>
      </c>
      <c r="AU1346" s="227"/>
      <c r="AV1346" s="227"/>
      <c r="AW1346" s="227">
        <v>98528</v>
      </c>
      <c r="AX1346" s="227">
        <v>15848864</v>
      </c>
      <c r="AY1346">
        <f>A1346+1999</f>
        <v>2017</v>
      </c>
      <c r="AZ1346" t="str">
        <f>VLOOKUP(B1346,$BF$2:$BJ$75,4)</f>
        <v>Non-pine Units</v>
      </c>
      <c r="BA1346" t="str">
        <f>VLOOKUP(B1346,$BF$2:$BK$75,2)</f>
        <v>FtStJohn</v>
      </c>
      <c r="BB1346" t="str">
        <f>VLOOKUP(B1346,$BF$2:$BK$75,3)</f>
        <v>Ft. St. John TSA</v>
      </c>
      <c r="BC1346">
        <f>IF(B1346&lt;40,B1346,IF(VLOOKUP(B1346,$BF$2:$BO$75,10,FALSE)="I",40,41))</f>
        <v>13</v>
      </c>
    </row>
    <row r="1347" spans="1:55" ht="15" x14ac:dyDescent="0.25">
      <c r="A1347">
        <v>18</v>
      </c>
      <c r="B1347">
        <v>14</v>
      </c>
      <c r="E1347">
        <v>111888</v>
      </c>
      <c r="F1347">
        <v>4066256</v>
      </c>
      <c r="I1347">
        <v>13120</v>
      </c>
      <c r="J1347">
        <v>4089968</v>
      </c>
      <c r="M1347">
        <v>33856</v>
      </c>
      <c r="N1347">
        <v>3751872</v>
      </c>
      <c r="Q1347">
        <v>73696</v>
      </c>
      <c r="R1347">
        <v>3412208</v>
      </c>
      <c r="U1347">
        <v>91008</v>
      </c>
      <c r="V1347">
        <v>3143712</v>
      </c>
      <c r="Y1347">
        <v>152816</v>
      </c>
      <c r="Z1347">
        <v>2904864</v>
      </c>
      <c r="AC1347">
        <v>94288</v>
      </c>
      <c r="AD1347">
        <v>1608592</v>
      </c>
      <c r="AG1347">
        <v>52944</v>
      </c>
      <c r="AH1347">
        <v>1250112</v>
      </c>
      <c r="AK1347" s="151">
        <v>16864</v>
      </c>
      <c r="AL1347" s="151">
        <v>1169856</v>
      </c>
      <c r="AM1347" s="151"/>
      <c r="AN1347" s="151"/>
      <c r="AO1347" s="212">
        <v>21072</v>
      </c>
      <c r="AP1347" s="212">
        <v>1163248</v>
      </c>
      <c r="AQ1347" s="212"/>
      <c r="AR1347" s="212"/>
      <c r="AS1347" s="227">
        <v>16816</v>
      </c>
      <c r="AT1347" s="227">
        <v>1132272</v>
      </c>
      <c r="AU1347" s="227"/>
      <c r="AV1347" s="227"/>
      <c r="AW1347" s="227">
        <v>17200</v>
      </c>
      <c r="AX1347" s="227">
        <v>1141664</v>
      </c>
      <c r="AY1347">
        <f>A1347+1999</f>
        <v>2017</v>
      </c>
      <c r="AZ1347" t="str">
        <f>VLOOKUP(B1347,$BF$2:$BJ$75,4)</f>
        <v>Pine Units</v>
      </c>
      <c r="BA1347" t="str">
        <f>VLOOKUP(B1347,$BF$2:$BK$75,2)</f>
        <v>Golden</v>
      </c>
      <c r="BB1347" t="str">
        <f>VLOOKUP(B1347,$BF$2:$BK$75,3)</f>
        <v>Golden TSA</v>
      </c>
      <c r="BC1347">
        <f>IF(B1347&lt;40,B1347,IF(VLOOKUP(B1347,$BF$2:$BO$75,10,FALSE)="I",40,41))</f>
        <v>14</v>
      </c>
    </row>
    <row r="1348" spans="1:55" ht="15" x14ac:dyDescent="0.25">
      <c r="A1348">
        <v>18</v>
      </c>
      <c r="B1348">
        <v>15</v>
      </c>
      <c r="E1348">
        <v>282192</v>
      </c>
      <c r="F1348">
        <v>9034656</v>
      </c>
      <c r="I1348">
        <v>23728</v>
      </c>
      <c r="J1348">
        <v>8728416</v>
      </c>
      <c r="M1348">
        <v>69552</v>
      </c>
      <c r="N1348">
        <v>7975120</v>
      </c>
      <c r="Q1348">
        <v>105440</v>
      </c>
      <c r="R1348">
        <v>7392944</v>
      </c>
      <c r="U1348">
        <v>223280</v>
      </c>
      <c r="V1348">
        <v>6849264</v>
      </c>
      <c r="Y1348">
        <v>295232</v>
      </c>
      <c r="Z1348">
        <v>6001520</v>
      </c>
      <c r="AC1348">
        <v>305520</v>
      </c>
      <c r="AD1348">
        <v>4058592</v>
      </c>
      <c r="AG1348">
        <v>168544</v>
      </c>
      <c r="AH1348">
        <v>2771424</v>
      </c>
      <c r="AK1348" s="151">
        <v>116960</v>
      </c>
      <c r="AL1348" s="151">
        <v>2415488</v>
      </c>
      <c r="AM1348" s="151"/>
      <c r="AN1348" s="151"/>
      <c r="AO1348" s="212">
        <v>50592</v>
      </c>
      <c r="AP1348" s="212">
        <v>2137424</v>
      </c>
      <c r="AQ1348" s="212"/>
      <c r="AR1348" s="212"/>
      <c r="AS1348" s="227">
        <v>30384</v>
      </c>
      <c r="AT1348" s="227">
        <v>2102992</v>
      </c>
      <c r="AU1348" s="227"/>
      <c r="AV1348" s="227"/>
      <c r="AW1348" s="227">
        <v>21200</v>
      </c>
      <c r="AX1348" s="227">
        <v>2079456</v>
      </c>
      <c r="AY1348">
        <f>A1348+1999</f>
        <v>2017</v>
      </c>
      <c r="AZ1348" t="str">
        <f>VLOOKUP(B1348,$BF$2:$BJ$75,4)</f>
        <v>Pine Units</v>
      </c>
      <c r="BA1348" t="str">
        <f>VLOOKUP(B1348,$BF$2:$BK$75,2)</f>
        <v>Invermere</v>
      </c>
      <c r="BB1348" t="str">
        <f>VLOOKUP(B1348,$BF$2:$BK$75,3)</f>
        <v>Invermere TSA</v>
      </c>
      <c r="BC1348">
        <f>IF(B1348&lt;40,B1348,IF(VLOOKUP(B1348,$BF$2:$BO$75,10,FALSE)="I",40,41))</f>
        <v>15</v>
      </c>
    </row>
    <row r="1349" spans="1:55" ht="15" x14ac:dyDescent="0.25">
      <c r="A1349">
        <v>18</v>
      </c>
      <c r="B1349">
        <v>16</v>
      </c>
      <c r="E1349">
        <v>416</v>
      </c>
      <c r="F1349">
        <v>22112</v>
      </c>
      <c r="I1349">
        <v>29728</v>
      </c>
      <c r="J1349">
        <v>132016</v>
      </c>
      <c r="M1349">
        <v>30464</v>
      </c>
      <c r="N1349">
        <v>180512</v>
      </c>
      <c r="Q1349">
        <v>24848</v>
      </c>
      <c r="R1349">
        <v>107936</v>
      </c>
      <c r="U1349">
        <v>20464</v>
      </c>
      <c r="V1349">
        <v>231680</v>
      </c>
      <c r="Y1349">
        <v>17072</v>
      </c>
      <c r="Z1349">
        <v>204368</v>
      </c>
      <c r="AC1349">
        <v>12544</v>
      </c>
      <c r="AD1349">
        <v>124352</v>
      </c>
      <c r="AG1349">
        <v>14640</v>
      </c>
      <c r="AH1349">
        <v>137952</v>
      </c>
      <c r="AK1349" s="151">
        <v>6064</v>
      </c>
      <c r="AL1349" s="151">
        <v>82784</v>
      </c>
      <c r="AM1349" s="151"/>
      <c r="AN1349" s="151"/>
      <c r="AO1349" s="212">
        <v>2480</v>
      </c>
      <c r="AP1349" s="212">
        <v>65232</v>
      </c>
      <c r="AQ1349" s="212"/>
      <c r="AR1349" s="212"/>
      <c r="AS1349" s="227">
        <v>1984</v>
      </c>
      <c r="AT1349" s="227">
        <v>56448</v>
      </c>
      <c r="AU1349" s="227"/>
      <c r="AV1349" s="227"/>
      <c r="AW1349" s="227">
        <v>0</v>
      </c>
      <c r="AX1349" s="227">
        <v>56272</v>
      </c>
      <c r="AY1349">
        <f>A1349+1999</f>
        <v>2017</v>
      </c>
      <c r="AZ1349" t="str">
        <f>VLOOKUP(B1349,$BF$2:$BJ$75,4)</f>
        <v>Non-pine Units</v>
      </c>
      <c r="BA1349" t="str">
        <f>VLOOKUP(B1349,$BF$2:$BK$75,2)</f>
        <v>Kalum</v>
      </c>
      <c r="BB1349" t="str">
        <f>VLOOKUP(B1349,$BF$2:$BK$75,3)</f>
        <v>Kalum TSA</v>
      </c>
      <c r="BC1349">
        <f>IF(B1349&lt;40,B1349,IF(VLOOKUP(B1349,$BF$2:$BO$75,10,FALSE)="I",40,41))</f>
        <v>16</v>
      </c>
    </row>
    <row r="1350" spans="1:55" ht="15" x14ac:dyDescent="0.25">
      <c r="A1350">
        <v>18</v>
      </c>
      <c r="B1350">
        <v>17</v>
      </c>
      <c r="E1350">
        <v>1143440</v>
      </c>
      <c r="F1350">
        <v>49903712</v>
      </c>
      <c r="I1350">
        <v>114464</v>
      </c>
      <c r="J1350">
        <v>46526768</v>
      </c>
      <c r="M1350">
        <v>138704</v>
      </c>
      <c r="N1350">
        <v>45264832</v>
      </c>
      <c r="Q1350">
        <v>196432</v>
      </c>
      <c r="R1350">
        <v>43234896</v>
      </c>
      <c r="U1350">
        <v>385040</v>
      </c>
      <c r="V1350">
        <v>39751952</v>
      </c>
      <c r="Y1350">
        <v>721936</v>
      </c>
      <c r="Z1350">
        <v>36403568</v>
      </c>
      <c r="AC1350">
        <v>292736</v>
      </c>
      <c r="AD1350">
        <v>30194400</v>
      </c>
      <c r="AG1350">
        <v>76592</v>
      </c>
      <c r="AH1350">
        <v>29124688</v>
      </c>
      <c r="AK1350" s="151">
        <v>21824</v>
      </c>
      <c r="AL1350" s="151">
        <v>28996256</v>
      </c>
      <c r="AM1350" s="151"/>
      <c r="AN1350" s="151"/>
      <c r="AO1350" s="212">
        <v>8592</v>
      </c>
      <c r="AP1350" s="212">
        <v>28875200</v>
      </c>
      <c r="AQ1350" s="212"/>
      <c r="AR1350" s="212"/>
      <c r="AS1350" s="227">
        <v>10720</v>
      </c>
      <c r="AT1350" s="227">
        <v>28903312</v>
      </c>
      <c r="AU1350" s="227"/>
      <c r="AV1350" s="227"/>
      <c r="AW1350" s="227">
        <v>6720</v>
      </c>
      <c r="AX1350" s="227">
        <v>28934384</v>
      </c>
      <c r="AY1350">
        <f>A1350+1999</f>
        <v>2017</v>
      </c>
      <c r="AZ1350" t="str">
        <f>VLOOKUP(B1350,$BF$2:$BJ$75,4)</f>
        <v>Pine Units</v>
      </c>
      <c r="BA1350" t="str">
        <f>VLOOKUP(B1350,$BF$2:$BK$75,2)</f>
        <v>Kamloops</v>
      </c>
      <c r="BB1350" t="str">
        <f>VLOOKUP(B1350,$BF$2:$BK$75,3)</f>
        <v>Kamloops TSA</v>
      </c>
      <c r="BC1350">
        <f>IF(B1350&lt;40,B1350,IF(VLOOKUP(B1350,$BF$2:$BO$75,10,FALSE)="I",40,41))</f>
        <v>17</v>
      </c>
    </row>
    <row r="1351" spans="1:55" ht="15" x14ac:dyDescent="0.25">
      <c r="A1351">
        <v>18</v>
      </c>
      <c r="B1351">
        <v>18</v>
      </c>
      <c r="E1351">
        <v>0</v>
      </c>
      <c r="F1351">
        <v>0</v>
      </c>
      <c r="I1351">
        <v>0</v>
      </c>
      <c r="J1351">
        <v>0</v>
      </c>
      <c r="M1351">
        <v>0</v>
      </c>
      <c r="N1351">
        <v>0</v>
      </c>
      <c r="Q1351">
        <v>0</v>
      </c>
      <c r="R1351">
        <v>0</v>
      </c>
      <c r="U1351">
        <v>0</v>
      </c>
      <c r="V1351">
        <v>32</v>
      </c>
      <c r="Y1351">
        <v>0</v>
      </c>
      <c r="Z1351">
        <v>0</v>
      </c>
      <c r="AC1351">
        <v>0</v>
      </c>
      <c r="AD1351">
        <v>0</v>
      </c>
      <c r="AG1351">
        <v>0</v>
      </c>
      <c r="AH1351">
        <v>0</v>
      </c>
      <c r="AK1351" s="151">
        <v>112</v>
      </c>
      <c r="AL1351" s="151">
        <v>128</v>
      </c>
      <c r="AM1351" s="151"/>
      <c r="AN1351" s="151"/>
      <c r="AO1351" s="212">
        <v>0</v>
      </c>
      <c r="AP1351" s="212">
        <v>0</v>
      </c>
      <c r="AQ1351" s="212"/>
      <c r="AR1351" s="212"/>
      <c r="AS1351" s="227">
        <v>0</v>
      </c>
      <c r="AT1351" s="227">
        <v>0</v>
      </c>
      <c r="AU1351" s="227"/>
      <c r="AV1351" s="227"/>
      <c r="AW1351" s="227">
        <v>0</v>
      </c>
      <c r="AX1351" s="227">
        <v>0</v>
      </c>
      <c r="AY1351">
        <f>A1351+1999</f>
        <v>2017</v>
      </c>
      <c r="AZ1351" t="str">
        <f>VLOOKUP(B1351,$BF$2:$BJ$75,4)</f>
        <v>Non-pine Units</v>
      </c>
      <c r="BA1351" t="str">
        <f>VLOOKUP(B1351,$BF$2:$BK$75,2)</f>
        <v>Kingcome</v>
      </c>
      <c r="BB1351" t="str">
        <f>VLOOKUP(B1351,$BF$2:$BK$75,3)</f>
        <v>Kingcome TSA</v>
      </c>
      <c r="BC1351">
        <f>IF(B1351&lt;40,B1351,IF(VLOOKUP(B1351,$BF$2:$BO$75,10,FALSE)="I",40,41))</f>
        <v>18</v>
      </c>
    </row>
    <row r="1352" spans="1:55" ht="15" x14ac:dyDescent="0.25">
      <c r="A1352">
        <v>18</v>
      </c>
      <c r="B1352">
        <v>19</v>
      </c>
      <c r="E1352">
        <v>192864</v>
      </c>
      <c r="F1352">
        <v>1645904</v>
      </c>
      <c r="I1352">
        <v>59056</v>
      </c>
      <c r="J1352">
        <v>2321824</v>
      </c>
      <c r="M1352">
        <v>112144</v>
      </c>
      <c r="N1352">
        <v>2156928</v>
      </c>
      <c r="Q1352">
        <v>130176</v>
      </c>
      <c r="R1352">
        <v>2048496</v>
      </c>
      <c r="U1352">
        <v>143520</v>
      </c>
      <c r="V1352">
        <v>1890832</v>
      </c>
      <c r="Y1352">
        <v>159904</v>
      </c>
      <c r="Z1352">
        <v>1815248</v>
      </c>
      <c r="AC1352">
        <v>126784</v>
      </c>
      <c r="AD1352">
        <v>1247168</v>
      </c>
      <c r="AG1352">
        <v>140192</v>
      </c>
      <c r="AH1352">
        <v>1216192</v>
      </c>
      <c r="AK1352" s="151">
        <v>113920</v>
      </c>
      <c r="AL1352" s="151">
        <v>875824</v>
      </c>
      <c r="AM1352" s="151"/>
      <c r="AN1352" s="151"/>
      <c r="AO1352" s="212">
        <v>64896</v>
      </c>
      <c r="AP1352" s="212">
        <v>545808</v>
      </c>
      <c r="AQ1352" s="212"/>
      <c r="AR1352" s="212"/>
      <c r="AS1352" s="227">
        <v>30448</v>
      </c>
      <c r="AT1352" s="227">
        <v>415792</v>
      </c>
      <c r="AU1352" s="227"/>
      <c r="AV1352" s="227"/>
      <c r="AW1352" s="227">
        <v>10272</v>
      </c>
      <c r="AX1352" s="227">
        <v>371904</v>
      </c>
      <c r="AY1352">
        <f>A1352+1999</f>
        <v>2017</v>
      </c>
      <c r="AZ1352" t="str">
        <f>VLOOKUP(B1352,$BF$2:$BJ$75,4)</f>
        <v>Non-pine Units</v>
      </c>
      <c r="BA1352" t="str">
        <f>VLOOKUP(B1352,$BF$2:$BK$75,2)</f>
        <v>Kispiox</v>
      </c>
      <c r="BB1352" t="str">
        <f>VLOOKUP(B1352,$BF$2:$BK$75,3)</f>
        <v>Kispiox TSA</v>
      </c>
      <c r="BC1352">
        <f>IF(B1352&lt;40,B1352,IF(VLOOKUP(B1352,$BF$2:$BO$75,10,FALSE)="I",40,41))</f>
        <v>19</v>
      </c>
    </row>
    <row r="1353" spans="1:55" ht="15" x14ac:dyDescent="0.25">
      <c r="A1353">
        <v>18</v>
      </c>
      <c r="B1353">
        <v>20</v>
      </c>
      <c r="E1353">
        <v>345696</v>
      </c>
      <c r="F1353">
        <v>10323872</v>
      </c>
      <c r="I1353">
        <v>32496</v>
      </c>
      <c r="J1353">
        <v>10574368</v>
      </c>
      <c r="M1353">
        <v>90672</v>
      </c>
      <c r="N1353">
        <v>9899360</v>
      </c>
      <c r="Q1353">
        <v>140848</v>
      </c>
      <c r="R1353">
        <v>9171648</v>
      </c>
      <c r="U1353">
        <v>288976</v>
      </c>
      <c r="V1353">
        <v>8401312</v>
      </c>
      <c r="Y1353">
        <v>418256</v>
      </c>
      <c r="Z1353">
        <v>7443056</v>
      </c>
      <c r="AC1353">
        <v>220992</v>
      </c>
      <c r="AD1353">
        <v>3586384</v>
      </c>
      <c r="AG1353">
        <v>124560</v>
      </c>
      <c r="AH1353">
        <v>2886240</v>
      </c>
      <c r="AK1353" s="151">
        <v>64752</v>
      </c>
      <c r="AL1353" s="151">
        <v>2595296</v>
      </c>
      <c r="AM1353" s="151"/>
      <c r="AN1353" s="151"/>
      <c r="AO1353" s="212">
        <v>41392</v>
      </c>
      <c r="AP1353" s="212">
        <v>2521888</v>
      </c>
      <c r="AQ1353" s="212"/>
      <c r="AR1353" s="212"/>
      <c r="AS1353" s="227">
        <v>24032</v>
      </c>
      <c r="AT1353" s="227">
        <v>2456528</v>
      </c>
      <c r="AU1353" s="227"/>
      <c r="AV1353" s="227"/>
      <c r="AW1353" s="227">
        <v>21936</v>
      </c>
      <c r="AX1353" s="227">
        <v>2426048</v>
      </c>
      <c r="AY1353">
        <f>A1353+1999</f>
        <v>2017</v>
      </c>
      <c r="AZ1353" t="str">
        <f>VLOOKUP(B1353,$BF$2:$BJ$75,4)</f>
        <v>Pine Units</v>
      </c>
      <c r="BA1353" t="str">
        <f>VLOOKUP(B1353,$BF$2:$BK$75,2)</f>
        <v>KootenayLake</v>
      </c>
      <c r="BB1353" t="str">
        <f>VLOOKUP(B1353,$BF$2:$BK$75,3)</f>
        <v>Kootenay Lake TSA</v>
      </c>
      <c r="BC1353">
        <f>IF(B1353&lt;40,B1353,IF(VLOOKUP(B1353,$BF$2:$BO$75,10,FALSE)="I",40,41))</f>
        <v>20</v>
      </c>
    </row>
    <row r="1354" spans="1:55" ht="15" x14ac:dyDescent="0.25">
      <c r="A1354">
        <v>18</v>
      </c>
      <c r="B1354">
        <v>21</v>
      </c>
      <c r="E1354">
        <v>809712</v>
      </c>
      <c r="F1354">
        <v>62587536</v>
      </c>
      <c r="I1354">
        <v>51024</v>
      </c>
      <c r="J1354">
        <v>60097712</v>
      </c>
      <c r="M1354">
        <v>47712</v>
      </c>
      <c r="N1354">
        <v>58236912</v>
      </c>
      <c r="Q1354">
        <v>57712</v>
      </c>
      <c r="R1354">
        <v>57243808</v>
      </c>
      <c r="U1354">
        <v>79024</v>
      </c>
      <c r="V1354">
        <v>53516384</v>
      </c>
      <c r="Y1354">
        <v>51440</v>
      </c>
      <c r="Z1354">
        <v>53993536</v>
      </c>
      <c r="AC1354">
        <v>18144</v>
      </c>
      <c r="AD1354">
        <v>54477312</v>
      </c>
      <c r="AG1354">
        <v>16720</v>
      </c>
      <c r="AH1354">
        <v>54110704</v>
      </c>
      <c r="AK1354" s="151">
        <v>6176</v>
      </c>
      <c r="AL1354" s="151">
        <v>53955680</v>
      </c>
      <c r="AM1354" s="151"/>
      <c r="AN1354" s="151"/>
      <c r="AO1354" s="212">
        <v>2432</v>
      </c>
      <c r="AP1354" s="212">
        <v>53772016</v>
      </c>
      <c r="AQ1354" s="212"/>
      <c r="AR1354" s="212"/>
      <c r="AS1354" s="227">
        <v>7520</v>
      </c>
      <c r="AT1354" s="227">
        <v>53664688</v>
      </c>
      <c r="AU1354" s="227"/>
      <c r="AV1354" s="227"/>
      <c r="AW1354" s="227">
        <v>3424</v>
      </c>
      <c r="AX1354" s="227">
        <v>53814784</v>
      </c>
      <c r="AY1354">
        <f>A1354+1999</f>
        <v>2017</v>
      </c>
      <c r="AZ1354" t="str">
        <f>VLOOKUP(B1354,$BF$2:$BJ$75,4)</f>
        <v>Pine Units</v>
      </c>
      <c r="BA1354" t="str">
        <f>VLOOKUP(B1354,$BF$2:$BK$75,2)</f>
        <v>Lakes</v>
      </c>
      <c r="BB1354" t="str">
        <f>VLOOKUP(B1354,$BF$2:$BK$75,3)</f>
        <v>Lakes TSA</v>
      </c>
      <c r="BC1354">
        <f>IF(B1354&lt;40,B1354,IF(VLOOKUP(B1354,$BF$2:$BO$75,10,FALSE)="I",40,41))</f>
        <v>21</v>
      </c>
    </row>
    <row r="1355" spans="1:55" ht="15" x14ac:dyDescent="0.25">
      <c r="A1355">
        <v>18</v>
      </c>
      <c r="B1355">
        <v>22</v>
      </c>
      <c r="E1355">
        <v>443856</v>
      </c>
      <c r="F1355">
        <v>12355232</v>
      </c>
      <c r="I1355">
        <v>49136</v>
      </c>
      <c r="J1355">
        <v>15674944</v>
      </c>
      <c r="M1355">
        <v>105536</v>
      </c>
      <c r="N1355">
        <v>15738976</v>
      </c>
      <c r="Q1355">
        <v>101328</v>
      </c>
      <c r="R1355">
        <v>15333920</v>
      </c>
      <c r="U1355">
        <v>232016</v>
      </c>
      <c r="V1355">
        <v>13546928</v>
      </c>
      <c r="Y1355">
        <v>314480</v>
      </c>
      <c r="Z1355">
        <v>11526320</v>
      </c>
      <c r="AC1355">
        <v>317376</v>
      </c>
      <c r="AD1355">
        <v>7579344</v>
      </c>
      <c r="AG1355">
        <v>115936</v>
      </c>
      <c r="AH1355">
        <v>5620624</v>
      </c>
      <c r="AK1355" s="151">
        <v>47392</v>
      </c>
      <c r="AL1355" s="151">
        <v>5354016</v>
      </c>
      <c r="AM1355" s="151"/>
      <c r="AN1355" s="151"/>
      <c r="AO1355" s="212">
        <v>14416</v>
      </c>
      <c r="AP1355" s="212">
        <v>5261424</v>
      </c>
      <c r="AQ1355" s="212"/>
      <c r="AR1355" s="212"/>
      <c r="AS1355" s="227">
        <v>15712</v>
      </c>
      <c r="AT1355" s="227">
        <v>5237808</v>
      </c>
      <c r="AU1355" s="227"/>
      <c r="AV1355" s="227"/>
      <c r="AW1355" s="227">
        <v>27936</v>
      </c>
      <c r="AX1355" s="227">
        <v>5307792</v>
      </c>
      <c r="AY1355">
        <f>A1355+1999</f>
        <v>2017</v>
      </c>
      <c r="AZ1355" t="str">
        <f>VLOOKUP(B1355,$BF$2:$BJ$75,4)</f>
        <v>Pine Units</v>
      </c>
      <c r="BA1355" t="str">
        <f>VLOOKUP(B1355,$BF$2:$BK$75,2)</f>
        <v>Lillooet</v>
      </c>
      <c r="BB1355" t="str">
        <f>VLOOKUP(B1355,$BF$2:$BK$75,3)</f>
        <v>Lillooet TSA</v>
      </c>
      <c r="BC1355">
        <f>IF(B1355&lt;40,B1355,IF(VLOOKUP(B1355,$BF$2:$BO$75,10,FALSE)="I",40,41))</f>
        <v>22</v>
      </c>
    </row>
    <row r="1356" spans="1:55" ht="15" x14ac:dyDescent="0.25">
      <c r="A1356">
        <v>18</v>
      </c>
      <c r="B1356">
        <v>23</v>
      </c>
      <c r="E1356">
        <v>3029776</v>
      </c>
      <c r="F1356">
        <v>65271776</v>
      </c>
      <c r="I1356">
        <v>521632</v>
      </c>
      <c r="J1356">
        <v>90258416</v>
      </c>
      <c r="M1356">
        <v>1032848</v>
      </c>
      <c r="N1356">
        <v>86018768</v>
      </c>
      <c r="Q1356">
        <v>1044384</v>
      </c>
      <c r="R1356">
        <v>84001936</v>
      </c>
      <c r="U1356">
        <v>1684816</v>
      </c>
      <c r="V1356">
        <v>76761504</v>
      </c>
      <c r="Y1356">
        <v>513744</v>
      </c>
      <c r="Z1356">
        <v>82630336</v>
      </c>
      <c r="AC1356">
        <v>305328</v>
      </c>
      <c r="AD1356">
        <v>86235040</v>
      </c>
      <c r="AG1356">
        <v>379472</v>
      </c>
      <c r="AH1356">
        <v>78129024</v>
      </c>
      <c r="AK1356" s="151">
        <v>497344</v>
      </c>
      <c r="AL1356" s="151">
        <v>74680352</v>
      </c>
      <c r="AM1356" s="151"/>
      <c r="AN1356" s="151"/>
      <c r="AO1356" s="212">
        <v>312960</v>
      </c>
      <c r="AP1356" s="212">
        <v>72468048</v>
      </c>
      <c r="AQ1356" s="212"/>
      <c r="AR1356" s="212"/>
      <c r="AS1356" s="227">
        <v>471136</v>
      </c>
      <c r="AT1356" s="227">
        <v>72671344</v>
      </c>
      <c r="AU1356" s="227"/>
      <c r="AV1356" s="227"/>
      <c r="AW1356" s="227">
        <v>182576</v>
      </c>
      <c r="AX1356" s="227">
        <v>71658096</v>
      </c>
      <c r="AY1356">
        <f>A1356+1999</f>
        <v>2017</v>
      </c>
      <c r="AZ1356" t="str">
        <f>VLOOKUP(B1356,$BF$2:$BJ$75,4)</f>
        <v>Pine Units</v>
      </c>
      <c r="BA1356" t="str">
        <f>VLOOKUP(B1356,$BF$2:$BK$75,2)</f>
        <v>Mackenzie</v>
      </c>
      <c r="BB1356" t="str">
        <f>VLOOKUP(B1356,$BF$2:$BK$75,3)</f>
        <v>Mackenzie TSA</v>
      </c>
      <c r="BC1356">
        <f>IF(B1356&lt;40,B1356,IF(VLOOKUP(B1356,$BF$2:$BO$75,10,FALSE)="I",40,41))</f>
        <v>23</v>
      </c>
    </row>
    <row r="1357" spans="1:55" ht="15" x14ac:dyDescent="0.25">
      <c r="A1357">
        <v>18</v>
      </c>
      <c r="B1357">
        <v>24</v>
      </c>
      <c r="E1357">
        <v>1493872</v>
      </c>
      <c r="F1357">
        <v>56297632</v>
      </c>
      <c r="I1357">
        <v>129632</v>
      </c>
      <c r="J1357">
        <v>51932720</v>
      </c>
      <c r="M1357">
        <v>204400</v>
      </c>
      <c r="N1357">
        <v>50216688</v>
      </c>
      <c r="Q1357">
        <v>243552</v>
      </c>
      <c r="R1357">
        <v>48497968</v>
      </c>
      <c r="U1357">
        <v>577200</v>
      </c>
      <c r="V1357">
        <v>42179904</v>
      </c>
      <c r="Y1357">
        <v>630896</v>
      </c>
      <c r="Z1357">
        <v>35892176</v>
      </c>
      <c r="AC1357">
        <v>936032</v>
      </c>
      <c r="AD1357">
        <v>25522352</v>
      </c>
      <c r="AG1357">
        <v>163392</v>
      </c>
      <c r="AH1357">
        <v>18616496</v>
      </c>
      <c r="AK1357" s="151">
        <v>46688</v>
      </c>
      <c r="AL1357" s="151">
        <v>17937440</v>
      </c>
      <c r="AM1357" s="151"/>
      <c r="AN1357" s="151"/>
      <c r="AO1357" s="212">
        <v>5280</v>
      </c>
      <c r="AP1357" s="212">
        <v>17879328</v>
      </c>
      <c r="AQ1357" s="212"/>
      <c r="AR1357" s="212"/>
      <c r="AS1357" s="227">
        <v>2224</v>
      </c>
      <c r="AT1357" s="227">
        <v>17819472</v>
      </c>
      <c r="AU1357" s="227"/>
      <c r="AV1357" s="227"/>
      <c r="AW1357" s="227">
        <v>3504</v>
      </c>
      <c r="AX1357" s="227">
        <v>17873952</v>
      </c>
      <c r="AY1357">
        <f>A1357+1999</f>
        <v>2017</v>
      </c>
      <c r="AZ1357" t="str">
        <f>VLOOKUP(B1357,$BF$2:$BJ$75,4)</f>
        <v>Pine Units</v>
      </c>
      <c r="BA1357" t="str">
        <f>VLOOKUP(B1357,$BF$2:$BK$75,2)</f>
        <v>Merritt</v>
      </c>
      <c r="BB1357" t="str">
        <f>VLOOKUP(B1357,$BF$2:$BK$75,3)</f>
        <v>Merritt TSA</v>
      </c>
      <c r="BC1357">
        <f>IF(B1357&lt;40,B1357,IF(VLOOKUP(B1357,$BF$2:$BO$75,10,FALSE)="I",40,41))</f>
        <v>24</v>
      </c>
    </row>
    <row r="1358" spans="1:55" ht="15" x14ac:dyDescent="0.25">
      <c r="A1358">
        <v>18</v>
      </c>
      <c r="B1358">
        <v>25</v>
      </c>
      <c r="E1358">
        <v>0</v>
      </c>
      <c r="F1358">
        <v>0</v>
      </c>
      <c r="I1358">
        <v>688</v>
      </c>
      <c r="J1358">
        <v>43408</v>
      </c>
      <c r="M1358">
        <v>736</v>
      </c>
      <c r="N1358">
        <v>42912</v>
      </c>
      <c r="Q1358">
        <v>5648</v>
      </c>
      <c r="R1358">
        <v>47664</v>
      </c>
      <c r="U1358">
        <v>8176</v>
      </c>
      <c r="V1358">
        <v>75360</v>
      </c>
      <c r="Y1358">
        <v>11792</v>
      </c>
      <c r="Z1358">
        <v>48960</v>
      </c>
      <c r="AC1358">
        <v>528</v>
      </c>
      <c r="AD1358">
        <v>23504</v>
      </c>
      <c r="AG1358">
        <v>304</v>
      </c>
      <c r="AH1358">
        <v>30032</v>
      </c>
      <c r="AK1358" s="151">
        <v>16</v>
      </c>
      <c r="AL1358" s="151">
        <v>27456</v>
      </c>
      <c r="AM1358" s="151"/>
      <c r="AN1358" s="151"/>
      <c r="AO1358" s="212">
        <v>0</v>
      </c>
      <c r="AP1358" s="212">
        <v>25216</v>
      </c>
      <c r="AQ1358" s="212"/>
      <c r="AR1358" s="212"/>
      <c r="AS1358" s="227">
        <v>0</v>
      </c>
      <c r="AT1358" s="227">
        <v>27728</v>
      </c>
      <c r="AU1358" s="227"/>
      <c r="AV1358" s="227"/>
      <c r="AW1358" s="227">
        <v>0</v>
      </c>
      <c r="AX1358" s="227">
        <v>23728</v>
      </c>
      <c r="AY1358">
        <f>A1358+1999</f>
        <v>2017</v>
      </c>
      <c r="AZ1358" t="str">
        <f>VLOOKUP(B1358,$BF$2:$BJ$75,4)</f>
        <v>Non-pine Units</v>
      </c>
      <c r="BA1358" t="str">
        <f>VLOOKUP(B1358,$BF$2:$BK$75,2)</f>
        <v>MidCoast</v>
      </c>
      <c r="BB1358" t="str">
        <f>VLOOKUP(B1358,$BF$2:$BK$75,3)</f>
        <v>Mid Coast TSA</v>
      </c>
      <c r="BC1358">
        <f>IF(B1358&lt;40,B1358,IF(VLOOKUP(B1358,$BF$2:$BO$75,10,FALSE)="I",40,41))</f>
        <v>25</v>
      </c>
    </row>
    <row r="1359" spans="1:55" ht="15" x14ac:dyDescent="0.25">
      <c r="A1359">
        <v>18</v>
      </c>
      <c r="B1359">
        <v>26</v>
      </c>
      <c r="E1359">
        <v>1092368</v>
      </c>
      <c r="F1359">
        <v>47246336</v>
      </c>
      <c r="I1359">
        <v>33968</v>
      </c>
      <c r="J1359">
        <v>46642192</v>
      </c>
      <c r="M1359">
        <v>95744</v>
      </c>
      <c r="N1359">
        <v>44411392</v>
      </c>
      <c r="Q1359">
        <v>177232</v>
      </c>
      <c r="R1359">
        <v>41881504</v>
      </c>
      <c r="U1359">
        <v>147776</v>
      </c>
      <c r="V1359">
        <v>39895920</v>
      </c>
      <c r="Y1359">
        <v>178992</v>
      </c>
      <c r="Z1359">
        <v>37313568</v>
      </c>
      <c r="AC1359">
        <v>193984</v>
      </c>
      <c r="AD1359">
        <v>36107120</v>
      </c>
      <c r="AG1359">
        <v>214064</v>
      </c>
      <c r="AH1359">
        <v>35266960</v>
      </c>
      <c r="AK1359" s="151">
        <v>178768</v>
      </c>
      <c r="AL1359" s="151">
        <v>33754048</v>
      </c>
      <c r="AM1359" s="151"/>
      <c r="AN1359" s="151"/>
      <c r="AO1359" s="212">
        <v>64016</v>
      </c>
      <c r="AP1359" s="212">
        <v>32487712</v>
      </c>
      <c r="AQ1359" s="212"/>
      <c r="AR1359" s="212"/>
      <c r="AS1359" s="227">
        <v>40752</v>
      </c>
      <c r="AT1359" s="227">
        <v>32342064</v>
      </c>
      <c r="AU1359" s="227"/>
      <c r="AV1359" s="227"/>
      <c r="AW1359" s="227">
        <v>16128</v>
      </c>
      <c r="AX1359" s="227">
        <v>32188192</v>
      </c>
      <c r="AY1359">
        <f>A1359+1999</f>
        <v>2017</v>
      </c>
      <c r="AZ1359" t="str">
        <f>VLOOKUP(B1359,$BF$2:$BJ$75,4)</f>
        <v>Pine Units</v>
      </c>
      <c r="BA1359" t="str">
        <f>VLOOKUP(B1359,$BF$2:$BK$75,2)</f>
        <v>Morice</v>
      </c>
      <c r="BB1359" t="str">
        <f>VLOOKUP(B1359,$BF$2:$BK$75,3)</f>
        <v>Morice TSA</v>
      </c>
      <c r="BC1359">
        <f>IF(B1359&lt;40,B1359,IF(VLOOKUP(B1359,$BF$2:$BO$75,10,FALSE)="I",40,41))</f>
        <v>26</v>
      </c>
    </row>
    <row r="1360" spans="1:55" ht="15" x14ac:dyDescent="0.25">
      <c r="A1360">
        <v>18</v>
      </c>
      <c r="B1360">
        <v>27</v>
      </c>
      <c r="E1360">
        <v>86480</v>
      </c>
      <c r="F1360">
        <v>666032</v>
      </c>
      <c r="I1360">
        <v>48032</v>
      </c>
      <c r="J1360">
        <v>589424</v>
      </c>
      <c r="M1360">
        <v>77184</v>
      </c>
      <c r="N1360">
        <v>511344</v>
      </c>
      <c r="Q1360">
        <v>83104</v>
      </c>
      <c r="R1360">
        <v>418880</v>
      </c>
      <c r="U1360">
        <v>87952</v>
      </c>
      <c r="V1360">
        <v>383488</v>
      </c>
      <c r="Y1360">
        <v>98032</v>
      </c>
      <c r="Z1360">
        <v>360048</v>
      </c>
      <c r="AC1360">
        <v>31952</v>
      </c>
      <c r="AD1360">
        <v>104176</v>
      </c>
      <c r="AG1360">
        <v>27216</v>
      </c>
      <c r="AH1360">
        <v>72352</v>
      </c>
      <c r="AK1360" s="151">
        <v>11456</v>
      </c>
      <c r="AL1360" s="151">
        <v>27408</v>
      </c>
      <c r="AM1360" s="151"/>
      <c r="AN1360" s="151"/>
      <c r="AO1360" s="212">
        <v>5696</v>
      </c>
      <c r="AP1360" s="212">
        <v>20112</v>
      </c>
      <c r="AQ1360" s="212"/>
      <c r="AR1360" s="212"/>
      <c r="AS1360" s="227">
        <v>896</v>
      </c>
      <c r="AT1360" s="227">
        <v>9152</v>
      </c>
      <c r="AU1360" s="227"/>
      <c r="AV1360" s="227"/>
      <c r="AW1360" s="227">
        <v>96</v>
      </c>
      <c r="AX1360" s="227">
        <v>7264</v>
      </c>
      <c r="AY1360">
        <f>A1360+1999</f>
        <v>2017</v>
      </c>
      <c r="AZ1360" t="str">
        <f>VLOOKUP(B1360,$BF$2:$BJ$75,4)</f>
        <v>Non-pine Units</v>
      </c>
      <c r="BA1360" t="str">
        <f>VLOOKUP(B1360,$BF$2:$BK$75,2)</f>
        <v>Nass</v>
      </c>
      <c r="BB1360" t="str">
        <f>VLOOKUP(B1360,$BF$2:$BK$75,3)</f>
        <v>Nass TSA</v>
      </c>
      <c r="BC1360">
        <f>IF(B1360&lt;40,B1360,IF(VLOOKUP(B1360,$BF$2:$BO$75,10,FALSE)="I",40,41))</f>
        <v>27</v>
      </c>
    </row>
    <row r="1361" spans="1:55" ht="15" x14ac:dyDescent="0.25">
      <c r="A1361">
        <v>18</v>
      </c>
      <c r="B1361">
        <v>28</v>
      </c>
      <c r="E1361">
        <v>0</v>
      </c>
      <c r="F1361">
        <v>0</v>
      </c>
      <c r="I1361">
        <v>0</v>
      </c>
      <c r="J1361">
        <v>0</v>
      </c>
      <c r="M1361">
        <v>0</v>
      </c>
      <c r="N1361">
        <v>0</v>
      </c>
      <c r="Q1361">
        <v>0</v>
      </c>
      <c r="R1361">
        <v>0</v>
      </c>
      <c r="U1361">
        <v>0</v>
      </c>
      <c r="V1361">
        <v>0</v>
      </c>
      <c r="Y1361">
        <v>0</v>
      </c>
      <c r="Z1361">
        <v>0</v>
      </c>
      <c r="AC1361">
        <v>0</v>
      </c>
      <c r="AD1361">
        <v>0</v>
      </c>
      <c r="AG1361">
        <v>0</v>
      </c>
      <c r="AH1361">
        <v>0</v>
      </c>
      <c r="AK1361" s="151">
        <v>0</v>
      </c>
      <c r="AL1361" s="151">
        <v>32</v>
      </c>
      <c r="AM1361" s="151"/>
      <c r="AN1361" s="151"/>
      <c r="AO1361" s="212">
        <v>64</v>
      </c>
      <c r="AP1361" s="212">
        <v>64</v>
      </c>
      <c r="AQ1361" s="212"/>
      <c r="AR1361" s="212"/>
      <c r="AS1361" s="227">
        <v>0</v>
      </c>
      <c r="AT1361" s="227">
        <v>0</v>
      </c>
      <c r="AU1361" s="227"/>
      <c r="AV1361" s="227"/>
      <c r="AW1361" s="227">
        <v>0</v>
      </c>
      <c r="AX1361" s="227">
        <v>0</v>
      </c>
      <c r="AY1361">
        <f>A1361+1999</f>
        <v>2017</v>
      </c>
      <c r="AZ1361" t="str">
        <f>VLOOKUP(B1361,$BF$2:$BJ$75,4)</f>
        <v>Non-pine Units</v>
      </c>
      <c r="BA1361" t="str">
        <f>VLOOKUP(B1361,$BF$2:$BK$75,2)</f>
        <v>NorthCoast</v>
      </c>
      <c r="BB1361" t="str">
        <f>VLOOKUP(B1361,$BF$2:$BK$75,3)</f>
        <v>North Coast TSA</v>
      </c>
      <c r="BC1361">
        <f>IF(B1361&lt;40,B1361,IF(VLOOKUP(B1361,$BF$2:$BO$75,10,FALSE)="I",40,41))</f>
        <v>28</v>
      </c>
    </row>
    <row r="1362" spans="1:55" ht="15" x14ac:dyDescent="0.25">
      <c r="A1362">
        <v>18</v>
      </c>
      <c r="B1362">
        <v>29</v>
      </c>
      <c r="E1362">
        <v>1523456</v>
      </c>
      <c r="F1362">
        <v>46867248</v>
      </c>
      <c r="I1362">
        <v>156432</v>
      </c>
      <c r="J1362">
        <v>44205536</v>
      </c>
      <c r="M1362">
        <v>304560</v>
      </c>
      <c r="N1362">
        <v>41781424</v>
      </c>
      <c r="Q1362">
        <v>386640</v>
      </c>
      <c r="R1362">
        <v>39709232</v>
      </c>
      <c r="U1362">
        <v>815808</v>
      </c>
      <c r="V1362">
        <v>34251696</v>
      </c>
      <c r="Y1362">
        <v>1122544</v>
      </c>
      <c r="Z1362">
        <v>30237504</v>
      </c>
      <c r="AC1362">
        <v>1223232</v>
      </c>
      <c r="AD1362">
        <v>17373520</v>
      </c>
      <c r="AG1362">
        <v>511392</v>
      </c>
      <c r="AH1362">
        <v>12148352</v>
      </c>
      <c r="AK1362" s="151">
        <v>302960</v>
      </c>
      <c r="AL1362" s="151">
        <v>11155104</v>
      </c>
      <c r="AM1362" s="151"/>
      <c r="AN1362" s="151"/>
      <c r="AO1362" s="212">
        <v>81296</v>
      </c>
      <c r="AP1362" s="212">
        <v>10245600</v>
      </c>
      <c r="AQ1362" s="212"/>
      <c r="AR1362" s="212"/>
      <c r="AS1362" s="227">
        <v>48176</v>
      </c>
      <c r="AT1362" s="227">
        <v>10072416</v>
      </c>
      <c r="AU1362" s="227"/>
      <c r="AV1362" s="227"/>
      <c r="AW1362" s="227">
        <v>29456</v>
      </c>
      <c r="AX1362" s="227">
        <v>10056800</v>
      </c>
      <c r="AY1362">
        <f>A1362+1999</f>
        <v>2017</v>
      </c>
      <c r="AZ1362" t="str">
        <f>VLOOKUP(B1362,$BF$2:$BJ$75,4)</f>
        <v>Pine Units</v>
      </c>
      <c r="BA1362" t="str">
        <f>VLOOKUP(B1362,$BF$2:$BK$75,2)</f>
        <v>Okanagan</v>
      </c>
      <c r="BB1362" t="str">
        <f>VLOOKUP(B1362,$BF$2:$BK$75,3)</f>
        <v>Okanagan TSA</v>
      </c>
      <c r="BC1362">
        <f>IF(B1362&lt;40,B1362,IF(VLOOKUP(B1362,$BF$2:$BO$75,10,FALSE)="I",40,41))</f>
        <v>29</v>
      </c>
    </row>
    <row r="1363" spans="1:55" ht="15" x14ac:dyDescent="0.25">
      <c r="A1363">
        <v>18</v>
      </c>
      <c r="B1363">
        <v>30</v>
      </c>
      <c r="E1363">
        <v>932016</v>
      </c>
      <c r="F1363">
        <v>70857184</v>
      </c>
      <c r="I1363">
        <v>43920</v>
      </c>
      <c r="J1363">
        <v>60151424</v>
      </c>
      <c r="M1363">
        <v>79616</v>
      </c>
      <c r="N1363">
        <v>56188992</v>
      </c>
      <c r="Q1363">
        <v>151568</v>
      </c>
      <c r="R1363">
        <v>54149824</v>
      </c>
      <c r="U1363">
        <v>260272</v>
      </c>
      <c r="V1363">
        <v>49213584</v>
      </c>
      <c r="Y1363">
        <v>217216</v>
      </c>
      <c r="Z1363">
        <v>48673216</v>
      </c>
      <c r="AC1363">
        <v>35808</v>
      </c>
      <c r="AD1363">
        <v>49522080</v>
      </c>
      <c r="AG1363">
        <v>11984</v>
      </c>
      <c r="AH1363">
        <v>49158752</v>
      </c>
      <c r="AK1363" s="151">
        <v>6976</v>
      </c>
      <c r="AL1363" s="151">
        <v>49196912</v>
      </c>
      <c r="AM1363" s="151"/>
      <c r="AN1363" s="151"/>
      <c r="AO1363" s="212">
        <v>5584</v>
      </c>
      <c r="AP1363" s="212">
        <v>49287136</v>
      </c>
      <c r="AQ1363" s="212"/>
      <c r="AR1363" s="212"/>
      <c r="AS1363" s="227">
        <v>11504</v>
      </c>
      <c r="AT1363" s="227">
        <v>49361024</v>
      </c>
      <c r="AU1363" s="227"/>
      <c r="AV1363" s="227"/>
      <c r="AW1363" s="227">
        <v>5216</v>
      </c>
      <c r="AX1363" s="227">
        <v>49292368</v>
      </c>
      <c r="AY1363">
        <f>A1363+1999</f>
        <v>2017</v>
      </c>
      <c r="AZ1363" t="str">
        <f>VLOOKUP(B1363,$BF$2:$BJ$75,4)</f>
        <v>Pine Units</v>
      </c>
      <c r="BA1363" t="str">
        <f>VLOOKUP(B1363,$BF$2:$BK$75,2)</f>
        <v>PrinceGeorge</v>
      </c>
      <c r="BB1363" t="str">
        <f>VLOOKUP(B1363,$BF$2:$BK$75,3)</f>
        <v>Prince George Forest District</v>
      </c>
      <c r="BC1363">
        <f>IF(B1363&lt;40,B1363,IF(VLOOKUP(B1363,$BF$2:$BO$75,10,FALSE)="I",40,41))</f>
        <v>30</v>
      </c>
    </row>
    <row r="1364" spans="1:55" ht="15" x14ac:dyDescent="0.25">
      <c r="A1364">
        <v>18</v>
      </c>
      <c r="B1364">
        <v>31</v>
      </c>
      <c r="E1364">
        <v>0</v>
      </c>
      <c r="F1364">
        <v>0</v>
      </c>
      <c r="I1364">
        <v>0</v>
      </c>
      <c r="J1364">
        <v>0</v>
      </c>
      <c r="M1364">
        <v>0</v>
      </c>
      <c r="N1364">
        <v>0</v>
      </c>
      <c r="Q1364">
        <v>0</v>
      </c>
      <c r="R1364">
        <v>0</v>
      </c>
      <c r="U1364">
        <v>0</v>
      </c>
      <c r="V1364">
        <v>0</v>
      </c>
      <c r="Y1364">
        <v>0</v>
      </c>
      <c r="Z1364">
        <v>0</v>
      </c>
      <c r="AC1364">
        <v>0</v>
      </c>
      <c r="AD1364">
        <v>0</v>
      </c>
      <c r="AG1364">
        <v>0</v>
      </c>
      <c r="AH1364">
        <v>0</v>
      </c>
      <c r="AK1364" s="151">
        <v>0</v>
      </c>
      <c r="AL1364" s="151">
        <v>0</v>
      </c>
      <c r="AM1364" s="151"/>
      <c r="AN1364" s="151"/>
      <c r="AO1364" s="212">
        <v>0</v>
      </c>
      <c r="AP1364" s="212">
        <v>0</v>
      </c>
      <c r="AQ1364" s="212"/>
      <c r="AR1364" s="212"/>
      <c r="AS1364" s="227">
        <v>0</v>
      </c>
      <c r="AT1364" s="227">
        <v>0</v>
      </c>
      <c r="AU1364" s="227"/>
      <c r="AV1364" s="227"/>
      <c r="AW1364" s="227">
        <v>0</v>
      </c>
      <c r="AX1364" s="227">
        <v>0</v>
      </c>
      <c r="AY1364">
        <f>A1364+1999</f>
        <v>2017</v>
      </c>
      <c r="AZ1364" t="str">
        <f>VLOOKUP(B1364,$BF$2:$BJ$75,4)</f>
        <v>Non-pine Units</v>
      </c>
      <c r="BA1364" t="str">
        <f>VLOOKUP(B1364,$BF$2:$BK$75,2)</f>
        <v>QueenCharlotte</v>
      </c>
      <c r="BB1364" t="str">
        <f>VLOOKUP(B1364,$BF$2:$BK$75,3)</f>
        <v>Queen Charlotte TSA</v>
      </c>
      <c r="BC1364">
        <f>IF(B1364&lt;40,B1364,IF(VLOOKUP(B1364,$BF$2:$BO$75,10,FALSE)="I",40,41))</f>
        <v>31</v>
      </c>
    </row>
    <row r="1365" spans="1:55" ht="15" x14ac:dyDescent="0.25">
      <c r="A1365">
        <v>18</v>
      </c>
      <c r="B1365">
        <v>32</v>
      </c>
      <c r="E1365">
        <v>780576</v>
      </c>
      <c r="F1365">
        <v>103990208</v>
      </c>
      <c r="I1365">
        <v>11376</v>
      </c>
      <c r="J1365">
        <v>92088784</v>
      </c>
      <c r="M1365">
        <v>18480</v>
      </c>
      <c r="N1365">
        <v>91439680</v>
      </c>
      <c r="Q1365">
        <v>23936</v>
      </c>
      <c r="R1365">
        <v>91418064</v>
      </c>
      <c r="U1365">
        <v>29216</v>
      </c>
      <c r="V1365">
        <v>89870336</v>
      </c>
      <c r="Y1365">
        <v>40160</v>
      </c>
      <c r="Z1365">
        <v>89910240</v>
      </c>
      <c r="AC1365">
        <v>496</v>
      </c>
      <c r="AD1365">
        <v>89755632</v>
      </c>
      <c r="AG1365">
        <v>1168</v>
      </c>
      <c r="AH1365">
        <v>89681728</v>
      </c>
      <c r="AK1365" s="151">
        <v>224</v>
      </c>
      <c r="AL1365" s="151">
        <v>89690752</v>
      </c>
      <c r="AM1365" s="151"/>
      <c r="AN1365" s="151"/>
      <c r="AO1365" s="212">
        <v>400</v>
      </c>
      <c r="AP1365" s="212">
        <v>89854768</v>
      </c>
      <c r="AQ1365" s="212"/>
      <c r="AR1365" s="212"/>
      <c r="AS1365" s="227">
        <v>960</v>
      </c>
      <c r="AT1365" s="227">
        <v>89942752</v>
      </c>
      <c r="AU1365" s="227"/>
      <c r="AV1365" s="227"/>
      <c r="AW1365" s="227">
        <v>304</v>
      </c>
      <c r="AX1365" s="227">
        <v>89792320</v>
      </c>
      <c r="AY1365">
        <f>A1365+1999</f>
        <v>2017</v>
      </c>
      <c r="AZ1365" t="str">
        <f>VLOOKUP(B1365,$BF$2:$BJ$75,4)</f>
        <v>Pine Units</v>
      </c>
      <c r="BA1365" t="str">
        <f>VLOOKUP(B1365,$BF$2:$BK$75,2)</f>
        <v>Quesnel</v>
      </c>
      <c r="BB1365" t="str">
        <f>VLOOKUP(B1365,$BF$2:$BK$75,3)</f>
        <v>Quesnel TSA</v>
      </c>
      <c r="BC1365">
        <f>IF(B1365&lt;40,B1365,IF(VLOOKUP(B1365,$BF$2:$BO$75,10,FALSE)="I",40,41))</f>
        <v>32</v>
      </c>
    </row>
    <row r="1366" spans="1:55" ht="15" x14ac:dyDescent="0.25">
      <c r="A1366">
        <v>18</v>
      </c>
      <c r="B1366">
        <v>33</v>
      </c>
      <c r="E1366">
        <v>12080</v>
      </c>
      <c r="F1366">
        <v>89344</v>
      </c>
      <c r="I1366">
        <v>3024</v>
      </c>
      <c r="J1366">
        <v>148288</v>
      </c>
      <c r="M1366">
        <v>3648</v>
      </c>
      <c r="N1366">
        <v>139264</v>
      </c>
      <c r="Q1366">
        <v>4368</v>
      </c>
      <c r="R1366">
        <v>127088</v>
      </c>
      <c r="U1366">
        <v>7200</v>
      </c>
      <c r="V1366">
        <v>110480</v>
      </c>
      <c r="Y1366">
        <v>8480</v>
      </c>
      <c r="Z1366">
        <v>94640</v>
      </c>
      <c r="AC1366">
        <v>1088</v>
      </c>
      <c r="AD1366">
        <v>26800</v>
      </c>
      <c r="AG1366">
        <v>2960</v>
      </c>
      <c r="AH1366">
        <v>22688</v>
      </c>
      <c r="AK1366" s="151">
        <v>528</v>
      </c>
      <c r="AL1366" s="151">
        <v>14000</v>
      </c>
      <c r="AM1366" s="151"/>
      <c r="AN1366" s="151"/>
      <c r="AO1366" s="212">
        <v>1040</v>
      </c>
      <c r="AP1366" s="212">
        <v>15008</v>
      </c>
      <c r="AQ1366" s="212"/>
      <c r="AR1366" s="212"/>
      <c r="AS1366" s="227">
        <v>80</v>
      </c>
      <c r="AT1366" s="227">
        <v>11520</v>
      </c>
      <c r="AU1366" s="227"/>
      <c r="AV1366" s="227"/>
      <c r="AW1366" s="227">
        <v>448</v>
      </c>
      <c r="AX1366" s="227">
        <v>12800</v>
      </c>
      <c r="AY1366">
        <f>A1366+1999</f>
        <v>2017</v>
      </c>
      <c r="AZ1366" t="str">
        <f>VLOOKUP(B1366,$BF$2:$BJ$75,4)</f>
        <v>Non-pine Units</v>
      </c>
      <c r="BA1366" t="str">
        <f>VLOOKUP(B1366,$BF$2:$BK$75,2)</f>
        <v>Revelstoke</v>
      </c>
      <c r="BB1366" t="str">
        <f>VLOOKUP(B1366,$BF$2:$BK$75,3)</f>
        <v>Revelstoke TSA</v>
      </c>
      <c r="BC1366">
        <f>IF(B1366&lt;40,B1366,IF(VLOOKUP(B1366,$BF$2:$BO$75,10,FALSE)="I",40,41))</f>
        <v>33</v>
      </c>
    </row>
    <row r="1367" spans="1:55" ht="15" x14ac:dyDescent="0.25">
      <c r="A1367">
        <v>18</v>
      </c>
      <c r="B1367">
        <v>34</v>
      </c>
      <c r="E1367">
        <v>161104</v>
      </c>
      <c r="F1367">
        <v>5229168</v>
      </c>
      <c r="I1367">
        <v>12832</v>
      </c>
      <c r="J1367">
        <v>5007152</v>
      </c>
      <c r="M1367">
        <v>47040</v>
      </c>
      <c r="N1367">
        <v>4731136</v>
      </c>
      <c r="Q1367">
        <v>48368</v>
      </c>
      <c r="R1367">
        <v>4471600</v>
      </c>
      <c r="U1367">
        <v>70976</v>
      </c>
      <c r="V1367">
        <v>4057968</v>
      </c>
      <c r="Y1367">
        <v>76288</v>
      </c>
      <c r="Z1367">
        <v>3703408</v>
      </c>
      <c r="AC1367">
        <v>42048</v>
      </c>
      <c r="AD1367">
        <v>2906768</v>
      </c>
      <c r="AG1367">
        <v>23888</v>
      </c>
      <c r="AH1367">
        <v>3195296</v>
      </c>
      <c r="AK1367" s="151">
        <v>14688</v>
      </c>
      <c r="AL1367" s="151">
        <v>2983600</v>
      </c>
      <c r="AM1367" s="151"/>
      <c r="AN1367" s="151"/>
      <c r="AO1367" s="212">
        <v>5408</v>
      </c>
      <c r="AP1367" s="212">
        <v>2863872</v>
      </c>
      <c r="AQ1367" s="212"/>
      <c r="AR1367" s="212"/>
      <c r="AS1367" s="227">
        <v>16304</v>
      </c>
      <c r="AT1367" s="227">
        <v>2926224</v>
      </c>
      <c r="AU1367" s="227"/>
      <c r="AV1367" s="227"/>
      <c r="AW1367" s="227">
        <v>21728</v>
      </c>
      <c r="AX1367" s="227">
        <v>3023728</v>
      </c>
      <c r="AY1367">
        <f>A1367+1999</f>
        <v>2017</v>
      </c>
      <c r="AZ1367" t="str">
        <f>VLOOKUP(B1367,$BF$2:$BJ$75,4)</f>
        <v>Pine Units</v>
      </c>
      <c r="BA1367" t="str">
        <f>VLOOKUP(B1367,$BF$2:$BK$75,2)</f>
        <v>RobsonValley</v>
      </c>
      <c r="BB1367" t="str">
        <f>VLOOKUP(B1367,$BF$2:$BK$75,3)</f>
        <v>Robson Valley TSA</v>
      </c>
      <c r="BC1367">
        <f>IF(B1367&lt;40,B1367,IF(VLOOKUP(B1367,$BF$2:$BO$75,10,FALSE)="I",40,41))</f>
        <v>34</v>
      </c>
    </row>
    <row r="1368" spans="1:55" ht="15" x14ac:dyDescent="0.25">
      <c r="A1368">
        <v>18</v>
      </c>
      <c r="B1368">
        <v>35</v>
      </c>
      <c r="E1368">
        <v>2816</v>
      </c>
      <c r="F1368">
        <v>55920</v>
      </c>
      <c r="I1368">
        <v>4960</v>
      </c>
      <c r="J1368">
        <v>495168</v>
      </c>
      <c r="M1368">
        <v>3728</v>
      </c>
      <c r="N1368">
        <v>526976</v>
      </c>
      <c r="Q1368">
        <v>13776</v>
      </c>
      <c r="R1368">
        <v>517472</v>
      </c>
      <c r="U1368">
        <v>13152</v>
      </c>
      <c r="V1368">
        <v>461600</v>
      </c>
      <c r="Y1368">
        <v>13232</v>
      </c>
      <c r="Z1368">
        <v>446944</v>
      </c>
      <c r="AC1368">
        <v>8256</v>
      </c>
      <c r="AD1368">
        <v>339344</v>
      </c>
      <c r="AG1368">
        <v>4384</v>
      </c>
      <c r="AH1368">
        <v>323728</v>
      </c>
      <c r="AK1368" s="151">
        <v>1856</v>
      </c>
      <c r="AL1368" s="151">
        <v>303392</v>
      </c>
      <c r="AM1368" s="151"/>
      <c r="AN1368" s="151"/>
      <c r="AO1368" s="212">
        <v>288</v>
      </c>
      <c r="AP1368" s="212">
        <v>289856</v>
      </c>
      <c r="AQ1368" s="212"/>
      <c r="AR1368" s="212"/>
      <c r="AS1368" s="227">
        <v>1328</v>
      </c>
      <c r="AT1368" s="227">
        <v>289168</v>
      </c>
      <c r="AU1368" s="227"/>
      <c r="AV1368" s="227"/>
      <c r="AW1368" s="227">
        <v>384</v>
      </c>
      <c r="AX1368" s="227">
        <v>292912</v>
      </c>
      <c r="AY1368">
        <f>A1368+1999</f>
        <v>2017</v>
      </c>
      <c r="AZ1368" t="str">
        <f>VLOOKUP(B1368,$BF$2:$BJ$75,4)</f>
        <v>Non-pine Units</v>
      </c>
      <c r="BA1368" t="str">
        <f>VLOOKUP(B1368,$BF$2:$BK$75,2)</f>
        <v>Soo</v>
      </c>
      <c r="BB1368" t="str">
        <f>VLOOKUP(B1368,$BF$2:$BK$75,3)</f>
        <v>Soo TSA</v>
      </c>
      <c r="BC1368">
        <f>IF(B1368&lt;40,B1368,IF(VLOOKUP(B1368,$BF$2:$BO$75,10,FALSE)="I",40,41))</f>
        <v>35</v>
      </c>
    </row>
    <row r="1369" spans="1:55" ht="15" x14ac:dyDescent="0.25">
      <c r="A1369">
        <v>18</v>
      </c>
      <c r="B1369">
        <v>36</v>
      </c>
      <c r="E1369">
        <v>0</v>
      </c>
      <c r="F1369">
        <v>0</v>
      </c>
      <c r="I1369">
        <v>0</v>
      </c>
      <c r="J1369">
        <v>0</v>
      </c>
      <c r="M1369">
        <v>0</v>
      </c>
      <c r="N1369">
        <v>0</v>
      </c>
      <c r="Q1369">
        <v>0</v>
      </c>
      <c r="R1369">
        <v>0</v>
      </c>
      <c r="U1369">
        <v>0</v>
      </c>
      <c r="V1369">
        <v>0</v>
      </c>
      <c r="Y1369">
        <v>0</v>
      </c>
      <c r="Z1369">
        <v>512</v>
      </c>
      <c r="AC1369">
        <v>0</v>
      </c>
      <c r="AD1369">
        <v>0</v>
      </c>
      <c r="AG1369">
        <v>0</v>
      </c>
      <c r="AH1369">
        <v>16</v>
      </c>
      <c r="AK1369" s="151">
        <v>16</v>
      </c>
      <c r="AL1369" s="151">
        <v>80</v>
      </c>
      <c r="AM1369" s="151"/>
      <c r="AN1369" s="151"/>
      <c r="AO1369" s="212">
        <v>0</v>
      </c>
      <c r="AP1369" s="212">
        <v>0</v>
      </c>
      <c r="AQ1369" s="212"/>
      <c r="AR1369" s="212"/>
      <c r="AS1369" s="227">
        <v>0</v>
      </c>
      <c r="AT1369" s="227">
        <v>0</v>
      </c>
      <c r="AU1369" s="227"/>
      <c r="AV1369" s="227"/>
      <c r="AW1369" s="227">
        <v>0</v>
      </c>
      <c r="AX1369" s="227">
        <v>0</v>
      </c>
      <c r="AY1369">
        <f>A1369+1999</f>
        <v>2017</v>
      </c>
      <c r="AZ1369" t="str">
        <f>VLOOKUP(B1369,$BF$2:$BJ$75,4)</f>
        <v>Non-pine Units</v>
      </c>
      <c r="BA1369" t="str">
        <f>VLOOKUP(B1369,$BF$2:$BK$75,2)</f>
        <v>Strathcona</v>
      </c>
      <c r="BB1369" t="str">
        <f>VLOOKUP(B1369,$BF$2:$BK$75,3)</f>
        <v>Strathcona TSA</v>
      </c>
      <c r="BC1369">
        <f>IF(B1369&lt;40,B1369,IF(VLOOKUP(B1369,$BF$2:$BO$75,10,FALSE)="I",40,41))</f>
        <v>36</v>
      </c>
    </row>
    <row r="1370" spans="1:55" ht="15" x14ac:dyDescent="0.25">
      <c r="A1370">
        <v>18</v>
      </c>
      <c r="B1370">
        <v>37</v>
      </c>
      <c r="E1370">
        <v>0</v>
      </c>
      <c r="F1370">
        <v>0</v>
      </c>
      <c r="I1370">
        <v>1664</v>
      </c>
      <c r="J1370">
        <v>14624</v>
      </c>
      <c r="M1370">
        <v>224</v>
      </c>
      <c r="N1370">
        <v>17856</v>
      </c>
      <c r="Q1370">
        <v>9088</v>
      </c>
      <c r="R1370">
        <v>37728</v>
      </c>
      <c r="U1370">
        <v>9056</v>
      </c>
      <c r="V1370">
        <v>47184</v>
      </c>
      <c r="Y1370">
        <v>6784</v>
      </c>
      <c r="Z1370">
        <v>28048</v>
      </c>
      <c r="AC1370">
        <v>3040</v>
      </c>
      <c r="AD1370">
        <v>13200</v>
      </c>
      <c r="AG1370">
        <v>3648</v>
      </c>
      <c r="AH1370">
        <v>12000</v>
      </c>
      <c r="AK1370" s="151">
        <v>112</v>
      </c>
      <c r="AL1370" s="151">
        <v>3936</v>
      </c>
      <c r="AM1370" s="151"/>
      <c r="AN1370" s="151"/>
      <c r="AO1370" s="212">
        <v>672</v>
      </c>
      <c r="AP1370" s="212">
        <v>2592</v>
      </c>
      <c r="AQ1370" s="212"/>
      <c r="AR1370" s="212"/>
      <c r="AS1370" s="227">
        <v>2864</v>
      </c>
      <c r="AT1370" s="227">
        <v>5856</v>
      </c>
      <c r="AU1370" s="227"/>
      <c r="AV1370" s="227"/>
      <c r="AW1370" s="227">
        <v>416</v>
      </c>
      <c r="AX1370" s="227">
        <v>1632</v>
      </c>
      <c r="AY1370">
        <f>A1370+1999</f>
        <v>2017</v>
      </c>
      <c r="AZ1370" t="str">
        <f>VLOOKUP(B1370,$BF$2:$BJ$75,4)</f>
        <v>Non-pine Units</v>
      </c>
      <c r="BA1370" t="str">
        <f>VLOOKUP(B1370,$BF$2:$BK$75,2)</f>
        <v>SunshineCoast</v>
      </c>
      <c r="BB1370" t="str">
        <f>VLOOKUP(B1370,$BF$2:$BK$75,3)</f>
        <v>Sunshine Coast TSA</v>
      </c>
      <c r="BC1370">
        <f>IF(B1370&lt;40,B1370,IF(VLOOKUP(B1370,$BF$2:$BO$75,10,FALSE)="I",40,41))</f>
        <v>37</v>
      </c>
    </row>
    <row r="1371" spans="1:55" ht="15" x14ac:dyDescent="0.25">
      <c r="A1371">
        <v>18</v>
      </c>
      <c r="B1371">
        <v>38</v>
      </c>
      <c r="E1371">
        <v>841392</v>
      </c>
      <c r="F1371">
        <v>90680992</v>
      </c>
      <c r="I1371">
        <v>15296</v>
      </c>
      <c r="J1371">
        <v>79355760</v>
      </c>
      <c r="M1371">
        <v>16320</v>
      </c>
      <c r="N1371">
        <v>75537712</v>
      </c>
      <c r="Q1371">
        <v>55760</v>
      </c>
      <c r="R1371">
        <v>74807712</v>
      </c>
      <c r="U1371">
        <v>50992</v>
      </c>
      <c r="V1371">
        <v>70714704</v>
      </c>
      <c r="Y1371">
        <v>27744</v>
      </c>
      <c r="Z1371">
        <v>71098800</v>
      </c>
      <c r="AC1371">
        <v>2288</v>
      </c>
      <c r="AD1371">
        <v>71632944</v>
      </c>
      <c r="AG1371">
        <v>2096</v>
      </c>
      <c r="AH1371">
        <v>71343840</v>
      </c>
      <c r="AK1371" s="151">
        <v>1312</v>
      </c>
      <c r="AL1371" s="151">
        <v>71378528</v>
      </c>
      <c r="AM1371" s="151"/>
      <c r="AN1371" s="151"/>
      <c r="AO1371" s="212">
        <v>320</v>
      </c>
      <c r="AP1371" s="212">
        <v>71290448</v>
      </c>
      <c r="AQ1371" s="212"/>
      <c r="AR1371" s="212"/>
      <c r="AS1371" s="227">
        <v>4128</v>
      </c>
      <c r="AT1371" s="227">
        <v>71278560</v>
      </c>
      <c r="AU1371" s="227"/>
      <c r="AV1371" s="227"/>
      <c r="AW1371" s="227">
        <v>2176</v>
      </c>
      <c r="AX1371" s="227">
        <v>71254608</v>
      </c>
      <c r="AY1371">
        <f>A1371+1999</f>
        <v>2017</v>
      </c>
      <c r="AZ1371" t="str">
        <f>VLOOKUP(B1371,$BF$2:$BJ$75,4)</f>
        <v>Pine Units</v>
      </c>
      <c r="BA1371" t="str">
        <f>VLOOKUP(B1371,$BF$2:$BK$75,2)</f>
        <v>Vanderhoof</v>
      </c>
      <c r="BB1371" t="str">
        <f>VLOOKUP(B1371,$BF$2:$BK$75,3)</f>
        <v>Vanderhoof Forest District</v>
      </c>
      <c r="BC1371">
        <f>IF(B1371&lt;40,B1371,IF(VLOOKUP(B1371,$BF$2:$BO$75,10,FALSE)="I",40,41))</f>
        <v>38</v>
      </c>
    </row>
    <row r="1372" spans="1:55" ht="15" x14ac:dyDescent="0.25">
      <c r="A1372">
        <v>18</v>
      </c>
      <c r="B1372">
        <v>39</v>
      </c>
      <c r="E1372">
        <v>1744224</v>
      </c>
      <c r="F1372">
        <v>127618992</v>
      </c>
      <c r="I1372">
        <v>108240</v>
      </c>
      <c r="J1372">
        <v>113988656</v>
      </c>
      <c r="M1372">
        <v>128320</v>
      </c>
      <c r="N1372">
        <v>111481632</v>
      </c>
      <c r="Q1372">
        <v>130112</v>
      </c>
      <c r="R1372">
        <v>111846256</v>
      </c>
      <c r="U1372">
        <v>323008</v>
      </c>
      <c r="V1372">
        <v>96430864</v>
      </c>
      <c r="Y1372">
        <v>449168</v>
      </c>
      <c r="Z1372">
        <v>92065408</v>
      </c>
      <c r="AC1372">
        <v>130048</v>
      </c>
      <c r="AD1372">
        <v>87386176</v>
      </c>
      <c r="AG1372">
        <v>62544</v>
      </c>
      <c r="AH1372">
        <v>86629152</v>
      </c>
      <c r="AK1372" s="151">
        <v>29120</v>
      </c>
      <c r="AL1372" s="151">
        <v>86565952</v>
      </c>
      <c r="AM1372" s="151"/>
      <c r="AN1372" s="151"/>
      <c r="AO1372" s="212">
        <v>8512</v>
      </c>
      <c r="AP1372" s="212">
        <v>86193008</v>
      </c>
      <c r="AQ1372" s="212"/>
      <c r="AR1372" s="212"/>
      <c r="AS1372" s="227">
        <v>8672</v>
      </c>
      <c r="AT1372" s="227">
        <v>86249520</v>
      </c>
      <c r="AU1372" s="227"/>
      <c r="AV1372" s="227"/>
      <c r="AW1372" s="227">
        <v>12480</v>
      </c>
      <c r="AX1372" s="227">
        <v>86215088</v>
      </c>
      <c r="AY1372">
        <f>A1372+1999</f>
        <v>2017</v>
      </c>
      <c r="AZ1372" t="str">
        <f>VLOOKUP(B1372,$BF$2:$BJ$75,4)</f>
        <v>Pine Units</v>
      </c>
      <c r="BA1372" t="str">
        <f>VLOOKUP(B1372,$BF$2:$BK$75,2)</f>
        <v>WilliamsLake</v>
      </c>
      <c r="BB1372" t="str">
        <f>VLOOKUP(B1372,$BF$2:$BK$75,3)</f>
        <v>Williams Lake TSA</v>
      </c>
      <c r="BC1372">
        <f>IF(B1372&lt;40,B1372,IF(VLOOKUP(B1372,$BF$2:$BO$75,10,FALSE)="I",40,41))</f>
        <v>39</v>
      </c>
    </row>
    <row r="1373" spans="1:55" ht="15" x14ac:dyDescent="0.25">
      <c r="A1373">
        <v>18</v>
      </c>
      <c r="B1373">
        <v>40</v>
      </c>
      <c r="E1373">
        <v>43808</v>
      </c>
      <c r="F1373">
        <v>2463200</v>
      </c>
      <c r="I1373">
        <v>6896</v>
      </c>
      <c r="J1373">
        <v>2372976</v>
      </c>
      <c r="M1373">
        <v>3776</v>
      </c>
      <c r="N1373">
        <v>2139136</v>
      </c>
      <c r="Q1373">
        <v>9632</v>
      </c>
      <c r="R1373">
        <v>1969568</v>
      </c>
      <c r="U1373">
        <v>17312</v>
      </c>
      <c r="V1373">
        <v>1778512</v>
      </c>
      <c r="Y1373">
        <v>17040</v>
      </c>
      <c r="Z1373">
        <v>1732720</v>
      </c>
      <c r="AC1373">
        <v>1552</v>
      </c>
      <c r="AD1373">
        <v>1540432</v>
      </c>
      <c r="AG1373">
        <v>0</v>
      </c>
      <c r="AH1373">
        <v>1450512</v>
      </c>
      <c r="AK1373" s="151">
        <v>80</v>
      </c>
      <c r="AL1373" s="151">
        <v>1453040</v>
      </c>
      <c r="AM1373" s="151"/>
      <c r="AN1373" s="151"/>
      <c r="AO1373" s="212">
        <v>0</v>
      </c>
      <c r="AP1373" s="212">
        <v>1438768</v>
      </c>
      <c r="AQ1373" s="212"/>
      <c r="AR1373" s="212"/>
      <c r="AS1373" s="227">
        <v>192</v>
      </c>
      <c r="AT1373" s="227">
        <v>1430560</v>
      </c>
      <c r="AU1373" s="227"/>
      <c r="AV1373" s="227"/>
      <c r="AW1373" s="227">
        <v>0</v>
      </c>
      <c r="AX1373" s="227">
        <v>1416560</v>
      </c>
      <c r="AY1373">
        <f>A1373+1999</f>
        <v>2017</v>
      </c>
      <c r="AZ1373" t="str">
        <f>VLOOKUP(B1373,$BF$2:$BJ$75,4)</f>
        <v>Interior TFLs</v>
      </c>
      <c r="BA1373" t="str">
        <f>VLOOKUP(B1373,$BF$2:$BK$75,2)</f>
        <v>InteriorTFLs</v>
      </c>
      <c r="BB1373" t="str">
        <f>VLOOKUP(B1373,$BF$2:$BK$75,3)</f>
        <v>Interior TFLs</v>
      </c>
      <c r="BC1373">
        <f>IF(B1373&lt;40,B1373,IF(VLOOKUP(B1373,$BF$2:$BO$75,10,FALSE)="I",40,41))</f>
        <v>40</v>
      </c>
    </row>
    <row r="1374" spans="1:55" ht="15" x14ac:dyDescent="0.25">
      <c r="A1374">
        <v>18</v>
      </c>
      <c r="B1374">
        <v>40</v>
      </c>
      <c r="E1374">
        <v>0</v>
      </c>
      <c r="F1374">
        <v>0</v>
      </c>
      <c r="I1374">
        <v>176</v>
      </c>
      <c r="J1374">
        <v>27616</v>
      </c>
      <c r="M1374">
        <v>2208</v>
      </c>
      <c r="N1374">
        <v>33056</v>
      </c>
      <c r="Q1374">
        <v>4512</v>
      </c>
      <c r="R1374">
        <v>31040</v>
      </c>
      <c r="U1374">
        <v>5616</v>
      </c>
      <c r="V1374">
        <v>69488</v>
      </c>
      <c r="Y1374">
        <v>1408</v>
      </c>
      <c r="Z1374">
        <v>39104</v>
      </c>
      <c r="AC1374">
        <v>2656</v>
      </c>
      <c r="AD1374">
        <v>34640</v>
      </c>
      <c r="AG1374">
        <v>3104</v>
      </c>
      <c r="AH1374">
        <v>35344</v>
      </c>
      <c r="AK1374" s="151">
        <v>0</v>
      </c>
      <c r="AL1374" s="151">
        <v>20848</v>
      </c>
      <c r="AM1374" s="151"/>
      <c r="AN1374" s="151"/>
      <c r="AO1374" s="212">
        <v>0</v>
      </c>
      <c r="AP1374" s="212">
        <v>26528</v>
      </c>
      <c r="AQ1374" s="212"/>
      <c r="AR1374" s="212"/>
      <c r="AS1374" s="227">
        <v>48</v>
      </c>
      <c r="AT1374" s="227">
        <v>26384</v>
      </c>
      <c r="AU1374" s="227"/>
      <c r="AV1374" s="227"/>
      <c r="AW1374" s="227">
        <v>0</v>
      </c>
      <c r="AX1374" s="227">
        <v>25328</v>
      </c>
      <c r="AY1374">
        <f>A1374+1999</f>
        <v>2017</v>
      </c>
      <c r="AZ1374" t="str">
        <f>VLOOKUP(B1374,$BF$2:$BJ$75,4)</f>
        <v>Interior TFLs</v>
      </c>
      <c r="BA1374" t="str">
        <f>VLOOKUP(B1374,$BF$2:$BK$75,2)</f>
        <v>InteriorTFLs</v>
      </c>
      <c r="BB1374" t="str">
        <f>VLOOKUP(B1374,$BF$2:$BK$75,3)</f>
        <v>Interior TFLs</v>
      </c>
      <c r="BC1374">
        <f>IF(B1374&lt;40,B1374,IF(VLOOKUP(B1374,$BF$2:$BO$75,10,FALSE)="I",40,41))</f>
        <v>40</v>
      </c>
    </row>
    <row r="1375" spans="1:55" ht="15" x14ac:dyDescent="0.25">
      <c r="A1375">
        <v>18</v>
      </c>
      <c r="B1375">
        <v>40</v>
      </c>
      <c r="E1375">
        <v>8320</v>
      </c>
      <c r="F1375">
        <v>1756160</v>
      </c>
      <c r="I1375">
        <v>16</v>
      </c>
      <c r="J1375">
        <v>1664640</v>
      </c>
      <c r="M1375">
        <v>16</v>
      </c>
      <c r="N1375">
        <v>1581760</v>
      </c>
      <c r="Q1375">
        <v>2096</v>
      </c>
      <c r="R1375">
        <v>1562544</v>
      </c>
      <c r="U1375">
        <v>2784</v>
      </c>
      <c r="V1375">
        <v>1516352</v>
      </c>
      <c r="Y1375">
        <v>720</v>
      </c>
      <c r="Z1375">
        <v>1557616</v>
      </c>
      <c r="AC1375">
        <v>16</v>
      </c>
      <c r="AD1375">
        <v>1554368</v>
      </c>
      <c r="AG1375">
        <v>0</v>
      </c>
      <c r="AH1375">
        <v>1450976</v>
      </c>
      <c r="AK1375" s="151">
        <v>0</v>
      </c>
      <c r="AL1375" s="151">
        <v>1438160</v>
      </c>
      <c r="AM1375" s="151"/>
      <c r="AN1375" s="151"/>
      <c r="AO1375" s="212">
        <v>32</v>
      </c>
      <c r="AP1375" s="212">
        <v>1357152</v>
      </c>
      <c r="AQ1375" s="212"/>
      <c r="AR1375" s="212"/>
      <c r="AS1375" s="227">
        <v>0</v>
      </c>
      <c r="AT1375" s="227">
        <v>1334272</v>
      </c>
      <c r="AU1375" s="227"/>
      <c r="AV1375" s="227"/>
      <c r="AW1375" s="227">
        <v>0</v>
      </c>
      <c r="AX1375" s="227">
        <v>1331328</v>
      </c>
      <c r="AY1375">
        <f>A1375+1999</f>
        <v>2017</v>
      </c>
      <c r="AZ1375" t="str">
        <f>VLOOKUP(B1375,$BF$2:$BJ$75,4)</f>
        <v>Interior TFLs</v>
      </c>
      <c r="BA1375" t="str">
        <f>VLOOKUP(B1375,$BF$2:$BK$75,2)</f>
        <v>InteriorTFLs</v>
      </c>
      <c r="BB1375" t="str">
        <f>VLOOKUP(B1375,$BF$2:$BK$75,3)</f>
        <v>Interior TFLs</v>
      </c>
      <c r="BC1375">
        <f>IF(B1375&lt;40,B1375,IF(VLOOKUP(B1375,$BF$2:$BO$75,10,FALSE)="I",40,41))</f>
        <v>40</v>
      </c>
    </row>
    <row r="1376" spans="1:55" ht="15" x14ac:dyDescent="0.25">
      <c r="A1376">
        <v>18</v>
      </c>
      <c r="B1376">
        <v>40</v>
      </c>
      <c r="E1376">
        <v>29472</v>
      </c>
      <c r="F1376">
        <v>3531408</v>
      </c>
      <c r="I1376">
        <v>672</v>
      </c>
      <c r="J1376">
        <v>3442912</v>
      </c>
      <c r="M1376">
        <v>2816</v>
      </c>
      <c r="N1376">
        <v>3217088</v>
      </c>
      <c r="Q1376">
        <v>3248</v>
      </c>
      <c r="R1376">
        <v>3163632</v>
      </c>
      <c r="U1376">
        <v>1104</v>
      </c>
      <c r="V1376">
        <v>2803184</v>
      </c>
      <c r="Y1376">
        <v>2320</v>
      </c>
      <c r="Z1376">
        <v>2893472</v>
      </c>
      <c r="AC1376">
        <v>176</v>
      </c>
      <c r="AD1376">
        <v>2898528</v>
      </c>
      <c r="AG1376">
        <v>48</v>
      </c>
      <c r="AH1376">
        <v>2816304</v>
      </c>
      <c r="AK1376" s="151">
        <v>32</v>
      </c>
      <c r="AL1376" s="151">
        <v>2790096</v>
      </c>
      <c r="AM1376" s="151"/>
      <c r="AN1376" s="151"/>
      <c r="AO1376" s="212">
        <v>16</v>
      </c>
      <c r="AP1376" s="212">
        <v>2724720</v>
      </c>
      <c r="AQ1376" s="212"/>
      <c r="AR1376" s="212"/>
      <c r="AS1376" s="227">
        <v>32</v>
      </c>
      <c r="AT1376" s="227">
        <v>2731536</v>
      </c>
      <c r="AU1376" s="227"/>
      <c r="AV1376" s="227"/>
      <c r="AW1376" s="227">
        <v>0</v>
      </c>
      <c r="AX1376" s="227">
        <v>2740880</v>
      </c>
      <c r="AY1376">
        <f>A1376+1999</f>
        <v>2017</v>
      </c>
      <c r="AZ1376" t="str">
        <f>VLOOKUP(B1376,$BF$2:$BJ$75,4)</f>
        <v>Interior TFLs</v>
      </c>
      <c r="BA1376" t="str">
        <f>VLOOKUP(B1376,$BF$2:$BK$75,2)</f>
        <v>InteriorTFLs</v>
      </c>
      <c r="BB1376" t="str">
        <f>VLOOKUP(B1376,$BF$2:$BK$75,3)</f>
        <v>Interior TFLs</v>
      </c>
      <c r="BC1376">
        <f>IF(B1376&lt;40,B1376,IF(VLOOKUP(B1376,$BF$2:$BO$75,10,FALSE)="I",40,41))</f>
        <v>40</v>
      </c>
    </row>
    <row r="1377" spans="1:55" ht="15" x14ac:dyDescent="0.25">
      <c r="A1377">
        <v>18</v>
      </c>
      <c r="B1377">
        <v>40</v>
      </c>
      <c r="E1377">
        <v>0</v>
      </c>
      <c r="F1377">
        <v>1136</v>
      </c>
      <c r="I1377">
        <v>3648</v>
      </c>
      <c r="J1377">
        <v>27952</v>
      </c>
      <c r="M1377">
        <v>2080</v>
      </c>
      <c r="N1377">
        <v>16048</v>
      </c>
      <c r="Q1377">
        <v>1280</v>
      </c>
      <c r="R1377">
        <v>25072</v>
      </c>
      <c r="U1377">
        <v>464</v>
      </c>
      <c r="V1377">
        <v>21456</v>
      </c>
      <c r="Y1377">
        <v>384</v>
      </c>
      <c r="Z1377">
        <v>26608</v>
      </c>
      <c r="AC1377">
        <v>208</v>
      </c>
      <c r="AD1377">
        <v>6352</v>
      </c>
      <c r="AG1377">
        <v>0</v>
      </c>
      <c r="AH1377">
        <v>4128</v>
      </c>
      <c r="AK1377" s="151">
        <v>0</v>
      </c>
      <c r="AL1377" s="151">
        <v>3808</v>
      </c>
      <c r="AM1377" s="151"/>
      <c r="AN1377" s="151"/>
      <c r="AO1377" s="212">
        <v>0</v>
      </c>
      <c r="AP1377" s="212">
        <v>5184</v>
      </c>
      <c r="AQ1377" s="212"/>
      <c r="AR1377" s="212"/>
      <c r="AS1377" s="227">
        <v>0</v>
      </c>
      <c r="AT1377" s="227">
        <v>6176</v>
      </c>
      <c r="AU1377" s="227"/>
      <c r="AV1377" s="227"/>
      <c r="AW1377" s="227">
        <v>0</v>
      </c>
      <c r="AX1377" s="227">
        <v>5632</v>
      </c>
      <c r="AY1377">
        <f>A1377+1999</f>
        <v>2017</v>
      </c>
      <c r="AZ1377" t="str">
        <f>VLOOKUP(B1377,$BF$2:$BJ$75,4)</f>
        <v>Interior TFLs</v>
      </c>
      <c r="BA1377" t="str">
        <f>VLOOKUP(B1377,$BF$2:$BK$75,2)</f>
        <v>InteriorTFLs</v>
      </c>
      <c r="BB1377" t="str">
        <f>VLOOKUP(B1377,$BF$2:$BK$75,3)</f>
        <v>Interior TFLs</v>
      </c>
      <c r="BC1377">
        <f>IF(B1377&lt;40,B1377,IF(VLOOKUP(B1377,$BF$2:$BO$75,10,FALSE)="I",40,41))</f>
        <v>40</v>
      </c>
    </row>
    <row r="1378" spans="1:55" ht="15" x14ac:dyDescent="0.25">
      <c r="A1378">
        <v>18</v>
      </c>
      <c r="B1378">
        <v>40</v>
      </c>
      <c r="E1378">
        <v>41168</v>
      </c>
      <c r="F1378">
        <v>418960</v>
      </c>
      <c r="I1378">
        <v>51056</v>
      </c>
      <c r="J1378">
        <v>480960</v>
      </c>
      <c r="M1378">
        <v>41344</v>
      </c>
      <c r="N1378">
        <v>434288</v>
      </c>
      <c r="Q1378">
        <v>61360</v>
      </c>
      <c r="R1378">
        <v>348512</v>
      </c>
      <c r="U1378">
        <v>69008</v>
      </c>
      <c r="V1378">
        <v>377312</v>
      </c>
      <c r="Y1378">
        <v>33904</v>
      </c>
      <c r="Z1378">
        <v>296112</v>
      </c>
      <c r="AC1378">
        <v>12112</v>
      </c>
      <c r="AD1378">
        <v>168256</v>
      </c>
      <c r="AG1378">
        <v>20592</v>
      </c>
      <c r="AH1378">
        <v>196928</v>
      </c>
      <c r="AK1378" s="151">
        <v>10880</v>
      </c>
      <c r="AL1378" s="151">
        <v>143008</v>
      </c>
      <c r="AM1378" s="151"/>
      <c r="AN1378" s="151"/>
      <c r="AO1378" s="212">
        <v>5280</v>
      </c>
      <c r="AP1378" s="212">
        <v>144864</v>
      </c>
      <c r="AQ1378" s="212"/>
      <c r="AR1378" s="212"/>
      <c r="AS1378" s="227">
        <v>32</v>
      </c>
      <c r="AT1378" s="227">
        <v>116224</v>
      </c>
      <c r="AU1378" s="227"/>
      <c r="AV1378" s="227"/>
      <c r="AW1378" s="227">
        <v>16</v>
      </c>
      <c r="AX1378" s="227">
        <v>120432</v>
      </c>
      <c r="AY1378">
        <f>A1378+1999</f>
        <v>2017</v>
      </c>
      <c r="AZ1378" t="str">
        <f>VLOOKUP(B1378,$BF$2:$BJ$75,4)</f>
        <v>Interior TFLs</v>
      </c>
      <c r="BA1378" t="str">
        <f>VLOOKUP(B1378,$BF$2:$BK$75,2)</f>
        <v>InteriorTFLs</v>
      </c>
      <c r="BB1378" t="str">
        <f>VLOOKUP(B1378,$BF$2:$BK$75,3)</f>
        <v>Interior TFLs</v>
      </c>
      <c r="BC1378">
        <f>IF(B1378&lt;40,B1378,IF(VLOOKUP(B1378,$BF$2:$BO$75,10,FALSE)="I",40,41))</f>
        <v>40</v>
      </c>
    </row>
    <row r="1379" spans="1:55" ht="15" x14ac:dyDescent="0.25">
      <c r="A1379">
        <v>18</v>
      </c>
      <c r="B1379">
        <v>40</v>
      </c>
      <c r="E1379">
        <v>11536</v>
      </c>
      <c r="F1379">
        <v>115216</v>
      </c>
      <c r="I1379">
        <v>832</v>
      </c>
      <c r="J1379">
        <v>136624</v>
      </c>
      <c r="M1379">
        <v>640</v>
      </c>
      <c r="N1379">
        <v>128608</v>
      </c>
      <c r="Q1379">
        <v>2704</v>
      </c>
      <c r="R1379">
        <v>123856</v>
      </c>
      <c r="U1379">
        <v>9168</v>
      </c>
      <c r="V1379">
        <v>139216</v>
      </c>
      <c r="Y1379">
        <v>7648</v>
      </c>
      <c r="Z1379">
        <v>116576</v>
      </c>
      <c r="AC1379">
        <v>5280</v>
      </c>
      <c r="AD1379">
        <v>66752</v>
      </c>
      <c r="AG1379">
        <v>2832</v>
      </c>
      <c r="AH1379">
        <v>55696</v>
      </c>
      <c r="AK1379" s="151">
        <v>112</v>
      </c>
      <c r="AL1379" s="151">
        <v>49840</v>
      </c>
      <c r="AM1379" s="151"/>
      <c r="AN1379" s="151"/>
      <c r="AO1379" s="212">
        <v>0</v>
      </c>
      <c r="AP1379" s="212">
        <v>52720</v>
      </c>
      <c r="AQ1379" s="212"/>
      <c r="AR1379" s="212"/>
      <c r="AS1379" s="227">
        <v>48</v>
      </c>
      <c r="AT1379" s="227">
        <v>53616</v>
      </c>
      <c r="AU1379" s="227"/>
      <c r="AV1379" s="227"/>
      <c r="AW1379" s="227">
        <v>16</v>
      </c>
      <c r="AX1379" s="227">
        <v>50240</v>
      </c>
      <c r="AY1379">
        <f>A1379+1999</f>
        <v>2017</v>
      </c>
      <c r="AZ1379" t="str">
        <f>VLOOKUP(B1379,$BF$2:$BJ$75,4)</f>
        <v>Interior TFLs</v>
      </c>
      <c r="BA1379" t="str">
        <f>VLOOKUP(B1379,$BF$2:$BK$75,2)</f>
        <v>InteriorTFLs</v>
      </c>
      <c r="BB1379" t="str">
        <f>VLOOKUP(B1379,$BF$2:$BK$75,3)</f>
        <v>Interior TFLs</v>
      </c>
      <c r="BC1379">
        <f>IF(B1379&lt;40,B1379,IF(VLOOKUP(B1379,$BF$2:$BO$75,10,FALSE)="I",40,41))</f>
        <v>40</v>
      </c>
    </row>
    <row r="1380" spans="1:55" ht="15" x14ac:dyDescent="0.25">
      <c r="A1380">
        <v>18</v>
      </c>
      <c r="B1380">
        <v>40</v>
      </c>
      <c r="E1380">
        <v>0</v>
      </c>
      <c r="F1380">
        <v>48</v>
      </c>
      <c r="I1380">
        <v>0</v>
      </c>
      <c r="J1380">
        <v>896</v>
      </c>
      <c r="M1380">
        <v>128</v>
      </c>
      <c r="N1380">
        <v>480</v>
      </c>
      <c r="Q1380">
        <v>48</v>
      </c>
      <c r="R1380">
        <v>896</v>
      </c>
      <c r="U1380">
        <v>112</v>
      </c>
      <c r="V1380">
        <v>800</v>
      </c>
      <c r="Y1380">
        <v>128</v>
      </c>
      <c r="Z1380">
        <v>1344</v>
      </c>
      <c r="AC1380">
        <v>0</v>
      </c>
      <c r="AD1380">
        <v>272</v>
      </c>
      <c r="AG1380">
        <v>0</v>
      </c>
      <c r="AH1380">
        <v>176</v>
      </c>
      <c r="AK1380" s="151">
        <v>0</v>
      </c>
      <c r="AL1380" s="151">
        <v>144</v>
      </c>
      <c r="AM1380" s="151"/>
      <c r="AN1380" s="151"/>
      <c r="AO1380" s="212">
        <v>0</v>
      </c>
      <c r="AP1380" s="212">
        <v>128</v>
      </c>
      <c r="AQ1380" s="212"/>
      <c r="AR1380" s="212"/>
      <c r="AS1380" s="227">
        <v>0</v>
      </c>
      <c r="AT1380" s="227">
        <v>192</v>
      </c>
      <c r="AU1380" s="227"/>
      <c r="AV1380" s="227"/>
      <c r="AW1380" s="227">
        <v>16</v>
      </c>
      <c r="AX1380" s="227">
        <v>192</v>
      </c>
      <c r="AY1380">
        <f>A1380+1999</f>
        <v>2017</v>
      </c>
      <c r="AZ1380" t="str">
        <f>VLOOKUP(B1380,$BF$2:$BJ$75,4)</f>
        <v>Interior TFLs</v>
      </c>
      <c r="BA1380" t="str">
        <f>VLOOKUP(B1380,$BF$2:$BK$75,2)</f>
        <v>InteriorTFLs</v>
      </c>
      <c r="BB1380" t="str">
        <f>VLOOKUP(B1380,$BF$2:$BK$75,3)</f>
        <v>Interior TFLs</v>
      </c>
      <c r="BC1380">
        <f>IF(B1380&lt;40,B1380,IF(VLOOKUP(B1380,$BF$2:$BO$75,10,FALSE)="I",40,41))</f>
        <v>40</v>
      </c>
    </row>
    <row r="1381" spans="1:55" ht="15" x14ac:dyDescent="0.25">
      <c r="A1381">
        <v>18</v>
      </c>
      <c r="B1381">
        <v>40</v>
      </c>
      <c r="E1381">
        <v>118480</v>
      </c>
      <c r="F1381">
        <v>4650944</v>
      </c>
      <c r="I1381">
        <v>4192</v>
      </c>
      <c r="J1381">
        <v>4700672</v>
      </c>
      <c r="M1381">
        <v>6272</v>
      </c>
      <c r="N1381">
        <v>4064976</v>
      </c>
      <c r="Q1381">
        <v>16160</v>
      </c>
      <c r="R1381">
        <v>3782192</v>
      </c>
      <c r="U1381">
        <v>30496</v>
      </c>
      <c r="V1381">
        <v>3426528</v>
      </c>
      <c r="Y1381">
        <v>45040</v>
      </c>
      <c r="Z1381">
        <v>3111296</v>
      </c>
      <c r="AC1381">
        <v>8112</v>
      </c>
      <c r="AD1381">
        <v>2837248</v>
      </c>
      <c r="AG1381">
        <v>2000</v>
      </c>
      <c r="AH1381">
        <v>2802576</v>
      </c>
      <c r="AK1381" s="151">
        <v>912</v>
      </c>
      <c r="AL1381" s="151">
        <v>2762080</v>
      </c>
      <c r="AM1381" s="151"/>
      <c r="AN1381" s="151"/>
      <c r="AO1381" s="212">
        <v>432</v>
      </c>
      <c r="AP1381" s="212">
        <v>2746960</v>
      </c>
      <c r="AQ1381" s="212"/>
      <c r="AR1381" s="212"/>
      <c r="AS1381" s="227">
        <v>464</v>
      </c>
      <c r="AT1381" s="227">
        <v>2755984</v>
      </c>
      <c r="AU1381" s="227"/>
      <c r="AV1381" s="227"/>
      <c r="AW1381" s="227">
        <v>192</v>
      </c>
      <c r="AX1381" s="227">
        <v>2721360</v>
      </c>
      <c r="AY1381">
        <f>A1381+1999</f>
        <v>2017</v>
      </c>
      <c r="AZ1381" t="str">
        <f>VLOOKUP(B1381,$BF$2:$BJ$75,4)</f>
        <v>Interior TFLs</v>
      </c>
      <c r="BA1381" t="str">
        <f>VLOOKUP(B1381,$BF$2:$BK$75,2)</f>
        <v>InteriorTFLs</v>
      </c>
      <c r="BB1381" t="str">
        <f>VLOOKUP(B1381,$BF$2:$BK$75,3)</f>
        <v>Interior TFLs</v>
      </c>
      <c r="BC1381">
        <f>IF(B1381&lt;40,B1381,IF(VLOOKUP(B1381,$BF$2:$BO$75,10,FALSE)="I",40,41))</f>
        <v>40</v>
      </c>
    </row>
    <row r="1382" spans="1:55" ht="15" x14ac:dyDescent="0.25">
      <c r="A1382">
        <v>18</v>
      </c>
      <c r="B1382">
        <v>40</v>
      </c>
      <c r="E1382">
        <v>16464</v>
      </c>
      <c r="F1382">
        <v>1306480</v>
      </c>
      <c r="I1382">
        <v>6560</v>
      </c>
      <c r="J1382">
        <v>1046976</v>
      </c>
      <c r="M1382">
        <v>5712</v>
      </c>
      <c r="N1382">
        <v>1059392</v>
      </c>
      <c r="Q1382">
        <v>13392</v>
      </c>
      <c r="R1382">
        <v>980880</v>
      </c>
      <c r="U1382">
        <v>16320</v>
      </c>
      <c r="V1382">
        <v>907328</v>
      </c>
      <c r="Y1382">
        <v>19552</v>
      </c>
      <c r="Z1382">
        <v>854320</v>
      </c>
      <c r="AC1382">
        <v>2992</v>
      </c>
      <c r="AD1382">
        <v>821312</v>
      </c>
      <c r="AG1382">
        <v>304</v>
      </c>
      <c r="AH1382">
        <v>756480</v>
      </c>
      <c r="AK1382" s="151">
        <v>192</v>
      </c>
      <c r="AL1382" s="151">
        <v>754928</v>
      </c>
      <c r="AM1382" s="151"/>
      <c r="AN1382" s="151"/>
      <c r="AO1382" s="212">
        <v>16</v>
      </c>
      <c r="AP1382" s="212">
        <v>701536</v>
      </c>
      <c r="AQ1382" s="212"/>
      <c r="AR1382" s="212"/>
      <c r="AS1382" s="227">
        <v>352</v>
      </c>
      <c r="AT1382" s="227">
        <v>708848</v>
      </c>
      <c r="AU1382" s="227"/>
      <c r="AV1382" s="227"/>
      <c r="AW1382" s="227">
        <v>208</v>
      </c>
      <c r="AX1382" s="227">
        <v>706640</v>
      </c>
      <c r="AY1382">
        <f>A1382+1999</f>
        <v>2017</v>
      </c>
      <c r="AZ1382" t="str">
        <f>VLOOKUP(B1382,$BF$2:$BJ$75,4)</f>
        <v>Interior TFLs</v>
      </c>
      <c r="BA1382" t="str">
        <f>VLOOKUP(B1382,$BF$2:$BK$75,2)</f>
        <v>InteriorTFLs</v>
      </c>
      <c r="BB1382" t="str">
        <f>VLOOKUP(B1382,$BF$2:$BK$75,3)</f>
        <v>Interior TFLs</v>
      </c>
      <c r="BC1382">
        <f>IF(B1382&lt;40,B1382,IF(VLOOKUP(B1382,$BF$2:$BO$75,10,FALSE)="I",40,41))</f>
        <v>40</v>
      </c>
    </row>
    <row r="1383" spans="1:55" ht="15" x14ac:dyDescent="0.25">
      <c r="A1383">
        <v>18</v>
      </c>
      <c r="B1383">
        <v>40</v>
      </c>
      <c r="E1383">
        <v>28656</v>
      </c>
      <c r="F1383">
        <v>3307872</v>
      </c>
      <c r="I1383">
        <v>1168</v>
      </c>
      <c r="J1383">
        <v>3056320</v>
      </c>
      <c r="M1383">
        <v>2832</v>
      </c>
      <c r="N1383">
        <v>2875200</v>
      </c>
      <c r="Q1383">
        <v>3600</v>
      </c>
      <c r="R1383">
        <v>2830704</v>
      </c>
      <c r="U1383">
        <v>7632</v>
      </c>
      <c r="V1383">
        <v>2625104</v>
      </c>
      <c r="Y1383">
        <v>4432</v>
      </c>
      <c r="Z1383">
        <v>2596144</v>
      </c>
      <c r="AC1383">
        <v>5504</v>
      </c>
      <c r="AD1383">
        <v>2567312</v>
      </c>
      <c r="AG1383">
        <v>992</v>
      </c>
      <c r="AH1383">
        <v>2486832</v>
      </c>
      <c r="AK1383" s="151">
        <v>1616</v>
      </c>
      <c r="AL1383" s="151">
        <v>2486496</v>
      </c>
      <c r="AM1383" s="151"/>
      <c r="AN1383" s="151"/>
      <c r="AO1383" s="212">
        <v>96</v>
      </c>
      <c r="AP1383" s="212">
        <v>2436368</v>
      </c>
      <c r="AQ1383" s="212"/>
      <c r="AR1383" s="212"/>
      <c r="AS1383" s="227">
        <v>1488</v>
      </c>
      <c r="AT1383" s="227">
        <v>2433872</v>
      </c>
      <c r="AU1383" s="227"/>
      <c r="AV1383" s="227"/>
      <c r="AW1383" s="227">
        <v>336</v>
      </c>
      <c r="AX1383" s="227">
        <v>2427248</v>
      </c>
      <c r="AY1383">
        <f>A1383+1999</f>
        <v>2017</v>
      </c>
      <c r="AZ1383" t="str">
        <f>VLOOKUP(B1383,$BF$2:$BJ$75,4)</f>
        <v>Interior TFLs</v>
      </c>
      <c r="BA1383" t="str">
        <f>VLOOKUP(B1383,$BF$2:$BK$75,2)</f>
        <v>InteriorTFLs</v>
      </c>
      <c r="BB1383" t="str">
        <f>VLOOKUP(B1383,$BF$2:$BK$75,3)</f>
        <v>Interior TFLs</v>
      </c>
      <c r="BC1383">
        <f>IF(B1383&lt;40,B1383,IF(VLOOKUP(B1383,$BF$2:$BO$75,10,FALSE)="I",40,41))</f>
        <v>40</v>
      </c>
    </row>
    <row r="1384" spans="1:55" ht="15" x14ac:dyDescent="0.25">
      <c r="A1384">
        <v>18</v>
      </c>
      <c r="B1384">
        <v>40</v>
      </c>
      <c r="E1384">
        <v>101728</v>
      </c>
      <c r="F1384">
        <v>15447584</v>
      </c>
      <c r="I1384">
        <v>3904</v>
      </c>
      <c r="J1384">
        <v>15218752</v>
      </c>
      <c r="M1384">
        <v>14512</v>
      </c>
      <c r="N1384">
        <v>14618640</v>
      </c>
      <c r="Q1384">
        <v>24240</v>
      </c>
      <c r="R1384">
        <v>14133392</v>
      </c>
      <c r="U1384">
        <v>21376</v>
      </c>
      <c r="V1384">
        <v>13348384</v>
      </c>
      <c r="Y1384">
        <v>18000</v>
      </c>
      <c r="Z1384">
        <v>13460816</v>
      </c>
      <c r="AC1384">
        <v>784</v>
      </c>
      <c r="AD1384">
        <v>13298832</v>
      </c>
      <c r="AG1384">
        <v>336</v>
      </c>
      <c r="AH1384">
        <v>12972176</v>
      </c>
      <c r="AK1384" s="151">
        <v>128</v>
      </c>
      <c r="AL1384" s="151">
        <v>12986848</v>
      </c>
      <c r="AM1384" s="151"/>
      <c r="AN1384" s="151"/>
      <c r="AO1384" s="212">
        <v>96</v>
      </c>
      <c r="AP1384" s="212">
        <v>12866912</v>
      </c>
      <c r="AQ1384" s="212"/>
      <c r="AR1384" s="212"/>
      <c r="AS1384" s="227">
        <v>1344</v>
      </c>
      <c r="AT1384" s="227">
        <v>12873232</v>
      </c>
      <c r="AU1384" s="227"/>
      <c r="AV1384" s="227"/>
      <c r="AW1384" s="227">
        <v>544</v>
      </c>
      <c r="AX1384" s="227">
        <v>12900160</v>
      </c>
      <c r="AY1384">
        <f>A1384+1999</f>
        <v>2017</v>
      </c>
      <c r="AZ1384" t="str">
        <f>VLOOKUP(B1384,$BF$2:$BJ$75,4)</f>
        <v>Interior TFLs</v>
      </c>
      <c r="BA1384" t="str">
        <f>VLOOKUP(B1384,$BF$2:$BK$75,2)</f>
        <v>InteriorTFLs</v>
      </c>
      <c r="BB1384" t="str">
        <f>VLOOKUP(B1384,$BF$2:$BK$75,3)</f>
        <v>Interior TFLs</v>
      </c>
      <c r="BC1384">
        <f>IF(B1384&lt;40,B1384,IF(VLOOKUP(B1384,$BF$2:$BO$75,10,FALSE)="I",40,41))</f>
        <v>40</v>
      </c>
    </row>
    <row r="1385" spans="1:55" ht="15" x14ac:dyDescent="0.25">
      <c r="A1385">
        <v>18</v>
      </c>
      <c r="B1385">
        <v>40</v>
      </c>
      <c r="E1385">
        <v>14736</v>
      </c>
      <c r="F1385">
        <v>956624</v>
      </c>
      <c r="I1385">
        <v>3824</v>
      </c>
      <c r="J1385">
        <v>891232</v>
      </c>
      <c r="M1385">
        <v>8688</v>
      </c>
      <c r="N1385">
        <v>850400</v>
      </c>
      <c r="Q1385">
        <v>10096</v>
      </c>
      <c r="R1385">
        <v>811568</v>
      </c>
      <c r="U1385">
        <v>9728</v>
      </c>
      <c r="V1385">
        <v>787360</v>
      </c>
      <c r="Y1385">
        <v>13280</v>
      </c>
      <c r="Z1385">
        <v>771456</v>
      </c>
      <c r="AC1385">
        <v>11760</v>
      </c>
      <c r="AD1385">
        <v>622736</v>
      </c>
      <c r="AG1385">
        <v>7568</v>
      </c>
      <c r="AH1385">
        <v>568416</v>
      </c>
      <c r="AK1385" s="151">
        <v>1968</v>
      </c>
      <c r="AL1385" s="151">
        <v>549760</v>
      </c>
      <c r="AM1385" s="151"/>
      <c r="AN1385" s="151"/>
      <c r="AO1385" s="212">
        <v>1952</v>
      </c>
      <c r="AP1385" s="212">
        <v>543120</v>
      </c>
      <c r="AQ1385" s="212"/>
      <c r="AR1385" s="212"/>
      <c r="AS1385" s="227">
        <v>4016</v>
      </c>
      <c r="AT1385" s="227">
        <v>533856</v>
      </c>
      <c r="AU1385" s="227"/>
      <c r="AV1385" s="227"/>
      <c r="AW1385" s="227">
        <v>736</v>
      </c>
      <c r="AX1385" s="227">
        <v>517664</v>
      </c>
      <c r="AY1385">
        <f>A1385+1999</f>
        <v>2017</v>
      </c>
      <c r="AZ1385" t="str">
        <f>VLOOKUP(B1385,$BF$2:$BJ$75,4)</f>
        <v>Interior TFLs</v>
      </c>
      <c r="BA1385" t="str">
        <f>VLOOKUP(B1385,$BF$2:$BK$75,2)</f>
        <v>InteriorTFLs</v>
      </c>
      <c r="BB1385" t="str">
        <f>VLOOKUP(B1385,$BF$2:$BK$75,3)</f>
        <v>Interior TFLs</v>
      </c>
      <c r="BC1385">
        <f>IF(B1385&lt;40,B1385,IF(VLOOKUP(B1385,$BF$2:$BO$75,10,FALSE)="I",40,41))</f>
        <v>40</v>
      </c>
    </row>
    <row r="1386" spans="1:55" ht="15" x14ac:dyDescent="0.25">
      <c r="A1386">
        <v>18</v>
      </c>
      <c r="B1386">
        <v>40</v>
      </c>
      <c r="E1386">
        <v>105408</v>
      </c>
      <c r="F1386">
        <v>3197856</v>
      </c>
      <c r="I1386">
        <v>9856</v>
      </c>
      <c r="J1386">
        <v>2901920</v>
      </c>
      <c r="M1386">
        <v>26704</v>
      </c>
      <c r="N1386">
        <v>2834368</v>
      </c>
      <c r="Q1386">
        <v>59232</v>
      </c>
      <c r="R1386">
        <v>2387552</v>
      </c>
      <c r="U1386">
        <v>89616</v>
      </c>
      <c r="V1386">
        <v>2172288</v>
      </c>
      <c r="Y1386">
        <v>159232</v>
      </c>
      <c r="Z1386">
        <v>1891248</v>
      </c>
      <c r="AC1386">
        <v>50608</v>
      </c>
      <c r="AD1386">
        <v>710896</v>
      </c>
      <c r="AG1386">
        <v>24192</v>
      </c>
      <c r="AH1386">
        <v>461648</v>
      </c>
      <c r="AK1386" s="151">
        <v>12960</v>
      </c>
      <c r="AL1386" s="151">
        <v>418560</v>
      </c>
      <c r="AM1386" s="151"/>
      <c r="AN1386" s="151"/>
      <c r="AO1386" s="212">
        <v>7792</v>
      </c>
      <c r="AP1386" s="212">
        <v>393056</v>
      </c>
      <c r="AQ1386" s="212"/>
      <c r="AR1386" s="212"/>
      <c r="AS1386" s="227">
        <v>2656</v>
      </c>
      <c r="AT1386" s="227">
        <v>395968</v>
      </c>
      <c r="AU1386" s="227"/>
      <c r="AV1386" s="227"/>
      <c r="AW1386" s="227">
        <v>1168</v>
      </c>
      <c r="AX1386" s="227">
        <v>404976</v>
      </c>
      <c r="AY1386">
        <f>A1386+1999</f>
        <v>2017</v>
      </c>
      <c r="AZ1386" t="str">
        <f>VLOOKUP(B1386,$BF$2:$BJ$75,4)</f>
        <v>Interior TFLs</v>
      </c>
      <c r="BA1386" t="str">
        <f>VLOOKUP(B1386,$BF$2:$BK$75,2)</f>
        <v>InteriorTFLs</v>
      </c>
      <c r="BB1386" t="str">
        <f>VLOOKUP(B1386,$BF$2:$BK$75,3)</f>
        <v>Interior TFLs</v>
      </c>
      <c r="BC1386">
        <f>IF(B1386&lt;40,B1386,IF(VLOOKUP(B1386,$BF$2:$BO$75,10,FALSE)="I",40,41))</f>
        <v>40</v>
      </c>
    </row>
    <row r="1387" spans="1:55" ht="15" x14ac:dyDescent="0.25">
      <c r="A1387">
        <v>18</v>
      </c>
      <c r="B1387">
        <v>40</v>
      </c>
      <c r="E1387">
        <v>150544</v>
      </c>
      <c r="F1387">
        <v>7618992</v>
      </c>
      <c r="I1387">
        <v>15552</v>
      </c>
      <c r="J1387">
        <v>7573552</v>
      </c>
      <c r="M1387">
        <v>29216</v>
      </c>
      <c r="N1387">
        <v>6857472</v>
      </c>
      <c r="Q1387">
        <v>32928</v>
      </c>
      <c r="R1387">
        <v>6347504</v>
      </c>
      <c r="U1387">
        <v>52432</v>
      </c>
      <c r="V1387">
        <v>5569136</v>
      </c>
      <c r="Y1387">
        <v>85104</v>
      </c>
      <c r="Z1387">
        <v>5191504</v>
      </c>
      <c r="AC1387">
        <v>80096</v>
      </c>
      <c r="AD1387">
        <v>4385104</v>
      </c>
      <c r="AG1387">
        <v>28240</v>
      </c>
      <c r="AH1387">
        <v>3823008</v>
      </c>
      <c r="AK1387" s="151">
        <v>4416</v>
      </c>
      <c r="AL1387" s="151">
        <v>3720160</v>
      </c>
      <c r="AM1387" s="151"/>
      <c r="AN1387" s="151"/>
      <c r="AO1387" s="212">
        <v>736</v>
      </c>
      <c r="AP1387" s="212">
        <v>3653088</v>
      </c>
      <c r="AQ1387" s="212"/>
      <c r="AR1387" s="212"/>
      <c r="AS1387" s="227">
        <v>1584</v>
      </c>
      <c r="AT1387" s="227">
        <v>3675120</v>
      </c>
      <c r="AU1387" s="227"/>
      <c r="AV1387" s="227"/>
      <c r="AW1387" s="227">
        <v>1632</v>
      </c>
      <c r="AX1387" s="227">
        <v>3646464</v>
      </c>
      <c r="AY1387">
        <f>A1387+1999</f>
        <v>2017</v>
      </c>
      <c r="AZ1387" t="str">
        <f>VLOOKUP(B1387,$BF$2:$BJ$75,4)</f>
        <v>Interior TFLs</v>
      </c>
      <c r="BA1387" t="str">
        <f>VLOOKUP(B1387,$BF$2:$BK$75,2)</f>
        <v>InteriorTFLs</v>
      </c>
      <c r="BB1387" t="str">
        <f>VLOOKUP(B1387,$BF$2:$BK$75,3)</f>
        <v>Interior TFLs</v>
      </c>
      <c r="BC1387">
        <f>IF(B1387&lt;40,B1387,IF(VLOOKUP(B1387,$BF$2:$BO$75,10,FALSE)="I",40,41))</f>
        <v>40</v>
      </c>
    </row>
    <row r="1388" spans="1:55" ht="15" x14ac:dyDescent="0.25">
      <c r="A1388">
        <v>18</v>
      </c>
      <c r="B1388">
        <v>40</v>
      </c>
      <c r="E1388">
        <v>699120</v>
      </c>
      <c r="F1388">
        <v>15461552</v>
      </c>
      <c r="I1388">
        <v>94432</v>
      </c>
      <c r="J1388">
        <v>23131616</v>
      </c>
      <c r="M1388">
        <v>199376</v>
      </c>
      <c r="N1388">
        <v>22105904</v>
      </c>
      <c r="Q1388">
        <v>90432</v>
      </c>
      <c r="R1388">
        <v>21930784</v>
      </c>
      <c r="U1388">
        <v>331872</v>
      </c>
      <c r="V1388">
        <v>19548368</v>
      </c>
      <c r="Y1388">
        <v>117520</v>
      </c>
      <c r="Z1388">
        <v>19536768</v>
      </c>
      <c r="AC1388">
        <v>34976</v>
      </c>
      <c r="AD1388">
        <v>20903760</v>
      </c>
      <c r="AG1388">
        <v>56352</v>
      </c>
      <c r="AH1388">
        <v>18208496</v>
      </c>
      <c r="AK1388" s="151">
        <v>23152</v>
      </c>
      <c r="AL1388" s="151">
        <v>17805104</v>
      </c>
      <c r="AM1388" s="151"/>
      <c r="AN1388" s="151"/>
      <c r="AO1388" s="212">
        <v>15376</v>
      </c>
      <c r="AP1388" s="212">
        <v>17301312</v>
      </c>
      <c r="AQ1388" s="212"/>
      <c r="AR1388" s="212"/>
      <c r="AS1388" s="227">
        <v>6672</v>
      </c>
      <c r="AT1388" s="227">
        <v>17338768</v>
      </c>
      <c r="AU1388" s="227"/>
      <c r="AV1388" s="227"/>
      <c r="AW1388" s="227">
        <v>3008</v>
      </c>
      <c r="AX1388" s="227">
        <v>17346016</v>
      </c>
      <c r="AY1388">
        <f>A1388+1999</f>
        <v>2017</v>
      </c>
      <c r="AZ1388" t="str">
        <f>VLOOKUP(B1388,$BF$2:$BJ$75,4)</f>
        <v>Interior TFLs</v>
      </c>
      <c r="BA1388" t="str">
        <f>VLOOKUP(B1388,$BF$2:$BK$75,2)</f>
        <v>InteriorTFLs</v>
      </c>
      <c r="BB1388" t="str">
        <f>VLOOKUP(B1388,$BF$2:$BK$75,3)</f>
        <v>Interior TFLs</v>
      </c>
      <c r="BC1388">
        <f>IF(B1388&lt;40,B1388,IF(VLOOKUP(B1388,$BF$2:$BO$75,10,FALSE)="I",40,41))</f>
        <v>40</v>
      </c>
    </row>
    <row r="1389" spans="1:55" ht="15" x14ac:dyDescent="0.25">
      <c r="A1389">
        <v>18</v>
      </c>
      <c r="B1389">
        <v>40</v>
      </c>
      <c r="E1389">
        <v>75456</v>
      </c>
      <c r="F1389">
        <v>1786960</v>
      </c>
      <c r="I1389">
        <v>6448</v>
      </c>
      <c r="J1389">
        <v>1777296</v>
      </c>
      <c r="M1389">
        <v>17664</v>
      </c>
      <c r="N1389">
        <v>1718464</v>
      </c>
      <c r="Q1389">
        <v>34080</v>
      </c>
      <c r="R1389">
        <v>1683408</v>
      </c>
      <c r="U1389">
        <v>82416</v>
      </c>
      <c r="V1389">
        <v>1420816</v>
      </c>
      <c r="Y1389">
        <v>113024</v>
      </c>
      <c r="Z1389">
        <v>1354112</v>
      </c>
      <c r="AC1389">
        <v>70064</v>
      </c>
      <c r="AD1389">
        <v>207648</v>
      </c>
      <c r="AG1389">
        <v>5728</v>
      </c>
      <c r="AH1389">
        <v>68224</v>
      </c>
      <c r="AK1389" s="151">
        <v>9712</v>
      </c>
      <c r="AL1389" s="151">
        <v>93840</v>
      </c>
      <c r="AM1389" s="151"/>
      <c r="AN1389" s="151"/>
      <c r="AO1389" s="212">
        <v>5760</v>
      </c>
      <c r="AP1389" s="212">
        <v>80096</v>
      </c>
      <c r="AQ1389" s="212"/>
      <c r="AR1389" s="212"/>
      <c r="AS1389" s="227">
        <v>5360</v>
      </c>
      <c r="AT1389" s="227">
        <v>73552</v>
      </c>
      <c r="AU1389" s="227"/>
      <c r="AV1389" s="227"/>
      <c r="AW1389" s="227">
        <v>4944</v>
      </c>
      <c r="AX1389" s="227">
        <v>69264</v>
      </c>
      <c r="AY1389">
        <f>A1389+1999</f>
        <v>2017</v>
      </c>
      <c r="AZ1389" t="str">
        <f>VLOOKUP(B1389,$BF$2:$BJ$75,4)</f>
        <v>Interior TFLs</v>
      </c>
      <c r="BA1389" t="str">
        <f>VLOOKUP(B1389,$BF$2:$BK$75,2)</f>
        <v>InteriorTFLs</v>
      </c>
      <c r="BB1389" t="str">
        <f>VLOOKUP(B1389,$BF$2:$BK$75,3)</f>
        <v>Interior TFLs</v>
      </c>
      <c r="BC1389">
        <f>IF(B1389&lt;40,B1389,IF(VLOOKUP(B1389,$BF$2:$BO$75,10,FALSE)="I",40,41))</f>
        <v>40</v>
      </c>
    </row>
    <row r="1390" spans="1:55" ht="15" x14ac:dyDescent="0.25">
      <c r="A1390">
        <v>18</v>
      </c>
      <c r="B1390">
        <v>40</v>
      </c>
      <c r="E1390">
        <v>125056</v>
      </c>
      <c r="F1390">
        <v>2520688</v>
      </c>
      <c r="I1390">
        <v>7168</v>
      </c>
      <c r="J1390">
        <v>2640288</v>
      </c>
      <c r="M1390">
        <v>27728</v>
      </c>
      <c r="N1390">
        <v>2377392</v>
      </c>
      <c r="Q1390">
        <v>23648</v>
      </c>
      <c r="R1390">
        <v>2230928</v>
      </c>
      <c r="U1390">
        <v>64000</v>
      </c>
      <c r="V1390">
        <v>2059328</v>
      </c>
      <c r="Y1390">
        <v>101520</v>
      </c>
      <c r="Z1390">
        <v>1940176</v>
      </c>
      <c r="AC1390">
        <v>149472</v>
      </c>
      <c r="AD1390">
        <v>633232</v>
      </c>
      <c r="AG1390">
        <v>53296</v>
      </c>
      <c r="AH1390">
        <v>327600</v>
      </c>
      <c r="AK1390" s="151">
        <v>37888</v>
      </c>
      <c r="AL1390" s="151">
        <v>352912</v>
      </c>
      <c r="AM1390" s="151"/>
      <c r="AN1390" s="151"/>
      <c r="AO1390" s="212">
        <v>24512</v>
      </c>
      <c r="AP1390" s="212">
        <v>291584</v>
      </c>
      <c r="AQ1390" s="212"/>
      <c r="AR1390" s="212"/>
      <c r="AS1390" s="227">
        <v>13424</v>
      </c>
      <c r="AT1390" s="227">
        <v>268288</v>
      </c>
      <c r="AU1390" s="227"/>
      <c r="AV1390" s="227"/>
      <c r="AW1390" s="227">
        <v>12112</v>
      </c>
      <c r="AX1390" s="227">
        <v>271568</v>
      </c>
      <c r="AY1390">
        <f>A1390+1999</f>
        <v>2017</v>
      </c>
      <c r="AZ1390" t="str">
        <f>VLOOKUP(B1390,$BF$2:$BJ$75,4)</f>
        <v>Interior TFLs</v>
      </c>
      <c r="BA1390" t="str">
        <f>VLOOKUP(B1390,$BF$2:$BK$75,2)</f>
        <v>InteriorTFLs</v>
      </c>
      <c r="BB1390" t="str">
        <f>VLOOKUP(B1390,$BF$2:$BK$75,3)</f>
        <v>Interior TFLs</v>
      </c>
      <c r="BC1390">
        <f>IF(B1390&lt;40,B1390,IF(VLOOKUP(B1390,$BF$2:$BO$75,10,FALSE)="I",40,41))</f>
        <v>40</v>
      </c>
    </row>
    <row r="1391" spans="1:55" ht="15" x14ac:dyDescent="0.25">
      <c r="A1391">
        <v>18</v>
      </c>
      <c r="B1391">
        <v>40</v>
      </c>
      <c r="E1391">
        <v>350432</v>
      </c>
      <c r="F1391">
        <v>8243408</v>
      </c>
      <c r="I1391">
        <v>67936</v>
      </c>
      <c r="J1391">
        <v>8313952</v>
      </c>
      <c r="M1391">
        <v>122032</v>
      </c>
      <c r="N1391">
        <v>7531984</v>
      </c>
      <c r="Q1391">
        <v>166080</v>
      </c>
      <c r="R1391">
        <v>7116224</v>
      </c>
      <c r="U1391">
        <v>230896</v>
      </c>
      <c r="V1391">
        <v>6635856</v>
      </c>
      <c r="Y1391">
        <v>354704</v>
      </c>
      <c r="Z1391">
        <v>6399584</v>
      </c>
      <c r="AC1391">
        <v>182800</v>
      </c>
      <c r="AD1391">
        <v>3761104</v>
      </c>
      <c r="AG1391">
        <v>105968</v>
      </c>
      <c r="AH1391">
        <v>3108256</v>
      </c>
      <c r="AK1391" s="151">
        <v>59360</v>
      </c>
      <c r="AL1391" s="151">
        <v>2807824</v>
      </c>
      <c r="AM1391" s="151"/>
      <c r="AN1391" s="151"/>
      <c r="AO1391" s="212">
        <v>59024</v>
      </c>
      <c r="AP1391" s="212">
        <v>2706528</v>
      </c>
      <c r="AQ1391" s="212"/>
      <c r="AR1391" s="212"/>
      <c r="AS1391" s="227">
        <v>38224</v>
      </c>
      <c r="AT1391" s="227">
        <v>2692912</v>
      </c>
      <c r="AU1391" s="227"/>
      <c r="AV1391" s="227"/>
      <c r="AW1391" s="227">
        <v>27760</v>
      </c>
      <c r="AX1391" s="227">
        <v>2670416</v>
      </c>
      <c r="AY1391">
        <f>A1391+1999</f>
        <v>2017</v>
      </c>
      <c r="AZ1391" t="str">
        <f>VLOOKUP(B1391,$BF$2:$BJ$75,4)</f>
        <v>Interior TFLs</v>
      </c>
      <c r="BA1391" t="str">
        <f>VLOOKUP(B1391,$BF$2:$BK$75,2)</f>
        <v>InteriorTFLs</v>
      </c>
      <c r="BB1391" t="str">
        <f>VLOOKUP(B1391,$BF$2:$BK$75,3)</f>
        <v>Interior TFLs</v>
      </c>
      <c r="BC1391">
        <f>IF(B1391&lt;40,B1391,IF(VLOOKUP(B1391,$BF$2:$BO$75,10,FALSE)="I",40,41))</f>
        <v>40</v>
      </c>
    </row>
    <row r="1392" spans="1:55" ht="15" x14ac:dyDescent="0.25">
      <c r="A1392">
        <v>18</v>
      </c>
      <c r="B1392">
        <v>41</v>
      </c>
      <c r="E1392">
        <v>0</v>
      </c>
      <c r="F1392">
        <v>0</v>
      </c>
      <c r="I1392">
        <v>0</v>
      </c>
      <c r="J1392">
        <v>0</v>
      </c>
      <c r="M1392">
        <v>0</v>
      </c>
      <c r="N1392">
        <v>0</v>
      </c>
      <c r="Q1392">
        <v>0</v>
      </c>
      <c r="R1392">
        <v>0</v>
      </c>
      <c r="U1392">
        <v>0</v>
      </c>
      <c r="V1392">
        <v>0</v>
      </c>
      <c r="Y1392">
        <v>0</v>
      </c>
      <c r="Z1392">
        <v>0</v>
      </c>
      <c r="AC1392">
        <v>0</v>
      </c>
      <c r="AD1392">
        <v>0</v>
      </c>
      <c r="AG1392">
        <v>0</v>
      </c>
      <c r="AH1392">
        <v>0</v>
      </c>
      <c r="AK1392" s="151">
        <v>0</v>
      </c>
      <c r="AL1392" s="151">
        <v>0</v>
      </c>
      <c r="AM1392" s="151"/>
      <c r="AN1392" s="151"/>
      <c r="AO1392" s="212">
        <v>0</v>
      </c>
      <c r="AP1392" s="212">
        <v>0</v>
      </c>
      <c r="AQ1392" s="212"/>
      <c r="AR1392" s="212"/>
      <c r="AS1392" s="227">
        <v>0</v>
      </c>
      <c r="AT1392" s="227">
        <v>0</v>
      </c>
      <c r="AU1392" s="227"/>
      <c r="AV1392" s="227"/>
      <c r="AW1392" s="227">
        <v>0</v>
      </c>
      <c r="AX1392" s="227">
        <v>0</v>
      </c>
      <c r="AY1392">
        <f>A1392+1999</f>
        <v>2017</v>
      </c>
      <c r="AZ1392" t="str">
        <f>VLOOKUP(B1392,$BF$2:$BJ$75,4)</f>
        <v>Coast TFLs</v>
      </c>
      <c r="BA1392" t="str">
        <f>VLOOKUP(B1392,$BF$2:$BK$75,2)</f>
        <v>CoastTFLs</v>
      </c>
      <c r="BB1392" t="str">
        <f>VLOOKUP(B1392,$BF$2:$BK$75,3)</f>
        <v>Coast TFLs</v>
      </c>
      <c r="BC1392">
        <f>IF(B1392&lt;40,B1392,IF(VLOOKUP(B1392,$BF$2:$BO$75,10,FALSE)="I",40,41))</f>
        <v>41</v>
      </c>
    </row>
    <row r="1393" spans="1:55" ht="15" x14ac:dyDescent="0.25">
      <c r="A1393">
        <v>18</v>
      </c>
      <c r="B1393">
        <v>41</v>
      </c>
      <c r="E1393">
        <v>0</v>
      </c>
      <c r="F1393">
        <v>0</v>
      </c>
      <c r="I1393">
        <v>0</v>
      </c>
      <c r="J1393">
        <v>2864</v>
      </c>
      <c r="M1393">
        <v>0</v>
      </c>
      <c r="N1393">
        <v>1136</v>
      </c>
      <c r="Q1393">
        <v>0</v>
      </c>
      <c r="R1393">
        <v>224</v>
      </c>
      <c r="U1393">
        <v>16</v>
      </c>
      <c r="V1393">
        <v>128</v>
      </c>
      <c r="Y1393">
        <v>0</v>
      </c>
      <c r="Z1393">
        <v>144</v>
      </c>
      <c r="AC1393">
        <v>0</v>
      </c>
      <c r="AD1393">
        <v>0</v>
      </c>
      <c r="AG1393">
        <v>0</v>
      </c>
      <c r="AH1393">
        <v>0</v>
      </c>
      <c r="AK1393" s="151">
        <v>0</v>
      </c>
      <c r="AL1393" s="151">
        <v>0</v>
      </c>
      <c r="AM1393" s="151"/>
      <c r="AN1393" s="151"/>
      <c r="AO1393" s="212">
        <v>0</v>
      </c>
      <c r="AP1393" s="212">
        <v>0</v>
      </c>
      <c r="AQ1393" s="212"/>
      <c r="AR1393" s="212"/>
      <c r="AS1393" s="227">
        <v>0</v>
      </c>
      <c r="AT1393" s="227">
        <v>0</v>
      </c>
      <c r="AU1393" s="227"/>
      <c r="AV1393" s="227"/>
      <c r="AW1393" s="227">
        <v>0</v>
      </c>
      <c r="AX1393" s="227">
        <v>0</v>
      </c>
      <c r="AY1393">
        <f>A1393+1999</f>
        <v>2017</v>
      </c>
      <c r="AZ1393" t="str">
        <f>VLOOKUP(B1393,$BF$2:$BJ$75,4)</f>
        <v>Coast TFLs</v>
      </c>
      <c r="BA1393" t="str">
        <f>VLOOKUP(B1393,$BF$2:$BK$75,2)</f>
        <v>CoastTFLs</v>
      </c>
      <c r="BB1393" t="str">
        <f>VLOOKUP(B1393,$BF$2:$BK$75,3)</f>
        <v>Coast TFLs</v>
      </c>
      <c r="BC1393">
        <f>IF(B1393&lt;40,B1393,IF(VLOOKUP(B1393,$BF$2:$BO$75,10,FALSE)="I",40,41))</f>
        <v>41</v>
      </c>
    </row>
    <row r="1394" spans="1:55" ht="15" x14ac:dyDescent="0.25">
      <c r="A1394">
        <v>18</v>
      </c>
      <c r="B1394">
        <v>41</v>
      </c>
      <c r="E1394">
        <v>0</v>
      </c>
      <c r="F1394">
        <v>0</v>
      </c>
      <c r="I1394">
        <v>0</v>
      </c>
      <c r="J1394">
        <v>0</v>
      </c>
      <c r="M1394">
        <v>0</v>
      </c>
      <c r="N1394">
        <v>0</v>
      </c>
      <c r="Q1394">
        <v>0</v>
      </c>
      <c r="R1394">
        <v>0</v>
      </c>
      <c r="U1394">
        <v>0</v>
      </c>
      <c r="V1394">
        <v>0</v>
      </c>
      <c r="Y1394">
        <v>0</v>
      </c>
      <c r="Z1394">
        <v>0</v>
      </c>
      <c r="AC1394">
        <v>0</v>
      </c>
      <c r="AD1394">
        <v>0</v>
      </c>
      <c r="AG1394">
        <v>0</v>
      </c>
      <c r="AH1394">
        <v>0</v>
      </c>
      <c r="AK1394" s="151">
        <v>0</v>
      </c>
      <c r="AL1394" s="151">
        <v>0</v>
      </c>
      <c r="AM1394" s="151"/>
      <c r="AN1394" s="151"/>
      <c r="AO1394" s="212">
        <v>0</v>
      </c>
      <c r="AP1394" s="212">
        <v>0</v>
      </c>
      <c r="AQ1394" s="212"/>
      <c r="AR1394" s="212"/>
      <c r="AS1394" s="227">
        <v>0</v>
      </c>
      <c r="AT1394" s="227">
        <v>0</v>
      </c>
      <c r="AU1394" s="227"/>
      <c r="AV1394" s="227"/>
      <c r="AW1394" s="227">
        <v>0</v>
      </c>
      <c r="AX1394" s="227">
        <v>0</v>
      </c>
      <c r="AY1394">
        <f>A1394+1999</f>
        <v>2017</v>
      </c>
      <c r="AZ1394" t="str">
        <f>VLOOKUP(B1394,$BF$2:$BJ$75,4)</f>
        <v>Coast TFLs</v>
      </c>
      <c r="BA1394" t="str">
        <f>VLOOKUP(B1394,$BF$2:$BK$75,2)</f>
        <v>CoastTFLs</v>
      </c>
      <c r="BB1394" t="str">
        <f>VLOOKUP(B1394,$BF$2:$BK$75,3)</f>
        <v>Coast TFLs</v>
      </c>
      <c r="BC1394">
        <f>IF(B1394&lt;40,B1394,IF(VLOOKUP(B1394,$BF$2:$BO$75,10,FALSE)="I",40,41))</f>
        <v>41</v>
      </c>
    </row>
    <row r="1395" spans="1:55" ht="15" x14ac:dyDescent="0.25">
      <c r="A1395">
        <v>18</v>
      </c>
      <c r="B1395">
        <v>41</v>
      </c>
      <c r="E1395">
        <v>0</v>
      </c>
      <c r="F1395">
        <v>0</v>
      </c>
      <c r="I1395">
        <v>0</v>
      </c>
      <c r="J1395">
        <v>0</v>
      </c>
      <c r="M1395">
        <v>0</v>
      </c>
      <c r="N1395">
        <v>0</v>
      </c>
      <c r="Q1395">
        <v>0</v>
      </c>
      <c r="R1395">
        <v>0</v>
      </c>
      <c r="U1395">
        <v>2272</v>
      </c>
      <c r="V1395">
        <v>15856</v>
      </c>
      <c r="Y1395">
        <v>1376</v>
      </c>
      <c r="Z1395">
        <v>3872</v>
      </c>
      <c r="AC1395">
        <v>0</v>
      </c>
      <c r="AD1395">
        <v>0</v>
      </c>
      <c r="AG1395">
        <v>176</v>
      </c>
      <c r="AH1395">
        <v>176</v>
      </c>
      <c r="AK1395" s="151">
        <v>0</v>
      </c>
      <c r="AL1395" s="151">
        <v>0</v>
      </c>
      <c r="AM1395" s="151"/>
      <c r="AN1395" s="151"/>
      <c r="AO1395" s="212">
        <v>496</v>
      </c>
      <c r="AP1395" s="212">
        <v>496</v>
      </c>
      <c r="AQ1395" s="212"/>
      <c r="AR1395" s="212"/>
      <c r="AS1395" s="227">
        <v>0</v>
      </c>
      <c r="AT1395" s="227">
        <v>0</v>
      </c>
      <c r="AU1395" s="227"/>
      <c r="AV1395" s="227"/>
      <c r="AW1395" s="227">
        <v>0</v>
      </c>
      <c r="AX1395" s="227">
        <v>0</v>
      </c>
      <c r="AY1395">
        <f>A1395+1999</f>
        <v>2017</v>
      </c>
      <c r="AZ1395" t="str">
        <f>VLOOKUP(B1395,$BF$2:$BJ$75,4)</f>
        <v>Coast TFLs</v>
      </c>
      <c r="BA1395" t="str">
        <f>VLOOKUP(B1395,$BF$2:$BK$75,2)</f>
        <v>CoastTFLs</v>
      </c>
      <c r="BB1395" t="str">
        <f>VLOOKUP(B1395,$BF$2:$BK$75,3)</f>
        <v>Coast TFLs</v>
      </c>
      <c r="BC1395">
        <f>IF(B1395&lt;40,B1395,IF(VLOOKUP(B1395,$BF$2:$BO$75,10,FALSE)="I",40,41))</f>
        <v>41</v>
      </c>
    </row>
    <row r="1396" spans="1:55" ht="15" x14ac:dyDescent="0.25">
      <c r="A1396">
        <v>18</v>
      </c>
      <c r="B1396">
        <v>41</v>
      </c>
      <c r="E1396">
        <v>0</v>
      </c>
      <c r="F1396">
        <v>0</v>
      </c>
      <c r="I1396">
        <v>0</v>
      </c>
      <c r="J1396">
        <v>0</v>
      </c>
      <c r="M1396">
        <v>0</v>
      </c>
      <c r="N1396">
        <v>0</v>
      </c>
      <c r="Q1396">
        <v>0</v>
      </c>
      <c r="R1396">
        <v>0</v>
      </c>
      <c r="U1396">
        <v>0</v>
      </c>
      <c r="V1396">
        <v>0</v>
      </c>
      <c r="Y1396">
        <v>0</v>
      </c>
      <c r="Z1396">
        <v>0</v>
      </c>
      <c r="AC1396">
        <v>0</v>
      </c>
      <c r="AD1396">
        <v>0</v>
      </c>
      <c r="AG1396">
        <v>0</v>
      </c>
      <c r="AH1396">
        <v>0</v>
      </c>
      <c r="AK1396" s="151">
        <v>0</v>
      </c>
      <c r="AL1396" s="151">
        <v>0</v>
      </c>
      <c r="AM1396" s="151"/>
      <c r="AN1396" s="151"/>
      <c r="AO1396" s="212">
        <v>0</v>
      </c>
      <c r="AP1396" s="212">
        <v>0</v>
      </c>
      <c r="AQ1396" s="212"/>
      <c r="AR1396" s="212"/>
      <c r="AS1396" s="227">
        <v>0</v>
      </c>
      <c r="AT1396" s="227">
        <v>0</v>
      </c>
      <c r="AU1396" s="227"/>
      <c r="AV1396" s="227"/>
      <c r="AW1396" s="227">
        <v>0</v>
      </c>
      <c r="AX1396" s="227">
        <v>0</v>
      </c>
      <c r="AY1396">
        <f>A1396+1999</f>
        <v>2017</v>
      </c>
      <c r="AZ1396" t="str">
        <f>VLOOKUP(B1396,$BF$2:$BJ$75,4)</f>
        <v>Coast TFLs</v>
      </c>
      <c r="BA1396" t="str">
        <f>VLOOKUP(B1396,$BF$2:$BK$75,2)</f>
        <v>CoastTFLs</v>
      </c>
      <c r="BB1396" t="str">
        <f>VLOOKUP(B1396,$BF$2:$BK$75,3)</f>
        <v>Coast TFLs</v>
      </c>
      <c r="BC1396">
        <f>IF(B1396&lt;40,B1396,IF(VLOOKUP(B1396,$BF$2:$BO$75,10,FALSE)="I",40,41))</f>
        <v>41</v>
      </c>
    </row>
    <row r="1397" spans="1:55" ht="15" x14ac:dyDescent="0.25">
      <c r="A1397">
        <v>18</v>
      </c>
      <c r="B1397">
        <v>41</v>
      </c>
      <c r="E1397">
        <v>0</v>
      </c>
      <c r="F1397">
        <v>0</v>
      </c>
      <c r="I1397">
        <v>0</v>
      </c>
      <c r="J1397">
        <v>0</v>
      </c>
      <c r="M1397">
        <v>0</v>
      </c>
      <c r="N1397">
        <v>0</v>
      </c>
      <c r="Q1397">
        <v>0</v>
      </c>
      <c r="R1397">
        <v>0</v>
      </c>
      <c r="U1397">
        <v>0</v>
      </c>
      <c r="V1397">
        <v>0</v>
      </c>
      <c r="Y1397">
        <v>0</v>
      </c>
      <c r="Z1397">
        <v>0</v>
      </c>
      <c r="AC1397">
        <v>0</v>
      </c>
      <c r="AD1397">
        <v>0</v>
      </c>
      <c r="AG1397">
        <v>0</v>
      </c>
      <c r="AH1397">
        <v>0</v>
      </c>
      <c r="AK1397" s="151">
        <v>0</v>
      </c>
      <c r="AL1397" s="151">
        <v>0</v>
      </c>
      <c r="AM1397" s="151"/>
      <c r="AN1397" s="151"/>
      <c r="AO1397" s="212">
        <v>0</v>
      </c>
      <c r="AP1397" s="212">
        <v>0</v>
      </c>
      <c r="AQ1397" s="212"/>
      <c r="AR1397" s="212"/>
      <c r="AS1397" s="227">
        <v>0</v>
      </c>
      <c r="AT1397" s="227">
        <v>0</v>
      </c>
      <c r="AU1397" s="227"/>
      <c r="AV1397" s="227"/>
      <c r="AW1397" s="227">
        <v>0</v>
      </c>
      <c r="AX1397" s="227">
        <v>0</v>
      </c>
      <c r="AY1397">
        <f>A1397+1999</f>
        <v>2017</v>
      </c>
      <c r="AZ1397" t="str">
        <f>VLOOKUP(B1397,$BF$2:$BJ$75,4)</f>
        <v>Coast TFLs</v>
      </c>
      <c r="BA1397" t="str">
        <f>VLOOKUP(B1397,$BF$2:$BK$75,2)</f>
        <v>CoastTFLs</v>
      </c>
      <c r="BB1397" t="str">
        <f>VLOOKUP(B1397,$BF$2:$BK$75,3)</f>
        <v>Coast TFLs</v>
      </c>
      <c r="BC1397">
        <f>IF(B1397&lt;40,B1397,IF(VLOOKUP(B1397,$BF$2:$BO$75,10,FALSE)="I",40,41))</f>
        <v>41</v>
      </c>
    </row>
    <row r="1398" spans="1:55" ht="15" x14ac:dyDescent="0.25">
      <c r="A1398">
        <v>18</v>
      </c>
      <c r="B1398">
        <v>41</v>
      </c>
      <c r="E1398">
        <v>0</v>
      </c>
      <c r="F1398">
        <v>0</v>
      </c>
      <c r="I1398">
        <v>2144</v>
      </c>
      <c r="J1398">
        <v>4800</v>
      </c>
      <c r="M1398">
        <v>0</v>
      </c>
      <c r="N1398">
        <v>3888</v>
      </c>
      <c r="Q1398">
        <v>0</v>
      </c>
      <c r="R1398">
        <v>5360</v>
      </c>
      <c r="U1398">
        <v>0</v>
      </c>
      <c r="V1398">
        <v>4160</v>
      </c>
      <c r="Y1398">
        <v>128</v>
      </c>
      <c r="Z1398">
        <v>2336</v>
      </c>
      <c r="AC1398">
        <v>800</v>
      </c>
      <c r="AD1398">
        <v>2432</v>
      </c>
      <c r="AG1398">
        <v>16</v>
      </c>
      <c r="AH1398">
        <v>16</v>
      </c>
      <c r="AK1398" s="151">
        <v>0</v>
      </c>
      <c r="AL1398" s="151">
        <v>0</v>
      </c>
      <c r="AM1398" s="151"/>
      <c r="AN1398" s="151"/>
      <c r="AO1398" s="212">
        <v>0</v>
      </c>
      <c r="AP1398" s="212">
        <v>0</v>
      </c>
      <c r="AQ1398" s="212"/>
      <c r="AR1398" s="212"/>
      <c r="AS1398" s="227">
        <v>0</v>
      </c>
      <c r="AT1398" s="227">
        <v>0</v>
      </c>
      <c r="AU1398" s="227"/>
      <c r="AV1398" s="227"/>
      <c r="AW1398" s="227">
        <v>0</v>
      </c>
      <c r="AX1398" s="227">
        <v>0</v>
      </c>
      <c r="AY1398">
        <f>A1398+1999</f>
        <v>2017</v>
      </c>
      <c r="AZ1398" t="str">
        <f>VLOOKUP(B1398,$BF$2:$BJ$75,4)</f>
        <v>Coast TFLs</v>
      </c>
      <c r="BA1398" t="str">
        <f>VLOOKUP(B1398,$BF$2:$BK$75,2)</f>
        <v>CoastTFLs</v>
      </c>
      <c r="BB1398" t="str">
        <f>VLOOKUP(B1398,$BF$2:$BK$75,3)</f>
        <v>Coast TFLs</v>
      </c>
      <c r="BC1398">
        <f>IF(B1398&lt;40,B1398,IF(VLOOKUP(B1398,$BF$2:$BO$75,10,FALSE)="I",40,41))</f>
        <v>41</v>
      </c>
    </row>
    <row r="1399" spans="1:55" ht="15" x14ac:dyDescent="0.25">
      <c r="A1399">
        <v>18</v>
      </c>
      <c r="B1399">
        <v>41</v>
      </c>
      <c r="E1399">
        <v>0</v>
      </c>
      <c r="F1399">
        <v>0</v>
      </c>
      <c r="I1399">
        <v>0</v>
      </c>
      <c r="J1399">
        <v>0</v>
      </c>
      <c r="M1399">
        <v>0</v>
      </c>
      <c r="N1399">
        <v>0</v>
      </c>
      <c r="Q1399">
        <v>0</v>
      </c>
      <c r="R1399">
        <v>0</v>
      </c>
      <c r="U1399">
        <v>0</v>
      </c>
      <c r="V1399">
        <v>0</v>
      </c>
      <c r="Y1399">
        <v>0</v>
      </c>
      <c r="Z1399">
        <v>0</v>
      </c>
      <c r="AC1399">
        <v>0</v>
      </c>
      <c r="AD1399">
        <v>0</v>
      </c>
      <c r="AG1399">
        <v>0</v>
      </c>
      <c r="AH1399">
        <v>0</v>
      </c>
      <c r="AK1399" s="151">
        <v>0</v>
      </c>
      <c r="AL1399" s="151">
        <v>0</v>
      </c>
      <c r="AM1399" s="151"/>
      <c r="AN1399" s="151"/>
      <c r="AO1399" s="212">
        <v>0</v>
      </c>
      <c r="AP1399" s="212">
        <v>0</v>
      </c>
      <c r="AQ1399" s="212"/>
      <c r="AR1399" s="212"/>
      <c r="AS1399" s="227">
        <v>0</v>
      </c>
      <c r="AT1399" s="227">
        <v>0</v>
      </c>
      <c r="AU1399" s="227"/>
      <c r="AV1399" s="227"/>
      <c r="AW1399" s="227">
        <v>0</v>
      </c>
      <c r="AX1399" s="227">
        <v>0</v>
      </c>
      <c r="AY1399">
        <f>A1399+1999</f>
        <v>2017</v>
      </c>
      <c r="AZ1399" t="str">
        <f>VLOOKUP(B1399,$BF$2:$BJ$75,4)</f>
        <v>Coast TFLs</v>
      </c>
      <c r="BA1399" t="str">
        <f>VLOOKUP(B1399,$BF$2:$BK$75,2)</f>
        <v>CoastTFLs</v>
      </c>
      <c r="BB1399" t="str">
        <f>VLOOKUP(B1399,$BF$2:$BK$75,3)</f>
        <v>Coast TFLs</v>
      </c>
      <c r="BC1399">
        <f>IF(B1399&lt;40,B1399,IF(VLOOKUP(B1399,$BF$2:$BO$75,10,FALSE)="I",40,41))</f>
        <v>41</v>
      </c>
    </row>
    <row r="1400" spans="1:55" ht="15" x14ac:dyDescent="0.25">
      <c r="A1400">
        <v>18</v>
      </c>
      <c r="B1400">
        <v>41</v>
      </c>
      <c r="E1400">
        <v>0</v>
      </c>
      <c r="F1400">
        <v>0</v>
      </c>
      <c r="I1400">
        <v>0</v>
      </c>
      <c r="J1400">
        <v>0</v>
      </c>
      <c r="M1400">
        <v>0</v>
      </c>
      <c r="N1400">
        <v>1888</v>
      </c>
      <c r="Q1400">
        <v>0</v>
      </c>
      <c r="R1400">
        <v>0</v>
      </c>
      <c r="U1400">
        <v>0</v>
      </c>
      <c r="V1400">
        <v>0</v>
      </c>
      <c r="Y1400">
        <v>0</v>
      </c>
      <c r="Z1400">
        <v>0</v>
      </c>
      <c r="AC1400">
        <v>0</v>
      </c>
      <c r="AD1400">
        <v>0</v>
      </c>
      <c r="AG1400">
        <v>0</v>
      </c>
      <c r="AH1400">
        <v>0</v>
      </c>
      <c r="AK1400" s="151">
        <v>0</v>
      </c>
      <c r="AL1400" s="151">
        <v>0</v>
      </c>
      <c r="AM1400" s="151"/>
      <c r="AN1400" s="151"/>
      <c r="AO1400" s="212">
        <v>0</v>
      </c>
      <c r="AP1400" s="212">
        <v>0</v>
      </c>
      <c r="AQ1400" s="212"/>
      <c r="AR1400" s="212"/>
      <c r="AS1400" s="227">
        <v>0</v>
      </c>
      <c r="AT1400" s="227">
        <v>0</v>
      </c>
      <c r="AU1400" s="227"/>
      <c r="AV1400" s="227"/>
      <c r="AW1400" s="227">
        <v>0</v>
      </c>
      <c r="AX1400" s="227">
        <v>0</v>
      </c>
      <c r="AY1400">
        <f>A1400+1999</f>
        <v>2017</v>
      </c>
      <c r="AZ1400" t="str">
        <f>VLOOKUP(B1400,$BF$2:$BJ$75,4)</f>
        <v>Coast TFLs</v>
      </c>
      <c r="BA1400" t="str">
        <f>VLOOKUP(B1400,$BF$2:$BK$75,2)</f>
        <v>CoastTFLs</v>
      </c>
      <c r="BB1400" t="str">
        <f>VLOOKUP(B1400,$BF$2:$BK$75,3)</f>
        <v>Coast TFLs</v>
      </c>
      <c r="BC1400">
        <f>IF(B1400&lt;40,B1400,IF(VLOOKUP(B1400,$BF$2:$BO$75,10,FALSE)="I",40,41))</f>
        <v>41</v>
      </c>
    </row>
    <row r="1401" spans="1:55" ht="15" x14ac:dyDescent="0.25">
      <c r="A1401">
        <v>18</v>
      </c>
      <c r="B1401">
        <v>41</v>
      </c>
      <c r="E1401">
        <v>0</v>
      </c>
      <c r="F1401">
        <v>0</v>
      </c>
      <c r="I1401">
        <v>0</v>
      </c>
      <c r="J1401">
        <v>0</v>
      </c>
      <c r="M1401">
        <v>0</v>
      </c>
      <c r="N1401">
        <v>0</v>
      </c>
      <c r="Q1401">
        <v>0</v>
      </c>
      <c r="R1401">
        <v>0</v>
      </c>
      <c r="U1401">
        <v>0</v>
      </c>
      <c r="V1401">
        <v>0</v>
      </c>
      <c r="Y1401">
        <v>0</v>
      </c>
      <c r="Z1401">
        <v>0</v>
      </c>
      <c r="AC1401">
        <v>0</v>
      </c>
      <c r="AD1401">
        <v>0</v>
      </c>
      <c r="AG1401">
        <v>0</v>
      </c>
      <c r="AH1401">
        <v>0</v>
      </c>
      <c r="AK1401" s="151">
        <v>0</v>
      </c>
      <c r="AL1401" s="151">
        <v>0</v>
      </c>
      <c r="AM1401" s="151"/>
      <c r="AN1401" s="151"/>
      <c r="AO1401" s="212">
        <v>0</v>
      </c>
      <c r="AP1401" s="212">
        <v>0</v>
      </c>
      <c r="AQ1401" s="212"/>
      <c r="AR1401" s="212"/>
      <c r="AS1401" s="227">
        <v>0</v>
      </c>
      <c r="AT1401" s="227">
        <v>0</v>
      </c>
      <c r="AU1401" s="227"/>
      <c r="AV1401" s="227"/>
      <c r="AW1401" s="227">
        <v>0</v>
      </c>
      <c r="AX1401" s="227">
        <v>0</v>
      </c>
      <c r="AY1401">
        <f>A1401+1999</f>
        <v>2017</v>
      </c>
      <c r="AZ1401" t="str">
        <f>VLOOKUP(B1401,$BF$2:$BJ$75,4)</f>
        <v>Coast TFLs</v>
      </c>
      <c r="BA1401" t="str">
        <f>VLOOKUP(B1401,$BF$2:$BK$75,2)</f>
        <v>CoastTFLs</v>
      </c>
      <c r="BB1401" t="str">
        <f>VLOOKUP(B1401,$BF$2:$BK$75,3)</f>
        <v>Coast TFLs</v>
      </c>
      <c r="BC1401">
        <f>IF(B1401&lt;40,B1401,IF(VLOOKUP(B1401,$BF$2:$BO$75,10,FALSE)="I",40,41))</f>
        <v>41</v>
      </c>
    </row>
    <row r="1402" spans="1:55" ht="15" x14ac:dyDescent="0.25">
      <c r="A1402">
        <v>18</v>
      </c>
      <c r="B1402">
        <v>41</v>
      </c>
      <c r="E1402">
        <v>0</v>
      </c>
      <c r="F1402">
        <v>0</v>
      </c>
      <c r="I1402">
        <v>0</v>
      </c>
      <c r="J1402">
        <v>0</v>
      </c>
      <c r="M1402">
        <v>0</v>
      </c>
      <c r="N1402">
        <v>0</v>
      </c>
      <c r="Q1402">
        <v>0</v>
      </c>
      <c r="R1402">
        <v>0</v>
      </c>
      <c r="U1402">
        <v>0</v>
      </c>
      <c r="V1402">
        <v>0</v>
      </c>
      <c r="Y1402">
        <v>0</v>
      </c>
      <c r="Z1402">
        <v>0</v>
      </c>
      <c r="AC1402">
        <v>0</v>
      </c>
      <c r="AD1402">
        <v>0</v>
      </c>
      <c r="AG1402">
        <v>0</v>
      </c>
      <c r="AH1402">
        <v>0</v>
      </c>
      <c r="AK1402" s="151">
        <v>0</v>
      </c>
      <c r="AL1402" s="151">
        <v>0</v>
      </c>
      <c r="AM1402" s="151"/>
      <c r="AN1402" s="151"/>
      <c r="AO1402" s="212">
        <v>0</v>
      </c>
      <c r="AP1402" s="212">
        <v>0</v>
      </c>
      <c r="AQ1402" s="212"/>
      <c r="AR1402" s="212"/>
      <c r="AS1402" s="227">
        <v>0</v>
      </c>
      <c r="AT1402" s="227">
        <v>0</v>
      </c>
      <c r="AU1402" s="227"/>
      <c r="AV1402" s="227"/>
      <c r="AW1402" s="227">
        <v>0</v>
      </c>
      <c r="AX1402" s="227">
        <v>0</v>
      </c>
      <c r="AY1402">
        <f>A1402+1999</f>
        <v>2017</v>
      </c>
      <c r="AZ1402" t="str">
        <f>VLOOKUP(B1402,$BF$2:$BJ$75,4)</f>
        <v>Coast TFLs</v>
      </c>
      <c r="BA1402" t="str">
        <f>VLOOKUP(B1402,$BF$2:$BK$75,2)</f>
        <v>CoastTFLs</v>
      </c>
      <c r="BB1402" t="str">
        <f>VLOOKUP(B1402,$BF$2:$BK$75,3)</f>
        <v>Coast TFLs</v>
      </c>
      <c r="BC1402">
        <f>IF(B1402&lt;40,B1402,IF(VLOOKUP(B1402,$BF$2:$BO$75,10,FALSE)="I",40,41))</f>
        <v>41</v>
      </c>
    </row>
    <row r="1403" spans="1:55" ht="15" x14ac:dyDescent="0.25">
      <c r="A1403">
        <v>18</v>
      </c>
      <c r="B1403">
        <v>41</v>
      </c>
      <c r="E1403">
        <v>0</v>
      </c>
      <c r="F1403">
        <v>0</v>
      </c>
      <c r="I1403">
        <v>0</v>
      </c>
      <c r="J1403">
        <v>0</v>
      </c>
      <c r="M1403">
        <v>0</v>
      </c>
      <c r="N1403">
        <v>0</v>
      </c>
      <c r="Q1403">
        <v>0</v>
      </c>
      <c r="R1403">
        <v>0</v>
      </c>
      <c r="U1403">
        <v>0</v>
      </c>
      <c r="V1403">
        <v>0</v>
      </c>
      <c r="Y1403">
        <v>0</v>
      </c>
      <c r="Z1403">
        <v>0</v>
      </c>
      <c r="AC1403">
        <v>0</v>
      </c>
      <c r="AD1403">
        <v>0</v>
      </c>
      <c r="AG1403">
        <v>0</v>
      </c>
      <c r="AH1403">
        <v>0</v>
      </c>
      <c r="AK1403" s="151">
        <v>0</v>
      </c>
      <c r="AL1403" s="151">
        <v>0</v>
      </c>
      <c r="AM1403" s="151"/>
      <c r="AN1403" s="151"/>
      <c r="AO1403" s="212">
        <v>0</v>
      </c>
      <c r="AP1403" s="212">
        <v>0</v>
      </c>
      <c r="AQ1403" s="212"/>
      <c r="AR1403" s="212"/>
      <c r="AS1403" s="227">
        <v>0</v>
      </c>
      <c r="AT1403" s="227">
        <v>0</v>
      </c>
      <c r="AU1403" s="227"/>
      <c r="AV1403" s="227"/>
      <c r="AW1403" s="227">
        <v>0</v>
      </c>
      <c r="AX1403" s="227">
        <v>0</v>
      </c>
      <c r="AY1403">
        <f>A1403+1999</f>
        <v>2017</v>
      </c>
      <c r="AZ1403" t="str">
        <f>VLOOKUP(B1403,$BF$2:$BJ$75,4)</f>
        <v>Coast TFLs</v>
      </c>
      <c r="BA1403" t="str">
        <f>VLOOKUP(B1403,$BF$2:$BK$75,2)</f>
        <v>CoastTFLs</v>
      </c>
      <c r="BB1403" t="str">
        <f>VLOOKUP(B1403,$BF$2:$BK$75,3)</f>
        <v>Coast TFLs</v>
      </c>
      <c r="BC1403">
        <f>IF(B1403&lt;40,B1403,IF(VLOOKUP(B1403,$BF$2:$BO$75,10,FALSE)="I",40,41))</f>
        <v>41</v>
      </c>
    </row>
    <row r="1404" spans="1:55" ht="15" x14ac:dyDescent="0.25">
      <c r="A1404">
        <v>18</v>
      </c>
      <c r="B1404">
        <v>41</v>
      </c>
      <c r="E1404">
        <v>0</v>
      </c>
      <c r="F1404">
        <v>0</v>
      </c>
      <c r="I1404">
        <v>0</v>
      </c>
      <c r="J1404">
        <v>0</v>
      </c>
      <c r="M1404">
        <v>0</v>
      </c>
      <c r="N1404">
        <v>0</v>
      </c>
      <c r="Q1404">
        <v>0</v>
      </c>
      <c r="R1404">
        <v>48</v>
      </c>
      <c r="U1404">
        <v>0</v>
      </c>
      <c r="V1404">
        <v>3728</v>
      </c>
      <c r="Y1404">
        <v>0</v>
      </c>
      <c r="Z1404">
        <v>0</v>
      </c>
      <c r="AC1404">
        <v>0</v>
      </c>
      <c r="AD1404">
        <v>0</v>
      </c>
      <c r="AG1404">
        <v>0</v>
      </c>
      <c r="AH1404">
        <v>0</v>
      </c>
      <c r="AK1404" s="151">
        <v>0</v>
      </c>
      <c r="AL1404" s="151">
        <v>0</v>
      </c>
      <c r="AM1404" s="151"/>
      <c r="AN1404" s="151"/>
      <c r="AO1404" s="212">
        <v>0</v>
      </c>
      <c r="AP1404" s="212">
        <v>0</v>
      </c>
      <c r="AQ1404" s="212"/>
      <c r="AR1404" s="212"/>
      <c r="AS1404" s="227">
        <v>0</v>
      </c>
      <c r="AT1404" s="227">
        <v>0</v>
      </c>
      <c r="AU1404" s="227"/>
      <c r="AV1404" s="227"/>
      <c r="AW1404" s="227">
        <v>0</v>
      </c>
      <c r="AX1404" s="227">
        <v>0</v>
      </c>
      <c r="AY1404">
        <f>A1404+1999</f>
        <v>2017</v>
      </c>
      <c r="AZ1404" t="str">
        <f>VLOOKUP(B1404,$BF$2:$BJ$75,4)</f>
        <v>Coast TFLs</v>
      </c>
      <c r="BA1404" t="str">
        <f>VLOOKUP(B1404,$BF$2:$BK$75,2)</f>
        <v>CoastTFLs</v>
      </c>
      <c r="BB1404" t="str">
        <f>VLOOKUP(B1404,$BF$2:$BK$75,3)</f>
        <v>Coast TFLs</v>
      </c>
      <c r="BC1404">
        <f>IF(B1404&lt;40,B1404,IF(VLOOKUP(B1404,$BF$2:$BO$75,10,FALSE)="I",40,41))</f>
        <v>41</v>
      </c>
    </row>
    <row r="1405" spans="1:55" ht="15" x14ac:dyDescent="0.25">
      <c r="A1405">
        <v>18</v>
      </c>
      <c r="B1405">
        <v>41</v>
      </c>
      <c r="E1405">
        <v>0</v>
      </c>
      <c r="F1405">
        <v>0</v>
      </c>
      <c r="I1405">
        <v>0</v>
      </c>
      <c r="J1405">
        <v>0</v>
      </c>
      <c r="M1405">
        <v>0</v>
      </c>
      <c r="N1405">
        <v>0</v>
      </c>
      <c r="Q1405">
        <v>0</v>
      </c>
      <c r="R1405">
        <v>0</v>
      </c>
      <c r="U1405">
        <v>0</v>
      </c>
      <c r="V1405">
        <v>0</v>
      </c>
      <c r="Y1405">
        <v>0</v>
      </c>
      <c r="Z1405">
        <v>0</v>
      </c>
      <c r="AC1405">
        <v>0</v>
      </c>
      <c r="AD1405">
        <v>0</v>
      </c>
      <c r="AG1405">
        <v>0</v>
      </c>
      <c r="AH1405">
        <v>0</v>
      </c>
      <c r="AK1405" s="151">
        <v>0</v>
      </c>
      <c r="AL1405" s="151">
        <v>0</v>
      </c>
      <c r="AM1405" s="151"/>
      <c r="AN1405" s="151"/>
      <c r="AO1405" s="212">
        <v>0</v>
      </c>
      <c r="AP1405" s="212">
        <v>0</v>
      </c>
      <c r="AQ1405" s="212"/>
      <c r="AR1405" s="212"/>
      <c r="AS1405" s="227">
        <v>0</v>
      </c>
      <c r="AT1405" s="227">
        <v>0</v>
      </c>
      <c r="AU1405" s="227"/>
      <c r="AV1405" s="227"/>
      <c r="AW1405" s="227">
        <v>0</v>
      </c>
      <c r="AX1405" s="227">
        <v>0</v>
      </c>
      <c r="AY1405">
        <f>A1405+1999</f>
        <v>2017</v>
      </c>
      <c r="AZ1405" t="str">
        <f>VLOOKUP(B1405,$BF$2:$BJ$75,4)</f>
        <v>Coast TFLs</v>
      </c>
      <c r="BA1405" t="str">
        <f>VLOOKUP(B1405,$BF$2:$BK$75,2)</f>
        <v>CoastTFLs</v>
      </c>
      <c r="BB1405" t="str">
        <f>VLOOKUP(B1405,$BF$2:$BK$75,3)</f>
        <v>Coast TFLs</v>
      </c>
      <c r="BC1405">
        <f>IF(B1405&lt;40,B1405,IF(VLOOKUP(B1405,$BF$2:$BO$75,10,FALSE)="I",40,41))</f>
        <v>41</v>
      </c>
    </row>
    <row r="1406" spans="1:55" ht="15" x14ac:dyDescent="0.25">
      <c r="A1406">
        <v>18</v>
      </c>
      <c r="B1406">
        <v>41</v>
      </c>
      <c r="E1406">
        <v>0</v>
      </c>
      <c r="F1406">
        <v>0</v>
      </c>
      <c r="I1406">
        <v>0</v>
      </c>
      <c r="J1406">
        <v>0</v>
      </c>
      <c r="M1406">
        <v>0</v>
      </c>
      <c r="N1406">
        <v>0</v>
      </c>
      <c r="Q1406">
        <v>0</v>
      </c>
      <c r="R1406">
        <v>0</v>
      </c>
      <c r="U1406">
        <v>0</v>
      </c>
      <c r="V1406">
        <v>0</v>
      </c>
      <c r="Y1406">
        <v>0</v>
      </c>
      <c r="Z1406">
        <v>0</v>
      </c>
      <c r="AC1406">
        <v>0</v>
      </c>
      <c r="AD1406">
        <v>0</v>
      </c>
      <c r="AG1406">
        <v>0</v>
      </c>
      <c r="AH1406">
        <v>0</v>
      </c>
      <c r="AK1406" s="151">
        <v>0</v>
      </c>
      <c r="AL1406" s="151">
        <v>0</v>
      </c>
      <c r="AM1406" s="151"/>
      <c r="AN1406" s="151"/>
      <c r="AO1406" s="212">
        <v>0</v>
      </c>
      <c r="AP1406" s="212">
        <v>0</v>
      </c>
      <c r="AQ1406" s="212"/>
      <c r="AR1406" s="212"/>
      <c r="AS1406" s="227">
        <v>0</v>
      </c>
      <c r="AT1406" s="227">
        <v>0</v>
      </c>
      <c r="AU1406" s="227"/>
      <c r="AV1406" s="227"/>
      <c r="AW1406" s="227">
        <v>0</v>
      </c>
      <c r="AX1406" s="227">
        <v>0</v>
      </c>
      <c r="AY1406">
        <f>A1406+1999</f>
        <v>2017</v>
      </c>
      <c r="AZ1406" t="str">
        <f>VLOOKUP(B1406,$BF$2:$BJ$75,4)</f>
        <v>Coast TFLs</v>
      </c>
      <c r="BA1406" t="str">
        <f>VLOOKUP(B1406,$BF$2:$BK$75,2)</f>
        <v>CoastTFLs</v>
      </c>
      <c r="BB1406" t="str">
        <f>VLOOKUP(B1406,$BF$2:$BK$75,3)</f>
        <v>Coast TFLs</v>
      </c>
      <c r="BC1406">
        <f>IF(B1406&lt;40,B1406,IF(VLOOKUP(B1406,$BF$2:$BO$75,10,FALSE)="I",40,41))</f>
        <v>41</v>
      </c>
    </row>
    <row r="1407" spans="1:55" ht="15" x14ac:dyDescent="0.25">
      <c r="A1407">
        <v>18</v>
      </c>
      <c r="B1407">
        <v>41</v>
      </c>
      <c r="E1407">
        <v>0</v>
      </c>
      <c r="F1407">
        <v>0</v>
      </c>
      <c r="I1407">
        <v>0</v>
      </c>
      <c r="J1407">
        <v>0</v>
      </c>
      <c r="M1407">
        <v>0</v>
      </c>
      <c r="N1407">
        <v>0</v>
      </c>
      <c r="Q1407">
        <v>0</v>
      </c>
      <c r="R1407">
        <v>0</v>
      </c>
      <c r="U1407">
        <v>0</v>
      </c>
      <c r="V1407">
        <v>0</v>
      </c>
      <c r="Y1407">
        <v>0</v>
      </c>
      <c r="Z1407">
        <v>0</v>
      </c>
      <c r="AC1407">
        <v>0</v>
      </c>
      <c r="AD1407">
        <v>0</v>
      </c>
      <c r="AG1407">
        <v>0</v>
      </c>
      <c r="AH1407">
        <v>0</v>
      </c>
      <c r="AK1407" s="151">
        <v>0</v>
      </c>
      <c r="AL1407" s="151">
        <v>0</v>
      </c>
      <c r="AM1407" s="151"/>
      <c r="AN1407" s="151"/>
      <c r="AO1407" s="212">
        <v>0</v>
      </c>
      <c r="AP1407" s="212">
        <v>0</v>
      </c>
      <c r="AQ1407" s="212"/>
      <c r="AR1407" s="212"/>
      <c r="AS1407" s="227">
        <v>0</v>
      </c>
      <c r="AT1407" s="227">
        <v>0</v>
      </c>
      <c r="AU1407" s="227"/>
      <c r="AV1407" s="227"/>
      <c r="AW1407" s="227">
        <v>0</v>
      </c>
      <c r="AX1407" s="227">
        <v>0</v>
      </c>
      <c r="AY1407">
        <f>A1407+1999</f>
        <v>2017</v>
      </c>
      <c r="AZ1407" t="str">
        <f>VLOOKUP(B1407,$BF$2:$BJ$75,4)</f>
        <v>Coast TFLs</v>
      </c>
      <c r="BA1407" t="str">
        <f>VLOOKUP(B1407,$BF$2:$BK$75,2)</f>
        <v>CoastTFLs</v>
      </c>
      <c r="BB1407" t="str">
        <f>VLOOKUP(B1407,$BF$2:$BK$75,3)</f>
        <v>Coast TFLs</v>
      </c>
      <c r="BC1407">
        <f>IF(B1407&lt;40,B1407,IF(VLOOKUP(B1407,$BF$2:$BO$75,10,FALSE)="I",40,41))</f>
        <v>41</v>
      </c>
    </row>
    <row r="1408" spans="1:55" ht="15" x14ac:dyDescent="0.25">
      <c r="A1408">
        <v>19</v>
      </c>
      <c r="B1408">
        <v>1</v>
      </c>
      <c r="E1408">
        <v>680528</v>
      </c>
      <c r="F1408">
        <v>55281008</v>
      </c>
      <c r="I1408">
        <v>28656</v>
      </c>
      <c r="J1408">
        <v>47194336</v>
      </c>
      <c r="M1408">
        <v>45056</v>
      </c>
      <c r="N1408">
        <v>46262128</v>
      </c>
      <c r="Q1408">
        <v>79712</v>
      </c>
      <c r="R1408">
        <v>45491808</v>
      </c>
      <c r="U1408">
        <v>94672</v>
      </c>
      <c r="V1408">
        <v>44058752</v>
      </c>
      <c r="Y1408">
        <v>167408</v>
      </c>
      <c r="Z1408">
        <v>42819808</v>
      </c>
      <c r="AC1408">
        <v>37552</v>
      </c>
      <c r="AD1408">
        <v>41805712</v>
      </c>
      <c r="AG1408">
        <v>11248</v>
      </c>
      <c r="AH1408">
        <v>41570832</v>
      </c>
      <c r="AK1408" s="151">
        <v>5680</v>
      </c>
      <c r="AL1408" s="151">
        <v>41498752</v>
      </c>
      <c r="AM1408" s="151"/>
      <c r="AN1408" s="151"/>
      <c r="AO1408" s="212">
        <v>2560</v>
      </c>
      <c r="AP1408" s="212">
        <v>41491216</v>
      </c>
      <c r="AQ1408" s="212"/>
      <c r="AR1408" s="212"/>
      <c r="AS1408" s="227">
        <v>2016</v>
      </c>
      <c r="AT1408" s="227">
        <v>41447744</v>
      </c>
      <c r="AU1408" s="227"/>
      <c r="AV1408" s="227"/>
      <c r="AW1408" s="227">
        <v>1424</v>
      </c>
      <c r="AX1408" s="227">
        <v>41596704</v>
      </c>
      <c r="AY1408">
        <f>A1408+1999</f>
        <v>2018</v>
      </c>
      <c r="AZ1408" t="str">
        <f>VLOOKUP(B1408,$BF$2:$BJ$75,4)</f>
        <v>Pine Units</v>
      </c>
      <c r="BA1408" t="str">
        <f>VLOOKUP(B1408,$BF$2:$BK$75,2)</f>
        <v>100MileHouse</v>
      </c>
      <c r="BB1408" t="str">
        <f>VLOOKUP(B1408,$BF$2:$BK$75,3)</f>
        <v>100 Mile House TSA</v>
      </c>
      <c r="BC1408">
        <f>IF(B1408&lt;40,B1408,IF(VLOOKUP(B1408,$BF$2:$BO$75,10,FALSE)="I",40,41))</f>
        <v>1</v>
      </c>
    </row>
    <row r="1409" spans="1:55" ht="15" x14ac:dyDescent="0.25">
      <c r="A1409">
        <v>19</v>
      </c>
      <c r="B1409">
        <v>2</v>
      </c>
      <c r="E1409">
        <v>107008</v>
      </c>
      <c r="F1409">
        <v>6910480</v>
      </c>
      <c r="I1409">
        <v>12496</v>
      </c>
      <c r="J1409">
        <v>6956816</v>
      </c>
      <c r="M1409">
        <v>25856</v>
      </c>
      <c r="N1409">
        <v>6465824</v>
      </c>
      <c r="Q1409">
        <v>47040</v>
      </c>
      <c r="R1409">
        <v>6148736</v>
      </c>
      <c r="U1409">
        <v>74048</v>
      </c>
      <c r="V1409">
        <v>5793392</v>
      </c>
      <c r="Y1409">
        <v>103792</v>
      </c>
      <c r="Z1409">
        <v>5483232</v>
      </c>
      <c r="AC1409">
        <v>147920</v>
      </c>
      <c r="AD1409">
        <v>3565920</v>
      </c>
      <c r="AG1409">
        <v>120432</v>
      </c>
      <c r="AH1409">
        <v>2992608</v>
      </c>
      <c r="AK1409" s="151">
        <v>81360</v>
      </c>
      <c r="AL1409" s="151">
        <v>2719520</v>
      </c>
      <c r="AM1409" s="151"/>
      <c r="AN1409" s="151"/>
      <c r="AO1409" s="212">
        <v>53152</v>
      </c>
      <c r="AP1409" s="212">
        <v>2618480</v>
      </c>
      <c r="AQ1409" s="212"/>
      <c r="AR1409" s="212"/>
      <c r="AS1409" s="227">
        <v>46064</v>
      </c>
      <c r="AT1409" s="227">
        <v>2551344</v>
      </c>
      <c r="AU1409" s="227"/>
      <c r="AV1409" s="227"/>
      <c r="AW1409" s="227">
        <v>38944</v>
      </c>
      <c r="AX1409" s="227">
        <v>2497536</v>
      </c>
      <c r="AY1409">
        <f>A1409+1999</f>
        <v>2018</v>
      </c>
      <c r="AZ1409" t="str">
        <f>VLOOKUP(B1409,$BF$2:$BJ$75,4)</f>
        <v>Pine Units</v>
      </c>
      <c r="BA1409" t="str">
        <f>VLOOKUP(B1409,$BF$2:$BK$75,2)</f>
        <v>Arrow</v>
      </c>
      <c r="BB1409" t="str">
        <f>VLOOKUP(B1409,$BF$2:$BK$75,3)</f>
        <v>Arrow TSA</v>
      </c>
      <c r="BC1409">
        <f>IF(B1409&lt;40,B1409,IF(VLOOKUP(B1409,$BF$2:$BO$75,10,FALSE)="I",40,41))</f>
        <v>2</v>
      </c>
    </row>
    <row r="1410" spans="1:55" ht="15" x14ac:dyDescent="0.25">
      <c r="A1410">
        <v>19</v>
      </c>
      <c r="B1410">
        <v>3</v>
      </c>
      <c r="E1410">
        <v>0</v>
      </c>
      <c r="F1410">
        <v>0</v>
      </c>
      <c r="I1410">
        <v>0</v>
      </c>
      <c r="J1410">
        <v>0</v>
      </c>
      <c r="M1410">
        <v>0</v>
      </c>
      <c r="N1410">
        <v>0</v>
      </c>
      <c r="Q1410">
        <v>0</v>
      </c>
      <c r="R1410">
        <v>0</v>
      </c>
      <c r="U1410">
        <v>0</v>
      </c>
      <c r="V1410">
        <v>0</v>
      </c>
      <c r="Y1410">
        <v>0</v>
      </c>
      <c r="Z1410">
        <v>0</v>
      </c>
      <c r="AC1410">
        <v>0</v>
      </c>
      <c r="AD1410">
        <v>0</v>
      </c>
      <c r="AG1410">
        <v>0</v>
      </c>
      <c r="AH1410">
        <v>0</v>
      </c>
      <c r="AK1410" s="151">
        <v>0</v>
      </c>
      <c r="AL1410" s="151">
        <v>0</v>
      </c>
      <c r="AM1410" s="151"/>
      <c r="AN1410" s="151"/>
      <c r="AO1410" s="212">
        <v>0</v>
      </c>
      <c r="AP1410" s="212">
        <v>0</v>
      </c>
      <c r="AQ1410" s="212"/>
      <c r="AR1410" s="212"/>
      <c r="AS1410" s="227">
        <v>0</v>
      </c>
      <c r="AT1410" s="227">
        <v>0</v>
      </c>
      <c r="AU1410" s="227"/>
      <c r="AV1410" s="227"/>
      <c r="AW1410" s="227">
        <v>0</v>
      </c>
      <c r="AX1410" s="227">
        <v>0</v>
      </c>
      <c r="AY1410">
        <f>A1410+1999</f>
        <v>2018</v>
      </c>
      <c r="AZ1410" t="str">
        <f>VLOOKUP(B1410,$BF$2:$BJ$75,4)</f>
        <v>Non-pine Units</v>
      </c>
      <c r="BA1410" t="str">
        <f>VLOOKUP(B1410,$BF$2:$BK$75,2)</f>
        <v>Arrowsmith</v>
      </c>
      <c r="BB1410" t="str">
        <f>VLOOKUP(B1410,$BF$2:$BK$75,3)</f>
        <v>Arrowsmith TSA</v>
      </c>
      <c r="BC1410">
        <f>IF(B1410&lt;40,B1410,IF(VLOOKUP(B1410,$BF$2:$BO$75,10,FALSE)="I",40,41))</f>
        <v>3</v>
      </c>
    </row>
    <row r="1411" spans="1:55" ht="15" x14ac:dyDescent="0.25">
      <c r="A1411">
        <v>19</v>
      </c>
      <c r="B1411">
        <v>4</v>
      </c>
      <c r="E1411">
        <v>353296</v>
      </c>
      <c r="F1411">
        <v>12073504</v>
      </c>
      <c r="I1411">
        <v>35088</v>
      </c>
      <c r="J1411">
        <v>11931776</v>
      </c>
      <c r="M1411">
        <v>65008</v>
      </c>
      <c r="N1411">
        <v>11053824</v>
      </c>
      <c r="Q1411">
        <v>96880</v>
      </c>
      <c r="R1411">
        <v>10555296</v>
      </c>
      <c r="U1411">
        <v>214912</v>
      </c>
      <c r="V1411">
        <v>9693680</v>
      </c>
      <c r="Y1411">
        <v>305328</v>
      </c>
      <c r="Z1411">
        <v>9177808</v>
      </c>
      <c r="AC1411">
        <v>625904</v>
      </c>
      <c r="AD1411">
        <v>3677040</v>
      </c>
      <c r="AG1411">
        <v>267936</v>
      </c>
      <c r="AH1411">
        <v>2021712</v>
      </c>
      <c r="AK1411" s="151">
        <v>215664</v>
      </c>
      <c r="AL1411" s="151">
        <v>1874128</v>
      </c>
      <c r="AM1411" s="151"/>
      <c r="AN1411" s="151"/>
      <c r="AO1411" s="212">
        <v>149744</v>
      </c>
      <c r="AP1411" s="212">
        <v>1691104</v>
      </c>
      <c r="AQ1411" s="212"/>
      <c r="AR1411" s="212"/>
      <c r="AS1411" s="227">
        <v>159824</v>
      </c>
      <c r="AT1411" s="227">
        <v>1731552</v>
      </c>
      <c r="AU1411" s="227"/>
      <c r="AV1411" s="227"/>
      <c r="AW1411" s="227">
        <v>101344</v>
      </c>
      <c r="AX1411" s="227">
        <v>1522832</v>
      </c>
      <c r="AY1411">
        <f>A1411+1999</f>
        <v>2018</v>
      </c>
      <c r="AZ1411" t="str">
        <f>VLOOKUP(B1411,$BF$2:$BJ$75,4)</f>
        <v>Pine Units</v>
      </c>
      <c r="BA1411" t="str">
        <f>VLOOKUP(B1411,$BF$2:$BK$75,2)</f>
        <v>Boundary</v>
      </c>
      <c r="BB1411" t="str">
        <f>VLOOKUP(B1411,$BF$2:$BK$75,3)</f>
        <v>Boundary TSA</v>
      </c>
      <c r="BC1411">
        <f>IF(B1411&lt;40,B1411,IF(VLOOKUP(B1411,$BF$2:$BO$75,10,FALSE)="I",40,41))</f>
        <v>4</v>
      </c>
    </row>
    <row r="1412" spans="1:55" ht="15" x14ac:dyDescent="0.25">
      <c r="A1412">
        <v>19</v>
      </c>
      <c r="B1412">
        <v>5</v>
      </c>
      <c r="E1412">
        <v>303600</v>
      </c>
      <c r="F1412">
        <v>11024128</v>
      </c>
      <c r="I1412">
        <v>15504</v>
      </c>
      <c r="J1412">
        <v>11051792</v>
      </c>
      <c r="M1412">
        <v>39952</v>
      </c>
      <c r="N1412">
        <v>10791936</v>
      </c>
      <c r="Q1412">
        <v>74992</v>
      </c>
      <c r="R1412">
        <v>10472720</v>
      </c>
      <c r="U1412">
        <v>117440</v>
      </c>
      <c r="V1412">
        <v>9909120</v>
      </c>
      <c r="Y1412">
        <v>87056</v>
      </c>
      <c r="Z1412">
        <v>9523104</v>
      </c>
      <c r="AC1412">
        <v>119392</v>
      </c>
      <c r="AD1412">
        <v>8764144</v>
      </c>
      <c r="AG1412">
        <v>116464</v>
      </c>
      <c r="AH1412">
        <v>8160032</v>
      </c>
      <c r="AK1412" s="151">
        <v>143664</v>
      </c>
      <c r="AL1412" s="151">
        <v>7279712</v>
      </c>
      <c r="AM1412" s="151"/>
      <c r="AN1412" s="151"/>
      <c r="AO1412" s="212">
        <v>160560</v>
      </c>
      <c r="AP1412" s="212">
        <v>5899792</v>
      </c>
      <c r="AQ1412" s="212"/>
      <c r="AR1412" s="212"/>
      <c r="AS1412" s="227">
        <v>39888</v>
      </c>
      <c r="AT1412" s="227">
        <v>5113856</v>
      </c>
      <c r="AU1412" s="227"/>
      <c r="AV1412" s="227"/>
      <c r="AW1412" s="227">
        <v>40448</v>
      </c>
      <c r="AX1412" s="227">
        <v>5106048</v>
      </c>
      <c r="AY1412">
        <f>A1412+1999</f>
        <v>2018</v>
      </c>
      <c r="AZ1412" t="str">
        <f>VLOOKUP(B1412,$BF$2:$BJ$75,4)</f>
        <v>Pine Units</v>
      </c>
      <c r="BA1412" t="str">
        <f>VLOOKUP(B1412,$BF$2:$BK$75,2)</f>
        <v>Bulkley</v>
      </c>
      <c r="BB1412" t="str">
        <f>VLOOKUP(B1412,$BF$2:$BK$75,3)</f>
        <v>Bulkley TSA</v>
      </c>
      <c r="BC1412">
        <f>IF(B1412&lt;40,B1412,IF(VLOOKUP(B1412,$BF$2:$BO$75,10,FALSE)="I",40,41))</f>
        <v>5</v>
      </c>
    </row>
    <row r="1413" spans="1:55" ht="15" x14ac:dyDescent="0.25">
      <c r="A1413">
        <v>19</v>
      </c>
      <c r="B1413">
        <v>6</v>
      </c>
      <c r="E1413">
        <v>46128</v>
      </c>
      <c r="F1413">
        <v>820912</v>
      </c>
      <c r="I1413">
        <v>0</v>
      </c>
      <c r="J1413">
        <v>352</v>
      </c>
      <c r="M1413">
        <v>0</v>
      </c>
      <c r="N1413">
        <v>352</v>
      </c>
      <c r="Q1413">
        <v>0</v>
      </c>
      <c r="R1413">
        <v>352</v>
      </c>
      <c r="U1413">
        <v>0</v>
      </c>
      <c r="V1413">
        <v>352</v>
      </c>
      <c r="Y1413">
        <v>128</v>
      </c>
      <c r="Z1413">
        <v>17728</v>
      </c>
      <c r="AC1413">
        <v>45488</v>
      </c>
      <c r="AD1413">
        <v>171920</v>
      </c>
      <c r="AG1413">
        <v>135440</v>
      </c>
      <c r="AH1413">
        <v>298128</v>
      </c>
      <c r="AK1413" s="151">
        <v>1157664</v>
      </c>
      <c r="AL1413" s="151">
        <v>2120048</v>
      </c>
      <c r="AM1413" s="151"/>
      <c r="AN1413" s="151"/>
      <c r="AO1413" s="212">
        <v>620512</v>
      </c>
      <c r="AP1413" s="212">
        <v>880768</v>
      </c>
      <c r="AQ1413" s="212"/>
      <c r="AR1413" s="212"/>
      <c r="AS1413" s="227">
        <v>99120</v>
      </c>
      <c r="AT1413" s="227">
        <v>136000</v>
      </c>
      <c r="AU1413" s="227"/>
      <c r="AV1413" s="227"/>
      <c r="AW1413" s="227">
        <v>23968</v>
      </c>
      <c r="AX1413" s="227">
        <v>38464</v>
      </c>
      <c r="AY1413">
        <f>A1413+1999</f>
        <v>2018</v>
      </c>
      <c r="AZ1413" t="str">
        <f>VLOOKUP(B1413,$BF$2:$BJ$75,4)</f>
        <v>Non-pine Units</v>
      </c>
      <c r="BA1413" t="str">
        <f>VLOOKUP(B1413,$BF$2:$BK$75,2)</f>
        <v>Cassiar</v>
      </c>
      <c r="BB1413" t="str">
        <f>VLOOKUP(B1413,$BF$2:$BK$75,3)</f>
        <v>Cassiar TSA</v>
      </c>
      <c r="BC1413">
        <f>IF(B1413&lt;40,B1413,IF(VLOOKUP(B1413,$BF$2:$BO$75,10,FALSE)="I",40,41))</f>
        <v>6</v>
      </c>
    </row>
    <row r="1414" spans="1:55" ht="15" x14ac:dyDescent="0.25">
      <c r="A1414">
        <v>19</v>
      </c>
      <c r="B1414">
        <v>7</v>
      </c>
      <c r="E1414">
        <v>35888</v>
      </c>
      <c r="F1414">
        <v>412224</v>
      </c>
      <c r="I1414">
        <v>21984</v>
      </c>
      <c r="J1414">
        <v>460768</v>
      </c>
      <c r="M1414">
        <v>30096</v>
      </c>
      <c r="N1414">
        <v>411472</v>
      </c>
      <c r="Q1414">
        <v>34080</v>
      </c>
      <c r="R1414">
        <v>335792</v>
      </c>
      <c r="U1414">
        <v>31104</v>
      </c>
      <c r="V1414">
        <v>339776</v>
      </c>
      <c r="Y1414">
        <v>52576</v>
      </c>
      <c r="Z1414">
        <v>329648</v>
      </c>
      <c r="AC1414">
        <v>37840</v>
      </c>
      <c r="AD1414">
        <v>109744</v>
      </c>
      <c r="AG1414">
        <v>30352</v>
      </c>
      <c r="AH1414">
        <v>102304</v>
      </c>
      <c r="AK1414" s="151">
        <v>7616</v>
      </c>
      <c r="AL1414" s="151">
        <v>24528</v>
      </c>
      <c r="AM1414" s="151"/>
      <c r="AN1414" s="151"/>
      <c r="AO1414" s="212">
        <v>3680</v>
      </c>
      <c r="AP1414" s="212">
        <v>13136</v>
      </c>
      <c r="AQ1414" s="212"/>
      <c r="AR1414" s="212"/>
      <c r="AS1414" s="227">
        <v>128</v>
      </c>
      <c r="AT1414" s="227">
        <v>3488</v>
      </c>
      <c r="AU1414" s="227"/>
      <c r="AV1414" s="227"/>
      <c r="AW1414" s="227">
        <v>816</v>
      </c>
      <c r="AX1414" s="227">
        <v>5824</v>
      </c>
      <c r="AY1414">
        <f>A1414+1999</f>
        <v>2018</v>
      </c>
      <c r="AZ1414" t="str">
        <f>VLOOKUP(B1414,$BF$2:$BJ$75,4)</f>
        <v>Non-pine Units</v>
      </c>
      <c r="BA1414" t="str">
        <f>VLOOKUP(B1414,$BF$2:$BK$75,2)</f>
        <v>Cranberry</v>
      </c>
      <c r="BB1414" t="str">
        <f>VLOOKUP(B1414,$BF$2:$BK$75,3)</f>
        <v>Cranberry TSA</v>
      </c>
      <c r="BC1414">
        <f>IF(B1414&lt;40,B1414,IF(VLOOKUP(B1414,$BF$2:$BO$75,10,FALSE)="I",40,41))</f>
        <v>7</v>
      </c>
    </row>
    <row r="1415" spans="1:55" ht="15" x14ac:dyDescent="0.25">
      <c r="A1415">
        <v>19</v>
      </c>
      <c r="B1415">
        <v>8</v>
      </c>
      <c r="E1415">
        <v>607616</v>
      </c>
      <c r="F1415">
        <v>24904304</v>
      </c>
      <c r="I1415">
        <v>88416</v>
      </c>
      <c r="J1415">
        <v>23213472</v>
      </c>
      <c r="M1415">
        <v>247600</v>
      </c>
      <c r="N1415">
        <v>22009072</v>
      </c>
      <c r="Q1415">
        <v>400720</v>
      </c>
      <c r="R1415">
        <v>20683504</v>
      </c>
      <c r="U1415">
        <v>631792</v>
      </c>
      <c r="V1415">
        <v>18536640</v>
      </c>
      <c r="Y1415">
        <v>764848</v>
      </c>
      <c r="Z1415">
        <v>16126192</v>
      </c>
      <c r="AC1415">
        <v>749408</v>
      </c>
      <c r="AD1415">
        <v>8236432</v>
      </c>
      <c r="AG1415">
        <v>389792</v>
      </c>
      <c r="AH1415">
        <v>5540416</v>
      </c>
      <c r="AK1415" s="151">
        <v>199216</v>
      </c>
      <c r="AL1415" s="151">
        <v>4331600</v>
      </c>
      <c r="AM1415" s="151"/>
      <c r="AN1415" s="151"/>
      <c r="AO1415" s="212">
        <v>71472</v>
      </c>
      <c r="AP1415" s="212">
        <v>3997664</v>
      </c>
      <c r="AQ1415" s="212"/>
      <c r="AR1415" s="212"/>
      <c r="AS1415" s="227">
        <v>45744</v>
      </c>
      <c r="AT1415" s="227">
        <v>3871568</v>
      </c>
      <c r="AU1415" s="227"/>
      <c r="AV1415" s="227"/>
      <c r="AW1415" s="227">
        <v>33536</v>
      </c>
      <c r="AX1415" s="227">
        <v>3877520</v>
      </c>
      <c r="AY1415">
        <f>A1415+1999</f>
        <v>2018</v>
      </c>
      <c r="AZ1415" t="str">
        <f>VLOOKUP(B1415,$BF$2:$BJ$75,4)</f>
        <v>Pine Units</v>
      </c>
      <c r="BA1415" t="str">
        <f>VLOOKUP(B1415,$BF$2:$BK$75,2)</f>
        <v>Cranbrook</v>
      </c>
      <c r="BB1415" t="str">
        <f>VLOOKUP(B1415,$BF$2:$BK$75,3)</f>
        <v>Cranbrook TSA</v>
      </c>
      <c r="BC1415">
        <f>IF(B1415&lt;40,B1415,IF(VLOOKUP(B1415,$BF$2:$BO$75,10,FALSE)="I",40,41))</f>
        <v>8</v>
      </c>
    </row>
    <row r="1416" spans="1:55" ht="15" x14ac:dyDescent="0.25">
      <c r="A1416">
        <v>19</v>
      </c>
      <c r="B1416">
        <v>9</v>
      </c>
      <c r="E1416">
        <v>316256</v>
      </c>
      <c r="F1416">
        <v>9083696</v>
      </c>
      <c r="I1416">
        <v>104288</v>
      </c>
      <c r="J1416">
        <v>25659440</v>
      </c>
      <c r="M1416">
        <v>240560</v>
      </c>
      <c r="N1416">
        <v>24706480</v>
      </c>
      <c r="Q1416">
        <v>116128</v>
      </c>
      <c r="R1416">
        <v>24171408</v>
      </c>
      <c r="U1416">
        <v>242768</v>
      </c>
      <c r="V1416">
        <v>22540624</v>
      </c>
      <c r="Y1416">
        <v>167936</v>
      </c>
      <c r="Z1416">
        <v>21986800</v>
      </c>
      <c r="AC1416">
        <v>142912</v>
      </c>
      <c r="AD1416">
        <v>20692672</v>
      </c>
      <c r="AG1416">
        <v>295424</v>
      </c>
      <c r="AH1416">
        <v>17077280</v>
      </c>
      <c r="AK1416" s="151">
        <v>192880</v>
      </c>
      <c r="AL1416" s="151">
        <v>14412576</v>
      </c>
      <c r="AM1416" s="151"/>
      <c r="AN1416" s="151"/>
      <c r="AO1416" s="212">
        <v>164416</v>
      </c>
      <c r="AP1416" s="212">
        <v>13791152</v>
      </c>
      <c r="AQ1416" s="212"/>
      <c r="AR1416" s="212"/>
      <c r="AS1416" s="227">
        <v>83648</v>
      </c>
      <c r="AT1416" s="227">
        <v>13316608</v>
      </c>
      <c r="AU1416" s="227"/>
      <c r="AV1416" s="227"/>
      <c r="AW1416" s="227">
        <v>72976</v>
      </c>
      <c r="AX1416" s="227">
        <v>13366224</v>
      </c>
      <c r="AY1416">
        <f>A1416+1999</f>
        <v>2018</v>
      </c>
      <c r="AZ1416" t="str">
        <f>VLOOKUP(B1416,$BF$2:$BJ$75,4)</f>
        <v>Pine Units</v>
      </c>
      <c r="BA1416" t="str">
        <f>VLOOKUP(B1416,$BF$2:$BK$75,2)</f>
        <v>DawsonCreek</v>
      </c>
      <c r="BB1416" t="str">
        <f>VLOOKUP(B1416,$BF$2:$BK$75,3)</f>
        <v>Dawson Creek TSA</v>
      </c>
      <c r="BC1416">
        <f>IF(B1416&lt;40,B1416,IF(VLOOKUP(B1416,$BF$2:$BO$75,10,FALSE)="I",40,41))</f>
        <v>9</v>
      </c>
    </row>
    <row r="1417" spans="1:55" ht="15" x14ac:dyDescent="0.25">
      <c r="A1417">
        <v>19</v>
      </c>
      <c r="B1417">
        <v>10</v>
      </c>
      <c r="E1417">
        <v>0</v>
      </c>
      <c r="F1417">
        <v>0</v>
      </c>
      <c r="I1417">
        <v>0</v>
      </c>
      <c r="J1417">
        <v>0</v>
      </c>
      <c r="M1417">
        <v>0</v>
      </c>
      <c r="N1417">
        <v>0</v>
      </c>
      <c r="Q1417">
        <v>0</v>
      </c>
      <c r="R1417">
        <v>0</v>
      </c>
      <c r="U1417">
        <v>0</v>
      </c>
      <c r="V1417">
        <v>0</v>
      </c>
      <c r="Y1417">
        <v>272</v>
      </c>
      <c r="Z1417">
        <v>8576</v>
      </c>
      <c r="AC1417">
        <v>6656</v>
      </c>
      <c r="AD1417">
        <v>70480</v>
      </c>
      <c r="AG1417">
        <v>134032</v>
      </c>
      <c r="AH1417">
        <v>927104</v>
      </c>
      <c r="AK1417" s="151">
        <v>915728</v>
      </c>
      <c r="AL1417" s="151">
        <v>3208544</v>
      </c>
      <c r="AM1417" s="151"/>
      <c r="AN1417" s="151"/>
      <c r="AO1417" s="212">
        <v>708832</v>
      </c>
      <c r="AP1417" s="212">
        <v>2627568</v>
      </c>
      <c r="AQ1417" s="212"/>
      <c r="AR1417" s="212"/>
      <c r="AS1417" s="227">
        <v>456032</v>
      </c>
      <c r="AT1417" s="227">
        <v>1822224</v>
      </c>
      <c r="AU1417" s="227"/>
      <c r="AV1417" s="227"/>
      <c r="AW1417" s="227">
        <v>140688</v>
      </c>
      <c r="AX1417" s="227">
        <v>598304</v>
      </c>
      <c r="AY1417">
        <f>A1417+1999</f>
        <v>2018</v>
      </c>
      <c r="AZ1417" t="str">
        <f>VLOOKUP(B1417,$BF$2:$BJ$75,4)</f>
        <v>Non-pine Units</v>
      </c>
      <c r="BA1417" t="str">
        <f>VLOOKUP(B1417,$BF$2:$BK$75,2)</f>
        <v>FortNelson</v>
      </c>
      <c r="BB1417" t="str">
        <f>VLOOKUP(B1417,$BF$2:$BK$75,3)</f>
        <v>Fort Nelson TSA</v>
      </c>
      <c r="BC1417">
        <f>IF(B1417&lt;40,B1417,IF(VLOOKUP(B1417,$BF$2:$BO$75,10,FALSE)="I",40,41))</f>
        <v>10</v>
      </c>
    </row>
    <row r="1418" spans="1:55" ht="15" x14ac:dyDescent="0.25">
      <c r="A1418">
        <v>19</v>
      </c>
      <c r="B1418">
        <v>11</v>
      </c>
      <c r="E1418">
        <v>9520</v>
      </c>
      <c r="F1418">
        <v>200448</v>
      </c>
      <c r="I1418">
        <v>5248</v>
      </c>
      <c r="J1418">
        <v>491424</v>
      </c>
      <c r="M1418">
        <v>2928</v>
      </c>
      <c r="N1418">
        <v>468368</v>
      </c>
      <c r="Q1418">
        <v>5072</v>
      </c>
      <c r="R1418">
        <v>470096</v>
      </c>
      <c r="U1418">
        <v>9216</v>
      </c>
      <c r="V1418">
        <v>444848</v>
      </c>
      <c r="Y1418">
        <v>8704</v>
      </c>
      <c r="Z1418">
        <v>428768</v>
      </c>
      <c r="AC1418">
        <v>9312</v>
      </c>
      <c r="AD1418">
        <v>320848</v>
      </c>
      <c r="AG1418">
        <v>4336</v>
      </c>
      <c r="AH1418">
        <v>254960</v>
      </c>
      <c r="AK1418" s="151">
        <v>32</v>
      </c>
      <c r="AL1418" s="151">
        <v>223888</v>
      </c>
      <c r="AM1418" s="151"/>
      <c r="AN1418" s="151"/>
      <c r="AO1418" s="212">
        <v>2288</v>
      </c>
      <c r="AP1418" s="212">
        <v>218960</v>
      </c>
      <c r="AQ1418" s="212"/>
      <c r="AR1418" s="212"/>
      <c r="AS1418" s="227">
        <v>96</v>
      </c>
      <c r="AT1418" s="227">
        <v>214928</v>
      </c>
      <c r="AU1418" s="227"/>
      <c r="AV1418" s="227"/>
      <c r="AW1418" s="227">
        <v>224</v>
      </c>
      <c r="AX1418" s="227">
        <v>217472</v>
      </c>
      <c r="AY1418">
        <f>A1418+1999</f>
        <v>2018</v>
      </c>
      <c r="AZ1418" t="str">
        <f>VLOOKUP(B1418,$BF$2:$BJ$75,4)</f>
        <v>Non-pine Units</v>
      </c>
      <c r="BA1418" t="str">
        <f>VLOOKUP(B1418,$BF$2:$BK$75,2)</f>
        <v>Fraser</v>
      </c>
      <c r="BB1418" t="str">
        <f>VLOOKUP(B1418,$BF$2:$BK$75,3)</f>
        <v>Fraser TSA</v>
      </c>
      <c r="BC1418">
        <f>IF(B1418&lt;40,B1418,IF(VLOOKUP(B1418,$BF$2:$BO$75,10,FALSE)="I",40,41))</f>
        <v>11</v>
      </c>
    </row>
    <row r="1419" spans="1:55" ht="15" x14ac:dyDescent="0.25">
      <c r="A1419">
        <v>19</v>
      </c>
      <c r="B1419">
        <v>12</v>
      </c>
      <c r="E1419">
        <v>1561696</v>
      </c>
      <c r="F1419">
        <v>98566896</v>
      </c>
      <c r="I1419">
        <v>64672</v>
      </c>
      <c r="J1419">
        <v>97812128</v>
      </c>
      <c r="M1419">
        <v>221440</v>
      </c>
      <c r="N1419">
        <v>91355952</v>
      </c>
      <c r="Q1419">
        <v>242864</v>
      </c>
      <c r="R1419">
        <v>90381824</v>
      </c>
      <c r="U1419">
        <v>572272</v>
      </c>
      <c r="V1419">
        <v>81271360</v>
      </c>
      <c r="Y1419">
        <v>328880</v>
      </c>
      <c r="Z1419">
        <v>81047568</v>
      </c>
      <c r="AC1419">
        <v>144464</v>
      </c>
      <c r="AD1419">
        <v>79909120</v>
      </c>
      <c r="AG1419">
        <v>137888</v>
      </c>
      <c r="AH1419">
        <v>78852784</v>
      </c>
      <c r="AK1419" s="151">
        <v>210112</v>
      </c>
      <c r="AL1419" s="151">
        <v>76095040</v>
      </c>
      <c r="AM1419" s="151"/>
      <c r="AN1419" s="151"/>
      <c r="AO1419" s="212">
        <v>113360</v>
      </c>
      <c r="AP1419" s="212">
        <v>73944336</v>
      </c>
      <c r="AQ1419" s="212"/>
      <c r="AR1419" s="212"/>
      <c r="AS1419" s="227">
        <v>224208</v>
      </c>
      <c r="AT1419" s="227">
        <v>74541648</v>
      </c>
      <c r="AU1419" s="227"/>
      <c r="AV1419" s="227"/>
      <c r="AW1419" s="227">
        <v>101616</v>
      </c>
      <c r="AX1419" s="227">
        <v>73831152</v>
      </c>
      <c r="AY1419">
        <f>A1419+1999</f>
        <v>2018</v>
      </c>
      <c r="AZ1419" t="str">
        <f>VLOOKUP(B1419,$BF$2:$BJ$75,4)</f>
        <v>Pine Units</v>
      </c>
      <c r="BA1419" t="str">
        <f>VLOOKUP(B1419,$BF$2:$BK$75,2)</f>
        <v>FtStJames</v>
      </c>
      <c r="BB1419" t="str">
        <f>VLOOKUP(B1419,$BF$2:$BK$75,3)</f>
        <v>Ft. St. James Forest District</v>
      </c>
      <c r="BC1419">
        <f>IF(B1419&lt;40,B1419,IF(VLOOKUP(B1419,$BF$2:$BO$75,10,FALSE)="I",40,41))</f>
        <v>12</v>
      </c>
    </row>
    <row r="1420" spans="1:55" ht="15" x14ac:dyDescent="0.25">
      <c r="A1420">
        <v>19</v>
      </c>
      <c r="B1420">
        <v>13</v>
      </c>
      <c r="E1420">
        <v>125072</v>
      </c>
      <c r="F1420">
        <v>2450720</v>
      </c>
      <c r="I1420">
        <v>182384</v>
      </c>
      <c r="J1420">
        <v>14371664</v>
      </c>
      <c r="M1420">
        <v>359216</v>
      </c>
      <c r="N1420">
        <v>14148880</v>
      </c>
      <c r="Q1420">
        <v>552304</v>
      </c>
      <c r="R1420">
        <v>19581936</v>
      </c>
      <c r="U1420">
        <v>927984</v>
      </c>
      <c r="V1420">
        <v>23940576</v>
      </c>
      <c r="Y1420">
        <v>632128</v>
      </c>
      <c r="Z1420">
        <v>27005280</v>
      </c>
      <c r="AC1420">
        <v>250176</v>
      </c>
      <c r="AD1420">
        <v>15437088</v>
      </c>
      <c r="AG1420">
        <v>418928</v>
      </c>
      <c r="AH1420">
        <v>18274752</v>
      </c>
      <c r="AK1420" s="151">
        <v>443104</v>
      </c>
      <c r="AL1420" s="151">
        <v>17785152</v>
      </c>
      <c r="AM1420" s="151"/>
      <c r="AN1420" s="151"/>
      <c r="AO1420" s="212">
        <v>544384</v>
      </c>
      <c r="AP1420" s="212">
        <v>19448192</v>
      </c>
      <c r="AQ1420" s="212"/>
      <c r="AR1420" s="212"/>
      <c r="AS1420" s="227">
        <v>590592</v>
      </c>
      <c r="AT1420" s="227">
        <v>17899872</v>
      </c>
      <c r="AU1420" s="227"/>
      <c r="AV1420" s="227"/>
      <c r="AW1420" s="227">
        <v>128672</v>
      </c>
      <c r="AX1420" s="227">
        <v>15977536</v>
      </c>
      <c r="AY1420">
        <f>A1420+1999</f>
        <v>2018</v>
      </c>
      <c r="AZ1420" t="str">
        <f>VLOOKUP(B1420,$BF$2:$BJ$75,4)</f>
        <v>Non-pine Units</v>
      </c>
      <c r="BA1420" t="str">
        <f>VLOOKUP(B1420,$BF$2:$BK$75,2)</f>
        <v>FtStJohn</v>
      </c>
      <c r="BB1420" t="str">
        <f>VLOOKUP(B1420,$BF$2:$BK$75,3)</f>
        <v>Ft. St. John TSA</v>
      </c>
      <c r="BC1420">
        <f>IF(B1420&lt;40,B1420,IF(VLOOKUP(B1420,$BF$2:$BO$75,10,FALSE)="I",40,41))</f>
        <v>13</v>
      </c>
    </row>
    <row r="1421" spans="1:55" ht="15" x14ac:dyDescent="0.25">
      <c r="A1421">
        <v>19</v>
      </c>
      <c r="B1421">
        <v>14</v>
      </c>
      <c r="E1421">
        <v>87376</v>
      </c>
      <c r="F1421">
        <v>4153632</v>
      </c>
      <c r="I1421">
        <v>10576</v>
      </c>
      <c r="J1421">
        <v>4100544</v>
      </c>
      <c r="M1421">
        <v>27808</v>
      </c>
      <c r="N1421">
        <v>3779680</v>
      </c>
      <c r="Q1421">
        <v>54192</v>
      </c>
      <c r="R1421">
        <v>3466400</v>
      </c>
      <c r="U1421">
        <v>61856</v>
      </c>
      <c r="V1421">
        <v>3205568</v>
      </c>
      <c r="Y1421">
        <v>115472</v>
      </c>
      <c r="Z1421">
        <v>3020336</v>
      </c>
      <c r="AC1421">
        <v>107328</v>
      </c>
      <c r="AD1421">
        <v>1715920</v>
      </c>
      <c r="AG1421">
        <v>58320</v>
      </c>
      <c r="AH1421">
        <v>1308432</v>
      </c>
      <c r="AK1421" s="151">
        <v>30000</v>
      </c>
      <c r="AL1421" s="151">
        <v>1199856</v>
      </c>
      <c r="AM1421" s="151"/>
      <c r="AN1421" s="151"/>
      <c r="AO1421" s="212">
        <v>19248</v>
      </c>
      <c r="AP1421" s="212">
        <v>1182496</v>
      </c>
      <c r="AQ1421" s="212"/>
      <c r="AR1421" s="212"/>
      <c r="AS1421" s="227">
        <v>20096</v>
      </c>
      <c r="AT1421" s="227">
        <v>1152368</v>
      </c>
      <c r="AU1421" s="227"/>
      <c r="AV1421" s="227"/>
      <c r="AW1421" s="227">
        <v>21584</v>
      </c>
      <c r="AX1421" s="227">
        <v>1163248</v>
      </c>
      <c r="AY1421">
        <f>A1421+1999</f>
        <v>2018</v>
      </c>
      <c r="AZ1421" t="str">
        <f>VLOOKUP(B1421,$BF$2:$BJ$75,4)</f>
        <v>Pine Units</v>
      </c>
      <c r="BA1421" t="str">
        <f>VLOOKUP(B1421,$BF$2:$BK$75,2)</f>
        <v>Golden</v>
      </c>
      <c r="BB1421" t="str">
        <f>VLOOKUP(B1421,$BF$2:$BK$75,3)</f>
        <v>Golden TSA</v>
      </c>
      <c r="BC1421">
        <f>IF(B1421&lt;40,B1421,IF(VLOOKUP(B1421,$BF$2:$BO$75,10,FALSE)="I",40,41))</f>
        <v>14</v>
      </c>
    </row>
    <row r="1422" spans="1:55" ht="15" x14ac:dyDescent="0.25">
      <c r="A1422">
        <v>19</v>
      </c>
      <c r="B1422">
        <v>15</v>
      </c>
      <c r="E1422">
        <v>221152</v>
      </c>
      <c r="F1422">
        <v>9255808</v>
      </c>
      <c r="I1422">
        <v>27568</v>
      </c>
      <c r="J1422">
        <v>8755984</v>
      </c>
      <c r="M1422">
        <v>56432</v>
      </c>
      <c r="N1422">
        <v>8031552</v>
      </c>
      <c r="Q1422">
        <v>76304</v>
      </c>
      <c r="R1422">
        <v>7469248</v>
      </c>
      <c r="U1422">
        <v>135008</v>
      </c>
      <c r="V1422">
        <v>6984272</v>
      </c>
      <c r="Y1422">
        <v>181904</v>
      </c>
      <c r="Z1422">
        <v>6183424</v>
      </c>
      <c r="AC1422">
        <v>283552</v>
      </c>
      <c r="AD1422">
        <v>4342144</v>
      </c>
      <c r="AG1422">
        <v>176544</v>
      </c>
      <c r="AH1422">
        <v>2947968</v>
      </c>
      <c r="AK1422" s="151">
        <v>143808</v>
      </c>
      <c r="AL1422" s="151">
        <v>2559296</v>
      </c>
      <c r="AM1422" s="151"/>
      <c r="AN1422" s="151"/>
      <c r="AO1422" s="212">
        <v>65952</v>
      </c>
      <c r="AP1422" s="212">
        <v>2203376</v>
      </c>
      <c r="AQ1422" s="212"/>
      <c r="AR1422" s="212"/>
      <c r="AS1422" s="227">
        <v>33424</v>
      </c>
      <c r="AT1422" s="227">
        <v>2136416</v>
      </c>
      <c r="AU1422" s="227"/>
      <c r="AV1422" s="227"/>
      <c r="AW1422" s="227">
        <v>24432</v>
      </c>
      <c r="AX1422" s="227">
        <v>2103888</v>
      </c>
      <c r="AY1422">
        <f>A1422+1999</f>
        <v>2018</v>
      </c>
      <c r="AZ1422" t="str">
        <f>VLOOKUP(B1422,$BF$2:$BJ$75,4)</f>
        <v>Pine Units</v>
      </c>
      <c r="BA1422" t="str">
        <f>VLOOKUP(B1422,$BF$2:$BK$75,2)</f>
        <v>Invermere</v>
      </c>
      <c r="BB1422" t="str">
        <f>VLOOKUP(B1422,$BF$2:$BK$75,3)</f>
        <v>Invermere TSA</v>
      </c>
      <c r="BC1422">
        <f>IF(B1422&lt;40,B1422,IF(VLOOKUP(B1422,$BF$2:$BO$75,10,FALSE)="I",40,41))</f>
        <v>15</v>
      </c>
    </row>
    <row r="1423" spans="1:55" ht="15" x14ac:dyDescent="0.25">
      <c r="A1423">
        <v>19</v>
      </c>
      <c r="B1423">
        <v>16</v>
      </c>
      <c r="E1423">
        <v>272</v>
      </c>
      <c r="F1423">
        <v>22384</v>
      </c>
      <c r="I1423">
        <v>21408</v>
      </c>
      <c r="J1423">
        <v>153424</v>
      </c>
      <c r="M1423">
        <v>27520</v>
      </c>
      <c r="N1423">
        <v>208032</v>
      </c>
      <c r="Q1423">
        <v>27776</v>
      </c>
      <c r="R1423">
        <v>135712</v>
      </c>
      <c r="U1423">
        <v>13776</v>
      </c>
      <c r="V1423">
        <v>245456</v>
      </c>
      <c r="Y1423">
        <v>17664</v>
      </c>
      <c r="Z1423">
        <v>222032</v>
      </c>
      <c r="AC1423">
        <v>14112</v>
      </c>
      <c r="AD1423">
        <v>138464</v>
      </c>
      <c r="AG1423">
        <v>11472</v>
      </c>
      <c r="AH1423">
        <v>149424</v>
      </c>
      <c r="AK1423" s="151">
        <v>5680</v>
      </c>
      <c r="AL1423" s="151">
        <v>88464</v>
      </c>
      <c r="AM1423" s="151"/>
      <c r="AN1423" s="151"/>
      <c r="AO1423" s="212">
        <v>6512</v>
      </c>
      <c r="AP1423" s="212">
        <v>71744</v>
      </c>
      <c r="AQ1423" s="212"/>
      <c r="AR1423" s="212"/>
      <c r="AS1423" s="227">
        <v>1952</v>
      </c>
      <c r="AT1423" s="227">
        <v>58400</v>
      </c>
      <c r="AU1423" s="227"/>
      <c r="AV1423" s="227"/>
      <c r="AW1423" s="227">
        <v>0</v>
      </c>
      <c r="AX1423" s="227">
        <v>56272</v>
      </c>
      <c r="AY1423">
        <f>A1423+1999</f>
        <v>2018</v>
      </c>
      <c r="AZ1423" t="str">
        <f>VLOOKUP(B1423,$BF$2:$BJ$75,4)</f>
        <v>Non-pine Units</v>
      </c>
      <c r="BA1423" t="str">
        <f>VLOOKUP(B1423,$BF$2:$BK$75,2)</f>
        <v>Kalum</v>
      </c>
      <c r="BB1423" t="str">
        <f>VLOOKUP(B1423,$BF$2:$BK$75,3)</f>
        <v>Kalum TSA</v>
      </c>
      <c r="BC1423">
        <f>IF(B1423&lt;40,B1423,IF(VLOOKUP(B1423,$BF$2:$BO$75,10,FALSE)="I",40,41))</f>
        <v>16</v>
      </c>
    </row>
    <row r="1424" spans="1:55" ht="15" x14ac:dyDescent="0.25">
      <c r="A1424">
        <v>19</v>
      </c>
      <c r="B1424">
        <v>17</v>
      </c>
      <c r="E1424">
        <v>910960</v>
      </c>
      <c r="F1424">
        <v>50814672</v>
      </c>
      <c r="I1424">
        <v>89808</v>
      </c>
      <c r="J1424">
        <v>46616576</v>
      </c>
      <c r="M1424">
        <v>111392</v>
      </c>
      <c r="N1424">
        <v>45376224</v>
      </c>
      <c r="Q1424">
        <v>158448</v>
      </c>
      <c r="R1424">
        <v>43393344</v>
      </c>
      <c r="U1424">
        <v>329072</v>
      </c>
      <c r="V1424">
        <v>40081024</v>
      </c>
      <c r="Y1424">
        <v>535584</v>
      </c>
      <c r="Z1424">
        <v>36939152</v>
      </c>
      <c r="AC1424">
        <v>323136</v>
      </c>
      <c r="AD1424">
        <v>30517536</v>
      </c>
      <c r="AG1424">
        <v>92656</v>
      </c>
      <c r="AH1424">
        <v>29217344</v>
      </c>
      <c r="AK1424" s="151">
        <v>25920</v>
      </c>
      <c r="AL1424" s="151">
        <v>29022176</v>
      </c>
      <c r="AM1424" s="151"/>
      <c r="AN1424" s="151"/>
      <c r="AO1424" s="212">
        <v>14416</v>
      </c>
      <c r="AP1424" s="212">
        <v>28889616</v>
      </c>
      <c r="AQ1424" s="212"/>
      <c r="AR1424" s="212"/>
      <c r="AS1424" s="227">
        <v>13952</v>
      </c>
      <c r="AT1424" s="227">
        <v>28917264</v>
      </c>
      <c r="AU1424" s="227"/>
      <c r="AV1424" s="227"/>
      <c r="AW1424" s="227">
        <v>9552</v>
      </c>
      <c r="AX1424" s="227">
        <v>28943936</v>
      </c>
      <c r="AY1424">
        <f>A1424+1999</f>
        <v>2018</v>
      </c>
      <c r="AZ1424" t="str">
        <f>VLOOKUP(B1424,$BF$2:$BJ$75,4)</f>
        <v>Pine Units</v>
      </c>
      <c r="BA1424" t="str">
        <f>VLOOKUP(B1424,$BF$2:$BK$75,2)</f>
        <v>Kamloops</v>
      </c>
      <c r="BB1424" t="str">
        <f>VLOOKUP(B1424,$BF$2:$BK$75,3)</f>
        <v>Kamloops TSA</v>
      </c>
      <c r="BC1424">
        <f>IF(B1424&lt;40,B1424,IF(VLOOKUP(B1424,$BF$2:$BO$75,10,FALSE)="I",40,41))</f>
        <v>17</v>
      </c>
    </row>
    <row r="1425" spans="1:55" ht="15" x14ac:dyDescent="0.25">
      <c r="A1425">
        <v>19</v>
      </c>
      <c r="B1425">
        <v>18</v>
      </c>
      <c r="E1425">
        <v>0</v>
      </c>
      <c r="F1425">
        <v>0</v>
      </c>
      <c r="I1425">
        <v>0</v>
      </c>
      <c r="J1425">
        <v>0</v>
      </c>
      <c r="M1425">
        <v>0</v>
      </c>
      <c r="N1425">
        <v>0</v>
      </c>
      <c r="Q1425">
        <v>16</v>
      </c>
      <c r="R1425">
        <v>16</v>
      </c>
      <c r="U1425">
        <v>0</v>
      </c>
      <c r="V1425">
        <v>32</v>
      </c>
      <c r="Y1425">
        <v>0</v>
      </c>
      <c r="Z1425">
        <v>0</v>
      </c>
      <c r="AC1425">
        <v>0</v>
      </c>
      <c r="AD1425">
        <v>0</v>
      </c>
      <c r="AG1425">
        <v>16</v>
      </c>
      <c r="AH1425">
        <v>16</v>
      </c>
      <c r="AK1425" s="151">
        <v>0</v>
      </c>
      <c r="AL1425" s="151">
        <v>128</v>
      </c>
      <c r="AM1425" s="151"/>
      <c r="AN1425" s="151"/>
      <c r="AO1425" s="212">
        <v>0</v>
      </c>
      <c r="AP1425" s="212">
        <v>0</v>
      </c>
      <c r="AQ1425" s="212"/>
      <c r="AR1425" s="212"/>
      <c r="AS1425" s="227">
        <v>0</v>
      </c>
      <c r="AT1425" s="227">
        <v>0</v>
      </c>
      <c r="AU1425" s="227"/>
      <c r="AV1425" s="227"/>
      <c r="AW1425" s="227">
        <v>0</v>
      </c>
      <c r="AX1425" s="227">
        <v>0</v>
      </c>
      <c r="AY1425">
        <f>A1425+1999</f>
        <v>2018</v>
      </c>
      <c r="AZ1425" t="str">
        <f>VLOOKUP(B1425,$BF$2:$BJ$75,4)</f>
        <v>Non-pine Units</v>
      </c>
      <c r="BA1425" t="str">
        <f>VLOOKUP(B1425,$BF$2:$BK$75,2)</f>
        <v>Kingcome</v>
      </c>
      <c r="BB1425" t="str">
        <f>VLOOKUP(B1425,$BF$2:$BK$75,3)</f>
        <v>Kingcome TSA</v>
      </c>
      <c r="BC1425">
        <f>IF(B1425&lt;40,B1425,IF(VLOOKUP(B1425,$BF$2:$BO$75,10,FALSE)="I",40,41))</f>
        <v>18</v>
      </c>
    </row>
    <row r="1426" spans="1:55" ht="15" x14ac:dyDescent="0.25">
      <c r="A1426">
        <v>19</v>
      </c>
      <c r="B1426">
        <v>19</v>
      </c>
      <c r="E1426">
        <v>161008</v>
      </c>
      <c r="F1426">
        <v>1806912</v>
      </c>
      <c r="I1426">
        <v>41504</v>
      </c>
      <c r="J1426">
        <v>2363328</v>
      </c>
      <c r="M1426">
        <v>71040</v>
      </c>
      <c r="N1426">
        <v>2227968</v>
      </c>
      <c r="Q1426">
        <v>91072</v>
      </c>
      <c r="R1426">
        <v>2139568</v>
      </c>
      <c r="U1426">
        <v>97600</v>
      </c>
      <c r="V1426">
        <v>1988432</v>
      </c>
      <c r="Y1426">
        <v>112928</v>
      </c>
      <c r="Z1426">
        <v>1928176</v>
      </c>
      <c r="AC1426">
        <v>121744</v>
      </c>
      <c r="AD1426">
        <v>1368912</v>
      </c>
      <c r="AG1426">
        <v>119312</v>
      </c>
      <c r="AH1426">
        <v>1335504</v>
      </c>
      <c r="AK1426" s="151">
        <v>106608</v>
      </c>
      <c r="AL1426" s="151">
        <v>982432</v>
      </c>
      <c r="AM1426" s="151"/>
      <c r="AN1426" s="151"/>
      <c r="AO1426" s="212">
        <v>65824</v>
      </c>
      <c r="AP1426" s="212">
        <v>611632</v>
      </c>
      <c r="AQ1426" s="212"/>
      <c r="AR1426" s="212"/>
      <c r="AS1426" s="227">
        <v>30816</v>
      </c>
      <c r="AT1426" s="227">
        <v>446608</v>
      </c>
      <c r="AU1426" s="227"/>
      <c r="AV1426" s="227"/>
      <c r="AW1426" s="227">
        <v>11376</v>
      </c>
      <c r="AX1426" s="227">
        <v>383280</v>
      </c>
      <c r="AY1426">
        <f>A1426+1999</f>
        <v>2018</v>
      </c>
      <c r="AZ1426" t="str">
        <f>VLOOKUP(B1426,$BF$2:$BJ$75,4)</f>
        <v>Non-pine Units</v>
      </c>
      <c r="BA1426" t="str">
        <f>VLOOKUP(B1426,$BF$2:$BK$75,2)</f>
        <v>Kispiox</v>
      </c>
      <c r="BB1426" t="str">
        <f>VLOOKUP(B1426,$BF$2:$BK$75,3)</f>
        <v>Kispiox TSA</v>
      </c>
      <c r="BC1426">
        <f>IF(B1426&lt;40,B1426,IF(VLOOKUP(B1426,$BF$2:$BO$75,10,FALSE)="I",40,41))</f>
        <v>19</v>
      </c>
    </row>
    <row r="1427" spans="1:55" ht="15" x14ac:dyDescent="0.25">
      <c r="A1427">
        <v>19</v>
      </c>
      <c r="B1427">
        <v>20</v>
      </c>
      <c r="E1427">
        <v>271872</v>
      </c>
      <c r="F1427">
        <v>10595744</v>
      </c>
      <c r="I1427">
        <v>33408</v>
      </c>
      <c r="J1427">
        <v>10607776</v>
      </c>
      <c r="M1427">
        <v>54448</v>
      </c>
      <c r="N1427">
        <v>9953808</v>
      </c>
      <c r="Q1427">
        <v>92704</v>
      </c>
      <c r="R1427">
        <v>9264352</v>
      </c>
      <c r="U1427">
        <v>190208</v>
      </c>
      <c r="V1427">
        <v>8591520</v>
      </c>
      <c r="Y1427">
        <v>277104</v>
      </c>
      <c r="Z1427">
        <v>7720160</v>
      </c>
      <c r="AC1427">
        <v>199520</v>
      </c>
      <c r="AD1427">
        <v>3785904</v>
      </c>
      <c r="AG1427">
        <v>133152</v>
      </c>
      <c r="AH1427">
        <v>3019392</v>
      </c>
      <c r="AK1427" s="151">
        <v>71888</v>
      </c>
      <c r="AL1427" s="151">
        <v>2667184</v>
      </c>
      <c r="AM1427" s="151"/>
      <c r="AN1427" s="151"/>
      <c r="AO1427" s="212">
        <v>44624</v>
      </c>
      <c r="AP1427" s="212">
        <v>2566512</v>
      </c>
      <c r="AQ1427" s="212"/>
      <c r="AR1427" s="212"/>
      <c r="AS1427" s="227">
        <v>26560</v>
      </c>
      <c r="AT1427" s="227">
        <v>2483088</v>
      </c>
      <c r="AU1427" s="227"/>
      <c r="AV1427" s="227"/>
      <c r="AW1427" s="227">
        <v>18368</v>
      </c>
      <c r="AX1427" s="227">
        <v>2444416</v>
      </c>
      <c r="AY1427">
        <f>A1427+1999</f>
        <v>2018</v>
      </c>
      <c r="AZ1427" t="str">
        <f>VLOOKUP(B1427,$BF$2:$BJ$75,4)</f>
        <v>Pine Units</v>
      </c>
      <c r="BA1427" t="str">
        <f>VLOOKUP(B1427,$BF$2:$BK$75,2)</f>
        <v>KootenayLake</v>
      </c>
      <c r="BB1427" t="str">
        <f>VLOOKUP(B1427,$BF$2:$BK$75,3)</f>
        <v>Kootenay Lake TSA</v>
      </c>
      <c r="BC1427">
        <f>IF(B1427&lt;40,B1427,IF(VLOOKUP(B1427,$BF$2:$BO$75,10,FALSE)="I",40,41))</f>
        <v>20</v>
      </c>
    </row>
    <row r="1428" spans="1:55" ht="15" x14ac:dyDescent="0.25">
      <c r="A1428">
        <v>19</v>
      </c>
      <c r="B1428">
        <v>21</v>
      </c>
      <c r="E1428">
        <v>673168</v>
      </c>
      <c r="F1428">
        <v>63260704</v>
      </c>
      <c r="I1428">
        <v>34160</v>
      </c>
      <c r="J1428">
        <v>60131872</v>
      </c>
      <c r="M1428">
        <v>38832</v>
      </c>
      <c r="N1428">
        <v>58275744</v>
      </c>
      <c r="Q1428">
        <v>48496</v>
      </c>
      <c r="R1428">
        <v>57292304</v>
      </c>
      <c r="U1428">
        <v>76096</v>
      </c>
      <c r="V1428">
        <v>53592480</v>
      </c>
      <c r="Y1428">
        <v>47728</v>
      </c>
      <c r="Z1428">
        <v>54041264</v>
      </c>
      <c r="AC1428">
        <v>13360</v>
      </c>
      <c r="AD1428">
        <v>54490672</v>
      </c>
      <c r="AG1428">
        <v>10160</v>
      </c>
      <c r="AH1428">
        <v>54120864</v>
      </c>
      <c r="AK1428" s="151">
        <v>5616</v>
      </c>
      <c r="AL1428" s="151">
        <v>53961296</v>
      </c>
      <c r="AM1428" s="151"/>
      <c r="AN1428" s="151"/>
      <c r="AO1428" s="212">
        <v>3904</v>
      </c>
      <c r="AP1428" s="212">
        <v>53775920</v>
      </c>
      <c r="AQ1428" s="212"/>
      <c r="AR1428" s="212"/>
      <c r="AS1428" s="227">
        <v>8560</v>
      </c>
      <c r="AT1428" s="227">
        <v>53673248</v>
      </c>
      <c r="AU1428" s="227"/>
      <c r="AV1428" s="227"/>
      <c r="AW1428" s="227">
        <v>5424</v>
      </c>
      <c r="AX1428" s="227">
        <v>53820208</v>
      </c>
      <c r="AY1428">
        <f>A1428+1999</f>
        <v>2018</v>
      </c>
      <c r="AZ1428" t="str">
        <f>VLOOKUP(B1428,$BF$2:$BJ$75,4)</f>
        <v>Pine Units</v>
      </c>
      <c r="BA1428" t="str">
        <f>VLOOKUP(B1428,$BF$2:$BK$75,2)</f>
        <v>Lakes</v>
      </c>
      <c r="BB1428" t="str">
        <f>VLOOKUP(B1428,$BF$2:$BK$75,3)</f>
        <v>Lakes TSA</v>
      </c>
      <c r="BC1428">
        <f>IF(B1428&lt;40,B1428,IF(VLOOKUP(B1428,$BF$2:$BO$75,10,FALSE)="I",40,41))</f>
        <v>21</v>
      </c>
    </row>
    <row r="1429" spans="1:55" ht="15" x14ac:dyDescent="0.25">
      <c r="A1429">
        <v>19</v>
      </c>
      <c r="B1429">
        <v>22</v>
      </c>
      <c r="E1429">
        <v>370512</v>
      </c>
      <c r="F1429">
        <v>12725744</v>
      </c>
      <c r="I1429">
        <v>43904</v>
      </c>
      <c r="J1429">
        <v>15718848</v>
      </c>
      <c r="M1429">
        <v>62048</v>
      </c>
      <c r="N1429">
        <v>15801024</v>
      </c>
      <c r="Q1429">
        <v>65776</v>
      </c>
      <c r="R1429">
        <v>15399696</v>
      </c>
      <c r="U1429">
        <v>171264</v>
      </c>
      <c r="V1429">
        <v>13718192</v>
      </c>
      <c r="Y1429">
        <v>229248</v>
      </c>
      <c r="Z1429">
        <v>11755568</v>
      </c>
      <c r="AC1429">
        <v>291952</v>
      </c>
      <c r="AD1429">
        <v>7871296</v>
      </c>
      <c r="AG1429">
        <v>110320</v>
      </c>
      <c r="AH1429">
        <v>5730944</v>
      </c>
      <c r="AK1429" s="151">
        <v>50752</v>
      </c>
      <c r="AL1429" s="151">
        <v>5404768</v>
      </c>
      <c r="AM1429" s="151"/>
      <c r="AN1429" s="151"/>
      <c r="AO1429" s="212">
        <v>10736</v>
      </c>
      <c r="AP1429" s="212">
        <v>5272160</v>
      </c>
      <c r="AQ1429" s="212"/>
      <c r="AR1429" s="212"/>
      <c r="AS1429" s="227">
        <v>14432</v>
      </c>
      <c r="AT1429" s="227">
        <v>5252240</v>
      </c>
      <c r="AU1429" s="227"/>
      <c r="AV1429" s="227"/>
      <c r="AW1429" s="227">
        <v>18112</v>
      </c>
      <c r="AX1429" s="227">
        <v>5325904</v>
      </c>
      <c r="AY1429">
        <f>A1429+1999</f>
        <v>2018</v>
      </c>
      <c r="AZ1429" t="str">
        <f>VLOOKUP(B1429,$BF$2:$BJ$75,4)</f>
        <v>Pine Units</v>
      </c>
      <c r="BA1429" t="str">
        <f>VLOOKUP(B1429,$BF$2:$BK$75,2)</f>
        <v>Lillooet</v>
      </c>
      <c r="BB1429" t="str">
        <f>VLOOKUP(B1429,$BF$2:$BK$75,3)</f>
        <v>Lillooet TSA</v>
      </c>
      <c r="BC1429">
        <f>IF(B1429&lt;40,B1429,IF(VLOOKUP(B1429,$BF$2:$BO$75,10,FALSE)="I",40,41))</f>
        <v>22</v>
      </c>
    </row>
    <row r="1430" spans="1:55" ht="15" x14ac:dyDescent="0.25">
      <c r="A1430">
        <v>19</v>
      </c>
      <c r="B1430">
        <v>23</v>
      </c>
      <c r="E1430">
        <v>2329680</v>
      </c>
      <c r="F1430">
        <v>67601456</v>
      </c>
      <c r="I1430">
        <v>281856</v>
      </c>
      <c r="J1430">
        <v>90540272</v>
      </c>
      <c r="M1430">
        <v>549648</v>
      </c>
      <c r="N1430">
        <v>86568416</v>
      </c>
      <c r="Q1430">
        <v>601120</v>
      </c>
      <c r="R1430">
        <v>84603056</v>
      </c>
      <c r="U1430">
        <v>1031888</v>
      </c>
      <c r="V1430">
        <v>77793392</v>
      </c>
      <c r="Y1430">
        <v>332512</v>
      </c>
      <c r="Z1430">
        <v>82962848</v>
      </c>
      <c r="AC1430">
        <v>188928</v>
      </c>
      <c r="AD1430">
        <v>86423968</v>
      </c>
      <c r="AG1430">
        <v>271616</v>
      </c>
      <c r="AH1430">
        <v>78400640</v>
      </c>
      <c r="AK1430" s="151">
        <v>326640</v>
      </c>
      <c r="AL1430" s="151">
        <v>75006992</v>
      </c>
      <c r="AM1430" s="151"/>
      <c r="AN1430" s="151"/>
      <c r="AO1430" s="212">
        <v>256320</v>
      </c>
      <c r="AP1430" s="212">
        <v>72724368</v>
      </c>
      <c r="AQ1430" s="212"/>
      <c r="AR1430" s="212"/>
      <c r="AS1430" s="227">
        <v>422288</v>
      </c>
      <c r="AT1430" s="227">
        <v>73093632</v>
      </c>
      <c r="AU1430" s="227"/>
      <c r="AV1430" s="227"/>
      <c r="AW1430" s="227">
        <v>169584</v>
      </c>
      <c r="AX1430" s="227">
        <v>71827680</v>
      </c>
      <c r="AY1430">
        <f>A1430+1999</f>
        <v>2018</v>
      </c>
      <c r="AZ1430" t="str">
        <f>VLOOKUP(B1430,$BF$2:$BJ$75,4)</f>
        <v>Pine Units</v>
      </c>
      <c r="BA1430" t="str">
        <f>VLOOKUP(B1430,$BF$2:$BK$75,2)</f>
        <v>Mackenzie</v>
      </c>
      <c r="BB1430" t="str">
        <f>VLOOKUP(B1430,$BF$2:$BK$75,3)</f>
        <v>Mackenzie TSA</v>
      </c>
      <c r="BC1430">
        <f>IF(B1430&lt;40,B1430,IF(VLOOKUP(B1430,$BF$2:$BO$75,10,FALSE)="I",40,41))</f>
        <v>23</v>
      </c>
    </row>
    <row r="1431" spans="1:55" ht="15" x14ac:dyDescent="0.25">
      <c r="A1431">
        <v>19</v>
      </c>
      <c r="B1431">
        <v>24</v>
      </c>
      <c r="E1431">
        <v>1167824</v>
      </c>
      <c r="F1431">
        <v>57465456</v>
      </c>
      <c r="I1431">
        <v>124016</v>
      </c>
      <c r="J1431">
        <v>52056736</v>
      </c>
      <c r="M1431">
        <v>139712</v>
      </c>
      <c r="N1431">
        <v>50356400</v>
      </c>
      <c r="Q1431">
        <v>169504</v>
      </c>
      <c r="R1431">
        <v>48667472</v>
      </c>
      <c r="U1431">
        <v>415872</v>
      </c>
      <c r="V1431">
        <v>42595776</v>
      </c>
      <c r="Y1431">
        <v>475312</v>
      </c>
      <c r="Z1431">
        <v>36367488</v>
      </c>
      <c r="AC1431">
        <v>826208</v>
      </c>
      <c r="AD1431">
        <v>26348560</v>
      </c>
      <c r="AG1431">
        <v>182032</v>
      </c>
      <c r="AH1431">
        <v>18798528</v>
      </c>
      <c r="AK1431" s="151">
        <v>40096</v>
      </c>
      <c r="AL1431" s="151">
        <v>17977536</v>
      </c>
      <c r="AM1431" s="151"/>
      <c r="AN1431" s="151"/>
      <c r="AO1431" s="212">
        <v>4048</v>
      </c>
      <c r="AP1431" s="212">
        <v>17883376</v>
      </c>
      <c r="AQ1431" s="212"/>
      <c r="AR1431" s="212"/>
      <c r="AS1431" s="227">
        <v>1968</v>
      </c>
      <c r="AT1431" s="227">
        <v>17821440</v>
      </c>
      <c r="AU1431" s="227"/>
      <c r="AV1431" s="227"/>
      <c r="AW1431" s="227">
        <v>3792</v>
      </c>
      <c r="AX1431" s="227">
        <v>17877744</v>
      </c>
      <c r="AY1431">
        <f>A1431+1999</f>
        <v>2018</v>
      </c>
      <c r="AZ1431" t="str">
        <f>VLOOKUP(B1431,$BF$2:$BJ$75,4)</f>
        <v>Pine Units</v>
      </c>
      <c r="BA1431" t="str">
        <f>VLOOKUP(B1431,$BF$2:$BK$75,2)</f>
        <v>Merritt</v>
      </c>
      <c r="BB1431" t="str">
        <f>VLOOKUP(B1431,$BF$2:$BK$75,3)</f>
        <v>Merritt TSA</v>
      </c>
      <c r="BC1431">
        <f>IF(B1431&lt;40,B1431,IF(VLOOKUP(B1431,$BF$2:$BO$75,10,FALSE)="I",40,41))</f>
        <v>24</v>
      </c>
    </row>
    <row r="1432" spans="1:55" ht="15" x14ac:dyDescent="0.25">
      <c r="A1432">
        <v>19</v>
      </c>
      <c r="B1432">
        <v>25</v>
      </c>
      <c r="E1432">
        <v>0</v>
      </c>
      <c r="F1432">
        <v>0</v>
      </c>
      <c r="I1432">
        <v>576</v>
      </c>
      <c r="J1432">
        <v>43984</v>
      </c>
      <c r="M1432">
        <v>1696</v>
      </c>
      <c r="N1432">
        <v>44608</v>
      </c>
      <c r="Q1432">
        <v>8720</v>
      </c>
      <c r="R1432">
        <v>56384</v>
      </c>
      <c r="U1432">
        <v>9840</v>
      </c>
      <c r="V1432">
        <v>85200</v>
      </c>
      <c r="Y1432">
        <v>6592</v>
      </c>
      <c r="Z1432">
        <v>55552</v>
      </c>
      <c r="AC1432">
        <v>1520</v>
      </c>
      <c r="AD1432">
        <v>25024</v>
      </c>
      <c r="AG1432">
        <v>400</v>
      </c>
      <c r="AH1432">
        <v>30432</v>
      </c>
      <c r="AK1432" s="151">
        <v>112</v>
      </c>
      <c r="AL1432" s="151">
        <v>27568</v>
      </c>
      <c r="AM1432" s="151"/>
      <c r="AN1432" s="151"/>
      <c r="AO1432" s="212">
        <v>0</v>
      </c>
      <c r="AP1432" s="212">
        <v>25216</v>
      </c>
      <c r="AQ1432" s="212"/>
      <c r="AR1432" s="212"/>
      <c r="AS1432" s="227">
        <v>0</v>
      </c>
      <c r="AT1432" s="227">
        <v>27728</v>
      </c>
      <c r="AU1432" s="227"/>
      <c r="AV1432" s="227"/>
      <c r="AW1432" s="227">
        <v>0</v>
      </c>
      <c r="AX1432" s="227">
        <v>23728</v>
      </c>
      <c r="AY1432">
        <f>A1432+1999</f>
        <v>2018</v>
      </c>
      <c r="AZ1432" t="str">
        <f>VLOOKUP(B1432,$BF$2:$BJ$75,4)</f>
        <v>Non-pine Units</v>
      </c>
      <c r="BA1432" t="str">
        <f>VLOOKUP(B1432,$BF$2:$BK$75,2)</f>
        <v>MidCoast</v>
      </c>
      <c r="BB1432" t="str">
        <f>VLOOKUP(B1432,$BF$2:$BK$75,3)</f>
        <v>Mid Coast TSA</v>
      </c>
      <c r="BC1432">
        <f>IF(B1432&lt;40,B1432,IF(VLOOKUP(B1432,$BF$2:$BO$75,10,FALSE)="I",40,41))</f>
        <v>25</v>
      </c>
    </row>
    <row r="1433" spans="1:55" ht="15" x14ac:dyDescent="0.25">
      <c r="A1433">
        <v>19</v>
      </c>
      <c r="B1433">
        <v>26</v>
      </c>
      <c r="E1433">
        <v>856880</v>
      </c>
      <c r="F1433">
        <v>48103216</v>
      </c>
      <c r="I1433">
        <v>29152</v>
      </c>
      <c r="J1433">
        <v>46671344</v>
      </c>
      <c r="M1433">
        <v>77392</v>
      </c>
      <c r="N1433">
        <v>44488784</v>
      </c>
      <c r="Q1433">
        <v>136208</v>
      </c>
      <c r="R1433">
        <v>42017712</v>
      </c>
      <c r="U1433">
        <v>106624</v>
      </c>
      <c r="V1433">
        <v>40002544</v>
      </c>
      <c r="Y1433">
        <v>116720</v>
      </c>
      <c r="Z1433">
        <v>37430288</v>
      </c>
      <c r="AC1433">
        <v>123728</v>
      </c>
      <c r="AD1433">
        <v>36230848</v>
      </c>
      <c r="AG1433">
        <v>134832</v>
      </c>
      <c r="AH1433">
        <v>35401792</v>
      </c>
      <c r="AK1433" s="151">
        <v>120576</v>
      </c>
      <c r="AL1433" s="151">
        <v>33874624</v>
      </c>
      <c r="AM1433" s="151"/>
      <c r="AN1433" s="151"/>
      <c r="AO1433" s="212">
        <v>52592</v>
      </c>
      <c r="AP1433" s="212">
        <v>32540304</v>
      </c>
      <c r="AQ1433" s="212"/>
      <c r="AR1433" s="212"/>
      <c r="AS1433" s="227">
        <v>40928</v>
      </c>
      <c r="AT1433" s="227">
        <v>32382992</v>
      </c>
      <c r="AU1433" s="227"/>
      <c r="AV1433" s="227"/>
      <c r="AW1433" s="227">
        <v>22320</v>
      </c>
      <c r="AX1433" s="227">
        <v>32210512</v>
      </c>
      <c r="AY1433">
        <f>A1433+1999</f>
        <v>2018</v>
      </c>
      <c r="AZ1433" t="str">
        <f>VLOOKUP(B1433,$BF$2:$BJ$75,4)</f>
        <v>Pine Units</v>
      </c>
      <c r="BA1433" t="str">
        <f>VLOOKUP(B1433,$BF$2:$BK$75,2)</f>
        <v>Morice</v>
      </c>
      <c r="BB1433" t="str">
        <f>VLOOKUP(B1433,$BF$2:$BK$75,3)</f>
        <v>Morice TSA</v>
      </c>
      <c r="BC1433">
        <f>IF(B1433&lt;40,B1433,IF(VLOOKUP(B1433,$BF$2:$BO$75,10,FALSE)="I",40,41))</f>
        <v>26</v>
      </c>
    </row>
    <row r="1434" spans="1:55" ht="15" x14ac:dyDescent="0.25">
      <c r="A1434">
        <v>19</v>
      </c>
      <c r="B1434">
        <v>27</v>
      </c>
      <c r="E1434">
        <v>86352</v>
      </c>
      <c r="F1434">
        <v>752384</v>
      </c>
      <c r="I1434">
        <v>37664</v>
      </c>
      <c r="J1434">
        <v>627088</v>
      </c>
      <c r="M1434">
        <v>65328</v>
      </c>
      <c r="N1434">
        <v>576672</v>
      </c>
      <c r="Q1434">
        <v>76448</v>
      </c>
      <c r="R1434">
        <v>495328</v>
      </c>
      <c r="U1434">
        <v>66912</v>
      </c>
      <c r="V1434">
        <v>450400</v>
      </c>
      <c r="Y1434">
        <v>96496</v>
      </c>
      <c r="Z1434">
        <v>456544</v>
      </c>
      <c r="AC1434">
        <v>49888</v>
      </c>
      <c r="AD1434">
        <v>154064</v>
      </c>
      <c r="AG1434">
        <v>38064</v>
      </c>
      <c r="AH1434">
        <v>110416</v>
      </c>
      <c r="AK1434" s="151">
        <v>9696</v>
      </c>
      <c r="AL1434" s="151">
        <v>37104</v>
      </c>
      <c r="AM1434" s="151"/>
      <c r="AN1434" s="151"/>
      <c r="AO1434" s="212">
        <v>7056</v>
      </c>
      <c r="AP1434" s="212">
        <v>27168</v>
      </c>
      <c r="AQ1434" s="212"/>
      <c r="AR1434" s="212"/>
      <c r="AS1434" s="227">
        <v>704</v>
      </c>
      <c r="AT1434" s="227">
        <v>9856</v>
      </c>
      <c r="AU1434" s="227"/>
      <c r="AV1434" s="227"/>
      <c r="AW1434" s="227">
        <v>208</v>
      </c>
      <c r="AX1434" s="227">
        <v>7472</v>
      </c>
      <c r="AY1434">
        <f>A1434+1999</f>
        <v>2018</v>
      </c>
      <c r="AZ1434" t="str">
        <f>VLOOKUP(B1434,$BF$2:$BJ$75,4)</f>
        <v>Non-pine Units</v>
      </c>
      <c r="BA1434" t="str">
        <f>VLOOKUP(B1434,$BF$2:$BK$75,2)</f>
        <v>Nass</v>
      </c>
      <c r="BB1434" t="str">
        <f>VLOOKUP(B1434,$BF$2:$BK$75,3)</f>
        <v>Nass TSA</v>
      </c>
      <c r="BC1434">
        <f>IF(B1434&lt;40,B1434,IF(VLOOKUP(B1434,$BF$2:$BO$75,10,FALSE)="I",40,41))</f>
        <v>27</v>
      </c>
    </row>
    <row r="1435" spans="1:55" ht="15" x14ac:dyDescent="0.25">
      <c r="A1435">
        <v>19</v>
      </c>
      <c r="B1435">
        <v>28</v>
      </c>
      <c r="E1435">
        <v>0</v>
      </c>
      <c r="F1435">
        <v>0</v>
      </c>
      <c r="I1435">
        <v>0</v>
      </c>
      <c r="J1435">
        <v>0</v>
      </c>
      <c r="M1435">
        <v>0</v>
      </c>
      <c r="N1435">
        <v>0</v>
      </c>
      <c r="Q1435">
        <v>0</v>
      </c>
      <c r="R1435">
        <v>0</v>
      </c>
      <c r="U1435">
        <v>0</v>
      </c>
      <c r="V1435">
        <v>0</v>
      </c>
      <c r="Y1435">
        <v>0</v>
      </c>
      <c r="Z1435">
        <v>0</v>
      </c>
      <c r="AC1435">
        <v>0</v>
      </c>
      <c r="AD1435">
        <v>0</v>
      </c>
      <c r="AG1435">
        <v>0</v>
      </c>
      <c r="AH1435">
        <v>0</v>
      </c>
      <c r="AK1435" s="151">
        <v>64</v>
      </c>
      <c r="AL1435" s="151">
        <v>96</v>
      </c>
      <c r="AM1435" s="151"/>
      <c r="AN1435" s="151"/>
      <c r="AO1435" s="212">
        <v>448</v>
      </c>
      <c r="AP1435" s="212">
        <v>512</v>
      </c>
      <c r="AQ1435" s="212"/>
      <c r="AR1435" s="212"/>
      <c r="AS1435" s="227">
        <v>0</v>
      </c>
      <c r="AT1435" s="227">
        <v>0</v>
      </c>
      <c r="AU1435" s="227"/>
      <c r="AV1435" s="227"/>
      <c r="AW1435" s="227">
        <v>0</v>
      </c>
      <c r="AX1435" s="227">
        <v>0</v>
      </c>
      <c r="AY1435">
        <f>A1435+1999</f>
        <v>2018</v>
      </c>
      <c r="AZ1435" t="str">
        <f>VLOOKUP(B1435,$BF$2:$BJ$75,4)</f>
        <v>Non-pine Units</v>
      </c>
      <c r="BA1435" t="str">
        <f>VLOOKUP(B1435,$BF$2:$BK$75,2)</f>
        <v>NorthCoast</v>
      </c>
      <c r="BB1435" t="str">
        <f>VLOOKUP(B1435,$BF$2:$BK$75,3)</f>
        <v>North Coast TSA</v>
      </c>
      <c r="BC1435">
        <f>IF(B1435&lt;40,B1435,IF(VLOOKUP(B1435,$BF$2:$BO$75,10,FALSE)="I",40,41))</f>
        <v>28</v>
      </c>
    </row>
    <row r="1436" spans="1:55" ht="15" x14ac:dyDescent="0.25">
      <c r="A1436">
        <v>19</v>
      </c>
      <c r="B1436">
        <v>29</v>
      </c>
      <c r="E1436">
        <v>1191616</v>
      </c>
      <c r="F1436">
        <v>48058864</v>
      </c>
      <c r="I1436">
        <v>115120</v>
      </c>
      <c r="J1436">
        <v>44320656</v>
      </c>
      <c r="M1436">
        <v>198816</v>
      </c>
      <c r="N1436">
        <v>41980240</v>
      </c>
      <c r="Q1436">
        <v>280448</v>
      </c>
      <c r="R1436">
        <v>39989680</v>
      </c>
      <c r="U1436">
        <v>538464</v>
      </c>
      <c r="V1436">
        <v>34790160</v>
      </c>
      <c r="Y1436">
        <v>649920</v>
      </c>
      <c r="Z1436">
        <v>30887424</v>
      </c>
      <c r="AC1436">
        <v>1101264</v>
      </c>
      <c r="AD1436">
        <v>18474784</v>
      </c>
      <c r="AG1436">
        <v>526048</v>
      </c>
      <c r="AH1436">
        <v>12674400</v>
      </c>
      <c r="AK1436" s="151">
        <v>305056</v>
      </c>
      <c r="AL1436" s="151">
        <v>11460160</v>
      </c>
      <c r="AM1436" s="151"/>
      <c r="AN1436" s="151"/>
      <c r="AO1436" s="212">
        <v>96528</v>
      </c>
      <c r="AP1436" s="212">
        <v>10342128</v>
      </c>
      <c r="AQ1436" s="212"/>
      <c r="AR1436" s="212"/>
      <c r="AS1436" s="227">
        <v>56752</v>
      </c>
      <c r="AT1436" s="227">
        <v>10129168</v>
      </c>
      <c r="AU1436" s="227"/>
      <c r="AV1436" s="227"/>
      <c r="AW1436" s="227">
        <v>39408</v>
      </c>
      <c r="AX1436" s="227">
        <v>10096208</v>
      </c>
      <c r="AY1436">
        <f>A1436+1999</f>
        <v>2018</v>
      </c>
      <c r="AZ1436" t="str">
        <f>VLOOKUP(B1436,$BF$2:$BJ$75,4)</f>
        <v>Pine Units</v>
      </c>
      <c r="BA1436" t="str">
        <f>VLOOKUP(B1436,$BF$2:$BK$75,2)</f>
        <v>Okanagan</v>
      </c>
      <c r="BB1436" t="str">
        <f>VLOOKUP(B1436,$BF$2:$BK$75,3)</f>
        <v>Okanagan TSA</v>
      </c>
      <c r="BC1436">
        <f>IF(B1436&lt;40,B1436,IF(VLOOKUP(B1436,$BF$2:$BO$75,10,FALSE)="I",40,41))</f>
        <v>29</v>
      </c>
    </row>
    <row r="1437" spans="1:55" ht="15" x14ac:dyDescent="0.25">
      <c r="A1437">
        <v>19</v>
      </c>
      <c r="B1437">
        <v>30</v>
      </c>
      <c r="E1437">
        <v>749136</v>
      </c>
      <c r="F1437">
        <v>71606320</v>
      </c>
      <c r="I1437">
        <v>38464</v>
      </c>
      <c r="J1437">
        <v>60189888</v>
      </c>
      <c r="M1437">
        <v>66736</v>
      </c>
      <c r="N1437">
        <v>56255728</v>
      </c>
      <c r="Q1437">
        <v>123744</v>
      </c>
      <c r="R1437">
        <v>54273568</v>
      </c>
      <c r="U1437">
        <v>225584</v>
      </c>
      <c r="V1437">
        <v>49439168</v>
      </c>
      <c r="Y1437">
        <v>186288</v>
      </c>
      <c r="Z1437">
        <v>48859504</v>
      </c>
      <c r="AC1437">
        <v>22400</v>
      </c>
      <c r="AD1437">
        <v>49544480</v>
      </c>
      <c r="AG1437">
        <v>14880</v>
      </c>
      <c r="AH1437">
        <v>49173632</v>
      </c>
      <c r="AK1437" s="151">
        <v>7424</v>
      </c>
      <c r="AL1437" s="151">
        <v>49204336</v>
      </c>
      <c r="AM1437" s="151"/>
      <c r="AN1437" s="151"/>
      <c r="AO1437" s="212">
        <v>5984</v>
      </c>
      <c r="AP1437" s="212">
        <v>49293120</v>
      </c>
      <c r="AQ1437" s="212"/>
      <c r="AR1437" s="212"/>
      <c r="AS1437" s="227">
        <v>11280</v>
      </c>
      <c r="AT1437" s="227">
        <v>49372304</v>
      </c>
      <c r="AU1437" s="227"/>
      <c r="AV1437" s="227"/>
      <c r="AW1437" s="227">
        <v>5344</v>
      </c>
      <c r="AX1437" s="227">
        <v>49297712</v>
      </c>
      <c r="AY1437">
        <f>A1437+1999</f>
        <v>2018</v>
      </c>
      <c r="AZ1437" t="str">
        <f>VLOOKUP(B1437,$BF$2:$BJ$75,4)</f>
        <v>Pine Units</v>
      </c>
      <c r="BA1437" t="str">
        <f>VLOOKUP(B1437,$BF$2:$BK$75,2)</f>
        <v>PrinceGeorge</v>
      </c>
      <c r="BB1437" t="str">
        <f>VLOOKUP(B1437,$BF$2:$BK$75,3)</f>
        <v>Prince George Forest District</v>
      </c>
      <c r="BC1437">
        <f>IF(B1437&lt;40,B1437,IF(VLOOKUP(B1437,$BF$2:$BO$75,10,FALSE)="I",40,41))</f>
        <v>30</v>
      </c>
    </row>
    <row r="1438" spans="1:55" ht="15" x14ac:dyDescent="0.25">
      <c r="A1438">
        <v>19</v>
      </c>
      <c r="B1438">
        <v>31</v>
      </c>
      <c r="E1438">
        <v>0</v>
      </c>
      <c r="F1438">
        <v>0</v>
      </c>
      <c r="I1438">
        <v>0</v>
      </c>
      <c r="J1438">
        <v>0</v>
      </c>
      <c r="M1438">
        <v>0</v>
      </c>
      <c r="N1438">
        <v>0</v>
      </c>
      <c r="Q1438">
        <v>0</v>
      </c>
      <c r="R1438">
        <v>0</v>
      </c>
      <c r="U1438">
        <v>0</v>
      </c>
      <c r="V1438">
        <v>0</v>
      </c>
      <c r="Y1438">
        <v>0</v>
      </c>
      <c r="Z1438">
        <v>0</v>
      </c>
      <c r="AC1438">
        <v>0</v>
      </c>
      <c r="AD1438">
        <v>0</v>
      </c>
      <c r="AG1438">
        <v>0</v>
      </c>
      <c r="AH1438">
        <v>0</v>
      </c>
      <c r="AK1438" s="151">
        <v>0</v>
      </c>
      <c r="AL1438" s="151">
        <v>0</v>
      </c>
      <c r="AM1438" s="151"/>
      <c r="AN1438" s="151"/>
      <c r="AO1438" s="212">
        <v>0</v>
      </c>
      <c r="AP1438" s="212">
        <v>0</v>
      </c>
      <c r="AQ1438" s="212"/>
      <c r="AR1438" s="212"/>
      <c r="AS1438" s="227">
        <v>0</v>
      </c>
      <c r="AT1438" s="227">
        <v>0</v>
      </c>
      <c r="AU1438" s="227"/>
      <c r="AV1438" s="227"/>
      <c r="AW1438" s="227">
        <v>0</v>
      </c>
      <c r="AX1438" s="227">
        <v>0</v>
      </c>
      <c r="AY1438">
        <f>A1438+1999</f>
        <v>2018</v>
      </c>
      <c r="AZ1438" t="str">
        <f>VLOOKUP(B1438,$BF$2:$BJ$75,4)</f>
        <v>Non-pine Units</v>
      </c>
      <c r="BA1438" t="str">
        <f>VLOOKUP(B1438,$BF$2:$BK$75,2)</f>
        <v>QueenCharlotte</v>
      </c>
      <c r="BB1438" t="str">
        <f>VLOOKUP(B1438,$BF$2:$BK$75,3)</f>
        <v>Queen Charlotte TSA</v>
      </c>
      <c r="BC1438">
        <f>IF(B1438&lt;40,B1438,IF(VLOOKUP(B1438,$BF$2:$BO$75,10,FALSE)="I",40,41))</f>
        <v>31</v>
      </c>
    </row>
    <row r="1439" spans="1:55" ht="15" x14ac:dyDescent="0.25">
      <c r="A1439">
        <v>19</v>
      </c>
      <c r="B1439">
        <v>32</v>
      </c>
      <c r="E1439">
        <v>666976</v>
      </c>
      <c r="F1439">
        <v>104657184</v>
      </c>
      <c r="I1439">
        <v>10944</v>
      </c>
      <c r="J1439">
        <v>92099728</v>
      </c>
      <c r="M1439">
        <v>15840</v>
      </c>
      <c r="N1439">
        <v>91455520</v>
      </c>
      <c r="Q1439">
        <v>27360</v>
      </c>
      <c r="R1439">
        <v>91445424</v>
      </c>
      <c r="U1439">
        <v>35280</v>
      </c>
      <c r="V1439">
        <v>89905616</v>
      </c>
      <c r="Y1439">
        <v>40896</v>
      </c>
      <c r="Z1439">
        <v>89951136</v>
      </c>
      <c r="AC1439">
        <v>800</v>
      </c>
      <c r="AD1439">
        <v>89756432</v>
      </c>
      <c r="AG1439">
        <v>2192</v>
      </c>
      <c r="AH1439">
        <v>89683920</v>
      </c>
      <c r="AK1439" s="151">
        <v>352</v>
      </c>
      <c r="AL1439" s="151">
        <v>89691104</v>
      </c>
      <c r="AM1439" s="151"/>
      <c r="AN1439" s="151"/>
      <c r="AO1439" s="212">
        <v>752</v>
      </c>
      <c r="AP1439" s="212">
        <v>89855520</v>
      </c>
      <c r="AQ1439" s="212"/>
      <c r="AR1439" s="212"/>
      <c r="AS1439" s="227">
        <v>384</v>
      </c>
      <c r="AT1439" s="227">
        <v>89943136</v>
      </c>
      <c r="AU1439" s="227"/>
      <c r="AV1439" s="227"/>
      <c r="AW1439" s="227">
        <v>240</v>
      </c>
      <c r="AX1439" s="227">
        <v>89792560</v>
      </c>
      <c r="AY1439">
        <f>A1439+1999</f>
        <v>2018</v>
      </c>
      <c r="AZ1439" t="str">
        <f>VLOOKUP(B1439,$BF$2:$BJ$75,4)</f>
        <v>Pine Units</v>
      </c>
      <c r="BA1439" t="str">
        <f>VLOOKUP(B1439,$BF$2:$BK$75,2)</f>
        <v>Quesnel</v>
      </c>
      <c r="BB1439" t="str">
        <f>VLOOKUP(B1439,$BF$2:$BK$75,3)</f>
        <v>Quesnel TSA</v>
      </c>
      <c r="BC1439">
        <f>IF(B1439&lt;40,B1439,IF(VLOOKUP(B1439,$BF$2:$BO$75,10,FALSE)="I",40,41))</f>
        <v>32</v>
      </c>
    </row>
    <row r="1440" spans="1:55" ht="15" x14ac:dyDescent="0.25">
      <c r="A1440">
        <v>19</v>
      </c>
      <c r="B1440">
        <v>33</v>
      </c>
      <c r="E1440">
        <v>10960</v>
      </c>
      <c r="F1440">
        <v>100304</v>
      </c>
      <c r="I1440">
        <v>2368</v>
      </c>
      <c r="J1440">
        <v>150656</v>
      </c>
      <c r="M1440">
        <v>1568</v>
      </c>
      <c r="N1440">
        <v>140832</v>
      </c>
      <c r="Q1440">
        <v>5424</v>
      </c>
      <c r="R1440">
        <v>132512</v>
      </c>
      <c r="U1440">
        <v>4816</v>
      </c>
      <c r="V1440">
        <v>115296</v>
      </c>
      <c r="Y1440">
        <v>9200</v>
      </c>
      <c r="Z1440">
        <v>103840</v>
      </c>
      <c r="AC1440">
        <v>4400</v>
      </c>
      <c r="AD1440">
        <v>31200</v>
      </c>
      <c r="AG1440">
        <v>2048</v>
      </c>
      <c r="AH1440">
        <v>24736</v>
      </c>
      <c r="AK1440" s="151">
        <v>1552</v>
      </c>
      <c r="AL1440" s="151">
        <v>15552</v>
      </c>
      <c r="AM1440" s="151"/>
      <c r="AN1440" s="151"/>
      <c r="AO1440" s="212">
        <v>1280</v>
      </c>
      <c r="AP1440" s="212">
        <v>16288</v>
      </c>
      <c r="AQ1440" s="212"/>
      <c r="AR1440" s="212"/>
      <c r="AS1440" s="227">
        <v>96</v>
      </c>
      <c r="AT1440" s="227">
        <v>11616</v>
      </c>
      <c r="AU1440" s="227"/>
      <c r="AV1440" s="227"/>
      <c r="AW1440" s="227">
        <v>384</v>
      </c>
      <c r="AX1440" s="227">
        <v>13184</v>
      </c>
      <c r="AY1440">
        <f>A1440+1999</f>
        <v>2018</v>
      </c>
      <c r="AZ1440" t="str">
        <f>VLOOKUP(B1440,$BF$2:$BJ$75,4)</f>
        <v>Non-pine Units</v>
      </c>
      <c r="BA1440" t="str">
        <f>VLOOKUP(B1440,$BF$2:$BK$75,2)</f>
        <v>Revelstoke</v>
      </c>
      <c r="BB1440" t="str">
        <f>VLOOKUP(B1440,$BF$2:$BK$75,3)</f>
        <v>Revelstoke TSA</v>
      </c>
      <c r="BC1440">
        <f>IF(B1440&lt;40,B1440,IF(VLOOKUP(B1440,$BF$2:$BO$75,10,FALSE)="I",40,41))</f>
        <v>33</v>
      </c>
    </row>
    <row r="1441" spans="1:55" ht="15" x14ac:dyDescent="0.25">
      <c r="A1441">
        <v>19</v>
      </c>
      <c r="B1441">
        <v>34</v>
      </c>
      <c r="E1441">
        <v>115424</v>
      </c>
      <c r="F1441">
        <v>5344592</v>
      </c>
      <c r="I1441">
        <v>11008</v>
      </c>
      <c r="J1441">
        <v>5018160</v>
      </c>
      <c r="M1441">
        <v>33072</v>
      </c>
      <c r="N1441">
        <v>4764208</v>
      </c>
      <c r="Q1441">
        <v>35600</v>
      </c>
      <c r="R1441">
        <v>4507200</v>
      </c>
      <c r="U1441">
        <v>55120</v>
      </c>
      <c r="V1441">
        <v>4113088</v>
      </c>
      <c r="Y1441">
        <v>50960</v>
      </c>
      <c r="Z1441">
        <v>3754368</v>
      </c>
      <c r="AC1441">
        <v>35648</v>
      </c>
      <c r="AD1441">
        <v>2942416</v>
      </c>
      <c r="AG1441">
        <v>13344</v>
      </c>
      <c r="AH1441">
        <v>3208640</v>
      </c>
      <c r="AK1441" s="151">
        <v>12656</v>
      </c>
      <c r="AL1441" s="151">
        <v>2996256</v>
      </c>
      <c r="AM1441" s="151"/>
      <c r="AN1441" s="151"/>
      <c r="AO1441" s="212">
        <v>2608</v>
      </c>
      <c r="AP1441" s="212">
        <v>2866480</v>
      </c>
      <c r="AQ1441" s="212"/>
      <c r="AR1441" s="212"/>
      <c r="AS1441" s="227">
        <v>7744</v>
      </c>
      <c r="AT1441" s="227">
        <v>2933968</v>
      </c>
      <c r="AU1441" s="227"/>
      <c r="AV1441" s="227"/>
      <c r="AW1441" s="227">
        <v>10928</v>
      </c>
      <c r="AX1441" s="227">
        <v>3034656</v>
      </c>
      <c r="AY1441">
        <f>A1441+1999</f>
        <v>2018</v>
      </c>
      <c r="AZ1441" t="str">
        <f>VLOOKUP(B1441,$BF$2:$BJ$75,4)</f>
        <v>Pine Units</v>
      </c>
      <c r="BA1441" t="str">
        <f>VLOOKUP(B1441,$BF$2:$BK$75,2)</f>
        <v>RobsonValley</v>
      </c>
      <c r="BB1441" t="str">
        <f>VLOOKUP(B1441,$BF$2:$BK$75,3)</f>
        <v>Robson Valley TSA</v>
      </c>
      <c r="BC1441">
        <f>IF(B1441&lt;40,B1441,IF(VLOOKUP(B1441,$BF$2:$BO$75,10,FALSE)="I",40,41))</f>
        <v>34</v>
      </c>
    </row>
    <row r="1442" spans="1:55" ht="15" x14ac:dyDescent="0.25">
      <c r="A1442">
        <v>19</v>
      </c>
      <c r="B1442">
        <v>35</v>
      </c>
      <c r="E1442">
        <v>1712</v>
      </c>
      <c r="F1442">
        <v>57632</v>
      </c>
      <c r="I1442">
        <v>5248</v>
      </c>
      <c r="J1442">
        <v>500416</v>
      </c>
      <c r="M1442">
        <v>4112</v>
      </c>
      <c r="N1442">
        <v>531088</v>
      </c>
      <c r="Q1442">
        <v>8000</v>
      </c>
      <c r="R1442">
        <v>525472</v>
      </c>
      <c r="U1442">
        <v>8080</v>
      </c>
      <c r="V1442">
        <v>469680</v>
      </c>
      <c r="Y1442">
        <v>12656</v>
      </c>
      <c r="Z1442">
        <v>459600</v>
      </c>
      <c r="AC1442">
        <v>6016</v>
      </c>
      <c r="AD1442">
        <v>345360</v>
      </c>
      <c r="AG1442">
        <v>5552</v>
      </c>
      <c r="AH1442">
        <v>329280</v>
      </c>
      <c r="AK1442" s="151">
        <v>736</v>
      </c>
      <c r="AL1442" s="151">
        <v>304128</v>
      </c>
      <c r="AM1442" s="151"/>
      <c r="AN1442" s="151"/>
      <c r="AO1442" s="212">
        <v>400</v>
      </c>
      <c r="AP1442" s="212">
        <v>290256</v>
      </c>
      <c r="AQ1442" s="212"/>
      <c r="AR1442" s="212"/>
      <c r="AS1442" s="227">
        <v>752</v>
      </c>
      <c r="AT1442" s="227">
        <v>289920</v>
      </c>
      <c r="AU1442" s="227"/>
      <c r="AV1442" s="227"/>
      <c r="AW1442" s="227">
        <v>304</v>
      </c>
      <c r="AX1442" s="227">
        <v>293216</v>
      </c>
      <c r="AY1442">
        <f>A1442+1999</f>
        <v>2018</v>
      </c>
      <c r="AZ1442" t="str">
        <f>VLOOKUP(B1442,$BF$2:$BJ$75,4)</f>
        <v>Non-pine Units</v>
      </c>
      <c r="BA1442" t="str">
        <f>VLOOKUP(B1442,$BF$2:$BK$75,2)</f>
        <v>Soo</v>
      </c>
      <c r="BB1442" t="str">
        <f>VLOOKUP(B1442,$BF$2:$BK$75,3)</f>
        <v>Soo TSA</v>
      </c>
      <c r="BC1442">
        <f>IF(B1442&lt;40,B1442,IF(VLOOKUP(B1442,$BF$2:$BO$75,10,FALSE)="I",40,41))</f>
        <v>35</v>
      </c>
    </row>
    <row r="1443" spans="1:55" ht="15" x14ac:dyDescent="0.25">
      <c r="A1443">
        <v>19</v>
      </c>
      <c r="B1443">
        <v>36</v>
      </c>
      <c r="E1443">
        <v>0</v>
      </c>
      <c r="F1443">
        <v>0</v>
      </c>
      <c r="I1443">
        <v>0</v>
      </c>
      <c r="J1443">
        <v>0</v>
      </c>
      <c r="M1443">
        <v>0</v>
      </c>
      <c r="N1443">
        <v>0</v>
      </c>
      <c r="Q1443">
        <v>0</v>
      </c>
      <c r="R1443">
        <v>0</v>
      </c>
      <c r="U1443">
        <v>0</v>
      </c>
      <c r="V1443">
        <v>0</v>
      </c>
      <c r="Y1443">
        <v>64</v>
      </c>
      <c r="Z1443">
        <v>576</v>
      </c>
      <c r="AC1443">
        <v>48</v>
      </c>
      <c r="AD1443">
        <v>48</v>
      </c>
      <c r="AG1443">
        <v>0</v>
      </c>
      <c r="AH1443">
        <v>16</v>
      </c>
      <c r="AK1443" s="151">
        <v>224</v>
      </c>
      <c r="AL1443" s="151">
        <v>304</v>
      </c>
      <c r="AM1443" s="151"/>
      <c r="AN1443" s="151"/>
      <c r="AO1443" s="212">
        <v>0</v>
      </c>
      <c r="AP1443" s="212">
        <v>0</v>
      </c>
      <c r="AQ1443" s="212"/>
      <c r="AR1443" s="212"/>
      <c r="AS1443" s="227">
        <v>0</v>
      </c>
      <c r="AT1443" s="227">
        <v>0</v>
      </c>
      <c r="AU1443" s="227"/>
      <c r="AV1443" s="227"/>
      <c r="AW1443" s="227">
        <v>96</v>
      </c>
      <c r="AX1443" s="227">
        <v>96</v>
      </c>
      <c r="AY1443">
        <f>A1443+1999</f>
        <v>2018</v>
      </c>
      <c r="AZ1443" t="str">
        <f>VLOOKUP(B1443,$BF$2:$BJ$75,4)</f>
        <v>Non-pine Units</v>
      </c>
      <c r="BA1443" t="str">
        <f>VLOOKUP(B1443,$BF$2:$BK$75,2)</f>
        <v>Strathcona</v>
      </c>
      <c r="BB1443" t="str">
        <f>VLOOKUP(B1443,$BF$2:$BK$75,3)</f>
        <v>Strathcona TSA</v>
      </c>
      <c r="BC1443">
        <f>IF(B1443&lt;40,B1443,IF(VLOOKUP(B1443,$BF$2:$BO$75,10,FALSE)="I",40,41))</f>
        <v>36</v>
      </c>
    </row>
    <row r="1444" spans="1:55" ht="15" x14ac:dyDescent="0.25">
      <c r="A1444">
        <v>19</v>
      </c>
      <c r="B1444">
        <v>37</v>
      </c>
      <c r="E1444">
        <v>0</v>
      </c>
      <c r="F1444">
        <v>0</v>
      </c>
      <c r="I1444">
        <v>960</v>
      </c>
      <c r="J1444">
        <v>15584</v>
      </c>
      <c r="M1444">
        <v>640</v>
      </c>
      <c r="N1444">
        <v>18496</v>
      </c>
      <c r="Q1444">
        <v>5776</v>
      </c>
      <c r="R1444">
        <v>43504</v>
      </c>
      <c r="U1444">
        <v>11840</v>
      </c>
      <c r="V1444">
        <v>59024</v>
      </c>
      <c r="Y1444">
        <v>5040</v>
      </c>
      <c r="Z1444">
        <v>33088</v>
      </c>
      <c r="AC1444">
        <v>6720</v>
      </c>
      <c r="AD1444">
        <v>19920</v>
      </c>
      <c r="AG1444">
        <v>6752</v>
      </c>
      <c r="AH1444">
        <v>18752</v>
      </c>
      <c r="AK1444" s="151">
        <v>976</v>
      </c>
      <c r="AL1444" s="151">
        <v>4912</v>
      </c>
      <c r="AM1444" s="151"/>
      <c r="AN1444" s="151"/>
      <c r="AO1444" s="212">
        <v>160</v>
      </c>
      <c r="AP1444" s="212">
        <v>2752</v>
      </c>
      <c r="AQ1444" s="212"/>
      <c r="AR1444" s="212"/>
      <c r="AS1444" s="227">
        <v>1120</v>
      </c>
      <c r="AT1444" s="227">
        <v>6976</v>
      </c>
      <c r="AU1444" s="227"/>
      <c r="AV1444" s="227"/>
      <c r="AW1444" s="227">
        <v>112</v>
      </c>
      <c r="AX1444" s="227">
        <v>1744</v>
      </c>
      <c r="AY1444">
        <f>A1444+1999</f>
        <v>2018</v>
      </c>
      <c r="AZ1444" t="str">
        <f>VLOOKUP(B1444,$BF$2:$BJ$75,4)</f>
        <v>Non-pine Units</v>
      </c>
      <c r="BA1444" t="str">
        <f>VLOOKUP(B1444,$BF$2:$BK$75,2)</f>
        <v>SunshineCoast</v>
      </c>
      <c r="BB1444" t="str">
        <f>VLOOKUP(B1444,$BF$2:$BK$75,3)</f>
        <v>Sunshine Coast TSA</v>
      </c>
      <c r="BC1444">
        <f>IF(B1444&lt;40,B1444,IF(VLOOKUP(B1444,$BF$2:$BO$75,10,FALSE)="I",40,41))</f>
        <v>37</v>
      </c>
    </row>
    <row r="1445" spans="1:55" ht="15" x14ac:dyDescent="0.25">
      <c r="A1445">
        <v>19</v>
      </c>
      <c r="B1445">
        <v>38</v>
      </c>
      <c r="E1445">
        <v>688384</v>
      </c>
      <c r="F1445">
        <v>91369376</v>
      </c>
      <c r="I1445">
        <v>14288</v>
      </c>
      <c r="J1445">
        <v>79370048</v>
      </c>
      <c r="M1445">
        <v>18464</v>
      </c>
      <c r="N1445">
        <v>75556176</v>
      </c>
      <c r="Q1445">
        <v>45024</v>
      </c>
      <c r="R1445">
        <v>74852736</v>
      </c>
      <c r="U1445">
        <v>69072</v>
      </c>
      <c r="V1445">
        <v>70783776</v>
      </c>
      <c r="Y1445">
        <v>30752</v>
      </c>
      <c r="Z1445">
        <v>71129552</v>
      </c>
      <c r="AC1445">
        <v>2592</v>
      </c>
      <c r="AD1445">
        <v>71635536</v>
      </c>
      <c r="AG1445">
        <v>1888</v>
      </c>
      <c r="AH1445">
        <v>71345728</v>
      </c>
      <c r="AK1445" s="151">
        <v>1488</v>
      </c>
      <c r="AL1445" s="151">
        <v>71380016</v>
      </c>
      <c r="AM1445" s="151"/>
      <c r="AN1445" s="151"/>
      <c r="AO1445" s="212">
        <v>2208</v>
      </c>
      <c r="AP1445" s="212">
        <v>71292656</v>
      </c>
      <c r="AQ1445" s="212"/>
      <c r="AR1445" s="212"/>
      <c r="AS1445" s="227">
        <v>2560</v>
      </c>
      <c r="AT1445" s="227">
        <v>71281120</v>
      </c>
      <c r="AU1445" s="227"/>
      <c r="AV1445" s="227"/>
      <c r="AW1445" s="227">
        <v>3184</v>
      </c>
      <c r="AX1445" s="227">
        <v>71257792</v>
      </c>
      <c r="AY1445">
        <f>A1445+1999</f>
        <v>2018</v>
      </c>
      <c r="AZ1445" t="str">
        <f>VLOOKUP(B1445,$BF$2:$BJ$75,4)</f>
        <v>Pine Units</v>
      </c>
      <c r="BA1445" t="str">
        <f>VLOOKUP(B1445,$BF$2:$BK$75,2)</f>
        <v>Vanderhoof</v>
      </c>
      <c r="BB1445" t="str">
        <f>VLOOKUP(B1445,$BF$2:$BK$75,3)</f>
        <v>Vanderhoof Forest District</v>
      </c>
      <c r="BC1445">
        <f>IF(B1445&lt;40,B1445,IF(VLOOKUP(B1445,$BF$2:$BO$75,10,FALSE)="I",40,41))</f>
        <v>38</v>
      </c>
    </row>
    <row r="1446" spans="1:55" ht="15" x14ac:dyDescent="0.25">
      <c r="A1446">
        <v>19</v>
      </c>
      <c r="B1446">
        <v>39</v>
      </c>
      <c r="E1446">
        <v>1471312</v>
      </c>
      <c r="F1446">
        <v>129090304</v>
      </c>
      <c r="I1446">
        <v>91024</v>
      </c>
      <c r="J1446">
        <v>114079680</v>
      </c>
      <c r="M1446">
        <v>91504</v>
      </c>
      <c r="N1446">
        <v>111573136</v>
      </c>
      <c r="Q1446">
        <v>106896</v>
      </c>
      <c r="R1446">
        <v>111953152</v>
      </c>
      <c r="U1446">
        <v>263312</v>
      </c>
      <c r="V1446">
        <v>96694176</v>
      </c>
      <c r="Y1446">
        <v>417136</v>
      </c>
      <c r="Z1446">
        <v>92482544</v>
      </c>
      <c r="AC1446">
        <v>152352</v>
      </c>
      <c r="AD1446">
        <v>87538528</v>
      </c>
      <c r="AG1446">
        <v>82768</v>
      </c>
      <c r="AH1446">
        <v>86711920</v>
      </c>
      <c r="AK1446" s="151">
        <v>42672</v>
      </c>
      <c r="AL1446" s="151">
        <v>86608624</v>
      </c>
      <c r="AM1446" s="151"/>
      <c r="AN1446" s="151"/>
      <c r="AO1446" s="212">
        <v>9488</v>
      </c>
      <c r="AP1446" s="212">
        <v>86202496</v>
      </c>
      <c r="AQ1446" s="212"/>
      <c r="AR1446" s="212"/>
      <c r="AS1446" s="227">
        <v>7472</v>
      </c>
      <c r="AT1446" s="227">
        <v>86256992</v>
      </c>
      <c r="AU1446" s="227"/>
      <c r="AV1446" s="227"/>
      <c r="AW1446" s="227">
        <v>10720</v>
      </c>
      <c r="AX1446" s="227">
        <v>86225808</v>
      </c>
      <c r="AY1446">
        <f>A1446+1999</f>
        <v>2018</v>
      </c>
      <c r="AZ1446" t="str">
        <f>VLOOKUP(B1446,$BF$2:$BJ$75,4)</f>
        <v>Pine Units</v>
      </c>
      <c r="BA1446" t="str">
        <f>VLOOKUP(B1446,$BF$2:$BK$75,2)</f>
        <v>WilliamsLake</v>
      </c>
      <c r="BB1446" t="str">
        <f>VLOOKUP(B1446,$BF$2:$BK$75,3)</f>
        <v>Williams Lake TSA</v>
      </c>
      <c r="BC1446">
        <f>IF(B1446&lt;40,B1446,IF(VLOOKUP(B1446,$BF$2:$BO$75,10,FALSE)="I",40,41))</f>
        <v>39</v>
      </c>
    </row>
    <row r="1447" spans="1:55" ht="15" x14ac:dyDescent="0.25">
      <c r="A1447">
        <v>19</v>
      </c>
      <c r="B1447">
        <v>40</v>
      </c>
      <c r="E1447">
        <v>0</v>
      </c>
      <c r="F1447">
        <v>0</v>
      </c>
      <c r="I1447">
        <v>1728</v>
      </c>
      <c r="J1447">
        <v>29344</v>
      </c>
      <c r="M1447">
        <v>2944</v>
      </c>
      <c r="N1447">
        <v>36000</v>
      </c>
      <c r="Q1447">
        <v>5472</v>
      </c>
      <c r="R1447">
        <v>36512</v>
      </c>
      <c r="U1447">
        <v>4000</v>
      </c>
      <c r="V1447">
        <v>73488</v>
      </c>
      <c r="Y1447">
        <v>2720</v>
      </c>
      <c r="Z1447">
        <v>41824</v>
      </c>
      <c r="AC1447">
        <v>512</v>
      </c>
      <c r="AD1447">
        <v>35152</v>
      </c>
      <c r="AG1447">
        <v>2880</v>
      </c>
      <c r="AH1447">
        <v>38224</v>
      </c>
      <c r="AK1447" s="151">
        <v>560</v>
      </c>
      <c r="AL1447" s="151">
        <v>21408</v>
      </c>
      <c r="AM1447" s="151"/>
      <c r="AN1447" s="151"/>
      <c r="AO1447" s="212">
        <v>0</v>
      </c>
      <c r="AP1447" s="212">
        <v>26528</v>
      </c>
      <c r="AQ1447" s="212"/>
      <c r="AR1447" s="212"/>
      <c r="AS1447" s="227">
        <v>0</v>
      </c>
      <c r="AT1447" s="227">
        <v>26384</v>
      </c>
      <c r="AU1447" s="227"/>
      <c r="AV1447" s="227"/>
      <c r="AW1447" s="227">
        <v>0</v>
      </c>
      <c r="AX1447" s="227">
        <v>25328</v>
      </c>
      <c r="AY1447">
        <f>A1447+1999</f>
        <v>2018</v>
      </c>
      <c r="AZ1447" t="str">
        <f>VLOOKUP(B1447,$BF$2:$BJ$75,4)</f>
        <v>Interior TFLs</v>
      </c>
      <c r="BA1447" t="str">
        <f>VLOOKUP(B1447,$BF$2:$BK$75,2)</f>
        <v>InteriorTFLs</v>
      </c>
      <c r="BB1447" t="str">
        <f>VLOOKUP(B1447,$BF$2:$BK$75,3)</f>
        <v>Interior TFLs</v>
      </c>
      <c r="BC1447">
        <f>IF(B1447&lt;40,B1447,IF(VLOOKUP(B1447,$BF$2:$BO$75,10,FALSE)="I",40,41))</f>
        <v>40</v>
      </c>
    </row>
    <row r="1448" spans="1:55" ht="15" x14ac:dyDescent="0.25">
      <c r="A1448">
        <v>19</v>
      </c>
      <c r="B1448">
        <v>40</v>
      </c>
      <c r="E1448">
        <v>0</v>
      </c>
      <c r="F1448">
        <v>1136</v>
      </c>
      <c r="I1448">
        <v>432</v>
      </c>
      <c r="J1448">
        <v>28384</v>
      </c>
      <c r="M1448">
        <v>5152</v>
      </c>
      <c r="N1448">
        <v>21200</v>
      </c>
      <c r="Q1448">
        <v>160</v>
      </c>
      <c r="R1448">
        <v>25232</v>
      </c>
      <c r="U1448">
        <v>3920</v>
      </c>
      <c r="V1448">
        <v>25376</v>
      </c>
      <c r="Y1448">
        <v>176</v>
      </c>
      <c r="Z1448">
        <v>26784</v>
      </c>
      <c r="AC1448">
        <v>208</v>
      </c>
      <c r="AD1448">
        <v>6560</v>
      </c>
      <c r="AG1448">
        <v>0</v>
      </c>
      <c r="AH1448">
        <v>4128</v>
      </c>
      <c r="AK1448" s="151">
        <v>0</v>
      </c>
      <c r="AL1448" s="151">
        <v>3808</v>
      </c>
      <c r="AM1448" s="151"/>
      <c r="AN1448" s="151"/>
      <c r="AO1448" s="212">
        <v>0</v>
      </c>
      <c r="AP1448" s="212">
        <v>5184</v>
      </c>
      <c r="AQ1448" s="212"/>
      <c r="AR1448" s="212"/>
      <c r="AS1448" s="227">
        <v>0</v>
      </c>
      <c r="AT1448" s="227">
        <v>6176</v>
      </c>
      <c r="AU1448" s="227"/>
      <c r="AV1448" s="227"/>
      <c r="AW1448" s="227">
        <v>0</v>
      </c>
      <c r="AX1448" s="227">
        <v>5632</v>
      </c>
      <c r="AY1448">
        <f>A1448+1999</f>
        <v>2018</v>
      </c>
      <c r="AZ1448" t="str">
        <f>VLOOKUP(B1448,$BF$2:$BJ$75,4)</f>
        <v>Interior TFLs</v>
      </c>
      <c r="BA1448" t="str">
        <f>VLOOKUP(B1448,$BF$2:$BK$75,2)</f>
        <v>InteriorTFLs</v>
      </c>
      <c r="BB1448" t="str">
        <f>VLOOKUP(B1448,$BF$2:$BK$75,3)</f>
        <v>Interior TFLs</v>
      </c>
      <c r="BC1448">
        <f>IF(B1448&lt;40,B1448,IF(VLOOKUP(B1448,$BF$2:$BO$75,10,FALSE)="I",40,41))</f>
        <v>40</v>
      </c>
    </row>
    <row r="1449" spans="1:55" ht="15" x14ac:dyDescent="0.25">
      <c r="A1449">
        <v>19</v>
      </c>
      <c r="B1449">
        <v>40</v>
      </c>
      <c r="E1449">
        <v>0</v>
      </c>
      <c r="F1449">
        <v>48</v>
      </c>
      <c r="I1449">
        <v>80</v>
      </c>
      <c r="J1449">
        <v>976</v>
      </c>
      <c r="M1449">
        <v>320</v>
      </c>
      <c r="N1449">
        <v>800</v>
      </c>
      <c r="Q1449">
        <v>64</v>
      </c>
      <c r="R1449">
        <v>960</v>
      </c>
      <c r="U1449">
        <v>64</v>
      </c>
      <c r="V1449">
        <v>864</v>
      </c>
      <c r="Y1449">
        <v>32</v>
      </c>
      <c r="Z1449">
        <v>1376</v>
      </c>
      <c r="AC1449">
        <v>0</v>
      </c>
      <c r="AD1449">
        <v>272</v>
      </c>
      <c r="AG1449">
        <v>32</v>
      </c>
      <c r="AH1449">
        <v>208</v>
      </c>
      <c r="AK1449" s="151">
        <v>0</v>
      </c>
      <c r="AL1449" s="151">
        <v>144</v>
      </c>
      <c r="AM1449" s="151"/>
      <c r="AN1449" s="151"/>
      <c r="AO1449" s="212">
        <v>0</v>
      </c>
      <c r="AP1449" s="212">
        <v>128</v>
      </c>
      <c r="AQ1449" s="212"/>
      <c r="AR1449" s="212"/>
      <c r="AS1449" s="227">
        <v>0</v>
      </c>
      <c r="AT1449" s="227">
        <v>192</v>
      </c>
      <c r="AU1449" s="227"/>
      <c r="AV1449" s="227"/>
      <c r="AW1449" s="227">
        <v>0</v>
      </c>
      <c r="AX1449" s="227">
        <v>192</v>
      </c>
      <c r="AY1449">
        <f>A1449+1999</f>
        <v>2018</v>
      </c>
      <c r="AZ1449" t="str">
        <f>VLOOKUP(B1449,$BF$2:$BJ$75,4)</f>
        <v>Interior TFLs</v>
      </c>
      <c r="BA1449" t="str">
        <f>VLOOKUP(B1449,$BF$2:$BK$75,2)</f>
        <v>InteriorTFLs</v>
      </c>
      <c r="BB1449" t="str">
        <f>VLOOKUP(B1449,$BF$2:$BK$75,3)</f>
        <v>Interior TFLs</v>
      </c>
      <c r="BC1449">
        <f>IF(B1449&lt;40,B1449,IF(VLOOKUP(B1449,$BF$2:$BO$75,10,FALSE)="I",40,41))</f>
        <v>40</v>
      </c>
    </row>
    <row r="1450" spans="1:55" ht="15" x14ac:dyDescent="0.25">
      <c r="A1450">
        <v>19</v>
      </c>
      <c r="B1450">
        <v>40</v>
      </c>
      <c r="E1450">
        <v>35104</v>
      </c>
      <c r="F1450">
        <v>2498304</v>
      </c>
      <c r="I1450">
        <v>2512</v>
      </c>
      <c r="J1450">
        <v>2375488</v>
      </c>
      <c r="M1450">
        <v>3344</v>
      </c>
      <c r="N1450">
        <v>2142480</v>
      </c>
      <c r="Q1450">
        <v>12496</v>
      </c>
      <c r="R1450">
        <v>1982064</v>
      </c>
      <c r="U1450">
        <v>18032</v>
      </c>
      <c r="V1450">
        <v>1796544</v>
      </c>
      <c r="Y1450">
        <v>19216</v>
      </c>
      <c r="Z1450">
        <v>1751936</v>
      </c>
      <c r="AC1450">
        <v>4064</v>
      </c>
      <c r="AD1450">
        <v>1544496</v>
      </c>
      <c r="AG1450">
        <v>368</v>
      </c>
      <c r="AH1450">
        <v>1450880</v>
      </c>
      <c r="AK1450" s="151">
        <v>0</v>
      </c>
      <c r="AL1450" s="151">
        <v>1453040</v>
      </c>
      <c r="AM1450" s="151"/>
      <c r="AN1450" s="151"/>
      <c r="AO1450" s="212">
        <v>16</v>
      </c>
      <c r="AP1450" s="212">
        <v>1438784</v>
      </c>
      <c r="AQ1450" s="212"/>
      <c r="AR1450" s="212"/>
      <c r="AS1450" s="227">
        <v>80</v>
      </c>
      <c r="AT1450" s="227">
        <v>1430640</v>
      </c>
      <c r="AU1450" s="227"/>
      <c r="AV1450" s="227"/>
      <c r="AW1450" s="227">
        <v>16</v>
      </c>
      <c r="AX1450" s="227">
        <v>1416576</v>
      </c>
      <c r="AY1450">
        <f>A1450+1999</f>
        <v>2018</v>
      </c>
      <c r="AZ1450" t="str">
        <f>VLOOKUP(B1450,$BF$2:$BJ$75,4)</f>
        <v>Interior TFLs</v>
      </c>
      <c r="BA1450" t="str">
        <f>VLOOKUP(B1450,$BF$2:$BK$75,2)</f>
        <v>InteriorTFLs</v>
      </c>
      <c r="BB1450" t="str">
        <f>VLOOKUP(B1450,$BF$2:$BK$75,3)</f>
        <v>Interior TFLs</v>
      </c>
      <c r="BC1450">
        <f>IF(B1450&lt;40,B1450,IF(VLOOKUP(B1450,$BF$2:$BO$75,10,FALSE)="I",40,41))</f>
        <v>40</v>
      </c>
    </row>
    <row r="1451" spans="1:55" ht="15" x14ac:dyDescent="0.25">
      <c r="A1451">
        <v>19</v>
      </c>
      <c r="B1451">
        <v>40</v>
      </c>
      <c r="E1451">
        <v>9616</v>
      </c>
      <c r="F1451">
        <v>1316096</v>
      </c>
      <c r="I1451">
        <v>4336</v>
      </c>
      <c r="J1451">
        <v>1051312</v>
      </c>
      <c r="M1451">
        <v>3664</v>
      </c>
      <c r="N1451">
        <v>1063056</v>
      </c>
      <c r="Q1451">
        <v>15232</v>
      </c>
      <c r="R1451">
        <v>996112</v>
      </c>
      <c r="U1451">
        <v>13888</v>
      </c>
      <c r="V1451">
        <v>921216</v>
      </c>
      <c r="Y1451">
        <v>14704</v>
      </c>
      <c r="Z1451">
        <v>869024</v>
      </c>
      <c r="AC1451">
        <v>2528</v>
      </c>
      <c r="AD1451">
        <v>823840</v>
      </c>
      <c r="AG1451">
        <v>1728</v>
      </c>
      <c r="AH1451">
        <v>758208</v>
      </c>
      <c r="AK1451" s="151">
        <v>544</v>
      </c>
      <c r="AL1451" s="151">
        <v>755472</v>
      </c>
      <c r="AM1451" s="151"/>
      <c r="AN1451" s="151"/>
      <c r="AO1451" s="212">
        <v>496</v>
      </c>
      <c r="AP1451" s="212">
        <v>702032</v>
      </c>
      <c r="AQ1451" s="212"/>
      <c r="AR1451" s="212"/>
      <c r="AS1451" s="227">
        <v>32</v>
      </c>
      <c r="AT1451" s="227">
        <v>708880</v>
      </c>
      <c r="AU1451" s="227"/>
      <c r="AV1451" s="227"/>
      <c r="AW1451" s="227">
        <v>32</v>
      </c>
      <c r="AX1451" s="227">
        <v>706672</v>
      </c>
      <c r="AY1451">
        <f>A1451+1999</f>
        <v>2018</v>
      </c>
      <c r="AZ1451" t="str">
        <f>VLOOKUP(B1451,$BF$2:$BJ$75,4)</f>
        <v>Interior TFLs</v>
      </c>
      <c r="BA1451" t="str">
        <f>VLOOKUP(B1451,$BF$2:$BK$75,2)</f>
        <v>InteriorTFLs</v>
      </c>
      <c r="BB1451" t="str">
        <f>VLOOKUP(B1451,$BF$2:$BK$75,3)</f>
        <v>Interior TFLs</v>
      </c>
      <c r="BC1451">
        <f>IF(B1451&lt;40,B1451,IF(VLOOKUP(B1451,$BF$2:$BO$75,10,FALSE)="I",40,41))</f>
        <v>40</v>
      </c>
    </row>
    <row r="1452" spans="1:55" ht="15" x14ac:dyDescent="0.25">
      <c r="A1452">
        <v>19</v>
      </c>
      <c r="B1452">
        <v>40</v>
      </c>
      <c r="E1452">
        <v>33984</v>
      </c>
      <c r="F1452">
        <v>452944</v>
      </c>
      <c r="I1452">
        <v>37664</v>
      </c>
      <c r="J1452">
        <v>518624</v>
      </c>
      <c r="M1452">
        <v>51776</v>
      </c>
      <c r="N1452">
        <v>486064</v>
      </c>
      <c r="Q1452">
        <v>51616</v>
      </c>
      <c r="R1452">
        <v>400128</v>
      </c>
      <c r="U1452">
        <v>55536</v>
      </c>
      <c r="V1452">
        <v>432848</v>
      </c>
      <c r="Y1452">
        <v>32080</v>
      </c>
      <c r="Z1452">
        <v>328192</v>
      </c>
      <c r="AC1452">
        <v>21312</v>
      </c>
      <c r="AD1452">
        <v>189568</v>
      </c>
      <c r="AG1452">
        <v>30272</v>
      </c>
      <c r="AH1452">
        <v>227200</v>
      </c>
      <c r="AK1452" s="151">
        <v>8816</v>
      </c>
      <c r="AL1452" s="151">
        <v>151824</v>
      </c>
      <c r="AM1452" s="151"/>
      <c r="AN1452" s="151"/>
      <c r="AO1452" s="212">
        <v>11744</v>
      </c>
      <c r="AP1452" s="212">
        <v>156608</v>
      </c>
      <c r="AQ1452" s="212"/>
      <c r="AR1452" s="212"/>
      <c r="AS1452" s="227">
        <v>128</v>
      </c>
      <c r="AT1452" s="227">
        <v>116352</v>
      </c>
      <c r="AU1452" s="227"/>
      <c r="AV1452" s="227"/>
      <c r="AW1452" s="227">
        <v>96</v>
      </c>
      <c r="AX1452" s="227">
        <v>120528</v>
      </c>
      <c r="AY1452">
        <f>A1452+1999</f>
        <v>2018</v>
      </c>
      <c r="AZ1452" t="str">
        <f>VLOOKUP(B1452,$BF$2:$BJ$75,4)</f>
        <v>Interior TFLs</v>
      </c>
      <c r="BA1452" t="str">
        <f>VLOOKUP(B1452,$BF$2:$BK$75,2)</f>
        <v>InteriorTFLs</v>
      </c>
      <c r="BB1452" t="str">
        <f>VLOOKUP(B1452,$BF$2:$BK$75,3)</f>
        <v>Interior TFLs</v>
      </c>
      <c r="BC1452">
        <f>IF(B1452&lt;40,B1452,IF(VLOOKUP(B1452,$BF$2:$BO$75,10,FALSE)="I",40,41))</f>
        <v>40</v>
      </c>
    </row>
    <row r="1453" spans="1:55" ht="15" x14ac:dyDescent="0.25">
      <c r="A1453">
        <v>19</v>
      </c>
      <c r="B1453">
        <v>40</v>
      </c>
      <c r="E1453">
        <v>9280</v>
      </c>
      <c r="F1453">
        <v>124496</v>
      </c>
      <c r="I1453">
        <v>2912</v>
      </c>
      <c r="J1453">
        <v>139536</v>
      </c>
      <c r="M1453">
        <v>2864</v>
      </c>
      <c r="N1453">
        <v>131472</v>
      </c>
      <c r="Q1453">
        <v>4816</v>
      </c>
      <c r="R1453">
        <v>128672</v>
      </c>
      <c r="U1453">
        <v>6688</v>
      </c>
      <c r="V1453">
        <v>145904</v>
      </c>
      <c r="Y1453">
        <v>2416</v>
      </c>
      <c r="Z1453">
        <v>118992</v>
      </c>
      <c r="AC1453">
        <v>4992</v>
      </c>
      <c r="AD1453">
        <v>71744</v>
      </c>
      <c r="AG1453">
        <v>4096</v>
      </c>
      <c r="AH1453">
        <v>59792</v>
      </c>
      <c r="AK1453" s="151">
        <v>2336</v>
      </c>
      <c r="AL1453" s="151">
        <v>52176</v>
      </c>
      <c r="AM1453" s="151"/>
      <c r="AN1453" s="151"/>
      <c r="AO1453" s="212">
        <v>1472</v>
      </c>
      <c r="AP1453" s="212">
        <v>54192</v>
      </c>
      <c r="AQ1453" s="212"/>
      <c r="AR1453" s="212"/>
      <c r="AS1453" s="227">
        <v>896</v>
      </c>
      <c r="AT1453" s="227">
        <v>54512</v>
      </c>
      <c r="AU1453" s="227"/>
      <c r="AV1453" s="227"/>
      <c r="AW1453" s="227">
        <v>96</v>
      </c>
      <c r="AX1453" s="227">
        <v>50336</v>
      </c>
      <c r="AY1453">
        <f>A1453+1999</f>
        <v>2018</v>
      </c>
      <c r="AZ1453" t="str">
        <f>VLOOKUP(B1453,$BF$2:$BJ$75,4)</f>
        <v>Interior TFLs</v>
      </c>
      <c r="BA1453" t="str">
        <f>VLOOKUP(B1453,$BF$2:$BK$75,2)</f>
        <v>InteriorTFLs</v>
      </c>
      <c r="BB1453" t="str">
        <f>VLOOKUP(B1453,$BF$2:$BK$75,3)</f>
        <v>Interior TFLs</v>
      </c>
      <c r="BC1453">
        <f>IF(B1453&lt;40,B1453,IF(VLOOKUP(B1453,$BF$2:$BO$75,10,FALSE)="I",40,41))</f>
        <v>40</v>
      </c>
    </row>
    <row r="1454" spans="1:55" ht="15" x14ac:dyDescent="0.25">
      <c r="A1454">
        <v>19</v>
      </c>
      <c r="B1454">
        <v>40</v>
      </c>
      <c r="E1454">
        <v>22208</v>
      </c>
      <c r="F1454">
        <v>3330080</v>
      </c>
      <c r="I1454">
        <v>608</v>
      </c>
      <c r="J1454">
        <v>3056928</v>
      </c>
      <c r="M1454">
        <v>6144</v>
      </c>
      <c r="N1454">
        <v>2881344</v>
      </c>
      <c r="Q1454">
        <v>2864</v>
      </c>
      <c r="R1454">
        <v>2833568</v>
      </c>
      <c r="U1454">
        <v>5488</v>
      </c>
      <c r="V1454">
        <v>2630592</v>
      </c>
      <c r="Y1454">
        <v>1856</v>
      </c>
      <c r="Z1454">
        <v>2598000</v>
      </c>
      <c r="AC1454">
        <v>1040</v>
      </c>
      <c r="AD1454">
        <v>2568352</v>
      </c>
      <c r="AG1454">
        <v>1488</v>
      </c>
      <c r="AH1454">
        <v>2488320</v>
      </c>
      <c r="AK1454" s="151">
        <v>384</v>
      </c>
      <c r="AL1454" s="151">
        <v>2486880</v>
      </c>
      <c r="AM1454" s="151"/>
      <c r="AN1454" s="151"/>
      <c r="AO1454" s="212">
        <v>0</v>
      </c>
      <c r="AP1454" s="212">
        <v>2436368</v>
      </c>
      <c r="AQ1454" s="212"/>
      <c r="AR1454" s="212"/>
      <c r="AS1454" s="227">
        <v>800</v>
      </c>
      <c r="AT1454" s="227">
        <v>2434672</v>
      </c>
      <c r="AU1454" s="227"/>
      <c r="AV1454" s="227"/>
      <c r="AW1454" s="227">
        <v>144</v>
      </c>
      <c r="AX1454" s="227">
        <v>2427392</v>
      </c>
      <c r="AY1454">
        <f>A1454+1999</f>
        <v>2018</v>
      </c>
      <c r="AZ1454" t="str">
        <f>VLOOKUP(B1454,$BF$2:$BJ$75,4)</f>
        <v>Interior TFLs</v>
      </c>
      <c r="BA1454" t="str">
        <f>VLOOKUP(B1454,$BF$2:$BK$75,2)</f>
        <v>InteriorTFLs</v>
      </c>
      <c r="BB1454" t="str">
        <f>VLOOKUP(B1454,$BF$2:$BK$75,3)</f>
        <v>Interior TFLs</v>
      </c>
      <c r="BC1454">
        <f>IF(B1454&lt;40,B1454,IF(VLOOKUP(B1454,$BF$2:$BO$75,10,FALSE)="I",40,41))</f>
        <v>40</v>
      </c>
    </row>
    <row r="1455" spans="1:55" ht="15" x14ac:dyDescent="0.25">
      <c r="A1455">
        <v>19</v>
      </c>
      <c r="B1455">
        <v>40</v>
      </c>
      <c r="E1455">
        <v>117264</v>
      </c>
      <c r="F1455">
        <v>7736256</v>
      </c>
      <c r="I1455">
        <v>16016</v>
      </c>
      <c r="J1455">
        <v>7589568</v>
      </c>
      <c r="M1455">
        <v>27488</v>
      </c>
      <c r="N1455">
        <v>6884960</v>
      </c>
      <c r="Q1455">
        <v>27120</v>
      </c>
      <c r="R1455">
        <v>6374624</v>
      </c>
      <c r="U1455">
        <v>39552</v>
      </c>
      <c r="V1455">
        <v>5608688</v>
      </c>
      <c r="Y1455">
        <v>67872</v>
      </c>
      <c r="Z1455">
        <v>5259376</v>
      </c>
      <c r="AC1455">
        <v>87824</v>
      </c>
      <c r="AD1455">
        <v>4472928</v>
      </c>
      <c r="AG1455">
        <v>22480</v>
      </c>
      <c r="AH1455">
        <v>3845488</v>
      </c>
      <c r="AK1455" s="151">
        <v>5552</v>
      </c>
      <c r="AL1455" s="151">
        <v>3725712</v>
      </c>
      <c r="AM1455" s="151"/>
      <c r="AN1455" s="151"/>
      <c r="AO1455" s="212">
        <v>1008</v>
      </c>
      <c r="AP1455" s="212">
        <v>3654096</v>
      </c>
      <c r="AQ1455" s="212"/>
      <c r="AR1455" s="212"/>
      <c r="AS1455" s="227">
        <v>720</v>
      </c>
      <c r="AT1455" s="227">
        <v>3675840</v>
      </c>
      <c r="AU1455" s="227"/>
      <c r="AV1455" s="227"/>
      <c r="AW1455" s="227">
        <v>176</v>
      </c>
      <c r="AX1455" s="227">
        <v>3646640</v>
      </c>
      <c r="AY1455">
        <f>A1455+1999</f>
        <v>2018</v>
      </c>
      <c r="AZ1455" t="str">
        <f>VLOOKUP(B1455,$BF$2:$BJ$75,4)</f>
        <v>Interior TFLs</v>
      </c>
      <c r="BA1455" t="str">
        <f>VLOOKUP(B1455,$BF$2:$BK$75,2)</f>
        <v>InteriorTFLs</v>
      </c>
      <c r="BB1455" t="str">
        <f>VLOOKUP(B1455,$BF$2:$BK$75,3)</f>
        <v>Interior TFLs</v>
      </c>
      <c r="BC1455">
        <f>IF(B1455&lt;40,B1455,IF(VLOOKUP(B1455,$BF$2:$BO$75,10,FALSE)="I",40,41))</f>
        <v>40</v>
      </c>
    </row>
    <row r="1456" spans="1:55" ht="15" x14ac:dyDescent="0.25">
      <c r="A1456">
        <v>19</v>
      </c>
      <c r="B1456">
        <v>40</v>
      </c>
      <c r="E1456">
        <v>25424</v>
      </c>
      <c r="F1456">
        <v>3556832</v>
      </c>
      <c r="I1456">
        <v>688</v>
      </c>
      <c r="J1456">
        <v>3443600</v>
      </c>
      <c r="M1456">
        <v>2656</v>
      </c>
      <c r="N1456">
        <v>3219744</v>
      </c>
      <c r="Q1456">
        <v>3248</v>
      </c>
      <c r="R1456">
        <v>3166880</v>
      </c>
      <c r="U1456">
        <v>1632</v>
      </c>
      <c r="V1456">
        <v>2804816</v>
      </c>
      <c r="Y1456">
        <v>3200</v>
      </c>
      <c r="Z1456">
        <v>2896672</v>
      </c>
      <c r="AC1456">
        <v>0</v>
      </c>
      <c r="AD1456">
        <v>2898528</v>
      </c>
      <c r="AG1456">
        <v>80</v>
      </c>
      <c r="AH1456">
        <v>2816384</v>
      </c>
      <c r="AK1456" s="151">
        <v>0</v>
      </c>
      <c r="AL1456" s="151">
        <v>2790096</v>
      </c>
      <c r="AM1456" s="151"/>
      <c r="AN1456" s="151"/>
      <c r="AO1456" s="212">
        <v>16</v>
      </c>
      <c r="AP1456" s="212">
        <v>2724736</v>
      </c>
      <c r="AQ1456" s="212"/>
      <c r="AR1456" s="212"/>
      <c r="AS1456" s="227">
        <v>0</v>
      </c>
      <c r="AT1456" s="227">
        <v>2731536</v>
      </c>
      <c r="AU1456" s="227"/>
      <c r="AV1456" s="227"/>
      <c r="AW1456" s="227">
        <v>256</v>
      </c>
      <c r="AX1456" s="227">
        <v>2741136</v>
      </c>
      <c r="AY1456">
        <f>A1456+1999</f>
        <v>2018</v>
      </c>
      <c r="AZ1456" t="str">
        <f>VLOOKUP(B1456,$BF$2:$BJ$75,4)</f>
        <v>Interior TFLs</v>
      </c>
      <c r="BA1456" t="str">
        <f>VLOOKUP(B1456,$BF$2:$BK$75,2)</f>
        <v>InteriorTFLs</v>
      </c>
      <c r="BB1456" t="str">
        <f>VLOOKUP(B1456,$BF$2:$BK$75,3)</f>
        <v>Interior TFLs</v>
      </c>
      <c r="BC1456">
        <f>IF(B1456&lt;40,B1456,IF(VLOOKUP(B1456,$BF$2:$BO$75,10,FALSE)="I",40,41))</f>
        <v>40</v>
      </c>
    </row>
    <row r="1457" spans="1:55" ht="15" x14ac:dyDescent="0.25">
      <c r="A1457">
        <v>19</v>
      </c>
      <c r="B1457">
        <v>40</v>
      </c>
      <c r="E1457">
        <v>11056</v>
      </c>
      <c r="F1457">
        <v>967680</v>
      </c>
      <c r="I1457">
        <v>4400</v>
      </c>
      <c r="J1457">
        <v>895632</v>
      </c>
      <c r="M1457">
        <v>5936</v>
      </c>
      <c r="N1457">
        <v>856336</v>
      </c>
      <c r="Q1457">
        <v>7472</v>
      </c>
      <c r="R1457">
        <v>819040</v>
      </c>
      <c r="U1457">
        <v>8992</v>
      </c>
      <c r="V1457">
        <v>796352</v>
      </c>
      <c r="Y1457">
        <v>8000</v>
      </c>
      <c r="Z1457">
        <v>779456</v>
      </c>
      <c r="AC1457">
        <v>12784</v>
      </c>
      <c r="AD1457">
        <v>635520</v>
      </c>
      <c r="AG1457">
        <v>5824</v>
      </c>
      <c r="AH1457">
        <v>574240</v>
      </c>
      <c r="AK1457" s="151">
        <v>3136</v>
      </c>
      <c r="AL1457" s="151">
        <v>552896</v>
      </c>
      <c r="AM1457" s="151"/>
      <c r="AN1457" s="151"/>
      <c r="AO1457" s="212">
        <v>2176</v>
      </c>
      <c r="AP1457" s="212">
        <v>545296</v>
      </c>
      <c r="AQ1457" s="212"/>
      <c r="AR1457" s="212"/>
      <c r="AS1457" s="227">
        <v>5824</v>
      </c>
      <c r="AT1457" s="227">
        <v>539680</v>
      </c>
      <c r="AU1457" s="227"/>
      <c r="AV1457" s="227"/>
      <c r="AW1457" s="227">
        <v>544</v>
      </c>
      <c r="AX1457" s="227">
        <v>518208</v>
      </c>
      <c r="AY1457">
        <f>A1457+1999</f>
        <v>2018</v>
      </c>
      <c r="AZ1457" t="str">
        <f>VLOOKUP(B1457,$BF$2:$BJ$75,4)</f>
        <v>Interior TFLs</v>
      </c>
      <c r="BA1457" t="str">
        <f>VLOOKUP(B1457,$BF$2:$BK$75,2)</f>
        <v>InteriorTFLs</v>
      </c>
      <c r="BB1457" t="str">
        <f>VLOOKUP(B1457,$BF$2:$BK$75,3)</f>
        <v>Interior TFLs</v>
      </c>
      <c r="BC1457">
        <f>IF(B1457&lt;40,B1457,IF(VLOOKUP(B1457,$BF$2:$BO$75,10,FALSE)="I",40,41))</f>
        <v>40</v>
      </c>
    </row>
    <row r="1458" spans="1:55" ht="15" x14ac:dyDescent="0.25">
      <c r="A1458">
        <v>19</v>
      </c>
      <c r="B1458">
        <v>40</v>
      </c>
      <c r="E1458">
        <v>94416</v>
      </c>
      <c r="F1458">
        <v>4745360</v>
      </c>
      <c r="I1458">
        <v>2464</v>
      </c>
      <c r="J1458">
        <v>4703136</v>
      </c>
      <c r="M1458">
        <v>9232</v>
      </c>
      <c r="N1458">
        <v>4074208</v>
      </c>
      <c r="Q1458">
        <v>13216</v>
      </c>
      <c r="R1458">
        <v>3795408</v>
      </c>
      <c r="U1458">
        <v>23168</v>
      </c>
      <c r="V1458">
        <v>3449696</v>
      </c>
      <c r="Y1458">
        <v>43664</v>
      </c>
      <c r="Z1458">
        <v>3154960</v>
      </c>
      <c r="AC1458">
        <v>5152</v>
      </c>
      <c r="AD1458">
        <v>2842400</v>
      </c>
      <c r="AG1458">
        <v>896</v>
      </c>
      <c r="AH1458">
        <v>2803472</v>
      </c>
      <c r="AK1458" s="151">
        <v>752</v>
      </c>
      <c r="AL1458" s="151">
        <v>2762832</v>
      </c>
      <c r="AM1458" s="151"/>
      <c r="AN1458" s="151"/>
      <c r="AO1458" s="212">
        <v>400</v>
      </c>
      <c r="AP1458" s="212">
        <v>2747360</v>
      </c>
      <c r="AQ1458" s="212"/>
      <c r="AR1458" s="212"/>
      <c r="AS1458" s="227">
        <v>240</v>
      </c>
      <c r="AT1458" s="227">
        <v>2756224</v>
      </c>
      <c r="AU1458" s="227"/>
      <c r="AV1458" s="227"/>
      <c r="AW1458" s="227">
        <v>640</v>
      </c>
      <c r="AX1458" s="227">
        <v>2722000</v>
      </c>
      <c r="AY1458">
        <f>A1458+1999</f>
        <v>2018</v>
      </c>
      <c r="AZ1458" t="str">
        <f>VLOOKUP(B1458,$BF$2:$BJ$75,4)</f>
        <v>Interior TFLs</v>
      </c>
      <c r="BA1458" t="str">
        <f>VLOOKUP(B1458,$BF$2:$BK$75,2)</f>
        <v>InteriorTFLs</v>
      </c>
      <c r="BB1458" t="str">
        <f>VLOOKUP(B1458,$BF$2:$BK$75,3)</f>
        <v>Interior TFLs</v>
      </c>
      <c r="BC1458">
        <f>IF(B1458&lt;40,B1458,IF(VLOOKUP(B1458,$BF$2:$BO$75,10,FALSE)="I",40,41))</f>
        <v>40</v>
      </c>
    </row>
    <row r="1459" spans="1:55" ht="15" x14ac:dyDescent="0.25">
      <c r="A1459">
        <v>19</v>
      </c>
      <c r="B1459">
        <v>40</v>
      </c>
      <c r="E1459">
        <v>3440</v>
      </c>
      <c r="F1459">
        <v>1759600</v>
      </c>
      <c r="I1459">
        <v>16</v>
      </c>
      <c r="J1459">
        <v>1664656</v>
      </c>
      <c r="M1459">
        <v>16</v>
      </c>
      <c r="N1459">
        <v>1581776</v>
      </c>
      <c r="Q1459">
        <v>576</v>
      </c>
      <c r="R1459">
        <v>1563120</v>
      </c>
      <c r="U1459">
        <v>3056</v>
      </c>
      <c r="V1459">
        <v>1519408</v>
      </c>
      <c r="Y1459">
        <v>1328</v>
      </c>
      <c r="Z1459">
        <v>1558944</v>
      </c>
      <c r="AC1459">
        <v>48</v>
      </c>
      <c r="AD1459">
        <v>1554416</v>
      </c>
      <c r="AG1459">
        <v>16</v>
      </c>
      <c r="AH1459">
        <v>1450992</v>
      </c>
      <c r="AK1459" s="151">
        <v>0</v>
      </c>
      <c r="AL1459" s="151">
        <v>1438160</v>
      </c>
      <c r="AM1459" s="151"/>
      <c r="AN1459" s="151"/>
      <c r="AO1459" s="212">
        <v>0</v>
      </c>
      <c r="AP1459" s="212">
        <v>1357152</v>
      </c>
      <c r="AQ1459" s="212"/>
      <c r="AR1459" s="212"/>
      <c r="AS1459" s="227">
        <v>0</v>
      </c>
      <c r="AT1459" s="227">
        <v>1334272</v>
      </c>
      <c r="AU1459" s="227"/>
      <c r="AV1459" s="227"/>
      <c r="AW1459" s="227">
        <v>672</v>
      </c>
      <c r="AX1459" s="227">
        <v>1332000</v>
      </c>
      <c r="AY1459">
        <f>A1459+1999</f>
        <v>2018</v>
      </c>
      <c r="AZ1459" t="str">
        <f>VLOOKUP(B1459,$BF$2:$BJ$75,4)</f>
        <v>Interior TFLs</v>
      </c>
      <c r="BA1459" t="str">
        <f>VLOOKUP(B1459,$BF$2:$BK$75,2)</f>
        <v>InteriorTFLs</v>
      </c>
      <c r="BB1459" t="str">
        <f>VLOOKUP(B1459,$BF$2:$BK$75,3)</f>
        <v>Interior TFLs</v>
      </c>
      <c r="BC1459">
        <f>IF(B1459&lt;40,B1459,IF(VLOOKUP(B1459,$BF$2:$BO$75,10,FALSE)="I",40,41))</f>
        <v>40</v>
      </c>
    </row>
    <row r="1460" spans="1:55" ht="15" x14ac:dyDescent="0.25">
      <c r="A1460">
        <v>19</v>
      </c>
      <c r="B1460">
        <v>40</v>
      </c>
      <c r="E1460">
        <v>89408</v>
      </c>
      <c r="F1460">
        <v>3287264</v>
      </c>
      <c r="I1460">
        <v>10608</v>
      </c>
      <c r="J1460">
        <v>2912528</v>
      </c>
      <c r="M1460">
        <v>15968</v>
      </c>
      <c r="N1460">
        <v>2850336</v>
      </c>
      <c r="Q1460">
        <v>34000</v>
      </c>
      <c r="R1460">
        <v>2421552</v>
      </c>
      <c r="U1460">
        <v>65936</v>
      </c>
      <c r="V1460">
        <v>2238224</v>
      </c>
      <c r="Y1460">
        <v>100048</v>
      </c>
      <c r="Z1460">
        <v>1991296</v>
      </c>
      <c r="AC1460">
        <v>57920</v>
      </c>
      <c r="AD1460">
        <v>768816</v>
      </c>
      <c r="AG1460">
        <v>27888</v>
      </c>
      <c r="AH1460">
        <v>489536</v>
      </c>
      <c r="AK1460" s="151">
        <v>8656</v>
      </c>
      <c r="AL1460" s="151">
        <v>427216</v>
      </c>
      <c r="AM1460" s="151"/>
      <c r="AN1460" s="151"/>
      <c r="AO1460" s="212">
        <v>3568</v>
      </c>
      <c r="AP1460" s="212">
        <v>396624</v>
      </c>
      <c r="AQ1460" s="212"/>
      <c r="AR1460" s="212"/>
      <c r="AS1460" s="227">
        <v>3088</v>
      </c>
      <c r="AT1460" s="227">
        <v>399056</v>
      </c>
      <c r="AU1460" s="227"/>
      <c r="AV1460" s="227"/>
      <c r="AW1460" s="227">
        <v>1184</v>
      </c>
      <c r="AX1460" s="227">
        <v>406160</v>
      </c>
      <c r="AY1460">
        <f>A1460+1999</f>
        <v>2018</v>
      </c>
      <c r="AZ1460" t="str">
        <f>VLOOKUP(B1460,$BF$2:$BJ$75,4)</f>
        <v>Interior TFLs</v>
      </c>
      <c r="BA1460" t="str">
        <f>VLOOKUP(B1460,$BF$2:$BK$75,2)</f>
        <v>InteriorTFLs</v>
      </c>
      <c r="BB1460" t="str">
        <f>VLOOKUP(B1460,$BF$2:$BK$75,3)</f>
        <v>Interior TFLs</v>
      </c>
      <c r="BC1460">
        <f>IF(B1460&lt;40,B1460,IF(VLOOKUP(B1460,$BF$2:$BO$75,10,FALSE)="I",40,41))</f>
        <v>40</v>
      </c>
    </row>
    <row r="1461" spans="1:55" ht="15" x14ac:dyDescent="0.25">
      <c r="A1461">
        <v>19</v>
      </c>
      <c r="B1461">
        <v>40</v>
      </c>
      <c r="E1461">
        <v>68048</v>
      </c>
      <c r="F1461">
        <v>15515632</v>
      </c>
      <c r="I1461">
        <v>1520</v>
      </c>
      <c r="J1461">
        <v>15220272</v>
      </c>
      <c r="M1461">
        <v>10320</v>
      </c>
      <c r="N1461">
        <v>14628960</v>
      </c>
      <c r="Q1461">
        <v>21872</v>
      </c>
      <c r="R1461">
        <v>14155264</v>
      </c>
      <c r="U1461">
        <v>23104</v>
      </c>
      <c r="V1461">
        <v>13371488</v>
      </c>
      <c r="Y1461">
        <v>21232</v>
      </c>
      <c r="Z1461">
        <v>13482048</v>
      </c>
      <c r="AC1461">
        <v>432</v>
      </c>
      <c r="AD1461">
        <v>13299264</v>
      </c>
      <c r="AG1461">
        <v>992</v>
      </c>
      <c r="AH1461">
        <v>12973168</v>
      </c>
      <c r="AK1461" s="151">
        <v>0</v>
      </c>
      <c r="AL1461" s="151">
        <v>12986848</v>
      </c>
      <c r="AM1461" s="151"/>
      <c r="AN1461" s="151"/>
      <c r="AO1461" s="212">
        <v>64</v>
      </c>
      <c r="AP1461" s="212">
        <v>12866976</v>
      </c>
      <c r="AQ1461" s="212"/>
      <c r="AR1461" s="212"/>
      <c r="AS1461" s="227">
        <v>32</v>
      </c>
      <c r="AT1461" s="227">
        <v>12873264</v>
      </c>
      <c r="AU1461" s="227"/>
      <c r="AV1461" s="227"/>
      <c r="AW1461" s="227">
        <v>1776</v>
      </c>
      <c r="AX1461" s="227">
        <v>12901936</v>
      </c>
      <c r="AY1461">
        <f>A1461+1999</f>
        <v>2018</v>
      </c>
      <c r="AZ1461" t="str">
        <f>VLOOKUP(B1461,$BF$2:$BJ$75,4)</f>
        <v>Interior TFLs</v>
      </c>
      <c r="BA1461" t="str">
        <f>VLOOKUP(B1461,$BF$2:$BK$75,2)</f>
        <v>InteriorTFLs</v>
      </c>
      <c r="BB1461" t="str">
        <f>VLOOKUP(B1461,$BF$2:$BK$75,3)</f>
        <v>Interior TFLs</v>
      </c>
      <c r="BC1461">
        <f>IF(B1461&lt;40,B1461,IF(VLOOKUP(B1461,$BF$2:$BO$75,10,FALSE)="I",40,41))</f>
        <v>40</v>
      </c>
    </row>
    <row r="1462" spans="1:55" ht="15" x14ac:dyDescent="0.25">
      <c r="A1462">
        <v>19</v>
      </c>
      <c r="B1462">
        <v>40</v>
      </c>
      <c r="E1462">
        <v>54048</v>
      </c>
      <c r="F1462">
        <v>1841008</v>
      </c>
      <c r="I1462">
        <v>2992</v>
      </c>
      <c r="J1462">
        <v>1780288</v>
      </c>
      <c r="M1462">
        <v>7680</v>
      </c>
      <c r="N1462">
        <v>1726144</v>
      </c>
      <c r="Q1462">
        <v>13040</v>
      </c>
      <c r="R1462">
        <v>1696448</v>
      </c>
      <c r="U1462">
        <v>48592</v>
      </c>
      <c r="V1462">
        <v>1469408</v>
      </c>
      <c r="Y1462">
        <v>79872</v>
      </c>
      <c r="Z1462">
        <v>1433984</v>
      </c>
      <c r="AC1462">
        <v>100656</v>
      </c>
      <c r="AD1462">
        <v>308304</v>
      </c>
      <c r="AG1462">
        <v>5776</v>
      </c>
      <c r="AH1462">
        <v>74000</v>
      </c>
      <c r="AK1462" s="151">
        <v>8176</v>
      </c>
      <c r="AL1462" s="151">
        <v>102016</v>
      </c>
      <c r="AM1462" s="151"/>
      <c r="AN1462" s="151"/>
      <c r="AO1462" s="212">
        <v>5632</v>
      </c>
      <c r="AP1462" s="212">
        <v>85728</v>
      </c>
      <c r="AQ1462" s="212"/>
      <c r="AR1462" s="212"/>
      <c r="AS1462" s="227">
        <v>2240</v>
      </c>
      <c r="AT1462" s="227">
        <v>75792</v>
      </c>
      <c r="AU1462" s="227"/>
      <c r="AV1462" s="227"/>
      <c r="AW1462" s="227">
        <v>4032</v>
      </c>
      <c r="AX1462" s="227">
        <v>73296</v>
      </c>
      <c r="AY1462">
        <f>A1462+1999</f>
        <v>2018</v>
      </c>
      <c r="AZ1462" t="str">
        <f>VLOOKUP(B1462,$BF$2:$BJ$75,4)</f>
        <v>Interior TFLs</v>
      </c>
      <c r="BA1462" t="str">
        <f>VLOOKUP(B1462,$BF$2:$BK$75,2)</f>
        <v>InteriorTFLs</v>
      </c>
      <c r="BB1462" t="str">
        <f>VLOOKUP(B1462,$BF$2:$BK$75,3)</f>
        <v>Interior TFLs</v>
      </c>
      <c r="BC1462">
        <f>IF(B1462&lt;40,B1462,IF(VLOOKUP(B1462,$BF$2:$BO$75,10,FALSE)="I",40,41))</f>
        <v>40</v>
      </c>
    </row>
    <row r="1463" spans="1:55" ht="15" x14ac:dyDescent="0.25">
      <c r="A1463">
        <v>19</v>
      </c>
      <c r="B1463">
        <v>40</v>
      </c>
      <c r="E1463">
        <v>559232</v>
      </c>
      <c r="F1463">
        <v>16020784</v>
      </c>
      <c r="I1463">
        <v>57728</v>
      </c>
      <c r="J1463">
        <v>23189344</v>
      </c>
      <c r="M1463">
        <v>132032</v>
      </c>
      <c r="N1463">
        <v>22237936</v>
      </c>
      <c r="Q1463">
        <v>69312</v>
      </c>
      <c r="R1463">
        <v>22000096</v>
      </c>
      <c r="U1463">
        <v>211040</v>
      </c>
      <c r="V1463">
        <v>19759408</v>
      </c>
      <c r="Y1463">
        <v>90208</v>
      </c>
      <c r="Z1463">
        <v>19626976</v>
      </c>
      <c r="AC1463">
        <v>20528</v>
      </c>
      <c r="AD1463">
        <v>20924288</v>
      </c>
      <c r="AG1463">
        <v>45760</v>
      </c>
      <c r="AH1463">
        <v>18254256</v>
      </c>
      <c r="AK1463" s="151">
        <v>20352</v>
      </c>
      <c r="AL1463" s="151">
        <v>17825456</v>
      </c>
      <c r="AM1463" s="151"/>
      <c r="AN1463" s="151"/>
      <c r="AO1463" s="212">
        <v>18368</v>
      </c>
      <c r="AP1463" s="212">
        <v>17319680</v>
      </c>
      <c r="AQ1463" s="212"/>
      <c r="AR1463" s="212"/>
      <c r="AS1463" s="227">
        <v>13392</v>
      </c>
      <c r="AT1463" s="227">
        <v>17352160</v>
      </c>
      <c r="AU1463" s="227"/>
      <c r="AV1463" s="227"/>
      <c r="AW1463" s="227">
        <v>8112</v>
      </c>
      <c r="AX1463" s="227">
        <v>17354128</v>
      </c>
      <c r="AY1463">
        <f>A1463+1999</f>
        <v>2018</v>
      </c>
      <c r="AZ1463" t="str">
        <f>VLOOKUP(B1463,$BF$2:$BJ$75,4)</f>
        <v>Interior TFLs</v>
      </c>
      <c r="BA1463" t="str">
        <f>VLOOKUP(B1463,$BF$2:$BK$75,2)</f>
        <v>InteriorTFLs</v>
      </c>
      <c r="BB1463" t="str">
        <f>VLOOKUP(B1463,$BF$2:$BK$75,3)</f>
        <v>Interior TFLs</v>
      </c>
      <c r="BC1463">
        <f>IF(B1463&lt;40,B1463,IF(VLOOKUP(B1463,$BF$2:$BO$75,10,FALSE)="I",40,41))</f>
        <v>40</v>
      </c>
    </row>
    <row r="1464" spans="1:55" ht="15" x14ac:dyDescent="0.25">
      <c r="A1464">
        <v>19</v>
      </c>
      <c r="B1464">
        <v>40</v>
      </c>
      <c r="E1464">
        <v>90064</v>
      </c>
      <c r="F1464">
        <v>2610752</v>
      </c>
      <c r="I1464">
        <v>3376</v>
      </c>
      <c r="J1464">
        <v>2643664</v>
      </c>
      <c r="M1464">
        <v>8816</v>
      </c>
      <c r="N1464">
        <v>2386208</v>
      </c>
      <c r="Q1464">
        <v>24480</v>
      </c>
      <c r="R1464">
        <v>2255408</v>
      </c>
      <c r="U1464">
        <v>42352</v>
      </c>
      <c r="V1464">
        <v>2101680</v>
      </c>
      <c r="Y1464">
        <v>50896</v>
      </c>
      <c r="Z1464">
        <v>1991072</v>
      </c>
      <c r="AC1464">
        <v>162640</v>
      </c>
      <c r="AD1464">
        <v>795872</v>
      </c>
      <c r="AG1464">
        <v>57904</v>
      </c>
      <c r="AH1464">
        <v>385504</v>
      </c>
      <c r="AK1464" s="151">
        <v>46000</v>
      </c>
      <c r="AL1464" s="151">
        <v>398912</v>
      </c>
      <c r="AM1464" s="151"/>
      <c r="AN1464" s="151"/>
      <c r="AO1464" s="212">
        <v>25888</v>
      </c>
      <c r="AP1464" s="212">
        <v>317472</v>
      </c>
      <c r="AQ1464" s="212"/>
      <c r="AR1464" s="212"/>
      <c r="AS1464" s="227">
        <v>12848</v>
      </c>
      <c r="AT1464" s="227">
        <v>281136</v>
      </c>
      <c r="AU1464" s="227"/>
      <c r="AV1464" s="227"/>
      <c r="AW1464" s="227">
        <v>12256</v>
      </c>
      <c r="AX1464" s="227">
        <v>283824</v>
      </c>
      <c r="AY1464">
        <f>A1464+1999</f>
        <v>2018</v>
      </c>
      <c r="AZ1464" t="str">
        <f>VLOOKUP(B1464,$BF$2:$BJ$75,4)</f>
        <v>Interior TFLs</v>
      </c>
      <c r="BA1464" t="str">
        <f>VLOOKUP(B1464,$BF$2:$BK$75,2)</f>
        <v>InteriorTFLs</v>
      </c>
      <c r="BB1464" t="str">
        <f>VLOOKUP(B1464,$BF$2:$BK$75,3)</f>
        <v>Interior TFLs</v>
      </c>
      <c r="BC1464">
        <f>IF(B1464&lt;40,B1464,IF(VLOOKUP(B1464,$BF$2:$BO$75,10,FALSE)="I",40,41))</f>
        <v>40</v>
      </c>
    </row>
    <row r="1465" spans="1:55" ht="15" x14ac:dyDescent="0.25">
      <c r="A1465">
        <v>19</v>
      </c>
      <c r="B1465">
        <v>40</v>
      </c>
      <c r="E1465">
        <v>303424</v>
      </c>
      <c r="F1465">
        <v>8546832</v>
      </c>
      <c r="I1465">
        <v>40656</v>
      </c>
      <c r="J1465">
        <v>8354608</v>
      </c>
      <c r="M1465">
        <v>102656</v>
      </c>
      <c r="N1465">
        <v>7634640</v>
      </c>
      <c r="Q1465">
        <v>142928</v>
      </c>
      <c r="R1465">
        <v>7259152</v>
      </c>
      <c r="U1465">
        <v>187792</v>
      </c>
      <c r="V1465">
        <v>6823648</v>
      </c>
      <c r="Y1465">
        <v>237072</v>
      </c>
      <c r="Z1465">
        <v>6636656</v>
      </c>
      <c r="AC1465">
        <v>187552</v>
      </c>
      <c r="AD1465">
        <v>3948656</v>
      </c>
      <c r="AG1465">
        <v>107648</v>
      </c>
      <c r="AH1465">
        <v>3215904</v>
      </c>
      <c r="AK1465" s="151">
        <v>84144</v>
      </c>
      <c r="AL1465" s="151">
        <v>2891968</v>
      </c>
      <c r="AM1465" s="151"/>
      <c r="AN1465" s="151"/>
      <c r="AO1465" s="212">
        <v>60528</v>
      </c>
      <c r="AP1465" s="212">
        <v>2767056</v>
      </c>
      <c r="AQ1465" s="212"/>
      <c r="AR1465" s="212"/>
      <c r="AS1465" s="227">
        <v>51040</v>
      </c>
      <c r="AT1465" s="227">
        <v>2743952</v>
      </c>
      <c r="AU1465" s="227"/>
      <c r="AV1465" s="227"/>
      <c r="AW1465" s="227">
        <v>48672</v>
      </c>
      <c r="AX1465" s="227">
        <v>2719088</v>
      </c>
      <c r="AY1465">
        <f>A1465+1999</f>
        <v>2018</v>
      </c>
      <c r="AZ1465" t="str">
        <f>VLOOKUP(B1465,$BF$2:$BJ$75,4)</f>
        <v>Interior TFLs</v>
      </c>
      <c r="BA1465" t="str">
        <f>VLOOKUP(B1465,$BF$2:$BK$75,2)</f>
        <v>InteriorTFLs</v>
      </c>
      <c r="BB1465" t="str">
        <f>VLOOKUP(B1465,$BF$2:$BK$75,3)</f>
        <v>Interior TFLs</v>
      </c>
      <c r="BC1465">
        <f>IF(B1465&lt;40,B1465,IF(VLOOKUP(B1465,$BF$2:$BO$75,10,FALSE)="I",40,41))</f>
        <v>40</v>
      </c>
    </row>
    <row r="1466" spans="1:55" ht="15" x14ac:dyDescent="0.25">
      <c r="A1466">
        <v>19</v>
      </c>
      <c r="B1466">
        <v>41</v>
      </c>
      <c r="E1466">
        <v>0</v>
      </c>
      <c r="F1466">
        <v>0</v>
      </c>
      <c r="I1466">
        <v>0</v>
      </c>
      <c r="J1466">
        <v>0</v>
      </c>
      <c r="M1466">
        <v>0</v>
      </c>
      <c r="N1466">
        <v>0</v>
      </c>
      <c r="Q1466">
        <v>0</v>
      </c>
      <c r="R1466">
        <v>0</v>
      </c>
      <c r="U1466">
        <v>0</v>
      </c>
      <c r="V1466">
        <v>0</v>
      </c>
      <c r="Y1466">
        <v>0</v>
      </c>
      <c r="Z1466">
        <v>0</v>
      </c>
      <c r="AC1466">
        <v>0</v>
      </c>
      <c r="AD1466">
        <v>0</v>
      </c>
      <c r="AG1466">
        <v>0</v>
      </c>
      <c r="AH1466">
        <v>0</v>
      </c>
      <c r="AK1466" s="151">
        <v>0</v>
      </c>
      <c r="AL1466" s="151">
        <v>0</v>
      </c>
      <c r="AM1466" s="151"/>
      <c r="AN1466" s="151"/>
      <c r="AO1466" s="212">
        <v>0</v>
      </c>
      <c r="AP1466" s="212">
        <v>0</v>
      </c>
      <c r="AQ1466" s="212"/>
      <c r="AR1466" s="212"/>
      <c r="AS1466" s="227">
        <v>0</v>
      </c>
      <c r="AT1466" s="227">
        <v>0</v>
      </c>
      <c r="AU1466" s="227"/>
      <c r="AV1466" s="227"/>
      <c r="AW1466" s="227">
        <v>0</v>
      </c>
      <c r="AX1466" s="227">
        <v>0</v>
      </c>
      <c r="AY1466">
        <f>A1466+1999</f>
        <v>2018</v>
      </c>
      <c r="AZ1466" t="str">
        <f>VLOOKUP(B1466,$BF$2:$BJ$75,4)</f>
        <v>Coast TFLs</v>
      </c>
      <c r="BA1466" t="str">
        <f>VLOOKUP(B1466,$BF$2:$BK$75,2)</f>
        <v>CoastTFLs</v>
      </c>
      <c r="BB1466" t="str">
        <f>VLOOKUP(B1466,$BF$2:$BK$75,3)</f>
        <v>Coast TFLs</v>
      </c>
      <c r="BC1466">
        <f>IF(B1466&lt;40,B1466,IF(VLOOKUP(B1466,$BF$2:$BO$75,10,FALSE)="I",40,41))</f>
        <v>41</v>
      </c>
    </row>
    <row r="1467" spans="1:55" ht="15" x14ac:dyDescent="0.25">
      <c r="A1467">
        <v>19</v>
      </c>
      <c r="B1467">
        <v>41</v>
      </c>
      <c r="E1467">
        <v>0</v>
      </c>
      <c r="F1467">
        <v>0</v>
      </c>
      <c r="I1467">
        <v>0</v>
      </c>
      <c r="J1467">
        <v>2864</v>
      </c>
      <c r="M1467">
        <v>0</v>
      </c>
      <c r="N1467">
        <v>1136</v>
      </c>
      <c r="Q1467">
        <v>0</v>
      </c>
      <c r="R1467">
        <v>224</v>
      </c>
      <c r="U1467">
        <v>16</v>
      </c>
      <c r="V1467">
        <v>144</v>
      </c>
      <c r="Y1467">
        <v>0</v>
      </c>
      <c r="Z1467">
        <v>144</v>
      </c>
      <c r="AC1467">
        <v>0</v>
      </c>
      <c r="AD1467">
        <v>0</v>
      </c>
      <c r="AG1467">
        <v>0</v>
      </c>
      <c r="AH1467">
        <v>0</v>
      </c>
      <c r="AK1467" s="151">
        <v>0</v>
      </c>
      <c r="AL1467" s="151">
        <v>0</v>
      </c>
      <c r="AM1467" s="151"/>
      <c r="AN1467" s="151"/>
      <c r="AO1467" s="212">
        <v>0</v>
      </c>
      <c r="AP1467" s="212">
        <v>0</v>
      </c>
      <c r="AQ1467" s="212"/>
      <c r="AR1467" s="212"/>
      <c r="AS1467" s="227">
        <v>0</v>
      </c>
      <c r="AT1467" s="227">
        <v>0</v>
      </c>
      <c r="AU1467" s="227"/>
      <c r="AV1467" s="227"/>
      <c r="AW1467" s="227">
        <v>0</v>
      </c>
      <c r="AX1467" s="227">
        <v>0</v>
      </c>
      <c r="AY1467">
        <f>A1467+1999</f>
        <v>2018</v>
      </c>
      <c r="AZ1467" t="str">
        <f>VLOOKUP(B1467,$BF$2:$BJ$75,4)</f>
        <v>Coast TFLs</v>
      </c>
      <c r="BA1467" t="str">
        <f>VLOOKUP(B1467,$BF$2:$BK$75,2)</f>
        <v>CoastTFLs</v>
      </c>
      <c r="BB1467" t="str">
        <f>VLOOKUP(B1467,$BF$2:$BK$75,3)</f>
        <v>Coast TFLs</v>
      </c>
      <c r="BC1467">
        <f>IF(B1467&lt;40,B1467,IF(VLOOKUP(B1467,$BF$2:$BO$75,10,FALSE)="I",40,41))</f>
        <v>41</v>
      </c>
    </row>
    <row r="1468" spans="1:55" ht="15" x14ac:dyDescent="0.25">
      <c r="A1468">
        <v>19</v>
      </c>
      <c r="B1468">
        <v>41</v>
      </c>
      <c r="E1468">
        <v>0</v>
      </c>
      <c r="F1468">
        <v>0</v>
      </c>
      <c r="I1468">
        <v>0</v>
      </c>
      <c r="J1468">
        <v>0</v>
      </c>
      <c r="M1468">
        <v>0</v>
      </c>
      <c r="N1468">
        <v>0</v>
      </c>
      <c r="Q1468">
        <v>0</v>
      </c>
      <c r="R1468">
        <v>0</v>
      </c>
      <c r="U1468">
        <v>0</v>
      </c>
      <c r="V1468">
        <v>0</v>
      </c>
      <c r="Y1468">
        <v>0</v>
      </c>
      <c r="Z1468">
        <v>0</v>
      </c>
      <c r="AC1468">
        <v>0</v>
      </c>
      <c r="AD1468">
        <v>0</v>
      </c>
      <c r="AG1468">
        <v>0</v>
      </c>
      <c r="AH1468">
        <v>0</v>
      </c>
      <c r="AK1468" s="151">
        <v>0</v>
      </c>
      <c r="AL1468" s="151">
        <v>0</v>
      </c>
      <c r="AM1468" s="151"/>
      <c r="AN1468" s="151"/>
      <c r="AO1468" s="212">
        <v>0</v>
      </c>
      <c r="AP1468" s="212">
        <v>0</v>
      </c>
      <c r="AQ1468" s="212"/>
      <c r="AR1468" s="212"/>
      <c r="AS1468" s="227">
        <v>0</v>
      </c>
      <c r="AT1468" s="227">
        <v>0</v>
      </c>
      <c r="AU1468" s="227"/>
      <c r="AV1468" s="227"/>
      <c r="AW1468" s="227">
        <v>0</v>
      </c>
      <c r="AX1468" s="227">
        <v>0</v>
      </c>
      <c r="AY1468">
        <f>A1468+1999</f>
        <v>2018</v>
      </c>
      <c r="AZ1468" t="str">
        <f>VLOOKUP(B1468,$BF$2:$BJ$75,4)</f>
        <v>Coast TFLs</v>
      </c>
      <c r="BA1468" t="str">
        <f>VLOOKUP(B1468,$BF$2:$BK$75,2)</f>
        <v>CoastTFLs</v>
      </c>
      <c r="BB1468" t="str">
        <f>VLOOKUP(B1468,$BF$2:$BK$75,3)</f>
        <v>Coast TFLs</v>
      </c>
      <c r="BC1468">
        <f>IF(B1468&lt;40,B1468,IF(VLOOKUP(B1468,$BF$2:$BO$75,10,FALSE)="I",40,41))</f>
        <v>41</v>
      </c>
    </row>
    <row r="1469" spans="1:55" ht="15" x14ac:dyDescent="0.25">
      <c r="A1469">
        <v>19</v>
      </c>
      <c r="B1469">
        <v>41</v>
      </c>
      <c r="E1469">
        <v>0</v>
      </c>
      <c r="F1469">
        <v>0</v>
      </c>
      <c r="I1469">
        <v>0</v>
      </c>
      <c r="J1469">
        <v>0</v>
      </c>
      <c r="M1469">
        <v>0</v>
      </c>
      <c r="N1469">
        <v>0</v>
      </c>
      <c r="Q1469">
        <v>0</v>
      </c>
      <c r="R1469">
        <v>0</v>
      </c>
      <c r="U1469">
        <v>512</v>
      </c>
      <c r="V1469">
        <v>16368</v>
      </c>
      <c r="Y1469">
        <v>1872</v>
      </c>
      <c r="Z1469">
        <v>5744</v>
      </c>
      <c r="AC1469">
        <v>0</v>
      </c>
      <c r="AD1469">
        <v>0</v>
      </c>
      <c r="AG1469">
        <v>0</v>
      </c>
      <c r="AH1469">
        <v>176</v>
      </c>
      <c r="AK1469" s="151">
        <v>0</v>
      </c>
      <c r="AL1469" s="151">
        <v>0</v>
      </c>
      <c r="AM1469" s="151"/>
      <c r="AN1469" s="151"/>
      <c r="AO1469" s="212">
        <v>160</v>
      </c>
      <c r="AP1469" s="212">
        <v>656</v>
      </c>
      <c r="AQ1469" s="212"/>
      <c r="AR1469" s="212"/>
      <c r="AS1469" s="227">
        <v>0</v>
      </c>
      <c r="AT1469" s="227">
        <v>0</v>
      </c>
      <c r="AU1469" s="227"/>
      <c r="AV1469" s="227"/>
      <c r="AW1469" s="227">
        <v>0</v>
      </c>
      <c r="AX1469" s="227">
        <v>0</v>
      </c>
      <c r="AY1469">
        <f>A1469+1999</f>
        <v>2018</v>
      </c>
      <c r="AZ1469" t="str">
        <f>VLOOKUP(B1469,$BF$2:$BJ$75,4)</f>
        <v>Coast TFLs</v>
      </c>
      <c r="BA1469" t="str">
        <f>VLOOKUP(B1469,$BF$2:$BK$75,2)</f>
        <v>CoastTFLs</v>
      </c>
      <c r="BB1469" t="str">
        <f>VLOOKUP(B1469,$BF$2:$BK$75,3)</f>
        <v>Coast TFLs</v>
      </c>
      <c r="BC1469">
        <f>IF(B1469&lt;40,B1469,IF(VLOOKUP(B1469,$BF$2:$BO$75,10,FALSE)="I",40,41))</f>
        <v>41</v>
      </c>
    </row>
    <row r="1470" spans="1:55" ht="15" x14ac:dyDescent="0.25">
      <c r="A1470">
        <v>19</v>
      </c>
      <c r="B1470">
        <v>41</v>
      </c>
      <c r="E1470">
        <v>0</v>
      </c>
      <c r="F1470">
        <v>0</v>
      </c>
      <c r="I1470">
        <v>0</v>
      </c>
      <c r="J1470">
        <v>0</v>
      </c>
      <c r="M1470">
        <v>0</v>
      </c>
      <c r="N1470">
        <v>0</v>
      </c>
      <c r="Q1470">
        <v>0</v>
      </c>
      <c r="R1470">
        <v>0</v>
      </c>
      <c r="U1470">
        <v>0</v>
      </c>
      <c r="V1470">
        <v>0</v>
      </c>
      <c r="Y1470">
        <v>0</v>
      </c>
      <c r="Z1470">
        <v>0</v>
      </c>
      <c r="AC1470">
        <v>0</v>
      </c>
      <c r="AD1470">
        <v>0</v>
      </c>
      <c r="AG1470">
        <v>0</v>
      </c>
      <c r="AH1470">
        <v>0</v>
      </c>
      <c r="AK1470" s="151">
        <v>0</v>
      </c>
      <c r="AL1470" s="151">
        <v>0</v>
      </c>
      <c r="AM1470" s="151"/>
      <c r="AN1470" s="151"/>
      <c r="AO1470" s="212">
        <v>0</v>
      </c>
      <c r="AP1470" s="212">
        <v>0</v>
      </c>
      <c r="AQ1470" s="212"/>
      <c r="AR1470" s="212"/>
      <c r="AS1470" s="227">
        <v>0</v>
      </c>
      <c r="AT1470" s="227">
        <v>0</v>
      </c>
      <c r="AU1470" s="227"/>
      <c r="AV1470" s="227"/>
      <c r="AW1470" s="227">
        <v>0</v>
      </c>
      <c r="AX1470" s="227">
        <v>0</v>
      </c>
      <c r="AY1470">
        <f>A1470+1999</f>
        <v>2018</v>
      </c>
      <c r="AZ1470" t="str">
        <f>VLOOKUP(B1470,$BF$2:$BJ$75,4)</f>
        <v>Coast TFLs</v>
      </c>
      <c r="BA1470" t="str">
        <f>VLOOKUP(B1470,$BF$2:$BK$75,2)</f>
        <v>CoastTFLs</v>
      </c>
      <c r="BB1470" t="str">
        <f>VLOOKUP(B1470,$BF$2:$BK$75,3)</f>
        <v>Coast TFLs</v>
      </c>
      <c r="BC1470">
        <f>IF(B1470&lt;40,B1470,IF(VLOOKUP(B1470,$BF$2:$BO$75,10,FALSE)="I",40,41))</f>
        <v>41</v>
      </c>
    </row>
    <row r="1471" spans="1:55" ht="15" x14ac:dyDescent="0.25">
      <c r="A1471">
        <v>19</v>
      </c>
      <c r="B1471">
        <v>41</v>
      </c>
      <c r="E1471">
        <v>0</v>
      </c>
      <c r="F1471">
        <v>0</v>
      </c>
      <c r="I1471">
        <v>0</v>
      </c>
      <c r="J1471">
        <v>0</v>
      </c>
      <c r="M1471">
        <v>0</v>
      </c>
      <c r="N1471">
        <v>0</v>
      </c>
      <c r="Q1471">
        <v>0</v>
      </c>
      <c r="R1471">
        <v>0</v>
      </c>
      <c r="U1471">
        <v>0</v>
      </c>
      <c r="V1471">
        <v>0</v>
      </c>
      <c r="Y1471">
        <v>0</v>
      </c>
      <c r="Z1471">
        <v>0</v>
      </c>
      <c r="AC1471">
        <v>0</v>
      </c>
      <c r="AD1471">
        <v>0</v>
      </c>
      <c r="AG1471">
        <v>0</v>
      </c>
      <c r="AH1471">
        <v>0</v>
      </c>
      <c r="AK1471" s="151">
        <v>0</v>
      </c>
      <c r="AL1471" s="151">
        <v>0</v>
      </c>
      <c r="AM1471" s="151"/>
      <c r="AN1471" s="151"/>
      <c r="AO1471" s="212">
        <v>0</v>
      </c>
      <c r="AP1471" s="212">
        <v>0</v>
      </c>
      <c r="AQ1471" s="212"/>
      <c r="AR1471" s="212"/>
      <c r="AS1471" s="227">
        <v>0</v>
      </c>
      <c r="AT1471" s="227">
        <v>0</v>
      </c>
      <c r="AU1471" s="227"/>
      <c r="AV1471" s="227"/>
      <c r="AW1471" s="227">
        <v>0</v>
      </c>
      <c r="AX1471" s="227">
        <v>0</v>
      </c>
      <c r="AY1471">
        <f>A1471+1999</f>
        <v>2018</v>
      </c>
      <c r="AZ1471" t="str">
        <f>VLOOKUP(B1471,$BF$2:$BJ$75,4)</f>
        <v>Coast TFLs</v>
      </c>
      <c r="BA1471" t="str">
        <f>VLOOKUP(B1471,$BF$2:$BK$75,2)</f>
        <v>CoastTFLs</v>
      </c>
      <c r="BB1471" t="str">
        <f>VLOOKUP(B1471,$BF$2:$BK$75,3)</f>
        <v>Coast TFLs</v>
      </c>
      <c r="BC1471">
        <f>IF(B1471&lt;40,B1471,IF(VLOOKUP(B1471,$BF$2:$BO$75,10,FALSE)="I",40,41))</f>
        <v>41</v>
      </c>
    </row>
    <row r="1472" spans="1:55" ht="15" x14ac:dyDescent="0.25">
      <c r="A1472">
        <v>19</v>
      </c>
      <c r="B1472">
        <v>41</v>
      </c>
      <c r="E1472">
        <v>0</v>
      </c>
      <c r="F1472">
        <v>0</v>
      </c>
      <c r="I1472">
        <v>0</v>
      </c>
      <c r="J1472">
        <v>4800</v>
      </c>
      <c r="M1472">
        <v>0</v>
      </c>
      <c r="N1472">
        <v>3888</v>
      </c>
      <c r="Q1472">
        <v>128</v>
      </c>
      <c r="R1472">
        <v>5488</v>
      </c>
      <c r="U1472">
        <v>128</v>
      </c>
      <c r="V1472">
        <v>4288</v>
      </c>
      <c r="Y1472">
        <v>336</v>
      </c>
      <c r="Z1472">
        <v>2672</v>
      </c>
      <c r="AC1472">
        <v>0</v>
      </c>
      <c r="AD1472">
        <v>2432</v>
      </c>
      <c r="AG1472">
        <v>128</v>
      </c>
      <c r="AH1472">
        <v>144</v>
      </c>
      <c r="AK1472" s="151">
        <v>0</v>
      </c>
      <c r="AL1472" s="151">
        <v>0</v>
      </c>
      <c r="AM1472" s="151"/>
      <c r="AN1472" s="151"/>
      <c r="AO1472" s="212">
        <v>0</v>
      </c>
      <c r="AP1472" s="212">
        <v>0</v>
      </c>
      <c r="AQ1472" s="212"/>
      <c r="AR1472" s="212"/>
      <c r="AS1472" s="227">
        <v>0</v>
      </c>
      <c r="AT1472" s="227">
        <v>0</v>
      </c>
      <c r="AU1472" s="227"/>
      <c r="AV1472" s="227"/>
      <c r="AW1472" s="227">
        <v>0</v>
      </c>
      <c r="AX1472" s="227">
        <v>0</v>
      </c>
      <c r="AY1472">
        <f>A1472+1999</f>
        <v>2018</v>
      </c>
      <c r="AZ1472" t="str">
        <f>VLOOKUP(B1472,$BF$2:$BJ$75,4)</f>
        <v>Coast TFLs</v>
      </c>
      <c r="BA1472" t="str">
        <f>VLOOKUP(B1472,$BF$2:$BK$75,2)</f>
        <v>CoastTFLs</v>
      </c>
      <c r="BB1472" t="str">
        <f>VLOOKUP(B1472,$BF$2:$BK$75,3)</f>
        <v>Coast TFLs</v>
      </c>
      <c r="BC1472">
        <f>IF(B1472&lt;40,B1472,IF(VLOOKUP(B1472,$BF$2:$BO$75,10,FALSE)="I",40,41))</f>
        <v>41</v>
      </c>
    </row>
    <row r="1473" spans="1:55" ht="15" x14ac:dyDescent="0.25">
      <c r="A1473">
        <v>19</v>
      </c>
      <c r="B1473">
        <v>41</v>
      </c>
      <c r="E1473">
        <v>0</v>
      </c>
      <c r="F1473">
        <v>0</v>
      </c>
      <c r="I1473">
        <v>0</v>
      </c>
      <c r="J1473">
        <v>0</v>
      </c>
      <c r="M1473">
        <v>0</v>
      </c>
      <c r="N1473">
        <v>0</v>
      </c>
      <c r="Q1473">
        <v>2768</v>
      </c>
      <c r="R1473">
        <v>2768</v>
      </c>
      <c r="U1473">
        <v>0</v>
      </c>
      <c r="V1473">
        <v>0</v>
      </c>
      <c r="Y1473">
        <v>0</v>
      </c>
      <c r="Z1473">
        <v>0</v>
      </c>
      <c r="AC1473">
        <v>0</v>
      </c>
      <c r="AD1473">
        <v>0</v>
      </c>
      <c r="AG1473">
        <v>0</v>
      </c>
      <c r="AH1473">
        <v>0</v>
      </c>
      <c r="AK1473" s="151">
        <v>0</v>
      </c>
      <c r="AL1473" s="151">
        <v>0</v>
      </c>
      <c r="AM1473" s="151"/>
      <c r="AN1473" s="151"/>
      <c r="AO1473" s="212">
        <v>0</v>
      </c>
      <c r="AP1473" s="212">
        <v>0</v>
      </c>
      <c r="AQ1473" s="212"/>
      <c r="AR1473" s="212"/>
      <c r="AS1473" s="227">
        <v>0</v>
      </c>
      <c r="AT1473" s="227">
        <v>0</v>
      </c>
      <c r="AU1473" s="227"/>
      <c r="AV1473" s="227"/>
      <c r="AW1473" s="227">
        <v>0</v>
      </c>
      <c r="AX1473" s="227">
        <v>0</v>
      </c>
      <c r="AY1473">
        <f>A1473+1999</f>
        <v>2018</v>
      </c>
      <c r="AZ1473" t="str">
        <f>VLOOKUP(B1473,$BF$2:$BJ$75,4)</f>
        <v>Coast TFLs</v>
      </c>
      <c r="BA1473" t="str">
        <f>VLOOKUP(B1473,$BF$2:$BK$75,2)</f>
        <v>CoastTFLs</v>
      </c>
      <c r="BB1473" t="str">
        <f>VLOOKUP(B1473,$BF$2:$BK$75,3)</f>
        <v>Coast TFLs</v>
      </c>
      <c r="BC1473">
        <f>IF(B1473&lt;40,B1473,IF(VLOOKUP(B1473,$BF$2:$BO$75,10,FALSE)="I",40,41))</f>
        <v>41</v>
      </c>
    </row>
    <row r="1474" spans="1:55" ht="15" x14ac:dyDescent="0.25">
      <c r="A1474">
        <v>19</v>
      </c>
      <c r="B1474">
        <v>41</v>
      </c>
      <c r="E1474">
        <v>0</v>
      </c>
      <c r="F1474">
        <v>0</v>
      </c>
      <c r="I1474">
        <v>0</v>
      </c>
      <c r="J1474">
        <v>0</v>
      </c>
      <c r="M1474">
        <v>0</v>
      </c>
      <c r="N1474">
        <v>1888</v>
      </c>
      <c r="Q1474">
        <v>0</v>
      </c>
      <c r="R1474">
        <v>0</v>
      </c>
      <c r="U1474">
        <v>0</v>
      </c>
      <c r="V1474">
        <v>0</v>
      </c>
      <c r="Y1474">
        <v>0</v>
      </c>
      <c r="Z1474">
        <v>0</v>
      </c>
      <c r="AC1474">
        <v>0</v>
      </c>
      <c r="AD1474">
        <v>0</v>
      </c>
      <c r="AG1474">
        <v>0</v>
      </c>
      <c r="AH1474">
        <v>0</v>
      </c>
      <c r="AK1474" s="151">
        <v>0</v>
      </c>
      <c r="AL1474" s="151">
        <v>0</v>
      </c>
      <c r="AM1474" s="151"/>
      <c r="AN1474" s="151"/>
      <c r="AO1474" s="212">
        <v>0</v>
      </c>
      <c r="AP1474" s="212">
        <v>0</v>
      </c>
      <c r="AQ1474" s="212"/>
      <c r="AR1474" s="212"/>
      <c r="AS1474" s="227">
        <v>0</v>
      </c>
      <c r="AT1474" s="227">
        <v>0</v>
      </c>
      <c r="AU1474" s="227"/>
      <c r="AV1474" s="227"/>
      <c r="AW1474" s="227">
        <v>0</v>
      </c>
      <c r="AX1474" s="227">
        <v>0</v>
      </c>
      <c r="AY1474">
        <f>A1474+1999</f>
        <v>2018</v>
      </c>
      <c r="AZ1474" t="str">
        <f>VLOOKUP(B1474,$BF$2:$BJ$75,4)</f>
        <v>Coast TFLs</v>
      </c>
      <c r="BA1474" t="str">
        <f>VLOOKUP(B1474,$BF$2:$BK$75,2)</f>
        <v>CoastTFLs</v>
      </c>
      <c r="BB1474" t="str">
        <f>VLOOKUP(B1474,$BF$2:$BK$75,3)</f>
        <v>Coast TFLs</v>
      </c>
      <c r="BC1474">
        <f>IF(B1474&lt;40,B1474,IF(VLOOKUP(B1474,$BF$2:$BO$75,10,FALSE)="I",40,41))</f>
        <v>41</v>
      </c>
    </row>
    <row r="1475" spans="1:55" ht="15" x14ac:dyDescent="0.25">
      <c r="A1475">
        <v>19</v>
      </c>
      <c r="B1475">
        <v>41</v>
      </c>
      <c r="E1475">
        <v>0</v>
      </c>
      <c r="F1475">
        <v>0</v>
      </c>
      <c r="I1475">
        <v>0</v>
      </c>
      <c r="J1475">
        <v>0</v>
      </c>
      <c r="M1475">
        <v>0</v>
      </c>
      <c r="N1475">
        <v>0</v>
      </c>
      <c r="Q1475">
        <v>0</v>
      </c>
      <c r="R1475">
        <v>0</v>
      </c>
      <c r="U1475">
        <v>0</v>
      </c>
      <c r="V1475">
        <v>0</v>
      </c>
      <c r="Y1475">
        <v>0</v>
      </c>
      <c r="Z1475">
        <v>0</v>
      </c>
      <c r="AC1475">
        <v>0</v>
      </c>
      <c r="AD1475">
        <v>0</v>
      </c>
      <c r="AG1475">
        <v>0</v>
      </c>
      <c r="AH1475">
        <v>0</v>
      </c>
      <c r="AK1475" s="151">
        <v>0</v>
      </c>
      <c r="AL1475" s="151">
        <v>0</v>
      </c>
      <c r="AM1475" s="151"/>
      <c r="AN1475" s="151"/>
      <c r="AO1475" s="212">
        <v>0</v>
      </c>
      <c r="AP1475" s="212">
        <v>0</v>
      </c>
      <c r="AQ1475" s="212"/>
      <c r="AR1475" s="212"/>
      <c r="AS1475" s="227">
        <v>0</v>
      </c>
      <c r="AT1475" s="227">
        <v>0</v>
      </c>
      <c r="AU1475" s="227"/>
      <c r="AV1475" s="227"/>
      <c r="AW1475" s="227">
        <v>0</v>
      </c>
      <c r="AX1475" s="227">
        <v>0</v>
      </c>
      <c r="AY1475">
        <f>A1475+1999</f>
        <v>2018</v>
      </c>
      <c r="AZ1475" t="str">
        <f>VLOOKUP(B1475,$BF$2:$BJ$75,4)</f>
        <v>Coast TFLs</v>
      </c>
      <c r="BA1475" t="str">
        <f>VLOOKUP(B1475,$BF$2:$BK$75,2)</f>
        <v>CoastTFLs</v>
      </c>
      <c r="BB1475" t="str">
        <f>VLOOKUP(B1475,$BF$2:$BK$75,3)</f>
        <v>Coast TFLs</v>
      </c>
      <c r="BC1475">
        <f>IF(B1475&lt;40,B1475,IF(VLOOKUP(B1475,$BF$2:$BO$75,10,FALSE)="I",40,41))</f>
        <v>41</v>
      </c>
    </row>
    <row r="1476" spans="1:55" ht="15" x14ac:dyDescent="0.25">
      <c r="A1476">
        <v>19</v>
      </c>
      <c r="B1476">
        <v>41</v>
      </c>
      <c r="E1476">
        <v>0</v>
      </c>
      <c r="F1476">
        <v>0</v>
      </c>
      <c r="I1476">
        <v>0</v>
      </c>
      <c r="J1476">
        <v>0</v>
      </c>
      <c r="M1476">
        <v>0</v>
      </c>
      <c r="N1476">
        <v>0</v>
      </c>
      <c r="Q1476">
        <v>0</v>
      </c>
      <c r="R1476">
        <v>0</v>
      </c>
      <c r="U1476">
        <v>0</v>
      </c>
      <c r="V1476">
        <v>0</v>
      </c>
      <c r="Y1476">
        <v>0</v>
      </c>
      <c r="Z1476">
        <v>0</v>
      </c>
      <c r="AC1476">
        <v>0</v>
      </c>
      <c r="AD1476">
        <v>0</v>
      </c>
      <c r="AG1476">
        <v>0</v>
      </c>
      <c r="AH1476">
        <v>0</v>
      </c>
      <c r="AK1476" s="151">
        <v>0</v>
      </c>
      <c r="AL1476" s="151">
        <v>0</v>
      </c>
      <c r="AM1476" s="151"/>
      <c r="AN1476" s="151"/>
      <c r="AO1476" s="212">
        <v>0</v>
      </c>
      <c r="AP1476" s="212">
        <v>0</v>
      </c>
      <c r="AQ1476" s="212"/>
      <c r="AR1476" s="212"/>
      <c r="AS1476" s="227">
        <v>0</v>
      </c>
      <c r="AT1476" s="227">
        <v>0</v>
      </c>
      <c r="AU1476" s="227"/>
      <c r="AV1476" s="227"/>
      <c r="AW1476" s="227">
        <v>0</v>
      </c>
      <c r="AX1476" s="227">
        <v>0</v>
      </c>
      <c r="AY1476">
        <f>A1476+1999</f>
        <v>2018</v>
      </c>
      <c r="AZ1476" t="str">
        <f>VLOOKUP(B1476,$BF$2:$BJ$75,4)</f>
        <v>Coast TFLs</v>
      </c>
      <c r="BA1476" t="str">
        <f>VLOOKUP(B1476,$BF$2:$BK$75,2)</f>
        <v>CoastTFLs</v>
      </c>
      <c r="BB1476" t="str">
        <f>VLOOKUP(B1476,$BF$2:$BK$75,3)</f>
        <v>Coast TFLs</v>
      </c>
      <c r="BC1476">
        <f>IF(B1476&lt;40,B1476,IF(VLOOKUP(B1476,$BF$2:$BO$75,10,FALSE)="I",40,41))</f>
        <v>41</v>
      </c>
    </row>
    <row r="1477" spans="1:55" ht="15" x14ac:dyDescent="0.25">
      <c r="A1477">
        <v>19</v>
      </c>
      <c r="B1477">
        <v>41</v>
      </c>
      <c r="E1477">
        <v>0</v>
      </c>
      <c r="F1477">
        <v>0</v>
      </c>
      <c r="I1477">
        <v>0</v>
      </c>
      <c r="J1477">
        <v>0</v>
      </c>
      <c r="M1477">
        <v>0</v>
      </c>
      <c r="N1477">
        <v>0</v>
      </c>
      <c r="Q1477">
        <v>0</v>
      </c>
      <c r="R1477">
        <v>0</v>
      </c>
      <c r="U1477">
        <v>0</v>
      </c>
      <c r="V1477">
        <v>0</v>
      </c>
      <c r="Y1477">
        <v>0</v>
      </c>
      <c r="Z1477">
        <v>0</v>
      </c>
      <c r="AC1477">
        <v>0</v>
      </c>
      <c r="AD1477">
        <v>0</v>
      </c>
      <c r="AG1477">
        <v>0</v>
      </c>
      <c r="AH1477">
        <v>0</v>
      </c>
      <c r="AK1477" s="151">
        <v>0</v>
      </c>
      <c r="AL1477" s="151">
        <v>0</v>
      </c>
      <c r="AM1477" s="151"/>
      <c r="AN1477" s="151"/>
      <c r="AO1477" s="212">
        <v>0</v>
      </c>
      <c r="AP1477" s="212">
        <v>0</v>
      </c>
      <c r="AQ1477" s="212"/>
      <c r="AR1477" s="212"/>
      <c r="AS1477" s="227">
        <v>0</v>
      </c>
      <c r="AT1477" s="227">
        <v>0</v>
      </c>
      <c r="AU1477" s="227"/>
      <c r="AV1477" s="227"/>
      <c r="AW1477" s="227">
        <v>0</v>
      </c>
      <c r="AX1477" s="227">
        <v>0</v>
      </c>
      <c r="AY1477">
        <f>A1477+1999</f>
        <v>2018</v>
      </c>
      <c r="AZ1477" t="str">
        <f>VLOOKUP(B1477,$BF$2:$BJ$75,4)</f>
        <v>Coast TFLs</v>
      </c>
      <c r="BA1477" t="str">
        <f>VLOOKUP(B1477,$BF$2:$BK$75,2)</f>
        <v>CoastTFLs</v>
      </c>
      <c r="BB1477" t="str">
        <f>VLOOKUP(B1477,$BF$2:$BK$75,3)</f>
        <v>Coast TFLs</v>
      </c>
      <c r="BC1477">
        <f>IF(B1477&lt;40,B1477,IF(VLOOKUP(B1477,$BF$2:$BO$75,10,FALSE)="I",40,41))</f>
        <v>41</v>
      </c>
    </row>
    <row r="1478" spans="1:55" ht="15" x14ac:dyDescent="0.25">
      <c r="A1478">
        <v>19</v>
      </c>
      <c r="B1478">
        <v>41</v>
      </c>
      <c r="E1478">
        <v>0</v>
      </c>
      <c r="F1478">
        <v>0</v>
      </c>
      <c r="I1478">
        <v>0</v>
      </c>
      <c r="J1478">
        <v>0</v>
      </c>
      <c r="M1478">
        <v>0</v>
      </c>
      <c r="N1478">
        <v>0</v>
      </c>
      <c r="Q1478">
        <v>0</v>
      </c>
      <c r="R1478">
        <v>48</v>
      </c>
      <c r="U1478">
        <v>0</v>
      </c>
      <c r="V1478">
        <v>3728</v>
      </c>
      <c r="Y1478">
        <v>0</v>
      </c>
      <c r="Z1478">
        <v>0</v>
      </c>
      <c r="AC1478">
        <v>0</v>
      </c>
      <c r="AD1478">
        <v>0</v>
      </c>
      <c r="AG1478">
        <v>0</v>
      </c>
      <c r="AH1478">
        <v>0</v>
      </c>
      <c r="AK1478" s="151">
        <v>0</v>
      </c>
      <c r="AL1478" s="151">
        <v>0</v>
      </c>
      <c r="AM1478" s="151"/>
      <c r="AN1478" s="151"/>
      <c r="AO1478" s="212">
        <v>0</v>
      </c>
      <c r="AP1478" s="212">
        <v>0</v>
      </c>
      <c r="AQ1478" s="212"/>
      <c r="AR1478" s="212"/>
      <c r="AS1478" s="227">
        <v>0</v>
      </c>
      <c r="AT1478" s="227">
        <v>0</v>
      </c>
      <c r="AU1478" s="227"/>
      <c r="AV1478" s="227"/>
      <c r="AW1478" s="227">
        <v>0</v>
      </c>
      <c r="AX1478" s="227">
        <v>0</v>
      </c>
      <c r="AY1478">
        <f>A1478+1999</f>
        <v>2018</v>
      </c>
      <c r="AZ1478" t="str">
        <f>VLOOKUP(B1478,$BF$2:$BJ$75,4)</f>
        <v>Coast TFLs</v>
      </c>
      <c r="BA1478" t="str">
        <f>VLOOKUP(B1478,$BF$2:$BK$75,2)</f>
        <v>CoastTFLs</v>
      </c>
      <c r="BB1478" t="str">
        <f>VLOOKUP(B1478,$BF$2:$BK$75,3)</f>
        <v>Coast TFLs</v>
      </c>
      <c r="BC1478">
        <f>IF(B1478&lt;40,B1478,IF(VLOOKUP(B1478,$BF$2:$BO$75,10,FALSE)="I",40,41))</f>
        <v>41</v>
      </c>
    </row>
    <row r="1479" spans="1:55" ht="15" x14ac:dyDescent="0.25">
      <c r="A1479">
        <v>19</v>
      </c>
      <c r="B1479">
        <v>41</v>
      </c>
      <c r="E1479">
        <v>0</v>
      </c>
      <c r="F1479">
        <v>0</v>
      </c>
      <c r="I1479">
        <v>0</v>
      </c>
      <c r="J1479">
        <v>0</v>
      </c>
      <c r="M1479">
        <v>0</v>
      </c>
      <c r="N1479">
        <v>0</v>
      </c>
      <c r="Q1479">
        <v>0</v>
      </c>
      <c r="R1479">
        <v>0</v>
      </c>
      <c r="U1479">
        <v>0</v>
      </c>
      <c r="V1479">
        <v>0</v>
      </c>
      <c r="Y1479">
        <v>0</v>
      </c>
      <c r="Z1479">
        <v>0</v>
      </c>
      <c r="AC1479">
        <v>0</v>
      </c>
      <c r="AD1479">
        <v>0</v>
      </c>
      <c r="AG1479">
        <v>0</v>
      </c>
      <c r="AH1479">
        <v>0</v>
      </c>
      <c r="AK1479" s="151">
        <v>0</v>
      </c>
      <c r="AL1479" s="151">
        <v>0</v>
      </c>
      <c r="AM1479" s="151"/>
      <c r="AN1479" s="151"/>
      <c r="AO1479" s="212">
        <v>0</v>
      </c>
      <c r="AP1479" s="212">
        <v>0</v>
      </c>
      <c r="AQ1479" s="212"/>
      <c r="AR1479" s="212"/>
      <c r="AS1479" s="227">
        <v>0</v>
      </c>
      <c r="AT1479" s="227">
        <v>0</v>
      </c>
      <c r="AU1479" s="227"/>
      <c r="AV1479" s="227"/>
      <c r="AW1479" s="227">
        <v>0</v>
      </c>
      <c r="AX1479" s="227">
        <v>0</v>
      </c>
      <c r="AY1479">
        <f>A1479+1999</f>
        <v>2018</v>
      </c>
      <c r="AZ1479" t="str">
        <f>VLOOKUP(B1479,$BF$2:$BJ$75,4)</f>
        <v>Coast TFLs</v>
      </c>
      <c r="BA1479" t="str">
        <f>VLOOKUP(B1479,$BF$2:$BK$75,2)</f>
        <v>CoastTFLs</v>
      </c>
      <c r="BB1479" t="str">
        <f>VLOOKUP(B1479,$BF$2:$BK$75,3)</f>
        <v>Coast TFLs</v>
      </c>
      <c r="BC1479">
        <f>IF(B1479&lt;40,B1479,IF(VLOOKUP(B1479,$BF$2:$BO$75,10,FALSE)="I",40,41))</f>
        <v>41</v>
      </c>
    </row>
    <row r="1480" spans="1:55" ht="15" x14ac:dyDescent="0.25">
      <c r="A1480">
        <v>19</v>
      </c>
      <c r="B1480">
        <v>41</v>
      </c>
      <c r="E1480">
        <v>0</v>
      </c>
      <c r="F1480">
        <v>0</v>
      </c>
      <c r="I1480">
        <v>0</v>
      </c>
      <c r="J1480">
        <v>0</v>
      </c>
      <c r="M1480">
        <v>0</v>
      </c>
      <c r="N1480">
        <v>0</v>
      </c>
      <c r="Q1480">
        <v>0</v>
      </c>
      <c r="R1480">
        <v>0</v>
      </c>
      <c r="U1480">
        <v>0</v>
      </c>
      <c r="V1480">
        <v>0</v>
      </c>
      <c r="Y1480">
        <v>0</v>
      </c>
      <c r="Z1480">
        <v>0</v>
      </c>
      <c r="AC1480">
        <v>0</v>
      </c>
      <c r="AD1480">
        <v>0</v>
      </c>
      <c r="AG1480">
        <v>0</v>
      </c>
      <c r="AH1480">
        <v>0</v>
      </c>
      <c r="AK1480" s="151">
        <v>0</v>
      </c>
      <c r="AL1480" s="151">
        <v>0</v>
      </c>
      <c r="AM1480" s="151"/>
      <c r="AN1480" s="151"/>
      <c r="AO1480" s="212">
        <v>0</v>
      </c>
      <c r="AP1480" s="212">
        <v>0</v>
      </c>
      <c r="AQ1480" s="212"/>
      <c r="AR1480" s="212"/>
      <c r="AS1480" s="227">
        <v>0</v>
      </c>
      <c r="AT1480" s="227">
        <v>0</v>
      </c>
      <c r="AU1480" s="227"/>
      <c r="AV1480" s="227"/>
      <c r="AW1480" s="227">
        <v>0</v>
      </c>
      <c r="AX1480" s="227">
        <v>0</v>
      </c>
      <c r="AY1480">
        <f>A1480+1999</f>
        <v>2018</v>
      </c>
      <c r="AZ1480" t="str">
        <f>VLOOKUP(B1480,$BF$2:$BJ$75,4)</f>
        <v>Coast TFLs</v>
      </c>
      <c r="BA1480" t="str">
        <f>VLOOKUP(B1480,$BF$2:$BK$75,2)</f>
        <v>CoastTFLs</v>
      </c>
      <c r="BB1480" t="str">
        <f>VLOOKUP(B1480,$BF$2:$BK$75,3)</f>
        <v>Coast TFLs</v>
      </c>
      <c r="BC1480">
        <f>IF(B1480&lt;40,B1480,IF(VLOOKUP(B1480,$BF$2:$BO$75,10,FALSE)="I",40,41))</f>
        <v>41</v>
      </c>
    </row>
    <row r="1481" spans="1:55" ht="15" x14ac:dyDescent="0.25">
      <c r="A1481">
        <v>19</v>
      </c>
      <c r="B1481">
        <v>41</v>
      </c>
      <c r="E1481">
        <v>0</v>
      </c>
      <c r="F1481">
        <v>0</v>
      </c>
      <c r="I1481">
        <v>0</v>
      </c>
      <c r="J1481">
        <v>0</v>
      </c>
      <c r="M1481">
        <v>0</v>
      </c>
      <c r="N1481">
        <v>0</v>
      </c>
      <c r="Q1481">
        <v>0</v>
      </c>
      <c r="R1481">
        <v>0</v>
      </c>
      <c r="U1481">
        <v>0</v>
      </c>
      <c r="V1481">
        <v>0</v>
      </c>
      <c r="Y1481">
        <v>0</v>
      </c>
      <c r="Z1481">
        <v>0</v>
      </c>
      <c r="AC1481">
        <v>0</v>
      </c>
      <c r="AD1481">
        <v>0</v>
      </c>
      <c r="AG1481">
        <v>0</v>
      </c>
      <c r="AH1481">
        <v>0</v>
      </c>
      <c r="AK1481" s="151">
        <v>0</v>
      </c>
      <c r="AL1481" s="151">
        <v>0</v>
      </c>
      <c r="AM1481" s="151"/>
      <c r="AN1481" s="151"/>
      <c r="AO1481" s="212">
        <v>0</v>
      </c>
      <c r="AP1481" s="212">
        <v>0</v>
      </c>
      <c r="AQ1481" s="212"/>
      <c r="AR1481" s="212"/>
      <c r="AS1481" s="227">
        <v>0</v>
      </c>
      <c r="AT1481" s="227">
        <v>0</v>
      </c>
      <c r="AU1481" s="227"/>
      <c r="AV1481" s="227"/>
      <c r="AW1481" s="227">
        <v>0</v>
      </c>
      <c r="AX1481" s="227">
        <v>0</v>
      </c>
      <c r="AY1481">
        <f>A1481+1999</f>
        <v>2018</v>
      </c>
      <c r="AZ1481" t="str">
        <f>VLOOKUP(B1481,$BF$2:$BJ$75,4)</f>
        <v>Coast TFLs</v>
      </c>
      <c r="BA1481" t="str">
        <f>VLOOKUP(B1481,$BF$2:$BK$75,2)</f>
        <v>CoastTFLs</v>
      </c>
      <c r="BB1481" t="str">
        <f>VLOOKUP(B1481,$BF$2:$BK$75,3)</f>
        <v>Coast TFLs</v>
      </c>
      <c r="BC1481">
        <f>IF(B1481&lt;40,B1481,IF(VLOOKUP(B1481,$BF$2:$BO$75,10,FALSE)="I",40,41))</f>
        <v>41</v>
      </c>
    </row>
    <row r="1482" spans="1:55" ht="15" x14ac:dyDescent="0.25">
      <c r="A1482">
        <v>20</v>
      </c>
      <c r="B1482">
        <v>1</v>
      </c>
      <c r="E1482">
        <v>572416</v>
      </c>
      <c r="F1482">
        <v>55853424</v>
      </c>
      <c r="I1482">
        <v>24752</v>
      </c>
      <c r="J1482">
        <v>47219088</v>
      </c>
      <c r="M1482">
        <v>37840</v>
      </c>
      <c r="N1482">
        <v>46299968</v>
      </c>
      <c r="Q1482">
        <v>82160</v>
      </c>
      <c r="R1482">
        <v>45573968</v>
      </c>
      <c r="U1482">
        <v>99840</v>
      </c>
      <c r="V1482">
        <v>44158592</v>
      </c>
      <c r="Y1482">
        <v>156496</v>
      </c>
      <c r="Z1482">
        <v>42976304</v>
      </c>
      <c r="AC1482">
        <v>37744</v>
      </c>
      <c r="AD1482">
        <v>41843456</v>
      </c>
      <c r="AG1482">
        <v>10176</v>
      </c>
      <c r="AH1482">
        <v>41581008</v>
      </c>
      <c r="AK1482" s="151">
        <v>8736</v>
      </c>
      <c r="AL1482" s="151">
        <v>41507488</v>
      </c>
      <c r="AM1482" s="151"/>
      <c r="AN1482" s="151"/>
      <c r="AO1482" s="212">
        <v>3504</v>
      </c>
      <c r="AP1482" s="212">
        <v>41494720</v>
      </c>
      <c r="AQ1482" s="212"/>
      <c r="AR1482" s="212"/>
      <c r="AS1482" s="227">
        <v>3440</v>
      </c>
      <c r="AT1482" s="227">
        <v>41451184</v>
      </c>
      <c r="AU1482" s="227"/>
      <c r="AV1482" s="227"/>
      <c r="AW1482" s="227">
        <v>3168</v>
      </c>
      <c r="AX1482" s="227">
        <v>41599872</v>
      </c>
      <c r="AY1482">
        <f>A1482+1999</f>
        <v>2019</v>
      </c>
      <c r="AZ1482" t="str">
        <f>VLOOKUP(B1482,$BF$2:$BJ$75,4)</f>
        <v>Pine Units</v>
      </c>
      <c r="BA1482" t="str">
        <f>VLOOKUP(B1482,$BF$2:$BK$75,2)</f>
        <v>100MileHouse</v>
      </c>
      <c r="BB1482" t="str">
        <f>VLOOKUP(B1482,$BF$2:$BK$75,3)</f>
        <v>100 Mile House TSA</v>
      </c>
      <c r="BC1482">
        <f>IF(B1482&lt;40,B1482,IF(VLOOKUP(B1482,$BF$2:$BO$75,10,FALSE)="I",40,41))</f>
        <v>1</v>
      </c>
    </row>
    <row r="1483" spans="1:55" ht="15" x14ac:dyDescent="0.25">
      <c r="A1483">
        <v>20</v>
      </c>
      <c r="B1483">
        <v>2</v>
      </c>
      <c r="E1483">
        <v>90624</v>
      </c>
      <c r="F1483">
        <v>7001104</v>
      </c>
      <c r="I1483">
        <v>11840</v>
      </c>
      <c r="J1483">
        <v>6968656</v>
      </c>
      <c r="M1483">
        <v>21664</v>
      </c>
      <c r="N1483">
        <v>6487488</v>
      </c>
      <c r="Q1483">
        <v>41744</v>
      </c>
      <c r="R1483">
        <v>6190480</v>
      </c>
      <c r="U1483">
        <v>57056</v>
      </c>
      <c r="V1483">
        <v>5850448</v>
      </c>
      <c r="Y1483">
        <v>68832</v>
      </c>
      <c r="Z1483">
        <v>5552064</v>
      </c>
      <c r="AC1483">
        <v>144448</v>
      </c>
      <c r="AD1483">
        <v>3710368</v>
      </c>
      <c r="AG1483">
        <v>106352</v>
      </c>
      <c r="AH1483">
        <v>3098960</v>
      </c>
      <c r="AK1483" s="151">
        <v>92112</v>
      </c>
      <c r="AL1483" s="151">
        <v>2811632</v>
      </c>
      <c r="AM1483" s="151"/>
      <c r="AN1483" s="151"/>
      <c r="AO1483" s="212">
        <v>70704</v>
      </c>
      <c r="AP1483" s="212">
        <v>2689184</v>
      </c>
      <c r="AQ1483" s="212"/>
      <c r="AR1483" s="212"/>
      <c r="AS1483" s="227">
        <v>63760</v>
      </c>
      <c r="AT1483" s="227">
        <v>2615104</v>
      </c>
      <c r="AU1483" s="227"/>
      <c r="AV1483" s="227"/>
      <c r="AW1483" s="227">
        <v>40512</v>
      </c>
      <c r="AX1483" s="227">
        <v>2538048</v>
      </c>
      <c r="AY1483">
        <f>A1483+1999</f>
        <v>2019</v>
      </c>
      <c r="AZ1483" t="str">
        <f>VLOOKUP(B1483,$BF$2:$BJ$75,4)</f>
        <v>Pine Units</v>
      </c>
      <c r="BA1483" t="str">
        <f>VLOOKUP(B1483,$BF$2:$BK$75,2)</f>
        <v>Arrow</v>
      </c>
      <c r="BB1483" t="str">
        <f>VLOOKUP(B1483,$BF$2:$BK$75,3)</f>
        <v>Arrow TSA</v>
      </c>
      <c r="BC1483">
        <f>IF(B1483&lt;40,B1483,IF(VLOOKUP(B1483,$BF$2:$BO$75,10,FALSE)="I",40,41))</f>
        <v>2</v>
      </c>
    </row>
    <row r="1484" spans="1:55" ht="15" x14ac:dyDescent="0.25">
      <c r="A1484">
        <v>20</v>
      </c>
      <c r="B1484">
        <v>3</v>
      </c>
      <c r="E1484">
        <v>0</v>
      </c>
      <c r="F1484">
        <v>0</v>
      </c>
      <c r="I1484">
        <v>0</v>
      </c>
      <c r="J1484">
        <v>0</v>
      </c>
      <c r="M1484">
        <v>0</v>
      </c>
      <c r="N1484">
        <v>0</v>
      </c>
      <c r="Q1484">
        <v>0</v>
      </c>
      <c r="R1484">
        <v>0</v>
      </c>
      <c r="U1484">
        <v>0</v>
      </c>
      <c r="V1484">
        <v>0</v>
      </c>
      <c r="Y1484">
        <v>0</v>
      </c>
      <c r="Z1484">
        <v>0</v>
      </c>
      <c r="AC1484">
        <v>0</v>
      </c>
      <c r="AD1484">
        <v>0</v>
      </c>
      <c r="AG1484">
        <v>0</v>
      </c>
      <c r="AH1484">
        <v>0</v>
      </c>
      <c r="AK1484" s="151">
        <v>0</v>
      </c>
      <c r="AL1484" s="151">
        <v>0</v>
      </c>
      <c r="AM1484" s="151"/>
      <c r="AN1484" s="151"/>
      <c r="AO1484" s="212">
        <v>0</v>
      </c>
      <c r="AP1484" s="212">
        <v>0</v>
      </c>
      <c r="AQ1484" s="212"/>
      <c r="AR1484" s="212"/>
      <c r="AS1484" s="227">
        <v>0</v>
      </c>
      <c r="AT1484" s="227">
        <v>0</v>
      </c>
      <c r="AU1484" s="227"/>
      <c r="AV1484" s="227"/>
      <c r="AW1484" s="227">
        <v>0</v>
      </c>
      <c r="AX1484" s="227">
        <v>0</v>
      </c>
      <c r="AY1484">
        <f>A1484+1999</f>
        <v>2019</v>
      </c>
      <c r="AZ1484" t="str">
        <f>VLOOKUP(B1484,$BF$2:$BJ$75,4)</f>
        <v>Non-pine Units</v>
      </c>
      <c r="BA1484" t="str">
        <f>VLOOKUP(B1484,$BF$2:$BK$75,2)</f>
        <v>Arrowsmith</v>
      </c>
      <c r="BB1484" t="str">
        <f>VLOOKUP(B1484,$BF$2:$BK$75,3)</f>
        <v>Arrowsmith TSA</v>
      </c>
      <c r="BC1484">
        <f>IF(B1484&lt;40,B1484,IF(VLOOKUP(B1484,$BF$2:$BO$75,10,FALSE)="I",40,41))</f>
        <v>3</v>
      </c>
    </row>
    <row r="1485" spans="1:55" ht="15" x14ac:dyDescent="0.25">
      <c r="A1485">
        <v>20</v>
      </c>
      <c r="B1485">
        <v>4</v>
      </c>
      <c r="E1485">
        <v>275152</v>
      </c>
      <c r="F1485">
        <v>12348656</v>
      </c>
      <c r="I1485">
        <v>34128</v>
      </c>
      <c r="J1485">
        <v>11965904</v>
      </c>
      <c r="M1485">
        <v>50448</v>
      </c>
      <c r="N1485">
        <v>11104272</v>
      </c>
      <c r="Q1485">
        <v>61520</v>
      </c>
      <c r="R1485">
        <v>10616816</v>
      </c>
      <c r="U1485">
        <v>139760</v>
      </c>
      <c r="V1485">
        <v>9833440</v>
      </c>
      <c r="Y1485">
        <v>173856</v>
      </c>
      <c r="Z1485">
        <v>9351664</v>
      </c>
      <c r="AC1485">
        <v>586816</v>
      </c>
      <c r="AD1485">
        <v>4263856</v>
      </c>
      <c r="AG1485">
        <v>340224</v>
      </c>
      <c r="AH1485">
        <v>2361936</v>
      </c>
      <c r="AK1485" s="151">
        <v>266208</v>
      </c>
      <c r="AL1485" s="151">
        <v>2140336</v>
      </c>
      <c r="AM1485" s="151"/>
      <c r="AN1485" s="151"/>
      <c r="AO1485" s="212">
        <v>155808</v>
      </c>
      <c r="AP1485" s="212">
        <v>1846912</v>
      </c>
      <c r="AQ1485" s="212"/>
      <c r="AR1485" s="212"/>
      <c r="AS1485" s="227">
        <v>142416</v>
      </c>
      <c r="AT1485" s="227">
        <v>1873968</v>
      </c>
      <c r="AU1485" s="227"/>
      <c r="AV1485" s="227"/>
      <c r="AW1485" s="227">
        <v>106336</v>
      </c>
      <c r="AX1485" s="227">
        <v>1629168</v>
      </c>
      <c r="AY1485">
        <f>A1485+1999</f>
        <v>2019</v>
      </c>
      <c r="AZ1485" t="str">
        <f>VLOOKUP(B1485,$BF$2:$BJ$75,4)</f>
        <v>Pine Units</v>
      </c>
      <c r="BA1485" t="str">
        <f>VLOOKUP(B1485,$BF$2:$BK$75,2)</f>
        <v>Boundary</v>
      </c>
      <c r="BB1485" t="str">
        <f>VLOOKUP(B1485,$BF$2:$BK$75,3)</f>
        <v>Boundary TSA</v>
      </c>
      <c r="BC1485">
        <f>IF(B1485&lt;40,B1485,IF(VLOOKUP(B1485,$BF$2:$BO$75,10,FALSE)="I",40,41))</f>
        <v>4</v>
      </c>
    </row>
    <row r="1486" spans="1:55" ht="15" x14ac:dyDescent="0.25">
      <c r="A1486">
        <v>20</v>
      </c>
      <c r="B1486">
        <v>5</v>
      </c>
      <c r="E1486">
        <v>222944</v>
      </c>
      <c r="F1486">
        <v>11247072</v>
      </c>
      <c r="I1486">
        <v>18096</v>
      </c>
      <c r="J1486">
        <v>11069888</v>
      </c>
      <c r="M1486">
        <v>38400</v>
      </c>
      <c r="N1486">
        <v>10830336</v>
      </c>
      <c r="Q1486">
        <v>58064</v>
      </c>
      <c r="R1486">
        <v>10530784</v>
      </c>
      <c r="U1486">
        <v>77200</v>
      </c>
      <c r="V1486">
        <v>9986320</v>
      </c>
      <c r="Y1486">
        <v>48976</v>
      </c>
      <c r="Z1486">
        <v>9572080</v>
      </c>
      <c r="AC1486">
        <v>82096</v>
      </c>
      <c r="AD1486">
        <v>8846240</v>
      </c>
      <c r="AG1486">
        <v>93488</v>
      </c>
      <c r="AH1486">
        <v>8253520</v>
      </c>
      <c r="AK1486" s="151">
        <v>107936</v>
      </c>
      <c r="AL1486" s="151">
        <v>7387648</v>
      </c>
      <c r="AM1486" s="151"/>
      <c r="AN1486" s="151"/>
      <c r="AO1486" s="212">
        <v>143328</v>
      </c>
      <c r="AP1486" s="212">
        <v>6043120</v>
      </c>
      <c r="AQ1486" s="212"/>
      <c r="AR1486" s="212"/>
      <c r="AS1486" s="227">
        <v>43168</v>
      </c>
      <c r="AT1486" s="227">
        <v>5157024</v>
      </c>
      <c r="AU1486" s="227"/>
      <c r="AV1486" s="227"/>
      <c r="AW1486" s="227">
        <v>37936</v>
      </c>
      <c r="AX1486" s="227">
        <v>5143984</v>
      </c>
      <c r="AY1486">
        <f>A1486+1999</f>
        <v>2019</v>
      </c>
      <c r="AZ1486" t="str">
        <f>VLOOKUP(B1486,$BF$2:$BJ$75,4)</f>
        <v>Pine Units</v>
      </c>
      <c r="BA1486" t="str">
        <f>VLOOKUP(B1486,$BF$2:$BK$75,2)</f>
        <v>Bulkley</v>
      </c>
      <c r="BB1486" t="str">
        <f>VLOOKUP(B1486,$BF$2:$BK$75,3)</f>
        <v>Bulkley TSA</v>
      </c>
      <c r="BC1486">
        <f>IF(B1486&lt;40,B1486,IF(VLOOKUP(B1486,$BF$2:$BO$75,10,FALSE)="I",40,41))</f>
        <v>5</v>
      </c>
    </row>
    <row r="1487" spans="1:55" ht="15" x14ac:dyDescent="0.25">
      <c r="A1487">
        <v>20</v>
      </c>
      <c r="B1487">
        <v>6</v>
      </c>
      <c r="E1487">
        <v>45360</v>
      </c>
      <c r="F1487">
        <v>866272</v>
      </c>
      <c r="I1487">
        <v>0</v>
      </c>
      <c r="J1487">
        <v>352</v>
      </c>
      <c r="M1487">
        <v>0</v>
      </c>
      <c r="N1487">
        <v>352</v>
      </c>
      <c r="Q1487">
        <v>0</v>
      </c>
      <c r="R1487">
        <v>352</v>
      </c>
      <c r="U1487">
        <v>0</v>
      </c>
      <c r="V1487">
        <v>352</v>
      </c>
      <c r="Y1487">
        <v>288</v>
      </c>
      <c r="Z1487">
        <v>18016</v>
      </c>
      <c r="AC1487">
        <v>45216</v>
      </c>
      <c r="AD1487">
        <v>217136</v>
      </c>
      <c r="AG1487">
        <v>173984</v>
      </c>
      <c r="AH1487">
        <v>472112</v>
      </c>
      <c r="AK1487" s="151">
        <v>1285024</v>
      </c>
      <c r="AL1487" s="151">
        <v>3405072</v>
      </c>
      <c r="AM1487" s="151"/>
      <c r="AN1487" s="151"/>
      <c r="AO1487" s="212">
        <v>1120576</v>
      </c>
      <c r="AP1487" s="212">
        <v>2001344</v>
      </c>
      <c r="AQ1487" s="212"/>
      <c r="AR1487" s="212"/>
      <c r="AS1487" s="227">
        <v>384704</v>
      </c>
      <c r="AT1487" s="227">
        <v>520704</v>
      </c>
      <c r="AU1487" s="227"/>
      <c r="AV1487" s="227"/>
      <c r="AW1487" s="227">
        <v>120192</v>
      </c>
      <c r="AX1487" s="227">
        <v>158656</v>
      </c>
      <c r="AY1487">
        <f>A1487+1999</f>
        <v>2019</v>
      </c>
      <c r="AZ1487" t="str">
        <f>VLOOKUP(B1487,$BF$2:$BJ$75,4)</f>
        <v>Non-pine Units</v>
      </c>
      <c r="BA1487" t="str">
        <f>VLOOKUP(B1487,$BF$2:$BK$75,2)</f>
        <v>Cassiar</v>
      </c>
      <c r="BB1487" t="str">
        <f>VLOOKUP(B1487,$BF$2:$BK$75,3)</f>
        <v>Cassiar TSA</v>
      </c>
      <c r="BC1487">
        <f>IF(B1487&lt;40,B1487,IF(VLOOKUP(B1487,$BF$2:$BO$75,10,FALSE)="I",40,41))</f>
        <v>6</v>
      </c>
    </row>
    <row r="1488" spans="1:55" ht="15" x14ac:dyDescent="0.25">
      <c r="A1488">
        <v>20</v>
      </c>
      <c r="B1488">
        <v>7</v>
      </c>
      <c r="E1488">
        <v>28528</v>
      </c>
      <c r="F1488">
        <v>440752</v>
      </c>
      <c r="I1488">
        <v>9152</v>
      </c>
      <c r="J1488">
        <v>469920</v>
      </c>
      <c r="M1488">
        <v>26432</v>
      </c>
      <c r="N1488">
        <v>437904</v>
      </c>
      <c r="Q1488">
        <v>22656</v>
      </c>
      <c r="R1488">
        <v>358448</v>
      </c>
      <c r="U1488">
        <v>28304</v>
      </c>
      <c r="V1488">
        <v>368080</v>
      </c>
      <c r="Y1488">
        <v>39552</v>
      </c>
      <c r="Z1488">
        <v>369200</v>
      </c>
      <c r="AC1488">
        <v>44576</v>
      </c>
      <c r="AD1488">
        <v>154320</v>
      </c>
      <c r="AG1488">
        <v>31408</v>
      </c>
      <c r="AH1488">
        <v>133712</v>
      </c>
      <c r="AK1488" s="151">
        <v>9808</v>
      </c>
      <c r="AL1488" s="151">
        <v>34336</v>
      </c>
      <c r="AM1488" s="151"/>
      <c r="AN1488" s="151"/>
      <c r="AO1488" s="212">
        <v>10144</v>
      </c>
      <c r="AP1488" s="212">
        <v>23280</v>
      </c>
      <c r="AQ1488" s="212"/>
      <c r="AR1488" s="212"/>
      <c r="AS1488" s="227">
        <v>2160</v>
      </c>
      <c r="AT1488" s="227">
        <v>5648</v>
      </c>
      <c r="AU1488" s="227"/>
      <c r="AV1488" s="227"/>
      <c r="AW1488" s="227">
        <v>352</v>
      </c>
      <c r="AX1488" s="227">
        <v>6176</v>
      </c>
      <c r="AY1488">
        <f>A1488+1999</f>
        <v>2019</v>
      </c>
      <c r="AZ1488" t="str">
        <f>VLOOKUP(B1488,$BF$2:$BJ$75,4)</f>
        <v>Non-pine Units</v>
      </c>
      <c r="BA1488" t="str">
        <f>VLOOKUP(B1488,$BF$2:$BK$75,2)</f>
        <v>Cranberry</v>
      </c>
      <c r="BB1488" t="str">
        <f>VLOOKUP(B1488,$BF$2:$BK$75,3)</f>
        <v>Cranberry TSA</v>
      </c>
      <c r="BC1488">
        <f>IF(B1488&lt;40,B1488,IF(VLOOKUP(B1488,$BF$2:$BO$75,10,FALSE)="I",40,41))</f>
        <v>7</v>
      </c>
    </row>
    <row r="1489" spans="1:55" ht="15" x14ac:dyDescent="0.25">
      <c r="A1489">
        <v>20</v>
      </c>
      <c r="B1489">
        <v>8</v>
      </c>
      <c r="E1489">
        <v>485760</v>
      </c>
      <c r="F1489">
        <v>25390064</v>
      </c>
      <c r="I1489">
        <v>86080</v>
      </c>
      <c r="J1489">
        <v>23299552</v>
      </c>
      <c r="M1489">
        <v>156720</v>
      </c>
      <c r="N1489">
        <v>22165792</v>
      </c>
      <c r="Q1489">
        <v>264112</v>
      </c>
      <c r="R1489">
        <v>20947616</v>
      </c>
      <c r="U1489">
        <v>468144</v>
      </c>
      <c r="V1489">
        <v>19004784</v>
      </c>
      <c r="Y1489">
        <v>501296</v>
      </c>
      <c r="Z1489">
        <v>16627488</v>
      </c>
      <c r="AC1489">
        <v>800016</v>
      </c>
      <c r="AD1489">
        <v>9036448</v>
      </c>
      <c r="AG1489">
        <v>434256</v>
      </c>
      <c r="AH1489">
        <v>5974672</v>
      </c>
      <c r="AK1489" s="151">
        <v>250256</v>
      </c>
      <c r="AL1489" s="151">
        <v>4581856</v>
      </c>
      <c r="AM1489" s="151"/>
      <c r="AN1489" s="151"/>
      <c r="AO1489" s="212">
        <v>114976</v>
      </c>
      <c r="AP1489" s="212">
        <v>4112640</v>
      </c>
      <c r="AQ1489" s="212"/>
      <c r="AR1489" s="212"/>
      <c r="AS1489" s="227">
        <v>50176</v>
      </c>
      <c r="AT1489" s="227">
        <v>3921744</v>
      </c>
      <c r="AU1489" s="227"/>
      <c r="AV1489" s="227"/>
      <c r="AW1489" s="227">
        <v>41328</v>
      </c>
      <c r="AX1489" s="227">
        <v>3918848</v>
      </c>
      <c r="AY1489">
        <f>A1489+1999</f>
        <v>2019</v>
      </c>
      <c r="AZ1489" t="str">
        <f>VLOOKUP(B1489,$BF$2:$BJ$75,4)</f>
        <v>Pine Units</v>
      </c>
      <c r="BA1489" t="str">
        <f>VLOOKUP(B1489,$BF$2:$BK$75,2)</f>
        <v>Cranbrook</v>
      </c>
      <c r="BB1489" t="str">
        <f>VLOOKUP(B1489,$BF$2:$BK$75,3)</f>
        <v>Cranbrook TSA</v>
      </c>
      <c r="BC1489">
        <f>IF(B1489&lt;40,B1489,IF(VLOOKUP(B1489,$BF$2:$BO$75,10,FALSE)="I",40,41))</f>
        <v>8</v>
      </c>
    </row>
    <row r="1490" spans="1:55" ht="15" x14ac:dyDescent="0.25">
      <c r="A1490">
        <v>20</v>
      </c>
      <c r="B1490">
        <v>9</v>
      </c>
      <c r="E1490">
        <v>257728</v>
      </c>
      <c r="F1490">
        <v>9341424</v>
      </c>
      <c r="I1490">
        <v>75568</v>
      </c>
      <c r="J1490">
        <v>25735008</v>
      </c>
      <c r="M1490">
        <v>146320</v>
      </c>
      <c r="N1490">
        <v>24852800</v>
      </c>
      <c r="Q1490">
        <v>83856</v>
      </c>
      <c r="R1490">
        <v>24255264</v>
      </c>
      <c r="U1490">
        <v>163232</v>
      </c>
      <c r="V1490">
        <v>22703856</v>
      </c>
      <c r="Y1490">
        <v>105376</v>
      </c>
      <c r="Z1490">
        <v>22092176</v>
      </c>
      <c r="AC1490">
        <v>91888</v>
      </c>
      <c r="AD1490">
        <v>20784560</v>
      </c>
      <c r="AG1490">
        <v>230768</v>
      </c>
      <c r="AH1490">
        <v>17308048</v>
      </c>
      <c r="AK1490" s="151">
        <v>165648</v>
      </c>
      <c r="AL1490" s="151">
        <v>14578224</v>
      </c>
      <c r="AM1490" s="151"/>
      <c r="AN1490" s="151"/>
      <c r="AO1490" s="212">
        <v>148352</v>
      </c>
      <c r="AP1490" s="212">
        <v>13939504</v>
      </c>
      <c r="AQ1490" s="212"/>
      <c r="AR1490" s="212"/>
      <c r="AS1490" s="227">
        <v>84032</v>
      </c>
      <c r="AT1490" s="227">
        <v>13400640</v>
      </c>
      <c r="AU1490" s="227"/>
      <c r="AV1490" s="227"/>
      <c r="AW1490" s="227">
        <v>98736</v>
      </c>
      <c r="AX1490" s="227">
        <v>13464960</v>
      </c>
      <c r="AY1490">
        <f>A1490+1999</f>
        <v>2019</v>
      </c>
      <c r="AZ1490" t="str">
        <f>VLOOKUP(B1490,$BF$2:$BJ$75,4)</f>
        <v>Pine Units</v>
      </c>
      <c r="BA1490" t="str">
        <f>VLOOKUP(B1490,$BF$2:$BK$75,2)</f>
        <v>DawsonCreek</v>
      </c>
      <c r="BB1490" t="str">
        <f>VLOOKUP(B1490,$BF$2:$BK$75,3)</f>
        <v>Dawson Creek TSA</v>
      </c>
      <c r="BC1490">
        <f>IF(B1490&lt;40,B1490,IF(VLOOKUP(B1490,$BF$2:$BO$75,10,FALSE)="I",40,41))</f>
        <v>9</v>
      </c>
    </row>
    <row r="1491" spans="1:55" ht="15" x14ac:dyDescent="0.25">
      <c r="A1491">
        <v>20</v>
      </c>
      <c r="B1491">
        <v>10</v>
      </c>
      <c r="E1491">
        <v>0</v>
      </c>
      <c r="F1491">
        <v>0</v>
      </c>
      <c r="I1491">
        <v>0</v>
      </c>
      <c r="J1491">
        <v>0</v>
      </c>
      <c r="M1491">
        <v>0</v>
      </c>
      <c r="N1491">
        <v>0</v>
      </c>
      <c r="Q1491">
        <v>0</v>
      </c>
      <c r="R1491">
        <v>0</v>
      </c>
      <c r="U1491">
        <v>0</v>
      </c>
      <c r="V1491">
        <v>0</v>
      </c>
      <c r="Y1491">
        <v>1072</v>
      </c>
      <c r="Z1491">
        <v>9648</v>
      </c>
      <c r="AC1491">
        <v>7040</v>
      </c>
      <c r="AD1491">
        <v>77520</v>
      </c>
      <c r="AG1491">
        <v>101328</v>
      </c>
      <c r="AH1491">
        <v>1028432</v>
      </c>
      <c r="AK1491" s="151">
        <v>781968</v>
      </c>
      <c r="AL1491" s="151">
        <v>3990512</v>
      </c>
      <c r="AM1491" s="151"/>
      <c r="AN1491" s="151"/>
      <c r="AO1491" s="212">
        <v>914256</v>
      </c>
      <c r="AP1491" s="212">
        <v>3541824</v>
      </c>
      <c r="AQ1491" s="212"/>
      <c r="AR1491" s="212"/>
      <c r="AS1491" s="227">
        <v>577408</v>
      </c>
      <c r="AT1491" s="227">
        <v>2399632</v>
      </c>
      <c r="AU1491" s="227"/>
      <c r="AV1491" s="227"/>
      <c r="AW1491" s="227">
        <v>221072</v>
      </c>
      <c r="AX1491" s="227">
        <v>819376</v>
      </c>
      <c r="AY1491">
        <f>A1491+1999</f>
        <v>2019</v>
      </c>
      <c r="AZ1491" t="str">
        <f>VLOOKUP(B1491,$BF$2:$BJ$75,4)</f>
        <v>Non-pine Units</v>
      </c>
      <c r="BA1491" t="str">
        <f>VLOOKUP(B1491,$BF$2:$BK$75,2)</f>
        <v>FortNelson</v>
      </c>
      <c r="BB1491" t="str">
        <f>VLOOKUP(B1491,$BF$2:$BK$75,3)</f>
        <v>Fort Nelson TSA</v>
      </c>
      <c r="BC1491">
        <f>IF(B1491&lt;40,B1491,IF(VLOOKUP(B1491,$BF$2:$BO$75,10,FALSE)="I",40,41))</f>
        <v>10</v>
      </c>
    </row>
    <row r="1492" spans="1:55" ht="15" x14ac:dyDescent="0.25">
      <c r="A1492">
        <v>20</v>
      </c>
      <c r="B1492">
        <v>11</v>
      </c>
      <c r="E1492">
        <v>11408</v>
      </c>
      <c r="F1492">
        <v>211856</v>
      </c>
      <c r="I1492">
        <v>2432</v>
      </c>
      <c r="J1492">
        <v>493856</v>
      </c>
      <c r="M1492">
        <v>3040</v>
      </c>
      <c r="N1492">
        <v>471408</v>
      </c>
      <c r="Q1492">
        <v>4656</v>
      </c>
      <c r="R1492">
        <v>474752</v>
      </c>
      <c r="U1492">
        <v>7120</v>
      </c>
      <c r="V1492">
        <v>451968</v>
      </c>
      <c r="Y1492">
        <v>9024</v>
      </c>
      <c r="Z1492">
        <v>437792</v>
      </c>
      <c r="AC1492">
        <v>11184</v>
      </c>
      <c r="AD1492">
        <v>332032</v>
      </c>
      <c r="AG1492">
        <v>2832</v>
      </c>
      <c r="AH1492">
        <v>257792</v>
      </c>
      <c r="AK1492" s="151">
        <v>384</v>
      </c>
      <c r="AL1492" s="151">
        <v>224272</v>
      </c>
      <c r="AM1492" s="151"/>
      <c r="AN1492" s="151"/>
      <c r="AO1492" s="212">
        <v>128</v>
      </c>
      <c r="AP1492" s="212">
        <v>219088</v>
      </c>
      <c r="AQ1492" s="212"/>
      <c r="AR1492" s="212"/>
      <c r="AS1492" s="227">
        <v>48</v>
      </c>
      <c r="AT1492" s="227">
        <v>214976</v>
      </c>
      <c r="AU1492" s="227"/>
      <c r="AV1492" s="227"/>
      <c r="AW1492" s="227">
        <v>160</v>
      </c>
      <c r="AX1492" s="227">
        <v>217632</v>
      </c>
      <c r="AY1492">
        <f>A1492+1999</f>
        <v>2019</v>
      </c>
      <c r="AZ1492" t="str">
        <f>VLOOKUP(B1492,$BF$2:$BJ$75,4)</f>
        <v>Non-pine Units</v>
      </c>
      <c r="BA1492" t="str">
        <f>VLOOKUP(B1492,$BF$2:$BK$75,2)</f>
        <v>Fraser</v>
      </c>
      <c r="BB1492" t="str">
        <f>VLOOKUP(B1492,$BF$2:$BK$75,3)</f>
        <v>Fraser TSA</v>
      </c>
      <c r="BC1492">
        <f>IF(B1492&lt;40,B1492,IF(VLOOKUP(B1492,$BF$2:$BO$75,10,FALSE)="I",40,41))</f>
        <v>11</v>
      </c>
    </row>
    <row r="1493" spans="1:55" ht="15" x14ac:dyDescent="0.25">
      <c r="A1493">
        <v>20</v>
      </c>
      <c r="B1493">
        <v>12</v>
      </c>
      <c r="E1493">
        <v>1295328</v>
      </c>
      <c r="F1493">
        <v>99862224</v>
      </c>
      <c r="I1493">
        <v>48048</v>
      </c>
      <c r="J1493">
        <v>97860176</v>
      </c>
      <c r="M1493">
        <v>158656</v>
      </c>
      <c r="N1493">
        <v>91514608</v>
      </c>
      <c r="Q1493">
        <v>177680</v>
      </c>
      <c r="R1493">
        <v>90559504</v>
      </c>
      <c r="U1493">
        <v>378656</v>
      </c>
      <c r="V1493">
        <v>81650016</v>
      </c>
      <c r="Y1493">
        <v>217808</v>
      </c>
      <c r="Z1493">
        <v>81265376</v>
      </c>
      <c r="AC1493">
        <v>100176</v>
      </c>
      <c r="AD1493">
        <v>80009296</v>
      </c>
      <c r="AG1493">
        <v>84304</v>
      </c>
      <c r="AH1493">
        <v>78937088</v>
      </c>
      <c r="AK1493" s="151">
        <v>138608</v>
      </c>
      <c r="AL1493" s="151">
        <v>76233648</v>
      </c>
      <c r="AM1493" s="151"/>
      <c r="AN1493" s="151"/>
      <c r="AO1493" s="212">
        <v>99712</v>
      </c>
      <c r="AP1493" s="212">
        <v>74044048</v>
      </c>
      <c r="AQ1493" s="212"/>
      <c r="AR1493" s="212"/>
      <c r="AS1493" s="227">
        <v>206512</v>
      </c>
      <c r="AT1493" s="227">
        <v>74748160</v>
      </c>
      <c r="AU1493" s="227"/>
      <c r="AV1493" s="227"/>
      <c r="AW1493" s="227">
        <v>101824</v>
      </c>
      <c r="AX1493" s="227">
        <v>73932976</v>
      </c>
      <c r="AY1493">
        <f>A1493+1999</f>
        <v>2019</v>
      </c>
      <c r="AZ1493" t="str">
        <f>VLOOKUP(B1493,$BF$2:$BJ$75,4)</f>
        <v>Pine Units</v>
      </c>
      <c r="BA1493" t="str">
        <f>VLOOKUP(B1493,$BF$2:$BK$75,2)</f>
        <v>FtStJames</v>
      </c>
      <c r="BB1493" t="str">
        <f>VLOOKUP(B1493,$BF$2:$BK$75,3)</f>
        <v>Ft. St. James Forest District</v>
      </c>
      <c r="BC1493">
        <f>IF(B1493&lt;40,B1493,IF(VLOOKUP(B1493,$BF$2:$BO$75,10,FALSE)="I",40,41))</f>
        <v>12</v>
      </c>
    </row>
    <row r="1494" spans="1:55" ht="15" x14ac:dyDescent="0.25">
      <c r="A1494">
        <v>20</v>
      </c>
      <c r="B1494">
        <v>13</v>
      </c>
      <c r="E1494">
        <v>101056</v>
      </c>
      <c r="F1494">
        <v>2551776</v>
      </c>
      <c r="I1494">
        <v>122624</v>
      </c>
      <c r="J1494">
        <v>14494288</v>
      </c>
      <c r="M1494">
        <v>225216</v>
      </c>
      <c r="N1494">
        <v>14374096</v>
      </c>
      <c r="Q1494">
        <v>379600</v>
      </c>
      <c r="R1494">
        <v>19961536</v>
      </c>
      <c r="U1494">
        <v>650416</v>
      </c>
      <c r="V1494">
        <v>24590992</v>
      </c>
      <c r="Y1494">
        <v>447600</v>
      </c>
      <c r="Z1494">
        <v>27452880</v>
      </c>
      <c r="AC1494">
        <v>218768</v>
      </c>
      <c r="AD1494">
        <v>15655856</v>
      </c>
      <c r="AG1494">
        <v>358720</v>
      </c>
      <c r="AH1494">
        <v>18633472</v>
      </c>
      <c r="AK1494" s="151">
        <v>404720</v>
      </c>
      <c r="AL1494" s="151">
        <v>18189872</v>
      </c>
      <c r="AM1494" s="151"/>
      <c r="AN1494" s="151"/>
      <c r="AO1494" s="212">
        <v>473440</v>
      </c>
      <c r="AP1494" s="212">
        <v>19921632</v>
      </c>
      <c r="AQ1494" s="212"/>
      <c r="AR1494" s="212"/>
      <c r="AS1494" s="227">
        <v>515232</v>
      </c>
      <c r="AT1494" s="227">
        <v>18415104</v>
      </c>
      <c r="AU1494" s="227"/>
      <c r="AV1494" s="227"/>
      <c r="AW1494" s="227">
        <v>151616</v>
      </c>
      <c r="AX1494" s="227">
        <v>16129152</v>
      </c>
      <c r="AY1494">
        <f>A1494+1999</f>
        <v>2019</v>
      </c>
      <c r="AZ1494" t="str">
        <f>VLOOKUP(B1494,$BF$2:$BJ$75,4)</f>
        <v>Non-pine Units</v>
      </c>
      <c r="BA1494" t="str">
        <f>VLOOKUP(B1494,$BF$2:$BK$75,2)</f>
        <v>FtStJohn</v>
      </c>
      <c r="BB1494" t="str">
        <f>VLOOKUP(B1494,$BF$2:$BK$75,3)</f>
        <v>Ft. St. John TSA</v>
      </c>
      <c r="BC1494">
        <f>IF(B1494&lt;40,B1494,IF(VLOOKUP(B1494,$BF$2:$BO$75,10,FALSE)="I",40,41))</f>
        <v>13</v>
      </c>
    </row>
    <row r="1495" spans="1:55" ht="15" x14ac:dyDescent="0.25">
      <c r="A1495">
        <v>20</v>
      </c>
      <c r="B1495">
        <v>14</v>
      </c>
      <c r="E1495">
        <v>74848</v>
      </c>
      <c r="F1495">
        <v>4228480</v>
      </c>
      <c r="I1495">
        <v>13536</v>
      </c>
      <c r="J1495">
        <v>4114080</v>
      </c>
      <c r="M1495">
        <v>24480</v>
      </c>
      <c r="N1495">
        <v>3804160</v>
      </c>
      <c r="Q1495">
        <v>49328</v>
      </c>
      <c r="R1495">
        <v>3515728</v>
      </c>
      <c r="U1495">
        <v>50912</v>
      </c>
      <c r="V1495">
        <v>3256480</v>
      </c>
      <c r="Y1495">
        <v>66912</v>
      </c>
      <c r="Z1495">
        <v>3087248</v>
      </c>
      <c r="AC1495">
        <v>89168</v>
      </c>
      <c r="AD1495">
        <v>1805088</v>
      </c>
      <c r="AG1495">
        <v>71248</v>
      </c>
      <c r="AH1495">
        <v>1379680</v>
      </c>
      <c r="AK1495" s="151">
        <v>35200</v>
      </c>
      <c r="AL1495" s="151">
        <v>1235056</v>
      </c>
      <c r="AM1495" s="151"/>
      <c r="AN1495" s="151"/>
      <c r="AO1495" s="212">
        <v>17824</v>
      </c>
      <c r="AP1495" s="212">
        <v>1200320</v>
      </c>
      <c r="AQ1495" s="212"/>
      <c r="AR1495" s="212"/>
      <c r="AS1495" s="227">
        <v>20144</v>
      </c>
      <c r="AT1495" s="227">
        <v>1172512</v>
      </c>
      <c r="AU1495" s="227"/>
      <c r="AV1495" s="227"/>
      <c r="AW1495" s="227">
        <v>21184</v>
      </c>
      <c r="AX1495" s="227">
        <v>1184432</v>
      </c>
      <c r="AY1495">
        <f>A1495+1999</f>
        <v>2019</v>
      </c>
      <c r="AZ1495" t="str">
        <f>VLOOKUP(B1495,$BF$2:$BJ$75,4)</f>
        <v>Pine Units</v>
      </c>
      <c r="BA1495" t="str">
        <f>VLOOKUP(B1495,$BF$2:$BK$75,2)</f>
        <v>Golden</v>
      </c>
      <c r="BB1495" t="str">
        <f>VLOOKUP(B1495,$BF$2:$BK$75,3)</f>
        <v>Golden TSA</v>
      </c>
      <c r="BC1495">
        <f>IF(B1495&lt;40,B1495,IF(VLOOKUP(B1495,$BF$2:$BO$75,10,FALSE)="I",40,41))</f>
        <v>14</v>
      </c>
    </row>
    <row r="1496" spans="1:55" ht="15" x14ac:dyDescent="0.25">
      <c r="A1496">
        <v>20</v>
      </c>
      <c r="B1496">
        <v>15</v>
      </c>
      <c r="E1496">
        <v>179616</v>
      </c>
      <c r="F1496">
        <v>9435424</v>
      </c>
      <c r="I1496">
        <v>17136</v>
      </c>
      <c r="J1496">
        <v>8773120</v>
      </c>
      <c r="M1496">
        <v>44464</v>
      </c>
      <c r="N1496">
        <v>8076016</v>
      </c>
      <c r="Q1496">
        <v>53392</v>
      </c>
      <c r="R1496">
        <v>7522640</v>
      </c>
      <c r="U1496">
        <v>94304</v>
      </c>
      <c r="V1496">
        <v>7078576</v>
      </c>
      <c r="Y1496">
        <v>117552</v>
      </c>
      <c r="Z1496">
        <v>6300976</v>
      </c>
      <c r="AC1496">
        <v>257168</v>
      </c>
      <c r="AD1496">
        <v>4599312</v>
      </c>
      <c r="AG1496">
        <v>163024</v>
      </c>
      <c r="AH1496">
        <v>3110992</v>
      </c>
      <c r="AK1496" s="151">
        <v>128640</v>
      </c>
      <c r="AL1496" s="151">
        <v>2687936</v>
      </c>
      <c r="AM1496" s="151"/>
      <c r="AN1496" s="151"/>
      <c r="AO1496" s="212">
        <v>80416</v>
      </c>
      <c r="AP1496" s="212">
        <v>2283792</v>
      </c>
      <c r="AQ1496" s="212"/>
      <c r="AR1496" s="212"/>
      <c r="AS1496" s="227">
        <v>42192</v>
      </c>
      <c r="AT1496" s="227">
        <v>2178608</v>
      </c>
      <c r="AU1496" s="227"/>
      <c r="AV1496" s="227"/>
      <c r="AW1496" s="227">
        <v>23712</v>
      </c>
      <c r="AX1496" s="227">
        <v>2127600</v>
      </c>
      <c r="AY1496">
        <f>A1496+1999</f>
        <v>2019</v>
      </c>
      <c r="AZ1496" t="str">
        <f>VLOOKUP(B1496,$BF$2:$BJ$75,4)</f>
        <v>Pine Units</v>
      </c>
      <c r="BA1496" t="str">
        <f>VLOOKUP(B1496,$BF$2:$BK$75,2)</f>
        <v>Invermere</v>
      </c>
      <c r="BB1496" t="str">
        <f>VLOOKUP(B1496,$BF$2:$BK$75,3)</f>
        <v>Invermere TSA</v>
      </c>
      <c r="BC1496">
        <f>IF(B1496&lt;40,B1496,IF(VLOOKUP(B1496,$BF$2:$BO$75,10,FALSE)="I",40,41))</f>
        <v>15</v>
      </c>
    </row>
    <row r="1497" spans="1:55" ht="15" x14ac:dyDescent="0.25">
      <c r="A1497">
        <v>20</v>
      </c>
      <c r="B1497">
        <v>16</v>
      </c>
      <c r="E1497">
        <v>560</v>
      </c>
      <c r="F1497">
        <v>22944</v>
      </c>
      <c r="I1497">
        <v>33904</v>
      </c>
      <c r="J1497">
        <v>187328</v>
      </c>
      <c r="M1497">
        <v>21888</v>
      </c>
      <c r="N1497">
        <v>229920</v>
      </c>
      <c r="Q1497">
        <v>22000</v>
      </c>
      <c r="R1497">
        <v>157712</v>
      </c>
      <c r="U1497">
        <v>12768</v>
      </c>
      <c r="V1497">
        <v>258224</v>
      </c>
      <c r="Y1497">
        <v>16496</v>
      </c>
      <c r="Z1497">
        <v>238528</v>
      </c>
      <c r="AC1497">
        <v>11808</v>
      </c>
      <c r="AD1497">
        <v>150272</v>
      </c>
      <c r="AG1497">
        <v>8848</v>
      </c>
      <c r="AH1497">
        <v>158272</v>
      </c>
      <c r="AK1497" s="151">
        <v>4576</v>
      </c>
      <c r="AL1497" s="151">
        <v>93040</v>
      </c>
      <c r="AM1497" s="151"/>
      <c r="AN1497" s="151"/>
      <c r="AO1497" s="212">
        <v>4160</v>
      </c>
      <c r="AP1497" s="212">
        <v>75904</v>
      </c>
      <c r="AQ1497" s="212"/>
      <c r="AR1497" s="212"/>
      <c r="AS1497" s="227">
        <v>4240</v>
      </c>
      <c r="AT1497" s="227">
        <v>62640</v>
      </c>
      <c r="AU1497" s="227"/>
      <c r="AV1497" s="227"/>
      <c r="AW1497" s="227">
        <v>80</v>
      </c>
      <c r="AX1497" s="227">
        <v>56352</v>
      </c>
      <c r="AY1497">
        <f>A1497+1999</f>
        <v>2019</v>
      </c>
      <c r="AZ1497" t="str">
        <f>VLOOKUP(B1497,$BF$2:$BJ$75,4)</f>
        <v>Non-pine Units</v>
      </c>
      <c r="BA1497" t="str">
        <f>VLOOKUP(B1497,$BF$2:$BK$75,2)</f>
        <v>Kalum</v>
      </c>
      <c r="BB1497" t="str">
        <f>VLOOKUP(B1497,$BF$2:$BK$75,3)</f>
        <v>Kalum TSA</v>
      </c>
      <c r="BC1497">
        <f>IF(B1497&lt;40,B1497,IF(VLOOKUP(B1497,$BF$2:$BO$75,10,FALSE)="I",40,41))</f>
        <v>16</v>
      </c>
    </row>
    <row r="1498" spans="1:55" ht="15" x14ac:dyDescent="0.25">
      <c r="A1498">
        <v>20</v>
      </c>
      <c r="B1498">
        <v>17</v>
      </c>
      <c r="E1498">
        <v>734688</v>
      </c>
      <c r="F1498">
        <v>51549360</v>
      </c>
      <c r="I1498">
        <v>71056</v>
      </c>
      <c r="J1498">
        <v>46687632</v>
      </c>
      <c r="M1498">
        <v>92976</v>
      </c>
      <c r="N1498">
        <v>45469200</v>
      </c>
      <c r="Q1498">
        <v>146496</v>
      </c>
      <c r="R1498">
        <v>43539840</v>
      </c>
      <c r="U1498">
        <v>250912</v>
      </c>
      <c r="V1498">
        <v>40331936</v>
      </c>
      <c r="Y1498">
        <v>388608</v>
      </c>
      <c r="Z1498">
        <v>37327760</v>
      </c>
      <c r="AC1498">
        <v>325536</v>
      </c>
      <c r="AD1498">
        <v>30843072</v>
      </c>
      <c r="AG1498">
        <v>109728</v>
      </c>
      <c r="AH1498">
        <v>29327072</v>
      </c>
      <c r="AK1498" s="151">
        <v>33584</v>
      </c>
      <c r="AL1498" s="151">
        <v>29055760</v>
      </c>
      <c r="AM1498" s="151"/>
      <c r="AN1498" s="151"/>
      <c r="AO1498" s="212">
        <v>11312</v>
      </c>
      <c r="AP1498" s="212">
        <v>28900928</v>
      </c>
      <c r="AQ1498" s="212"/>
      <c r="AR1498" s="212"/>
      <c r="AS1498" s="227">
        <v>16272</v>
      </c>
      <c r="AT1498" s="227">
        <v>28933536</v>
      </c>
      <c r="AU1498" s="227"/>
      <c r="AV1498" s="227"/>
      <c r="AW1498" s="227">
        <v>13536</v>
      </c>
      <c r="AX1498" s="227">
        <v>28957472</v>
      </c>
      <c r="AY1498">
        <f>A1498+1999</f>
        <v>2019</v>
      </c>
      <c r="AZ1498" t="str">
        <f>VLOOKUP(B1498,$BF$2:$BJ$75,4)</f>
        <v>Pine Units</v>
      </c>
      <c r="BA1498" t="str">
        <f>VLOOKUP(B1498,$BF$2:$BK$75,2)</f>
        <v>Kamloops</v>
      </c>
      <c r="BB1498" t="str">
        <f>VLOOKUP(B1498,$BF$2:$BK$75,3)</f>
        <v>Kamloops TSA</v>
      </c>
      <c r="BC1498">
        <f>IF(B1498&lt;40,B1498,IF(VLOOKUP(B1498,$BF$2:$BO$75,10,FALSE)="I",40,41))</f>
        <v>17</v>
      </c>
    </row>
    <row r="1499" spans="1:55" ht="15" x14ac:dyDescent="0.25">
      <c r="A1499">
        <v>20</v>
      </c>
      <c r="B1499">
        <v>18</v>
      </c>
      <c r="E1499">
        <v>0</v>
      </c>
      <c r="F1499">
        <v>0</v>
      </c>
      <c r="I1499">
        <v>0</v>
      </c>
      <c r="J1499">
        <v>0</v>
      </c>
      <c r="M1499">
        <v>0</v>
      </c>
      <c r="N1499">
        <v>0</v>
      </c>
      <c r="Q1499">
        <v>0</v>
      </c>
      <c r="R1499">
        <v>16</v>
      </c>
      <c r="U1499">
        <v>0</v>
      </c>
      <c r="V1499">
        <v>32</v>
      </c>
      <c r="Y1499">
        <v>0</v>
      </c>
      <c r="Z1499">
        <v>0</v>
      </c>
      <c r="AC1499">
        <v>0</v>
      </c>
      <c r="AD1499">
        <v>0</v>
      </c>
      <c r="AG1499">
        <v>0</v>
      </c>
      <c r="AH1499">
        <v>16</v>
      </c>
      <c r="AK1499" s="151">
        <v>0</v>
      </c>
      <c r="AL1499" s="151">
        <v>128</v>
      </c>
      <c r="AM1499" s="151"/>
      <c r="AN1499" s="151"/>
      <c r="AO1499" s="212">
        <v>0</v>
      </c>
      <c r="AP1499" s="212">
        <v>0</v>
      </c>
      <c r="AQ1499" s="212"/>
      <c r="AR1499" s="212"/>
      <c r="AS1499" s="227">
        <v>0</v>
      </c>
      <c r="AT1499" s="227">
        <v>0</v>
      </c>
      <c r="AU1499" s="227"/>
      <c r="AV1499" s="227"/>
      <c r="AW1499" s="227">
        <v>0</v>
      </c>
      <c r="AX1499" s="227">
        <v>0</v>
      </c>
      <c r="AY1499">
        <f>A1499+1999</f>
        <v>2019</v>
      </c>
      <c r="AZ1499" t="str">
        <f>VLOOKUP(B1499,$BF$2:$BJ$75,4)</f>
        <v>Non-pine Units</v>
      </c>
      <c r="BA1499" t="str">
        <f>VLOOKUP(B1499,$BF$2:$BK$75,2)</f>
        <v>Kingcome</v>
      </c>
      <c r="BB1499" t="str">
        <f>VLOOKUP(B1499,$BF$2:$BK$75,3)</f>
        <v>Kingcome TSA</v>
      </c>
      <c r="BC1499">
        <f>IF(B1499&lt;40,B1499,IF(VLOOKUP(B1499,$BF$2:$BO$75,10,FALSE)="I",40,41))</f>
        <v>18</v>
      </c>
    </row>
    <row r="1500" spans="1:55" ht="15" x14ac:dyDescent="0.25">
      <c r="A1500">
        <v>20</v>
      </c>
      <c r="B1500">
        <v>19</v>
      </c>
      <c r="E1500">
        <v>143984</v>
      </c>
      <c r="F1500">
        <v>1950896</v>
      </c>
      <c r="I1500">
        <v>30400</v>
      </c>
      <c r="J1500">
        <v>2393728</v>
      </c>
      <c r="M1500">
        <v>54704</v>
      </c>
      <c r="N1500">
        <v>2282672</v>
      </c>
      <c r="Q1500">
        <v>52624</v>
      </c>
      <c r="R1500">
        <v>2192192</v>
      </c>
      <c r="U1500">
        <v>74048</v>
      </c>
      <c r="V1500">
        <v>2062480</v>
      </c>
      <c r="Y1500">
        <v>83664</v>
      </c>
      <c r="Z1500">
        <v>2011840</v>
      </c>
      <c r="AC1500">
        <v>93328</v>
      </c>
      <c r="AD1500">
        <v>1462240</v>
      </c>
      <c r="AG1500">
        <v>91616</v>
      </c>
      <c r="AH1500">
        <v>1427120</v>
      </c>
      <c r="AK1500" s="151">
        <v>97360</v>
      </c>
      <c r="AL1500" s="151">
        <v>1079792</v>
      </c>
      <c r="AM1500" s="151"/>
      <c r="AN1500" s="151"/>
      <c r="AO1500" s="212">
        <v>77968</v>
      </c>
      <c r="AP1500" s="212">
        <v>689600</v>
      </c>
      <c r="AQ1500" s="212"/>
      <c r="AR1500" s="212"/>
      <c r="AS1500" s="227">
        <v>43536</v>
      </c>
      <c r="AT1500" s="227">
        <v>490144</v>
      </c>
      <c r="AU1500" s="227"/>
      <c r="AV1500" s="227"/>
      <c r="AW1500" s="227">
        <v>17056</v>
      </c>
      <c r="AX1500" s="227">
        <v>400336</v>
      </c>
      <c r="AY1500">
        <f>A1500+1999</f>
        <v>2019</v>
      </c>
      <c r="AZ1500" t="str">
        <f>VLOOKUP(B1500,$BF$2:$BJ$75,4)</f>
        <v>Non-pine Units</v>
      </c>
      <c r="BA1500" t="str">
        <f>VLOOKUP(B1500,$BF$2:$BK$75,2)</f>
        <v>Kispiox</v>
      </c>
      <c r="BB1500" t="str">
        <f>VLOOKUP(B1500,$BF$2:$BK$75,3)</f>
        <v>Kispiox TSA</v>
      </c>
      <c r="BC1500">
        <f>IF(B1500&lt;40,B1500,IF(VLOOKUP(B1500,$BF$2:$BO$75,10,FALSE)="I",40,41))</f>
        <v>19</v>
      </c>
    </row>
    <row r="1501" spans="1:55" ht="15" x14ac:dyDescent="0.25">
      <c r="A1501">
        <v>20</v>
      </c>
      <c r="B1501">
        <v>20</v>
      </c>
      <c r="E1501">
        <v>216624</v>
      </c>
      <c r="F1501">
        <v>10812368</v>
      </c>
      <c r="I1501">
        <v>30688</v>
      </c>
      <c r="J1501">
        <v>10638464</v>
      </c>
      <c r="M1501">
        <v>48288</v>
      </c>
      <c r="N1501">
        <v>10002096</v>
      </c>
      <c r="Q1501">
        <v>76800</v>
      </c>
      <c r="R1501">
        <v>9341152</v>
      </c>
      <c r="U1501">
        <v>129040</v>
      </c>
      <c r="V1501">
        <v>8720560</v>
      </c>
      <c r="Y1501">
        <v>163712</v>
      </c>
      <c r="Z1501">
        <v>7883872</v>
      </c>
      <c r="AC1501">
        <v>199072</v>
      </c>
      <c r="AD1501">
        <v>3984976</v>
      </c>
      <c r="AG1501">
        <v>134192</v>
      </c>
      <c r="AH1501">
        <v>3153584</v>
      </c>
      <c r="AK1501" s="151">
        <v>80128</v>
      </c>
      <c r="AL1501" s="151">
        <v>2747312</v>
      </c>
      <c r="AM1501" s="151"/>
      <c r="AN1501" s="151"/>
      <c r="AO1501" s="212">
        <v>43120</v>
      </c>
      <c r="AP1501" s="212">
        <v>2609632</v>
      </c>
      <c r="AQ1501" s="212"/>
      <c r="AR1501" s="212"/>
      <c r="AS1501" s="227">
        <v>29136</v>
      </c>
      <c r="AT1501" s="227">
        <v>2512224</v>
      </c>
      <c r="AU1501" s="227"/>
      <c r="AV1501" s="227"/>
      <c r="AW1501" s="227">
        <v>21552</v>
      </c>
      <c r="AX1501" s="227">
        <v>2465968</v>
      </c>
      <c r="AY1501">
        <f>A1501+1999</f>
        <v>2019</v>
      </c>
      <c r="AZ1501" t="str">
        <f>VLOOKUP(B1501,$BF$2:$BJ$75,4)</f>
        <v>Pine Units</v>
      </c>
      <c r="BA1501" t="str">
        <f>VLOOKUP(B1501,$BF$2:$BK$75,2)</f>
        <v>KootenayLake</v>
      </c>
      <c r="BB1501" t="str">
        <f>VLOOKUP(B1501,$BF$2:$BK$75,3)</f>
        <v>Kootenay Lake TSA</v>
      </c>
      <c r="BC1501">
        <f>IF(B1501&lt;40,B1501,IF(VLOOKUP(B1501,$BF$2:$BO$75,10,FALSE)="I",40,41))</f>
        <v>20</v>
      </c>
    </row>
    <row r="1502" spans="1:55" ht="15" x14ac:dyDescent="0.25">
      <c r="A1502">
        <v>20</v>
      </c>
      <c r="B1502">
        <v>21</v>
      </c>
      <c r="E1502">
        <v>578336</v>
      </c>
      <c r="F1502">
        <v>63839040</v>
      </c>
      <c r="I1502">
        <v>29120</v>
      </c>
      <c r="J1502">
        <v>60160992</v>
      </c>
      <c r="M1502">
        <v>36576</v>
      </c>
      <c r="N1502">
        <v>58312320</v>
      </c>
      <c r="Q1502">
        <v>35920</v>
      </c>
      <c r="R1502">
        <v>57328224</v>
      </c>
      <c r="U1502">
        <v>79072</v>
      </c>
      <c r="V1502">
        <v>53671552</v>
      </c>
      <c r="Y1502">
        <v>44064</v>
      </c>
      <c r="Z1502">
        <v>54085328</v>
      </c>
      <c r="AC1502">
        <v>6640</v>
      </c>
      <c r="AD1502">
        <v>54497312</v>
      </c>
      <c r="AG1502">
        <v>8112</v>
      </c>
      <c r="AH1502">
        <v>54128976</v>
      </c>
      <c r="AK1502" s="151">
        <v>3760</v>
      </c>
      <c r="AL1502" s="151">
        <v>53965056</v>
      </c>
      <c r="AM1502" s="151"/>
      <c r="AN1502" s="151"/>
      <c r="AO1502" s="212">
        <v>2560</v>
      </c>
      <c r="AP1502" s="212">
        <v>53778480</v>
      </c>
      <c r="AQ1502" s="212"/>
      <c r="AR1502" s="212"/>
      <c r="AS1502" s="227">
        <v>8992</v>
      </c>
      <c r="AT1502" s="227">
        <v>53682240</v>
      </c>
      <c r="AU1502" s="227"/>
      <c r="AV1502" s="227"/>
      <c r="AW1502" s="227">
        <v>3936</v>
      </c>
      <c r="AX1502" s="227">
        <v>53824144</v>
      </c>
      <c r="AY1502">
        <f>A1502+1999</f>
        <v>2019</v>
      </c>
      <c r="AZ1502" t="str">
        <f>VLOOKUP(B1502,$BF$2:$BJ$75,4)</f>
        <v>Pine Units</v>
      </c>
      <c r="BA1502" t="str">
        <f>VLOOKUP(B1502,$BF$2:$BK$75,2)</f>
        <v>Lakes</v>
      </c>
      <c r="BB1502" t="str">
        <f>VLOOKUP(B1502,$BF$2:$BK$75,3)</f>
        <v>Lakes TSA</v>
      </c>
      <c r="BC1502">
        <f>IF(B1502&lt;40,B1502,IF(VLOOKUP(B1502,$BF$2:$BO$75,10,FALSE)="I",40,41))</f>
        <v>21</v>
      </c>
    </row>
    <row r="1503" spans="1:55" ht="15" x14ac:dyDescent="0.25">
      <c r="A1503">
        <v>20</v>
      </c>
      <c r="B1503">
        <v>22</v>
      </c>
      <c r="E1503">
        <v>285856</v>
      </c>
      <c r="F1503">
        <v>13011600</v>
      </c>
      <c r="I1503">
        <v>48768</v>
      </c>
      <c r="J1503">
        <v>15767616</v>
      </c>
      <c r="M1503">
        <v>49104</v>
      </c>
      <c r="N1503">
        <v>15850128</v>
      </c>
      <c r="Q1503">
        <v>58992</v>
      </c>
      <c r="R1503">
        <v>15458688</v>
      </c>
      <c r="U1503">
        <v>130368</v>
      </c>
      <c r="V1503">
        <v>13848560</v>
      </c>
      <c r="Y1503">
        <v>170352</v>
      </c>
      <c r="Z1503">
        <v>11925920</v>
      </c>
      <c r="AC1503">
        <v>241520</v>
      </c>
      <c r="AD1503">
        <v>8112816</v>
      </c>
      <c r="AG1503">
        <v>116096</v>
      </c>
      <c r="AH1503">
        <v>5847040</v>
      </c>
      <c r="AK1503" s="151">
        <v>32864</v>
      </c>
      <c r="AL1503" s="151">
        <v>5437632</v>
      </c>
      <c r="AM1503" s="151"/>
      <c r="AN1503" s="151"/>
      <c r="AO1503" s="212">
        <v>6272</v>
      </c>
      <c r="AP1503" s="212">
        <v>5278432</v>
      </c>
      <c r="AQ1503" s="212"/>
      <c r="AR1503" s="212"/>
      <c r="AS1503" s="227">
        <v>8704</v>
      </c>
      <c r="AT1503" s="227">
        <v>5260944</v>
      </c>
      <c r="AU1503" s="227"/>
      <c r="AV1503" s="227"/>
      <c r="AW1503" s="227">
        <v>13808</v>
      </c>
      <c r="AX1503" s="227">
        <v>5339712</v>
      </c>
      <c r="AY1503">
        <f>A1503+1999</f>
        <v>2019</v>
      </c>
      <c r="AZ1503" t="str">
        <f>VLOOKUP(B1503,$BF$2:$BJ$75,4)</f>
        <v>Pine Units</v>
      </c>
      <c r="BA1503" t="str">
        <f>VLOOKUP(B1503,$BF$2:$BK$75,2)</f>
        <v>Lillooet</v>
      </c>
      <c r="BB1503" t="str">
        <f>VLOOKUP(B1503,$BF$2:$BK$75,3)</f>
        <v>Lillooet TSA</v>
      </c>
      <c r="BC1503">
        <f>IF(B1503&lt;40,B1503,IF(VLOOKUP(B1503,$BF$2:$BO$75,10,FALSE)="I",40,41))</f>
        <v>22</v>
      </c>
    </row>
    <row r="1504" spans="1:55" ht="15" x14ac:dyDescent="0.25">
      <c r="A1504">
        <v>20</v>
      </c>
      <c r="B1504">
        <v>23</v>
      </c>
      <c r="E1504">
        <v>1872224</v>
      </c>
      <c r="F1504">
        <v>69473680</v>
      </c>
      <c r="I1504">
        <v>161296</v>
      </c>
      <c r="J1504">
        <v>90701568</v>
      </c>
      <c r="M1504">
        <v>388624</v>
      </c>
      <c r="N1504">
        <v>86957040</v>
      </c>
      <c r="Q1504">
        <v>410352</v>
      </c>
      <c r="R1504">
        <v>85013408</v>
      </c>
      <c r="U1504">
        <v>678672</v>
      </c>
      <c r="V1504">
        <v>78472064</v>
      </c>
      <c r="Y1504">
        <v>236992</v>
      </c>
      <c r="Z1504">
        <v>83199840</v>
      </c>
      <c r="AC1504">
        <v>120704</v>
      </c>
      <c r="AD1504">
        <v>86544672</v>
      </c>
      <c r="AG1504">
        <v>171904</v>
      </c>
      <c r="AH1504">
        <v>78572544</v>
      </c>
      <c r="AK1504" s="151">
        <v>204880</v>
      </c>
      <c r="AL1504" s="151">
        <v>75211872</v>
      </c>
      <c r="AM1504" s="151"/>
      <c r="AN1504" s="151"/>
      <c r="AO1504" s="212">
        <v>183760</v>
      </c>
      <c r="AP1504" s="212">
        <v>72908128</v>
      </c>
      <c r="AQ1504" s="212"/>
      <c r="AR1504" s="212"/>
      <c r="AS1504" s="227">
        <v>378576</v>
      </c>
      <c r="AT1504" s="227">
        <v>73472208</v>
      </c>
      <c r="AU1504" s="227"/>
      <c r="AV1504" s="227"/>
      <c r="AW1504" s="227">
        <v>165360</v>
      </c>
      <c r="AX1504" s="227">
        <v>71993040</v>
      </c>
      <c r="AY1504">
        <f>A1504+1999</f>
        <v>2019</v>
      </c>
      <c r="AZ1504" t="str">
        <f>VLOOKUP(B1504,$BF$2:$BJ$75,4)</f>
        <v>Pine Units</v>
      </c>
      <c r="BA1504" t="str">
        <f>VLOOKUP(B1504,$BF$2:$BK$75,2)</f>
        <v>Mackenzie</v>
      </c>
      <c r="BB1504" t="str">
        <f>VLOOKUP(B1504,$BF$2:$BK$75,3)</f>
        <v>Mackenzie TSA</v>
      </c>
      <c r="BC1504">
        <f>IF(B1504&lt;40,B1504,IF(VLOOKUP(B1504,$BF$2:$BO$75,10,FALSE)="I",40,41))</f>
        <v>23</v>
      </c>
    </row>
    <row r="1505" spans="1:55" ht="15" x14ac:dyDescent="0.25">
      <c r="A1505">
        <v>20</v>
      </c>
      <c r="B1505">
        <v>24</v>
      </c>
      <c r="E1505">
        <v>901312</v>
      </c>
      <c r="F1505">
        <v>58366768</v>
      </c>
      <c r="I1505">
        <v>89536</v>
      </c>
      <c r="J1505">
        <v>52146272</v>
      </c>
      <c r="M1505">
        <v>117008</v>
      </c>
      <c r="N1505">
        <v>50473408</v>
      </c>
      <c r="Q1505">
        <v>130656</v>
      </c>
      <c r="R1505">
        <v>48798128</v>
      </c>
      <c r="U1505">
        <v>299648</v>
      </c>
      <c r="V1505">
        <v>42895424</v>
      </c>
      <c r="Y1505">
        <v>354080</v>
      </c>
      <c r="Z1505">
        <v>36721568</v>
      </c>
      <c r="AC1505">
        <v>710832</v>
      </c>
      <c r="AD1505">
        <v>27059392</v>
      </c>
      <c r="AG1505">
        <v>203280</v>
      </c>
      <c r="AH1505">
        <v>19001808</v>
      </c>
      <c r="AK1505" s="151">
        <v>36464</v>
      </c>
      <c r="AL1505" s="151">
        <v>18014000</v>
      </c>
      <c r="AM1505" s="151"/>
      <c r="AN1505" s="151"/>
      <c r="AO1505" s="212">
        <v>5536</v>
      </c>
      <c r="AP1505" s="212">
        <v>17888912</v>
      </c>
      <c r="AQ1505" s="212"/>
      <c r="AR1505" s="212"/>
      <c r="AS1505" s="227">
        <v>2496</v>
      </c>
      <c r="AT1505" s="227">
        <v>17823936</v>
      </c>
      <c r="AU1505" s="227"/>
      <c r="AV1505" s="227"/>
      <c r="AW1505" s="227">
        <v>2368</v>
      </c>
      <c r="AX1505" s="227">
        <v>17880112</v>
      </c>
      <c r="AY1505">
        <f>A1505+1999</f>
        <v>2019</v>
      </c>
      <c r="AZ1505" t="str">
        <f>VLOOKUP(B1505,$BF$2:$BJ$75,4)</f>
        <v>Pine Units</v>
      </c>
      <c r="BA1505" t="str">
        <f>VLOOKUP(B1505,$BF$2:$BK$75,2)</f>
        <v>Merritt</v>
      </c>
      <c r="BB1505" t="str">
        <f>VLOOKUP(B1505,$BF$2:$BK$75,3)</f>
        <v>Merritt TSA</v>
      </c>
      <c r="BC1505">
        <f>IF(B1505&lt;40,B1505,IF(VLOOKUP(B1505,$BF$2:$BO$75,10,FALSE)="I",40,41))</f>
        <v>24</v>
      </c>
    </row>
    <row r="1506" spans="1:55" ht="15" x14ac:dyDescent="0.25">
      <c r="A1506">
        <v>20</v>
      </c>
      <c r="B1506">
        <v>25</v>
      </c>
      <c r="E1506">
        <v>0</v>
      </c>
      <c r="F1506">
        <v>0</v>
      </c>
      <c r="I1506">
        <v>576</v>
      </c>
      <c r="J1506">
        <v>44560</v>
      </c>
      <c r="M1506">
        <v>560</v>
      </c>
      <c r="N1506">
        <v>45168</v>
      </c>
      <c r="Q1506">
        <v>8480</v>
      </c>
      <c r="R1506">
        <v>64864</v>
      </c>
      <c r="U1506">
        <v>7504</v>
      </c>
      <c r="V1506">
        <v>92704</v>
      </c>
      <c r="Y1506">
        <v>8288</v>
      </c>
      <c r="Z1506">
        <v>63840</v>
      </c>
      <c r="AC1506">
        <v>608</v>
      </c>
      <c r="AD1506">
        <v>25632</v>
      </c>
      <c r="AG1506">
        <v>1328</v>
      </c>
      <c r="AH1506">
        <v>31760</v>
      </c>
      <c r="AK1506" s="151">
        <v>64</v>
      </c>
      <c r="AL1506" s="151">
        <v>27632</v>
      </c>
      <c r="AM1506" s="151"/>
      <c r="AN1506" s="151"/>
      <c r="AO1506" s="212">
        <v>64</v>
      </c>
      <c r="AP1506" s="212">
        <v>25280</v>
      </c>
      <c r="AQ1506" s="212"/>
      <c r="AR1506" s="212"/>
      <c r="AS1506" s="227">
        <v>0</v>
      </c>
      <c r="AT1506" s="227">
        <v>27728</v>
      </c>
      <c r="AU1506" s="227"/>
      <c r="AV1506" s="227"/>
      <c r="AW1506" s="227">
        <v>288</v>
      </c>
      <c r="AX1506" s="227">
        <v>24016</v>
      </c>
      <c r="AY1506">
        <f>A1506+1999</f>
        <v>2019</v>
      </c>
      <c r="AZ1506" t="str">
        <f>VLOOKUP(B1506,$BF$2:$BJ$75,4)</f>
        <v>Non-pine Units</v>
      </c>
      <c r="BA1506" t="str">
        <f>VLOOKUP(B1506,$BF$2:$BK$75,2)</f>
        <v>MidCoast</v>
      </c>
      <c r="BB1506" t="str">
        <f>VLOOKUP(B1506,$BF$2:$BK$75,3)</f>
        <v>Mid Coast TSA</v>
      </c>
      <c r="BC1506">
        <f>IF(B1506&lt;40,B1506,IF(VLOOKUP(B1506,$BF$2:$BO$75,10,FALSE)="I",40,41))</f>
        <v>25</v>
      </c>
    </row>
    <row r="1507" spans="1:55" ht="15" x14ac:dyDescent="0.25">
      <c r="A1507">
        <v>20</v>
      </c>
      <c r="B1507">
        <v>26</v>
      </c>
      <c r="E1507">
        <v>674992</v>
      </c>
      <c r="F1507">
        <v>48778208</v>
      </c>
      <c r="I1507">
        <v>27888</v>
      </c>
      <c r="J1507">
        <v>46699232</v>
      </c>
      <c r="M1507">
        <v>66352</v>
      </c>
      <c r="N1507">
        <v>44555136</v>
      </c>
      <c r="Q1507">
        <v>114496</v>
      </c>
      <c r="R1507">
        <v>42132208</v>
      </c>
      <c r="U1507">
        <v>76784</v>
      </c>
      <c r="V1507">
        <v>40079328</v>
      </c>
      <c r="Y1507">
        <v>85072</v>
      </c>
      <c r="Z1507">
        <v>37515360</v>
      </c>
      <c r="AC1507">
        <v>83120</v>
      </c>
      <c r="AD1507">
        <v>36313968</v>
      </c>
      <c r="AG1507">
        <v>95488</v>
      </c>
      <c r="AH1507">
        <v>35497280</v>
      </c>
      <c r="AK1507" s="151">
        <v>94992</v>
      </c>
      <c r="AL1507" s="151">
        <v>33969616</v>
      </c>
      <c r="AM1507" s="151"/>
      <c r="AN1507" s="151"/>
      <c r="AO1507" s="212">
        <v>50128</v>
      </c>
      <c r="AP1507" s="212">
        <v>32590432</v>
      </c>
      <c r="AQ1507" s="212"/>
      <c r="AR1507" s="212"/>
      <c r="AS1507" s="227">
        <v>41984</v>
      </c>
      <c r="AT1507" s="227">
        <v>32424976</v>
      </c>
      <c r="AU1507" s="227"/>
      <c r="AV1507" s="227"/>
      <c r="AW1507" s="227">
        <v>22384</v>
      </c>
      <c r="AX1507" s="227">
        <v>32232896</v>
      </c>
      <c r="AY1507">
        <f>A1507+1999</f>
        <v>2019</v>
      </c>
      <c r="AZ1507" t="str">
        <f>VLOOKUP(B1507,$BF$2:$BJ$75,4)</f>
        <v>Pine Units</v>
      </c>
      <c r="BA1507" t="str">
        <f>VLOOKUP(B1507,$BF$2:$BK$75,2)</f>
        <v>Morice</v>
      </c>
      <c r="BB1507" t="str">
        <f>VLOOKUP(B1507,$BF$2:$BK$75,3)</f>
        <v>Morice TSA</v>
      </c>
      <c r="BC1507">
        <f>IF(B1507&lt;40,B1507,IF(VLOOKUP(B1507,$BF$2:$BO$75,10,FALSE)="I",40,41))</f>
        <v>26</v>
      </c>
    </row>
    <row r="1508" spans="1:55" ht="15" x14ac:dyDescent="0.25">
      <c r="A1508">
        <v>20</v>
      </c>
      <c r="B1508">
        <v>27</v>
      </c>
      <c r="E1508">
        <v>69984</v>
      </c>
      <c r="F1508">
        <v>822368</v>
      </c>
      <c r="I1508">
        <v>14016</v>
      </c>
      <c r="J1508">
        <v>641104</v>
      </c>
      <c r="M1508">
        <v>41552</v>
      </c>
      <c r="N1508">
        <v>618224</v>
      </c>
      <c r="Q1508">
        <v>52512</v>
      </c>
      <c r="R1508">
        <v>547840</v>
      </c>
      <c r="U1508">
        <v>54880</v>
      </c>
      <c r="V1508">
        <v>505280</v>
      </c>
      <c r="Y1508">
        <v>88672</v>
      </c>
      <c r="Z1508">
        <v>545216</v>
      </c>
      <c r="AC1508">
        <v>55936</v>
      </c>
      <c r="AD1508">
        <v>210000</v>
      </c>
      <c r="AG1508">
        <v>50736</v>
      </c>
      <c r="AH1508">
        <v>161152</v>
      </c>
      <c r="AK1508" s="151">
        <v>13984</v>
      </c>
      <c r="AL1508" s="151">
        <v>51088</v>
      </c>
      <c r="AM1508" s="151"/>
      <c r="AN1508" s="151"/>
      <c r="AO1508" s="212">
        <v>10960</v>
      </c>
      <c r="AP1508" s="212">
        <v>38128</v>
      </c>
      <c r="AQ1508" s="212"/>
      <c r="AR1508" s="212"/>
      <c r="AS1508" s="227">
        <v>1376</v>
      </c>
      <c r="AT1508" s="227">
        <v>11232</v>
      </c>
      <c r="AU1508" s="227"/>
      <c r="AV1508" s="227"/>
      <c r="AW1508" s="227">
        <v>64</v>
      </c>
      <c r="AX1508" s="227">
        <v>7536</v>
      </c>
      <c r="AY1508">
        <f>A1508+1999</f>
        <v>2019</v>
      </c>
      <c r="AZ1508" t="str">
        <f>VLOOKUP(B1508,$BF$2:$BJ$75,4)</f>
        <v>Non-pine Units</v>
      </c>
      <c r="BA1508" t="str">
        <f>VLOOKUP(B1508,$BF$2:$BK$75,2)</f>
        <v>Nass</v>
      </c>
      <c r="BB1508" t="str">
        <f>VLOOKUP(B1508,$BF$2:$BK$75,3)</f>
        <v>Nass TSA</v>
      </c>
      <c r="BC1508">
        <f>IF(B1508&lt;40,B1508,IF(VLOOKUP(B1508,$BF$2:$BO$75,10,FALSE)="I",40,41))</f>
        <v>27</v>
      </c>
    </row>
    <row r="1509" spans="1:55" ht="15" x14ac:dyDescent="0.25">
      <c r="A1509">
        <v>20</v>
      </c>
      <c r="B1509">
        <v>28</v>
      </c>
      <c r="E1509">
        <v>0</v>
      </c>
      <c r="F1509">
        <v>0</v>
      </c>
      <c r="I1509">
        <v>0</v>
      </c>
      <c r="J1509">
        <v>0</v>
      </c>
      <c r="M1509">
        <v>0</v>
      </c>
      <c r="N1509">
        <v>0</v>
      </c>
      <c r="Q1509">
        <v>0</v>
      </c>
      <c r="R1509">
        <v>0</v>
      </c>
      <c r="U1509">
        <v>0</v>
      </c>
      <c r="V1509">
        <v>0</v>
      </c>
      <c r="Y1509">
        <v>0</v>
      </c>
      <c r="Z1509">
        <v>0</v>
      </c>
      <c r="AC1509">
        <v>0</v>
      </c>
      <c r="AD1509">
        <v>0</v>
      </c>
      <c r="AG1509">
        <v>0</v>
      </c>
      <c r="AH1509">
        <v>0</v>
      </c>
      <c r="AK1509" s="151">
        <v>0</v>
      </c>
      <c r="AL1509" s="151">
        <v>96</v>
      </c>
      <c r="AM1509" s="151"/>
      <c r="AN1509" s="151"/>
      <c r="AO1509" s="212">
        <v>816</v>
      </c>
      <c r="AP1509" s="212">
        <v>1328</v>
      </c>
      <c r="AQ1509" s="212"/>
      <c r="AR1509" s="212"/>
      <c r="AS1509" s="227">
        <v>0</v>
      </c>
      <c r="AT1509" s="227">
        <v>0</v>
      </c>
      <c r="AU1509" s="227"/>
      <c r="AV1509" s="227"/>
      <c r="AW1509" s="227">
        <v>16</v>
      </c>
      <c r="AX1509" s="227">
        <v>16</v>
      </c>
      <c r="AY1509">
        <f>A1509+1999</f>
        <v>2019</v>
      </c>
      <c r="AZ1509" t="str">
        <f>VLOOKUP(B1509,$BF$2:$BJ$75,4)</f>
        <v>Non-pine Units</v>
      </c>
      <c r="BA1509" t="str">
        <f>VLOOKUP(B1509,$BF$2:$BK$75,2)</f>
        <v>NorthCoast</v>
      </c>
      <c r="BB1509" t="str">
        <f>VLOOKUP(B1509,$BF$2:$BK$75,3)</f>
        <v>North Coast TSA</v>
      </c>
      <c r="BC1509">
        <f>IF(B1509&lt;40,B1509,IF(VLOOKUP(B1509,$BF$2:$BO$75,10,FALSE)="I",40,41))</f>
        <v>28</v>
      </c>
    </row>
    <row r="1510" spans="1:55" ht="15" x14ac:dyDescent="0.25">
      <c r="A1510">
        <v>20</v>
      </c>
      <c r="B1510">
        <v>29</v>
      </c>
      <c r="E1510">
        <v>940720</v>
      </c>
      <c r="F1510">
        <v>48999584</v>
      </c>
      <c r="I1510">
        <v>104272</v>
      </c>
      <c r="J1510">
        <v>44424928</v>
      </c>
      <c r="M1510">
        <v>154272</v>
      </c>
      <c r="N1510">
        <v>42134512</v>
      </c>
      <c r="Q1510">
        <v>219200</v>
      </c>
      <c r="R1510">
        <v>40208880</v>
      </c>
      <c r="U1510">
        <v>385344</v>
      </c>
      <c r="V1510">
        <v>35175504</v>
      </c>
      <c r="Y1510">
        <v>445632</v>
      </c>
      <c r="Z1510">
        <v>31333056</v>
      </c>
      <c r="AC1510">
        <v>966496</v>
      </c>
      <c r="AD1510">
        <v>19441280</v>
      </c>
      <c r="AG1510">
        <v>553632</v>
      </c>
      <c r="AH1510">
        <v>13228032</v>
      </c>
      <c r="AK1510" s="151">
        <v>326128</v>
      </c>
      <c r="AL1510" s="151">
        <v>11786288</v>
      </c>
      <c r="AM1510" s="151"/>
      <c r="AN1510" s="151"/>
      <c r="AO1510" s="212">
        <v>84784</v>
      </c>
      <c r="AP1510" s="212">
        <v>10426912</v>
      </c>
      <c r="AQ1510" s="212"/>
      <c r="AR1510" s="212"/>
      <c r="AS1510" s="227">
        <v>51792</v>
      </c>
      <c r="AT1510" s="227">
        <v>10180960</v>
      </c>
      <c r="AU1510" s="227"/>
      <c r="AV1510" s="227"/>
      <c r="AW1510" s="227">
        <v>46752</v>
      </c>
      <c r="AX1510" s="227">
        <v>10142960</v>
      </c>
      <c r="AY1510">
        <f>A1510+1999</f>
        <v>2019</v>
      </c>
      <c r="AZ1510" t="str">
        <f>VLOOKUP(B1510,$BF$2:$BJ$75,4)</f>
        <v>Pine Units</v>
      </c>
      <c r="BA1510" t="str">
        <f>VLOOKUP(B1510,$BF$2:$BK$75,2)</f>
        <v>Okanagan</v>
      </c>
      <c r="BB1510" t="str">
        <f>VLOOKUP(B1510,$BF$2:$BK$75,3)</f>
        <v>Okanagan TSA</v>
      </c>
      <c r="BC1510">
        <f>IF(B1510&lt;40,B1510,IF(VLOOKUP(B1510,$BF$2:$BO$75,10,FALSE)="I",40,41))</f>
        <v>29</v>
      </c>
    </row>
    <row r="1511" spans="1:55" ht="15" x14ac:dyDescent="0.25">
      <c r="A1511">
        <v>20</v>
      </c>
      <c r="B1511">
        <v>30</v>
      </c>
      <c r="E1511">
        <v>613920</v>
      </c>
      <c r="F1511">
        <v>72220240</v>
      </c>
      <c r="I1511">
        <v>38944</v>
      </c>
      <c r="J1511">
        <v>60228832</v>
      </c>
      <c r="M1511">
        <v>58352</v>
      </c>
      <c r="N1511">
        <v>56314080</v>
      </c>
      <c r="Q1511">
        <v>106432</v>
      </c>
      <c r="R1511">
        <v>54380000</v>
      </c>
      <c r="U1511">
        <v>193408</v>
      </c>
      <c r="V1511">
        <v>49632576</v>
      </c>
      <c r="Y1511">
        <v>175632</v>
      </c>
      <c r="Z1511">
        <v>49035136</v>
      </c>
      <c r="AC1511">
        <v>23168</v>
      </c>
      <c r="AD1511">
        <v>49567648</v>
      </c>
      <c r="AG1511">
        <v>17376</v>
      </c>
      <c r="AH1511">
        <v>49191008</v>
      </c>
      <c r="AK1511" s="151">
        <v>6464</v>
      </c>
      <c r="AL1511" s="151">
        <v>49210800</v>
      </c>
      <c r="AM1511" s="151"/>
      <c r="AN1511" s="151"/>
      <c r="AO1511" s="212">
        <v>9248</v>
      </c>
      <c r="AP1511" s="212">
        <v>49302368</v>
      </c>
      <c r="AQ1511" s="212"/>
      <c r="AR1511" s="212"/>
      <c r="AS1511" s="227">
        <v>6336</v>
      </c>
      <c r="AT1511" s="227">
        <v>49378640</v>
      </c>
      <c r="AU1511" s="227"/>
      <c r="AV1511" s="227"/>
      <c r="AW1511" s="227">
        <v>7328</v>
      </c>
      <c r="AX1511" s="227">
        <v>49305040</v>
      </c>
      <c r="AY1511">
        <f>A1511+1999</f>
        <v>2019</v>
      </c>
      <c r="AZ1511" t="str">
        <f>VLOOKUP(B1511,$BF$2:$BJ$75,4)</f>
        <v>Pine Units</v>
      </c>
      <c r="BA1511" t="str">
        <f>VLOOKUP(B1511,$BF$2:$BK$75,2)</f>
        <v>PrinceGeorge</v>
      </c>
      <c r="BB1511" t="str">
        <f>VLOOKUP(B1511,$BF$2:$BK$75,3)</f>
        <v>Prince George Forest District</v>
      </c>
      <c r="BC1511">
        <f>IF(B1511&lt;40,B1511,IF(VLOOKUP(B1511,$BF$2:$BO$75,10,FALSE)="I",40,41))</f>
        <v>30</v>
      </c>
    </row>
    <row r="1512" spans="1:55" ht="15" x14ac:dyDescent="0.25">
      <c r="A1512">
        <v>20</v>
      </c>
      <c r="B1512">
        <v>31</v>
      </c>
      <c r="E1512">
        <v>0</v>
      </c>
      <c r="F1512">
        <v>0</v>
      </c>
      <c r="I1512">
        <v>0</v>
      </c>
      <c r="J1512">
        <v>0</v>
      </c>
      <c r="M1512">
        <v>0</v>
      </c>
      <c r="N1512">
        <v>0</v>
      </c>
      <c r="Q1512">
        <v>0</v>
      </c>
      <c r="R1512">
        <v>0</v>
      </c>
      <c r="U1512">
        <v>0</v>
      </c>
      <c r="V1512">
        <v>0</v>
      </c>
      <c r="Y1512">
        <v>0</v>
      </c>
      <c r="Z1512">
        <v>0</v>
      </c>
      <c r="AC1512">
        <v>0</v>
      </c>
      <c r="AD1512">
        <v>0</v>
      </c>
      <c r="AG1512">
        <v>0</v>
      </c>
      <c r="AH1512">
        <v>0</v>
      </c>
      <c r="AK1512" s="151">
        <v>0</v>
      </c>
      <c r="AL1512" s="151">
        <v>0</v>
      </c>
      <c r="AM1512" s="151"/>
      <c r="AN1512" s="151"/>
      <c r="AO1512" s="212">
        <v>0</v>
      </c>
      <c r="AP1512" s="212">
        <v>0</v>
      </c>
      <c r="AQ1512" s="212"/>
      <c r="AR1512" s="212"/>
      <c r="AS1512" s="227">
        <v>0</v>
      </c>
      <c r="AT1512" s="227">
        <v>0</v>
      </c>
      <c r="AU1512" s="227"/>
      <c r="AV1512" s="227"/>
      <c r="AW1512" s="227">
        <v>0</v>
      </c>
      <c r="AX1512" s="227">
        <v>0</v>
      </c>
      <c r="AY1512">
        <f>A1512+1999</f>
        <v>2019</v>
      </c>
      <c r="AZ1512" t="str">
        <f>VLOOKUP(B1512,$BF$2:$BJ$75,4)</f>
        <v>Non-pine Units</v>
      </c>
      <c r="BA1512" t="str">
        <f>VLOOKUP(B1512,$BF$2:$BK$75,2)</f>
        <v>QueenCharlotte</v>
      </c>
      <c r="BB1512" t="str">
        <f>VLOOKUP(B1512,$BF$2:$BK$75,3)</f>
        <v>Queen Charlotte TSA</v>
      </c>
      <c r="BC1512">
        <f>IF(B1512&lt;40,B1512,IF(VLOOKUP(B1512,$BF$2:$BO$75,10,FALSE)="I",40,41))</f>
        <v>31</v>
      </c>
    </row>
    <row r="1513" spans="1:55" ht="15" x14ac:dyDescent="0.25">
      <c r="A1513">
        <v>20</v>
      </c>
      <c r="B1513">
        <v>32</v>
      </c>
      <c r="E1513">
        <v>586672</v>
      </c>
      <c r="F1513">
        <v>105243856</v>
      </c>
      <c r="I1513">
        <v>11328</v>
      </c>
      <c r="J1513">
        <v>92111056</v>
      </c>
      <c r="M1513">
        <v>12288</v>
      </c>
      <c r="N1513">
        <v>91467808</v>
      </c>
      <c r="Q1513">
        <v>25728</v>
      </c>
      <c r="R1513">
        <v>91471152</v>
      </c>
      <c r="U1513">
        <v>30128</v>
      </c>
      <c r="V1513">
        <v>89935744</v>
      </c>
      <c r="Y1513">
        <v>44480</v>
      </c>
      <c r="Z1513">
        <v>89995616</v>
      </c>
      <c r="AC1513">
        <v>896</v>
      </c>
      <c r="AD1513">
        <v>89757328</v>
      </c>
      <c r="AG1513">
        <v>1872</v>
      </c>
      <c r="AH1513">
        <v>89685792</v>
      </c>
      <c r="AK1513" s="151">
        <v>208</v>
      </c>
      <c r="AL1513" s="151">
        <v>89691312</v>
      </c>
      <c r="AM1513" s="151"/>
      <c r="AN1513" s="151"/>
      <c r="AO1513" s="212">
        <v>2720</v>
      </c>
      <c r="AP1513" s="212">
        <v>89858240</v>
      </c>
      <c r="AQ1513" s="212"/>
      <c r="AR1513" s="212"/>
      <c r="AS1513" s="227">
        <v>928</v>
      </c>
      <c r="AT1513" s="227">
        <v>89944064</v>
      </c>
      <c r="AU1513" s="227"/>
      <c r="AV1513" s="227"/>
      <c r="AW1513" s="227">
        <v>1072</v>
      </c>
      <c r="AX1513" s="227">
        <v>89793632</v>
      </c>
      <c r="AY1513">
        <f>A1513+1999</f>
        <v>2019</v>
      </c>
      <c r="AZ1513" t="str">
        <f>VLOOKUP(B1513,$BF$2:$BJ$75,4)</f>
        <v>Pine Units</v>
      </c>
      <c r="BA1513" t="str">
        <f>VLOOKUP(B1513,$BF$2:$BK$75,2)</f>
        <v>Quesnel</v>
      </c>
      <c r="BB1513" t="str">
        <f>VLOOKUP(B1513,$BF$2:$BK$75,3)</f>
        <v>Quesnel TSA</v>
      </c>
      <c r="BC1513">
        <f>IF(B1513&lt;40,B1513,IF(VLOOKUP(B1513,$BF$2:$BO$75,10,FALSE)="I",40,41))</f>
        <v>32</v>
      </c>
    </row>
    <row r="1514" spans="1:55" ht="15" x14ac:dyDescent="0.25">
      <c r="A1514">
        <v>20</v>
      </c>
      <c r="B1514">
        <v>33</v>
      </c>
      <c r="E1514">
        <v>10160</v>
      </c>
      <c r="F1514">
        <v>110464</v>
      </c>
      <c r="I1514">
        <v>2512</v>
      </c>
      <c r="J1514">
        <v>153168</v>
      </c>
      <c r="M1514">
        <v>1792</v>
      </c>
      <c r="N1514">
        <v>142624</v>
      </c>
      <c r="Q1514">
        <v>3824</v>
      </c>
      <c r="R1514">
        <v>136336</v>
      </c>
      <c r="U1514">
        <v>4256</v>
      </c>
      <c r="V1514">
        <v>119552</v>
      </c>
      <c r="Y1514">
        <v>5760</v>
      </c>
      <c r="Z1514">
        <v>109600</v>
      </c>
      <c r="AC1514">
        <v>4304</v>
      </c>
      <c r="AD1514">
        <v>35504</v>
      </c>
      <c r="AG1514">
        <v>2288</v>
      </c>
      <c r="AH1514">
        <v>27024</v>
      </c>
      <c r="AK1514" s="151">
        <v>1312</v>
      </c>
      <c r="AL1514" s="151">
        <v>16864</v>
      </c>
      <c r="AM1514" s="151"/>
      <c r="AN1514" s="151"/>
      <c r="AO1514" s="212">
        <v>640</v>
      </c>
      <c r="AP1514" s="212">
        <v>16928</v>
      </c>
      <c r="AQ1514" s="212"/>
      <c r="AR1514" s="212"/>
      <c r="AS1514" s="227">
        <v>128</v>
      </c>
      <c r="AT1514" s="227">
        <v>11744</v>
      </c>
      <c r="AU1514" s="227"/>
      <c r="AV1514" s="227"/>
      <c r="AW1514" s="227">
        <v>528</v>
      </c>
      <c r="AX1514" s="227">
        <v>13712</v>
      </c>
      <c r="AY1514">
        <f>A1514+1999</f>
        <v>2019</v>
      </c>
      <c r="AZ1514" t="str">
        <f>VLOOKUP(B1514,$BF$2:$BJ$75,4)</f>
        <v>Non-pine Units</v>
      </c>
      <c r="BA1514" t="str">
        <f>VLOOKUP(B1514,$BF$2:$BK$75,2)</f>
        <v>Revelstoke</v>
      </c>
      <c r="BB1514" t="str">
        <f>VLOOKUP(B1514,$BF$2:$BK$75,3)</f>
        <v>Revelstoke TSA</v>
      </c>
      <c r="BC1514">
        <f>IF(B1514&lt;40,B1514,IF(VLOOKUP(B1514,$BF$2:$BO$75,10,FALSE)="I",40,41))</f>
        <v>33</v>
      </c>
    </row>
    <row r="1515" spans="1:55" ht="15" x14ac:dyDescent="0.25">
      <c r="A1515">
        <v>20</v>
      </c>
      <c r="B1515">
        <v>34</v>
      </c>
      <c r="E1515">
        <v>87440</v>
      </c>
      <c r="F1515">
        <v>5432032</v>
      </c>
      <c r="I1515">
        <v>8912</v>
      </c>
      <c r="J1515">
        <v>5027072</v>
      </c>
      <c r="M1515">
        <v>20480</v>
      </c>
      <c r="N1515">
        <v>4784688</v>
      </c>
      <c r="Q1515">
        <v>28736</v>
      </c>
      <c r="R1515">
        <v>4535936</v>
      </c>
      <c r="U1515">
        <v>44368</v>
      </c>
      <c r="V1515">
        <v>4157456</v>
      </c>
      <c r="Y1515">
        <v>43584</v>
      </c>
      <c r="Z1515">
        <v>3797952</v>
      </c>
      <c r="AC1515">
        <v>35600</v>
      </c>
      <c r="AD1515">
        <v>2978016</v>
      </c>
      <c r="AG1515">
        <v>11616</v>
      </c>
      <c r="AH1515">
        <v>3220256</v>
      </c>
      <c r="AK1515" s="151">
        <v>4144</v>
      </c>
      <c r="AL1515" s="151">
        <v>3000400</v>
      </c>
      <c r="AM1515" s="151"/>
      <c r="AN1515" s="151"/>
      <c r="AO1515" s="212">
        <v>3296</v>
      </c>
      <c r="AP1515" s="212">
        <v>2869776</v>
      </c>
      <c r="AQ1515" s="212"/>
      <c r="AR1515" s="212"/>
      <c r="AS1515" s="227">
        <v>6960</v>
      </c>
      <c r="AT1515" s="227">
        <v>2940928</v>
      </c>
      <c r="AU1515" s="227"/>
      <c r="AV1515" s="227"/>
      <c r="AW1515" s="227">
        <v>7952</v>
      </c>
      <c r="AX1515" s="227">
        <v>3042608</v>
      </c>
      <c r="AY1515">
        <f>A1515+1999</f>
        <v>2019</v>
      </c>
      <c r="AZ1515" t="str">
        <f>VLOOKUP(B1515,$BF$2:$BJ$75,4)</f>
        <v>Pine Units</v>
      </c>
      <c r="BA1515" t="str">
        <f>VLOOKUP(B1515,$BF$2:$BK$75,2)</f>
        <v>RobsonValley</v>
      </c>
      <c r="BB1515" t="str">
        <f>VLOOKUP(B1515,$BF$2:$BK$75,3)</f>
        <v>Robson Valley TSA</v>
      </c>
      <c r="BC1515">
        <f>IF(B1515&lt;40,B1515,IF(VLOOKUP(B1515,$BF$2:$BO$75,10,FALSE)="I",40,41))</f>
        <v>34</v>
      </c>
    </row>
    <row r="1516" spans="1:55" ht="15" x14ac:dyDescent="0.25">
      <c r="A1516">
        <v>20</v>
      </c>
      <c r="B1516">
        <v>35</v>
      </c>
      <c r="E1516">
        <v>1584</v>
      </c>
      <c r="F1516">
        <v>59216</v>
      </c>
      <c r="I1516">
        <v>6048</v>
      </c>
      <c r="J1516">
        <v>506464</v>
      </c>
      <c r="M1516">
        <v>3552</v>
      </c>
      <c r="N1516">
        <v>534640</v>
      </c>
      <c r="Q1516">
        <v>4880</v>
      </c>
      <c r="R1516">
        <v>530352</v>
      </c>
      <c r="U1516">
        <v>10128</v>
      </c>
      <c r="V1516">
        <v>479808</v>
      </c>
      <c r="Y1516">
        <v>9072</v>
      </c>
      <c r="Z1516">
        <v>468672</v>
      </c>
      <c r="AC1516">
        <v>5520</v>
      </c>
      <c r="AD1516">
        <v>350880</v>
      </c>
      <c r="AG1516">
        <v>3200</v>
      </c>
      <c r="AH1516">
        <v>332480</v>
      </c>
      <c r="AK1516" s="151">
        <v>1072</v>
      </c>
      <c r="AL1516" s="151">
        <v>305200</v>
      </c>
      <c r="AM1516" s="151"/>
      <c r="AN1516" s="151"/>
      <c r="AO1516" s="212">
        <v>1776</v>
      </c>
      <c r="AP1516" s="212">
        <v>292032</v>
      </c>
      <c r="AQ1516" s="212"/>
      <c r="AR1516" s="212"/>
      <c r="AS1516" s="227">
        <v>160</v>
      </c>
      <c r="AT1516" s="227">
        <v>290080</v>
      </c>
      <c r="AU1516" s="227"/>
      <c r="AV1516" s="227"/>
      <c r="AW1516" s="227">
        <v>304</v>
      </c>
      <c r="AX1516" s="227">
        <v>293520</v>
      </c>
      <c r="AY1516">
        <f>A1516+1999</f>
        <v>2019</v>
      </c>
      <c r="AZ1516" t="str">
        <f>VLOOKUP(B1516,$BF$2:$BJ$75,4)</f>
        <v>Non-pine Units</v>
      </c>
      <c r="BA1516" t="str">
        <f>VLOOKUP(B1516,$BF$2:$BK$75,2)</f>
        <v>Soo</v>
      </c>
      <c r="BB1516" t="str">
        <f>VLOOKUP(B1516,$BF$2:$BK$75,3)</f>
        <v>Soo TSA</v>
      </c>
      <c r="BC1516">
        <f>IF(B1516&lt;40,B1516,IF(VLOOKUP(B1516,$BF$2:$BO$75,10,FALSE)="I",40,41))</f>
        <v>35</v>
      </c>
    </row>
    <row r="1517" spans="1:55" ht="15" x14ac:dyDescent="0.25">
      <c r="A1517">
        <v>20</v>
      </c>
      <c r="B1517">
        <v>36</v>
      </c>
      <c r="E1517">
        <v>0</v>
      </c>
      <c r="F1517">
        <v>0</v>
      </c>
      <c r="I1517">
        <v>0</v>
      </c>
      <c r="J1517">
        <v>0</v>
      </c>
      <c r="M1517">
        <v>0</v>
      </c>
      <c r="N1517">
        <v>0</v>
      </c>
      <c r="Q1517">
        <v>0</v>
      </c>
      <c r="R1517">
        <v>0</v>
      </c>
      <c r="U1517">
        <v>0</v>
      </c>
      <c r="V1517">
        <v>0</v>
      </c>
      <c r="Y1517">
        <v>0</v>
      </c>
      <c r="Z1517">
        <v>576</v>
      </c>
      <c r="AC1517">
        <v>16</v>
      </c>
      <c r="AD1517">
        <v>64</v>
      </c>
      <c r="AG1517">
        <v>0</v>
      </c>
      <c r="AH1517">
        <v>16</v>
      </c>
      <c r="AK1517" s="151">
        <v>80</v>
      </c>
      <c r="AL1517" s="151">
        <v>384</v>
      </c>
      <c r="AM1517" s="151"/>
      <c r="AN1517" s="151"/>
      <c r="AO1517" s="212">
        <v>0</v>
      </c>
      <c r="AP1517" s="212">
        <v>0</v>
      </c>
      <c r="AQ1517" s="212"/>
      <c r="AR1517" s="212"/>
      <c r="AS1517" s="227">
        <v>112</v>
      </c>
      <c r="AT1517" s="227">
        <v>112</v>
      </c>
      <c r="AU1517" s="227"/>
      <c r="AV1517" s="227"/>
      <c r="AW1517" s="227">
        <v>320</v>
      </c>
      <c r="AX1517" s="227">
        <v>416</v>
      </c>
      <c r="AY1517">
        <f>A1517+1999</f>
        <v>2019</v>
      </c>
      <c r="AZ1517" t="str">
        <f>VLOOKUP(B1517,$BF$2:$BJ$75,4)</f>
        <v>Non-pine Units</v>
      </c>
      <c r="BA1517" t="str">
        <f>VLOOKUP(B1517,$BF$2:$BK$75,2)</f>
        <v>Strathcona</v>
      </c>
      <c r="BB1517" t="str">
        <f>VLOOKUP(B1517,$BF$2:$BK$75,3)</f>
        <v>Strathcona TSA</v>
      </c>
      <c r="BC1517">
        <f>IF(B1517&lt;40,B1517,IF(VLOOKUP(B1517,$BF$2:$BO$75,10,FALSE)="I",40,41))</f>
        <v>36</v>
      </c>
    </row>
    <row r="1518" spans="1:55" ht="15" x14ac:dyDescent="0.25">
      <c r="A1518">
        <v>20</v>
      </c>
      <c r="B1518">
        <v>37</v>
      </c>
      <c r="E1518">
        <v>0</v>
      </c>
      <c r="F1518">
        <v>0</v>
      </c>
      <c r="I1518">
        <v>720</v>
      </c>
      <c r="J1518">
        <v>16304</v>
      </c>
      <c r="M1518">
        <v>608</v>
      </c>
      <c r="N1518">
        <v>19104</v>
      </c>
      <c r="Q1518">
        <v>7744</v>
      </c>
      <c r="R1518">
        <v>51248</v>
      </c>
      <c r="U1518">
        <v>9488</v>
      </c>
      <c r="V1518">
        <v>68512</v>
      </c>
      <c r="Y1518">
        <v>7360</v>
      </c>
      <c r="Z1518">
        <v>40448</v>
      </c>
      <c r="AC1518">
        <v>7424</v>
      </c>
      <c r="AD1518">
        <v>27344</v>
      </c>
      <c r="AG1518">
        <v>7568</v>
      </c>
      <c r="AH1518">
        <v>26320</v>
      </c>
      <c r="AK1518" s="151">
        <v>1648</v>
      </c>
      <c r="AL1518" s="151">
        <v>6560</v>
      </c>
      <c r="AM1518" s="151"/>
      <c r="AN1518" s="151"/>
      <c r="AO1518" s="212">
        <v>224</v>
      </c>
      <c r="AP1518" s="212">
        <v>2976</v>
      </c>
      <c r="AQ1518" s="212"/>
      <c r="AR1518" s="212"/>
      <c r="AS1518" s="227">
        <v>1824</v>
      </c>
      <c r="AT1518" s="227">
        <v>8800</v>
      </c>
      <c r="AU1518" s="227"/>
      <c r="AV1518" s="227"/>
      <c r="AW1518" s="227">
        <v>192</v>
      </c>
      <c r="AX1518" s="227">
        <v>1936</v>
      </c>
      <c r="AY1518">
        <f>A1518+1999</f>
        <v>2019</v>
      </c>
      <c r="AZ1518" t="str">
        <f>VLOOKUP(B1518,$BF$2:$BJ$75,4)</f>
        <v>Non-pine Units</v>
      </c>
      <c r="BA1518" t="str">
        <f>VLOOKUP(B1518,$BF$2:$BK$75,2)</f>
        <v>SunshineCoast</v>
      </c>
      <c r="BB1518" t="str">
        <f>VLOOKUP(B1518,$BF$2:$BK$75,3)</f>
        <v>Sunshine Coast TSA</v>
      </c>
      <c r="BC1518">
        <f>IF(B1518&lt;40,B1518,IF(VLOOKUP(B1518,$BF$2:$BO$75,10,FALSE)="I",40,41))</f>
        <v>37</v>
      </c>
    </row>
    <row r="1519" spans="1:55" ht="15" x14ac:dyDescent="0.25">
      <c r="A1519">
        <v>20</v>
      </c>
      <c r="B1519">
        <v>38</v>
      </c>
      <c r="E1519">
        <v>591328</v>
      </c>
      <c r="F1519">
        <v>91960704</v>
      </c>
      <c r="I1519">
        <v>10176</v>
      </c>
      <c r="J1519">
        <v>79380224</v>
      </c>
      <c r="M1519">
        <v>13664</v>
      </c>
      <c r="N1519">
        <v>75569840</v>
      </c>
      <c r="Q1519">
        <v>31552</v>
      </c>
      <c r="R1519">
        <v>74884288</v>
      </c>
      <c r="U1519">
        <v>45072</v>
      </c>
      <c r="V1519">
        <v>70828848</v>
      </c>
      <c r="Y1519">
        <v>29008</v>
      </c>
      <c r="Z1519">
        <v>71158560</v>
      </c>
      <c r="AC1519">
        <v>2208</v>
      </c>
      <c r="AD1519">
        <v>71637744</v>
      </c>
      <c r="AG1519">
        <v>2288</v>
      </c>
      <c r="AH1519">
        <v>71348016</v>
      </c>
      <c r="AK1519" s="151">
        <v>1520</v>
      </c>
      <c r="AL1519" s="151">
        <v>71381536</v>
      </c>
      <c r="AM1519" s="151"/>
      <c r="AN1519" s="151"/>
      <c r="AO1519" s="212">
        <v>1872</v>
      </c>
      <c r="AP1519" s="212">
        <v>71294528</v>
      </c>
      <c r="AQ1519" s="212"/>
      <c r="AR1519" s="212"/>
      <c r="AS1519" s="227">
        <v>3216</v>
      </c>
      <c r="AT1519" s="227">
        <v>71284336</v>
      </c>
      <c r="AU1519" s="227"/>
      <c r="AV1519" s="227"/>
      <c r="AW1519" s="227">
        <v>2704</v>
      </c>
      <c r="AX1519" s="227">
        <v>71260496</v>
      </c>
      <c r="AY1519">
        <f>A1519+1999</f>
        <v>2019</v>
      </c>
      <c r="AZ1519" t="str">
        <f>VLOOKUP(B1519,$BF$2:$BJ$75,4)</f>
        <v>Pine Units</v>
      </c>
      <c r="BA1519" t="str">
        <f>VLOOKUP(B1519,$BF$2:$BK$75,2)</f>
        <v>Vanderhoof</v>
      </c>
      <c r="BB1519" t="str">
        <f>VLOOKUP(B1519,$BF$2:$BK$75,3)</f>
        <v>Vanderhoof Forest District</v>
      </c>
      <c r="BC1519">
        <f>IF(B1519&lt;40,B1519,IF(VLOOKUP(B1519,$BF$2:$BO$75,10,FALSE)="I",40,41))</f>
        <v>38</v>
      </c>
    </row>
    <row r="1520" spans="1:55" ht="15" x14ac:dyDescent="0.25">
      <c r="A1520">
        <v>20</v>
      </c>
      <c r="B1520">
        <v>39</v>
      </c>
      <c r="E1520">
        <v>1280160</v>
      </c>
      <c r="F1520">
        <v>130370464</v>
      </c>
      <c r="I1520">
        <v>73888</v>
      </c>
      <c r="J1520">
        <v>114153568</v>
      </c>
      <c r="M1520">
        <v>73920</v>
      </c>
      <c r="N1520">
        <v>111647056</v>
      </c>
      <c r="Q1520">
        <v>87264</v>
      </c>
      <c r="R1520">
        <v>112040416</v>
      </c>
      <c r="U1520">
        <v>194720</v>
      </c>
      <c r="V1520">
        <v>96888896</v>
      </c>
      <c r="Y1520">
        <v>370576</v>
      </c>
      <c r="Z1520">
        <v>92853120</v>
      </c>
      <c r="AC1520">
        <v>182048</v>
      </c>
      <c r="AD1520">
        <v>87720576</v>
      </c>
      <c r="AG1520">
        <v>125232</v>
      </c>
      <c r="AH1520">
        <v>86837152</v>
      </c>
      <c r="AK1520" s="151">
        <v>48192</v>
      </c>
      <c r="AL1520" s="151">
        <v>86656816</v>
      </c>
      <c r="AM1520" s="151"/>
      <c r="AN1520" s="151"/>
      <c r="AO1520" s="212">
        <v>11680</v>
      </c>
      <c r="AP1520" s="212">
        <v>86214176</v>
      </c>
      <c r="AQ1520" s="212"/>
      <c r="AR1520" s="212"/>
      <c r="AS1520" s="227">
        <v>7136</v>
      </c>
      <c r="AT1520" s="227">
        <v>86264128</v>
      </c>
      <c r="AU1520" s="227"/>
      <c r="AV1520" s="227"/>
      <c r="AW1520" s="227">
        <v>13296</v>
      </c>
      <c r="AX1520" s="227">
        <v>86239104</v>
      </c>
      <c r="AY1520">
        <f>A1520+1999</f>
        <v>2019</v>
      </c>
      <c r="AZ1520" t="str">
        <f>VLOOKUP(B1520,$BF$2:$BJ$75,4)</f>
        <v>Pine Units</v>
      </c>
      <c r="BA1520" t="str">
        <f>VLOOKUP(B1520,$BF$2:$BK$75,2)</f>
        <v>WilliamsLake</v>
      </c>
      <c r="BB1520" t="str">
        <f>VLOOKUP(B1520,$BF$2:$BK$75,3)</f>
        <v>Williams Lake TSA</v>
      </c>
      <c r="BC1520">
        <f>IF(B1520&lt;40,B1520,IF(VLOOKUP(B1520,$BF$2:$BO$75,10,FALSE)="I",40,41))</f>
        <v>39</v>
      </c>
    </row>
    <row r="1521" spans="1:55" ht="15" x14ac:dyDescent="0.25">
      <c r="A1521">
        <v>20</v>
      </c>
      <c r="B1521">
        <v>40</v>
      </c>
      <c r="E1521">
        <v>11904</v>
      </c>
      <c r="F1521">
        <v>136400</v>
      </c>
      <c r="I1521">
        <v>720</v>
      </c>
      <c r="J1521">
        <v>140256</v>
      </c>
      <c r="M1521">
        <v>2224</v>
      </c>
      <c r="N1521">
        <v>133696</v>
      </c>
      <c r="Q1521">
        <v>6272</v>
      </c>
      <c r="R1521">
        <v>134944</v>
      </c>
      <c r="U1521">
        <v>1344</v>
      </c>
      <c r="V1521">
        <v>147248</v>
      </c>
      <c r="Y1521">
        <v>2720</v>
      </c>
      <c r="Z1521">
        <v>121712</v>
      </c>
      <c r="AC1521">
        <v>4560</v>
      </c>
      <c r="AD1521">
        <v>76304</v>
      </c>
      <c r="AG1521">
        <v>6128</v>
      </c>
      <c r="AH1521">
        <v>65920</v>
      </c>
      <c r="AK1521" s="151">
        <v>112</v>
      </c>
      <c r="AL1521" s="151">
        <v>52288</v>
      </c>
      <c r="AM1521" s="151"/>
      <c r="AN1521" s="151"/>
      <c r="AO1521" s="212">
        <v>2736</v>
      </c>
      <c r="AP1521" s="212">
        <v>56928</v>
      </c>
      <c r="AQ1521" s="212"/>
      <c r="AR1521" s="212"/>
      <c r="AS1521" s="227">
        <v>880</v>
      </c>
      <c r="AT1521" s="227">
        <v>55392</v>
      </c>
      <c r="AU1521" s="227"/>
      <c r="AV1521" s="227"/>
      <c r="AW1521" s="227">
        <v>0</v>
      </c>
      <c r="AX1521" s="227">
        <v>50336</v>
      </c>
      <c r="AY1521">
        <f>A1521+1999</f>
        <v>2019</v>
      </c>
      <c r="AZ1521" t="str">
        <f>VLOOKUP(B1521,$BF$2:$BJ$75,4)</f>
        <v>Interior TFLs</v>
      </c>
      <c r="BA1521" t="str">
        <f>VLOOKUP(B1521,$BF$2:$BK$75,2)</f>
        <v>InteriorTFLs</v>
      </c>
      <c r="BB1521" t="str">
        <f>VLOOKUP(B1521,$BF$2:$BK$75,3)</f>
        <v>Interior TFLs</v>
      </c>
      <c r="BC1521">
        <f>IF(B1521&lt;40,B1521,IF(VLOOKUP(B1521,$BF$2:$BO$75,10,FALSE)="I",40,41))</f>
        <v>40</v>
      </c>
    </row>
    <row r="1522" spans="1:55" ht="15" x14ac:dyDescent="0.25">
      <c r="A1522">
        <v>20</v>
      </c>
      <c r="B1522">
        <v>40</v>
      </c>
      <c r="E1522">
        <v>0</v>
      </c>
      <c r="F1522">
        <v>0</v>
      </c>
      <c r="I1522">
        <v>2592</v>
      </c>
      <c r="J1522">
        <v>31936</v>
      </c>
      <c r="M1522">
        <v>0</v>
      </c>
      <c r="N1522">
        <v>36000</v>
      </c>
      <c r="Q1522">
        <v>432</v>
      </c>
      <c r="R1522">
        <v>36944</v>
      </c>
      <c r="U1522">
        <v>2448</v>
      </c>
      <c r="V1522">
        <v>75936</v>
      </c>
      <c r="Y1522">
        <v>6608</v>
      </c>
      <c r="Z1522">
        <v>48432</v>
      </c>
      <c r="AC1522">
        <v>592</v>
      </c>
      <c r="AD1522">
        <v>35744</v>
      </c>
      <c r="AG1522">
        <v>2928</v>
      </c>
      <c r="AH1522">
        <v>41152</v>
      </c>
      <c r="AK1522" s="151">
        <v>0</v>
      </c>
      <c r="AL1522" s="151">
        <v>21408</v>
      </c>
      <c r="AM1522" s="151"/>
      <c r="AN1522" s="151"/>
      <c r="AO1522" s="212">
        <v>0</v>
      </c>
      <c r="AP1522" s="212">
        <v>26528</v>
      </c>
      <c r="AQ1522" s="212"/>
      <c r="AR1522" s="212"/>
      <c r="AS1522" s="227">
        <v>0</v>
      </c>
      <c r="AT1522" s="227">
        <v>26384</v>
      </c>
      <c r="AU1522" s="227"/>
      <c r="AV1522" s="227"/>
      <c r="AW1522" s="227">
        <v>0</v>
      </c>
      <c r="AX1522" s="227">
        <v>25328</v>
      </c>
      <c r="AY1522">
        <f>A1522+1999</f>
        <v>2019</v>
      </c>
      <c r="AZ1522" t="str">
        <f>VLOOKUP(B1522,$BF$2:$BJ$75,4)</f>
        <v>Interior TFLs</v>
      </c>
      <c r="BA1522" t="str">
        <f>VLOOKUP(B1522,$BF$2:$BK$75,2)</f>
        <v>InteriorTFLs</v>
      </c>
      <c r="BB1522" t="str">
        <f>VLOOKUP(B1522,$BF$2:$BK$75,3)</f>
        <v>Interior TFLs</v>
      </c>
      <c r="BC1522">
        <f>IF(B1522&lt;40,B1522,IF(VLOOKUP(B1522,$BF$2:$BO$75,10,FALSE)="I",40,41))</f>
        <v>40</v>
      </c>
    </row>
    <row r="1523" spans="1:55" ht="15" x14ac:dyDescent="0.25">
      <c r="A1523">
        <v>20</v>
      </c>
      <c r="B1523">
        <v>40</v>
      </c>
      <c r="E1523">
        <v>5248</v>
      </c>
      <c r="F1523">
        <v>1764848</v>
      </c>
      <c r="I1523">
        <v>0</v>
      </c>
      <c r="J1523">
        <v>1664656</v>
      </c>
      <c r="M1523">
        <v>1104</v>
      </c>
      <c r="N1523">
        <v>1582880</v>
      </c>
      <c r="Q1523">
        <v>32</v>
      </c>
      <c r="R1523">
        <v>1563152</v>
      </c>
      <c r="U1523">
        <v>416</v>
      </c>
      <c r="V1523">
        <v>1519824</v>
      </c>
      <c r="Y1523">
        <v>960</v>
      </c>
      <c r="Z1523">
        <v>1559904</v>
      </c>
      <c r="AC1523">
        <v>0</v>
      </c>
      <c r="AD1523">
        <v>1554416</v>
      </c>
      <c r="AG1523">
        <v>64</v>
      </c>
      <c r="AH1523">
        <v>1451056</v>
      </c>
      <c r="AK1523" s="151">
        <v>0</v>
      </c>
      <c r="AL1523" s="151">
        <v>1438160</v>
      </c>
      <c r="AM1523" s="151"/>
      <c r="AN1523" s="151"/>
      <c r="AO1523" s="212">
        <v>0</v>
      </c>
      <c r="AP1523" s="212">
        <v>1357152</v>
      </c>
      <c r="AQ1523" s="212"/>
      <c r="AR1523" s="212"/>
      <c r="AS1523" s="227">
        <v>0</v>
      </c>
      <c r="AT1523" s="227">
        <v>1334272</v>
      </c>
      <c r="AU1523" s="227"/>
      <c r="AV1523" s="227"/>
      <c r="AW1523" s="227">
        <v>0</v>
      </c>
      <c r="AX1523" s="227">
        <v>1332000</v>
      </c>
      <c r="AY1523">
        <f>A1523+1999</f>
        <v>2019</v>
      </c>
      <c r="AZ1523" t="str">
        <f>VLOOKUP(B1523,$BF$2:$BJ$75,4)</f>
        <v>Interior TFLs</v>
      </c>
      <c r="BA1523" t="str">
        <f>VLOOKUP(B1523,$BF$2:$BK$75,2)</f>
        <v>InteriorTFLs</v>
      </c>
      <c r="BB1523" t="str">
        <f>VLOOKUP(B1523,$BF$2:$BK$75,3)</f>
        <v>Interior TFLs</v>
      </c>
      <c r="BC1523">
        <f>IF(B1523&lt;40,B1523,IF(VLOOKUP(B1523,$BF$2:$BO$75,10,FALSE)="I",40,41))</f>
        <v>40</v>
      </c>
    </row>
    <row r="1524" spans="1:55" ht="15" x14ac:dyDescent="0.25">
      <c r="A1524">
        <v>20</v>
      </c>
      <c r="B1524">
        <v>40</v>
      </c>
      <c r="E1524">
        <v>224</v>
      </c>
      <c r="F1524">
        <v>1360</v>
      </c>
      <c r="I1524">
        <v>3776</v>
      </c>
      <c r="J1524">
        <v>32160</v>
      </c>
      <c r="M1524">
        <v>1584</v>
      </c>
      <c r="N1524">
        <v>22784</v>
      </c>
      <c r="Q1524">
        <v>2512</v>
      </c>
      <c r="R1524">
        <v>27744</v>
      </c>
      <c r="U1524">
        <v>2864</v>
      </c>
      <c r="V1524">
        <v>28240</v>
      </c>
      <c r="Y1524">
        <v>208</v>
      </c>
      <c r="Z1524">
        <v>26992</v>
      </c>
      <c r="AC1524">
        <v>1984</v>
      </c>
      <c r="AD1524">
        <v>8544</v>
      </c>
      <c r="AG1524">
        <v>0</v>
      </c>
      <c r="AH1524">
        <v>4128</v>
      </c>
      <c r="AK1524" s="151">
        <v>0</v>
      </c>
      <c r="AL1524" s="151">
        <v>3808</v>
      </c>
      <c r="AM1524" s="151"/>
      <c r="AN1524" s="151"/>
      <c r="AO1524" s="212">
        <v>0</v>
      </c>
      <c r="AP1524" s="212">
        <v>5184</v>
      </c>
      <c r="AQ1524" s="212"/>
      <c r="AR1524" s="212"/>
      <c r="AS1524" s="227">
        <v>0</v>
      </c>
      <c r="AT1524" s="227">
        <v>6176</v>
      </c>
      <c r="AU1524" s="227"/>
      <c r="AV1524" s="227"/>
      <c r="AW1524" s="227">
        <v>0</v>
      </c>
      <c r="AX1524" s="227">
        <v>5632</v>
      </c>
      <c r="AY1524">
        <f>A1524+1999</f>
        <v>2019</v>
      </c>
      <c r="AZ1524" t="str">
        <f>VLOOKUP(B1524,$BF$2:$BJ$75,4)</f>
        <v>Interior TFLs</v>
      </c>
      <c r="BA1524" t="str">
        <f>VLOOKUP(B1524,$BF$2:$BK$75,2)</f>
        <v>InteriorTFLs</v>
      </c>
      <c r="BB1524" t="str">
        <f>VLOOKUP(B1524,$BF$2:$BK$75,3)</f>
        <v>Interior TFLs</v>
      </c>
      <c r="BC1524">
        <f>IF(B1524&lt;40,B1524,IF(VLOOKUP(B1524,$BF$2:$BO$75,10,FALSE)="I",40,41))</f>
        <v>40</v>
      </c>
    </row>
    <row r="1525" spans="1:55" ht="15" x14ac:dyDescent="0.25">
      <c r="A1525">
        <v>20</v>
      </c>
      <c r="B1525">
        <v>40</v>
      </c>
      <c r="E1525">
        <v>0</v>
      </c>
      <c r="F1525">
        <v>48</v>
      </c>
      <c r="I1525">
        <v>0</v>
      </c>
      <c r="J1525">
        <v>976</v>
      </c>
      <c r="M1525">
        <v>32</v>
      </c>
      <c r="N1525">
        <v>832</v>
      </c>
      <c r="Q1525">
        <v>160</v>
      </c>
      <c r="R1525">
        <v>1120</v>
      </c>
      <c r="U1525">
        <v>32</v>
      </c>
      <c r="V1525">
        <v>896</v>
      </c>
      <c r="Y1525">
        <v>48</v>
      </c>
      <c r="Z1525">
        <v>1424</v>
      </c>
      <c r="AC1525">
        <v>0</v>
      </c>
      <c r="AD1525">
        <v>272</v>
      </c>
      <c r="AG1525">
        <v>16</v>
      </c>
      <c r="AH1525">
        <v>224</v>
      </c>
      <c r="AK1525" s="151">
        <v>0</v>
      </c>
      <c r="AL1525" s="151">
        <v>144</v>
      </c>
      <c r="AM1525" s="151"/>
      <c r="AN1525" s="151"/>
      <c r="AO1525" s="212">
        <v>0</v>
      </c>
      <c r="AP1525" s="212">
        <v>128</v>
      </c>
      <c r="AQ1525" s="212"/>
      <c r="AR1525" s="212"/>
      <c r="AS1525" s="227">
        <v>16</v>
      </c>
      <c r="AT1525" s="227">
        <v>208</v>
      </c>
      <c r="AU1525" s="227"/>
      <c r="AV1525" s="227"/>
      <c r="AW1525" s="227">
        <v>0</v>
      </c>
      <c r="AX1525" s="227">
        <v>192</v>
      </c>
      <c r="AY1525">
        <f>A1525+1999</f>
        <v>2019</v>
      </c>
      <c r="AZ1525" t="str">
        <f>VLOOKUP(B1525,$BF$2:$BJ$75,4)</f>
        <v>Interior TFLs</v>
      </c>
      <c r="BA1525" t="str">
        <f>VLOOKUP(B1525,$BF$2:$BK$75,2)</f>
        <v>InteriorTFLs</v>
      </c>
      <c r="BB1525" t="str">
        <f>VLOOKUP(B1525,$BF$2:$BK$75,3)</f>
        <v>Interior TFLs</v>
      </c>
      <c r="BC1525">
        <f>IF(B1525&lt;40,B1525,IF(VLOOKUP(B1525,$BF$2:$BO$75,10,FALSE)="I",40,41))</f>
        <v>40</v>
      </c>
    </row>
    <row r="1526" spans="1:55" ht="15" x14ac:dyDescent="0.25">
      <c r="A1526">
        <v>20</v>
      </c>
      <c r="B1526">
        <v>40</v>
      </c>
      <c r="E1526">
        <v>28736</v>
      </c>
      <c r="F1526">
        <v>2527040</v>
      </c>
      <c r="I1526">
        <v>2064</v>
      </c>
      <c r="J1526">
        <v>2377552</v>
      </c>
      <c r="M1526">
        <v>1120</v>
      </c>
      <c r="N1526">
        <v>2143600</v>
      </c>
      <c r="Q1526">
        <v>4688</v>
      </c>
      <c r="R1526">
        <v>1986752</v>
      </c>
      <c r="U1526">
        <v>11952</v>
      </c>
      <c r="V1526">
        <v>1808496</v>
      </c>
      <c r="Y1526">
        <v>11520</v>
      </c>
      <c r="Z1526">
        <v>1763456</v>
      </c>
      <c r="AC1526">
        <v>3936</v>
      </c>
      <c r="AD1526">
        <v>1548432</v>
      </c>
      <c r="AG1526">
        <v>0</v>
      </c>
      <c r="AH1526">
        <v>1450880</v>
      </c>
      <c r="AK1526" s="151">
        <v>16</v>
      </c>
      <c r="AL1526" s="151">
        <v>1453056</v>
      </c>
      <c r="AM1526" s="151"/>
      <c r="AN1526" s="151"/>
      <c r="AO1526" s="212">
        <v>240</v>
      </c>
      <c r="AP1526" s="212">
        <v>1439024</v>
      </c>
      <c r="AQ1526" s="212"/>
      <c r="AR1526" s="212"/>
      <c r="AS1526" s="227">
        <v>80</v>
      </c>
      <c r="AT1526" s="227">
        <v>1430720</v>
      </c>
      <c r="AU1526" s="227"/>
      <c r="AV1526" s="227"/>
      <c r="AW1526" s="227">
        <v>16</v>
      </c>
      <c r="AX1526" s="227">
        <v>1416592</v>
      </c>
      <c r="AY1526">
        <f>A1526+1999</f>
        <v>2019</v>
      </c>
      <c r="AZ1526" t="str">
        <f>VLOOKUP(B1526,$BF$2:$BJ$75,4)</f>
        <v>Interior TFLs</v>
      </c>
      <c r="BA1526" t="str">
        <f>VLOOKUP(B1526,$BF$2:$BK$75,2)</f>
        <v>InteriorTFLs</v>
      </c>
      <c r="BB1526" t="str">
        <f>VLOOKUP(B1526,$BF$2:$BK$75,3)</f>
        <v>Interior TFLs</v>
      </c>
      <c r="BC1526">
        <f>IF(B1526&lt;40,B1526,IF(VLOOKUP(B1526,$BF$2:$BO$75,10,FALSE)="I",40,41))</f>
        <v>40</v>
      </c>
    </row>
    <row r="1527" spans="1:55" ht="15" x14ac:dyDescent="0.25">
      <c r="A1527">
        <v>20</v>
      </c>
      <c r="B1527">
        <v>40</v>
      </c>
      <c r="E1527">
        <v>8880</v>
      </c>
      <c r="F1527">
        <v>1324976</v>
      </c>
      <c r="I1527">
        <v>2416</v>
      </c>
      <c r="J1527">
        <v>1053728</v>
      </c>
      <c r="M1527">
        <v>2256</v>
      </c>
      <c r="N1527">
        <v>1065312</v>
      </c>
      <c r="Q1527">
        <v>10560</v>
      </c>
      <c r="R1527">
        <v>1006672</v>
      </c>
      <c r="U1527">
        <v>8928</v>
      </c>
      <c r="V1527">
        <v>930144</v>
      </c>
      <c r="Y1527">
        <v>18400</v>
      </c>
      <c r="Z1527">
        <v>887424</v>
      </c>
      <c r="AC1527">
        <v>1648</v>
      </c>
      <c r="AD1527">
        <v>825488</v>
      </c>
      <c r="AG1527">
        <v>2096</v>
      </c>
      <c r="AH1527">
        <v>760304</v>
      </c>
      <c r="AK1527" s="151">
        <v>96</v>
      </c>
      <c r="AL1527" s="151">
        <v>755568</v>
      </c>
      <c r="AM1527" s="151"/>
      <c r="AN1527" s="151"/>
      <c r="AO1527" s="212">
        <v>320</v>
      </c>
      <c r="AP1527" s="212">
        <v>702352</v>
      </c>
      <c r="AQ1527" s="212"/>
      <c r="AR1527" s="212"/>
      <c r="AS1527" s="227">
        <v>800</v>
      </c>
      <c r="AT1527" s="227">
        <v>709680</v>
      </c>
      <c r="AU1527" s="227"/>
      <c r="AV1527" s="227"/>
      <c r="AW1527" s="227">
        <v>32</v>
      </c>
      <c r="AX1527" s="227">
        <v>706704</v>
      </c>
      <c r="AY1527">
        <f>A1527+1999</f>
        <v>2019</v>
      </c>
      <c r="AZ1527" t="str">
        <f>VLOOKUP(B1527,$BF$2:$BJ$75,4)</f>
        <v>Interior TFLs</v>
      </c>
      <c r="BA1527" t="str">
        <f>VLOOKUP(B1527,$BF$2:$BK$75,2)</f>
        <v>InteriorTFLs</v>
      </c>
      <c r="BB1527" t="str">
        <f>VLOOKUP(B1527,$BF$2:$BK$75,3)</f>
        <v>Interior TFLs</v>
      </c>
      <c r="BC1527">
        <f>IF(B1527&lt;40,B1527,IF(VLOOKUP(B1527,$BF$2:$BO$75,10,FALSE)="I",40,41))</f>
        <v>40</v>
      </c>
    </row>
    <row r="1528" spans="1:55" ht="15" x14ac:dyDescent="0.25">
      <c r="A1528">
        <v>20</v>
      </c>
      <c r="B1528">
        <v>40</v>
      </c>
      <c r="E1528">
        <v>16176</v>
      </c>
      <c r="F1528">
        <v>3573008</v>
      </c>
      <c r="I1528">
        <v>1408</v>
      </c>
      <c r="J1528">
        <v>3445008</v>
      </c>
      <c r="M1528">
        <v>2576</v>
      </c>
      <c r="N1528">
        <v>3222320</v>
      </c>
      <c r="Q1528">
        <v>3664</v>
      </c>
      <c r="R1528">
        <v>3170544</v>
      </c>
      <c r="U1528">
        <v>1616</v>
      </c>
      <c r="V1528">
        <v>2806432</v>
      </c>
      <c r="Y1528">
        <v>2496</v>
      </c>
      <c r="Z1528">
        <v>2899168</v>
      </c>
      <c r="AC1528">
        <v>48</v>
      </c>
      <c r="AD1528">
        <v>2898576</v>
      </c>
      <c r="AG1528">
        <v>80</v>
      </c>
      <c r="AH1528">
        <v>2816464</v>
      </c>
      <c r="AK1528" s="151">
        <v>112</v>
      </c>
      <c r="AL1528" s="151">
        <v>2790208</v>
      </c>
      <c r="AM1528" s="151"/>
      <c r="AN1528" s="151"/>
      <c r="AO1528" s="212">
        <v>400</v>
      </c>
      <c r="AP1528" s="212">
        <v>2725136</v>
      </c>
      <c r="AQ1528" s="212"/>
      <c r="AR1528" s="212"/>
      <c r="AS1528" s="227">
        <v>16</v>
      </c>
      <c r="AT1528" s="227">
        <v>2731552</v>
      </c>
      <c r="AU1528" s="227"/>
      <c r="AV1528" s="227"/>
      <c r="AW1528" s="227">
        <v>80</v>
      </c>
      <c r="AX1528" s="227">
        <v>2741216</v>
      </c>
      <c r="AY1528">
        <f>A1528+1999</f>
        <v>2019</v>
      </c>
      <c r="AZ1528" t="str">
        <f>VLOOKUP(B1528,$BF$2:$BJ$75,4)</f>
        <v>Interior TFLs</v>
      </c>
      <c r="BA1528" t="str">
        <f>VLOOKUP(B1528,$BF$2:$BK$75,2)</f>
        <v>InteriorTFLs</v>
      </c>
      <c r="BB1528" t="str">
        <f>VLOOKUP(B1528,$BF$2:$BK$75,3)</f>
        <v>Interior TFLs</v>
      </c>
      <c r="BC1528">
        <f>IF(B1528&lt;40,B1528,IF(VLOOKUP(B1528,$BF$2:$BO$75,10,FALSE)="I",40,41))</f>
        <v>40</v>
      </c>
    </row>
    <row r="1529" spans="1:55" ht="15" x14ac:dyDescent="0.25">
      <c r="A1529">
        <v>20</v>
      </c>
      <c r="B1529">
        <v>40</v>
      </c>
      <c r="E1529">
        <v>18592</v>
      </c>
      <c r="F1529">
        <v>3348672</v>
      </c>
      <c r="I1529">
        <v>208</v>
      </c>
      <c r="J1529">
        <v>3057136</v>
      </c>
      <c r="M1529">
        <v>3552</v>
      </c>
      <c r="N1529">
        <v>2884896</v>
      </c>
      <c r="Q1529">
        <v>3760</v>
      </c>
      <c r="R1529">
        <v>2837328</v>
      </c>
      <c r="U1529">
        <v>3952</v>
      </c>
      <c r="V1529">
        <v>2634544</v>
      </c>
      <c r="Y1529">
        <v>1088</v>
      </c>
      <c r="Z1529">
        <v>2599088</v>
      </c>
      <c r="AC1529">
        <v>2224</v>
      </c>
      <c r="AD1529">
        <v>2570576</v>
      </c>
      <c r="AG1529">
        <v>720</v>
      </c>
      <c r="AH1529">
        <v>2489040</v>
      </c>
      <c r="AK1529" s="151">
        <v>464</v>
      </c>
      <c r="AL1529" s="151">
        <v>2487344</v>
      </c>
      <c r="AM1529" s="151"/>
      <c r="AN1529" s="151"/>
      <c r="AO1529" s="212">
        <v>0</v>
      </c>
      <c r="AP1529" s="212">
        <v>2436368</v>
      </c>
      <c r="AQ1529" s="212"/>
      <c r="AR1529" s="212"/>
      <c r="AS1529" s="227">
        <v>528</v>
      </c>
      <c r="AT1529" s="227">
        <v>2435200</v>
      </c>
      <c r="AU1529" s="227"/>
      <c r="AV1529" s="227"/>
      <c r="AW1529" s="227">
        <v>192</v>
      </c>
      <c r="AX1529" s="227">
        <v>2427584</v>
      </c>
      <c r="AY1529">
        <f>A1529+1999</f>
        <v>2019</v>
      </c>
      <c r="AZ1529" t="str">
        <f>VLOOKUP(B1529,$BF$2:$BJ$75,4)</f>
        <v>Interior TFLs</v>
      </c>
      <c r="BA1529" t="str">
        <f>VLOOKUP(B1529,$BF$2:$BK$75,2)</f>
        <v>InteriorTFLs</v>
      </c>
      <c r="BB1529" t="str">
        <f>VLOOKUP(B1529,$BF$2:$BK$75,3)</f>
        <v>Interior TFLs</v>
      </c>
      <c r="BC1529">
        <f>IF(B1529&lt;40,B1529,IF(VLOOKUP(B1529,$BF$2:$BO$75,10,FALSE)="I",40,41))</f>
        <v>40</v>
      </c>
    </row>
    <row r="1530" spans="1:55" ht="15" x14ac:dyDescent="0.25">
      <c r="A1530">
        <v>20</v>
      </c>
      <c r="B1530">
        <v>40</v>
      </c>
      <c r="E1530">
        <v>36288</v>
      </c>
      <c r="F1530">
        <v>489232</v>
      </c>
      <c r="I1530">
        <v>20672</v>
      </c>
      <c r="J1530">
        <v>539296</v>
      </c>
      <c r="M1530">
        <v>58240</v>
      </c>
      <c r="N1530">
        <v>544304</v>
      </c>
      <c r="Q1530">
        <v>42992</v>
      </c>
      <c r="R1530">
        <v>443120</v>
      </c>
      <c r="U1530">
        <v>48208</v>
      </c>
      <c r="V1530">
        <v>481056</v>
      </c>
      <c r="Y1530">
        <v>54240</v>
      </c>
      <c r="Z1530">
        <v>382432</v>
      </c>
      <c r="AC1530">
        <v>24912</v>
      </c>
      <c r="AD1530">
        <v>214480</v>
      </c>
      <c r="AG1530">
        <v>46048</v>
      </c>
      <c r="AH1530">
        <v>273248</v>
      </c>
      <c r="AK1530" s="151">
        <v>8928</v>
      </c>
      <c r="AL1530" s="151">
        <v>160752</v>
      </c>
      <c r="AM1530" s="151"/>
      <c r="AN1530" s="151"/>
      <c r="AO1530" s="212">
        <v>13280</v>
      </c>
      <c r="AP1530" s="212">
        <v>169888</v>
      </c>
      <c r="AQ1530" s="212"/>
      <c r="AR1530" s="212"/>
      <c r="AS1530" s="227">
        <v>208</v>
      </c>
      <c r="AT1530" s="227">
        <v>116560</v>
      </c>
      <c r="AU1530" s="227"/>
      <c r="AV1530" s="227"/>
      <c r="AW1530" s="227">
        <v>352</v>
      </c>
      <c r="AX1530" s="227">
        <v>120880</v>
      </c>
      <c r="AY1530">
        <f>A1530+1999</f>
        <v>2019</v>
      </c>
      <c r="AZ1530" t="str">
        <f>VLOOKUP(B1530,$BF$2:$BJ$75,4)</f>
        <v>Interior TFLs</v>
      </c>
      <c r="BA1530" t="str">
        <f>VLOOKUP(B1530,$BF$2:$BK$75,2)</f>
        <v>InteriorTFLs</v>
      </c>
      <c r="BB1530" t="str">
        <f>VLOOKUP(B1530,$BF$2:$BK$75,3)</f>
        <v>Interior TFLs</v>
      </c>
      <c r="BC1530">
        <f>IF(B1530&lt;40,B1530,IF(VLOOKUP(B1530,$BF$2:$BO$75,10,FALSE)="I",40,41))</f>
        <v>40</v>
      </c>
    </row>
    <row r="1531" spans="1:55" ht="15" x14ac:dyDescent="0.25">
      <c r="A1531">
        <v>20</v>
      </c>
      <c r="B1531">
        <v>40</v>
      </c>
      <c r="E1531">
        <v>99536</v>
      </c>
      <c r="F1531">
        <v>7835792</v>
      </c>
      <c r="I1531">
        <v>11200</v>
      </c>
      <c r="J1531">
        <v>7600768</v>
      </c>
      <c r="M1531">
        <v>17584</v>
      </c>
      <c r="N1531">
        <v>6902544</v>
      </c>
      <c r="Q1531">
        <v>21152</v>
      </c>
      <c r="R1531">
        <v>6395776</v>
      </c>
      <c r="U1531">
        <v>36848</v>
      </c>
      <c r="V1531">
        <v>5645536</v>
      </c>
      <c r="Y1531">
        <v>52736</v>
      </c>
      <c r="Z1531">
        <v>5312112</v>
      </c>
      <c r="AC1531">
        <v>75936</v>
      </c>
      <c r="AD1531">
        <v>4548864</v>
      </c>
      <c r="AG1531">
        <v>27280</v>
      </c>
      <c r="AH1531">
        <v>3872768</v>
      </c>
      <c r="AK1531" s="151">
        <v>9584</v>
      </c>
      <c r="AL1531" s="151">
        <v>3735296</v>
      </c>
      <c r="AM1531" s="151"/>
      <c r="AN1531" s="151"/>
      <c r="AO1531" s="212">
        <v>1200</v>
      </c>
      <c r="AP1531" s="212">
        <v>3655296</v>
      </c>
      <c r="AQ1531" s="212"/>
      <c r="AR1531" s="212"/>
      <c r="AS1531" s="227">
        <v>928</v>
      </c>
      <c r="AT1531" s="227">
        <v>3676768</v>
      </c>
      <c r="AU1531" s="227"/>
      <c r="AV1531" s="227"/>
      <c r="AW1531" s="227">
        <v>384</v>
      </c>
      <c r="AX1531" s="227">
        <v>3647024</v>
      </c>
      <c r="AY1531">
        <f>A1531+1999</f>
        <v>2019</v>
      </c>
      <c r="AZ1531" t="str">
        <f>VLOOKUP(B1531,$BF$2:$BJ$75,4)</f>
        <v>Interior TFLs</v>
      </c>
      <c r="BA1531" t="str">
        <f>VLOOKUP(B1531,$BF$2:$BK$75,2)</f>
        <v>InteriorTFLs</v>
      </c>
      <c r="BB1531" t="str">
        <f>VLOOKUP(B1531,$BF$2:$BK$75,3)</f>
        <v>Interior TFLs</v>
      </c>
      <c r="BC1531">
        <f>IF(B1531&lt;40,B1531,IF(VLOOKUP(B1531,$BF$2:$BO$75,10,FALSE)="I",40,41))</f>
        <v>40</v>
      </c>
    </row>
    <row r="1532" spans="1:55" ht="15" x14ac:dyDescent="0.25">
      <c r="A1532">
        <v>20</v>
      </c>
      <c r="B1532">
        <v>40</v>
      </c>
      <c r="E1532">
        <v>85904</v>
      </c>
      <c r="F1532">
        <v>4831264</v>
      </c>
      <c r="I1532">
        <v>7312</v>
      </c>
      <c r="J1532">
        <v>4710448</v>
      </c>
      <c r="M1532">
        <v>8816</v>
      </c>
      <c r="N1532">
        <v>4083024</v>
      </c>
      <c r="Q1532">
        <v>9552</v>
      </c>
      <c r="R1532">
        <v>3804960</v>
      </c>
      <c r="U1532">
        <v>32704</v>
      </c>
      <c r="V1532">
        <v>3482400</v>
      </c>
      <c r="Y1532">
        <v>28192</v>
      </c>
      <c r="Z1532">
        <v>3183152</v>
      </c>
      <c r="AC1532">
        <v>14848</v>
      </c>
      <c r="AD1532">
        <v>2857248</v>
      </c>
      <c r="AG1532">
        <v>4000</v>
      </c>
      <c r="AH1532">
        <v>2807472</v>
      </c>
      <c r="AK1532" s="151">
        <v>864</v>
      </c>
      <c r="AL1532" s="151">
        <v>2763696</v>
      </c>
      <c r="AM1532" s="151"/>
      <c r="AN1532" s="151"/>
      <c r="AO1532" s="212">
        <v>400</v>
      </c>
      <c r="AP1532" s="212">
        <v>2747760</v>
      </c>
      <c r="AQ1532" s="212"/>
      <c r="AR1532" s="212"/>
      <c r="AS1532" s="227">
        <v>336</v>
      </c>
      <c r="AT1532" s="227">
        <v>2756560</v>
      </c>
      <c r="AU1532" s="227"/>
      <c r="AV1532" s="227"/>
      <c r="AW1532" s="227">
        <v>736</v>
      </c>
      <c r="AX1532" s="227">
        <v>2722736</v>
      </c>
      <c r="AY1532">
        <f>A1532+1999</f>
        <v>2019</v>
      </c>
      <c r="AZ1532" t="str">
        <f>VLOOKUP(B1532,$BF$2:$BJ$75,4)</f>
        <v>Interior TFLs</v>
      </c>
      <c r="BA1532" t="str">
        <f>VLOOKUP(B1532,$BF$2:$BK$75,2)</f>
        <v>InteriorTFLs</v>
      </c>
      <c r="BB1532" t="str">
        <f>VLOOKUP(B1532,$BF$2:$BK$75,3)</f>
        <v>Interior TFLs</v>
      </c>
      <c r="BC1532">
        <f>IF(B1532&lt;40,B1532,IF(VLOOKUP(B1532,$BF$2:$BO$75,10,FALSE)="I",40,41))</f>
        <v>40</v>
      </c>
    </row>
    <row r="1533" spans="1:55" ht="15" x14ac:dyDescent="0.25">
      <c r="A1533">
        <v>20</v>
      </c>
      <c r="B1533">
        <v>40</v>
      </c>
      <c r="E1533">
        <v>9776</v>
      </c>
      <c r="F1533">
        <v>977456</v>
      </c>
      <c r="I1533">
        <v>1968</v>
      </c>
      <c r="J1533">
        <v>897600</v>
      </c>
      <c r="M1533">
        <v>2752</v>
      </c>
      <c r="N1533">
        <v>859088</v>
      </c>
      <c r="Q1533">
        <v>4272</v>
      </c>
      <c r="R1533">
        <v>823312</v>
      </c>
      <c r="U1533">
        <v>9536</v>
      </c>
      <c r="V1533">
        <v>805888</v>
      </c>
      <c r="Y1533">
        <v>7504</v>
      </c>
      <c r="Z1533">
        <v>786960</v>
      </c>
      <c r="AC1533">
        <v>11088</v>
      </c>
      <c r="AD1533">
        <v>646608</v>
      </c>
      <c r="AG1533">
        <v>7520</v>
      </c>
      <c r="AH1533">
        <v>581760</v>
      </c>
      <c r="AK1533" s="151">
        <v>3168</v>
      </c>
      <c r="AL1533" s="151">
        <v>556064</v>
      </c>
      <c r="AM1533" s="151"/>
      <c r="AN1533" s="151"/>
      <c r="AO1533" s="212">
        <v>4000</v>
      </c>
      <c r="AP1533" s="212">
        <v>549296</v>
      </c>
      <c r="AQ1533" s="212"/>
      <c r="AR1533" s="212"/>
      <c r="AS1533" s="227">
        <v>8560</v>
      </c>
      <c r="AT1533" s="227">
        <v>548240</v>
      </c>
      <c r="AU1533" s="227"/>
      <c r="AV1533" s="227"/>
      <c r="AW1533" s="227">
        <v>1104</v>
      </c>
      <c r="AX1533" s="227">
        <v>519312</v>
      </c>
      <c r="AY1533">
        <f>A1533+1999</f>
        <v>2019</v>
      </c>
      <c r="AZ1533" t="str">
        <f>VLOOKUP(B1533,$BF$2:$BJ$75,4)</f>
        <v>Interior TFLs</v>
      </c>
      <c r="BA1533" t="str">
        <f>VLOOKUP(B1533,$BF$2:$BK$75,2)</f>
        <v>InteriorTFLs</v>
      </c>
      <c r="BB1533" t="str">
        <f>VLOOKUP(B1533,$BF$2:$BK$75,3)</f>
        <v>Interior TFLs</v>
      </c>
      <c r="BC1533">
        <f>IF(B1533&lt;40,B1533,IF(VLOOKUP(B1533,$BF$2:$BO$75,10,FALSE)="I",40,41))</f>
        <v>40</v>
      </c>
    </row>
    <row r="1534" spans="1:55" ht="15" x14ac:dyDescent="0.25">
      <c r="A1534">
        <v>20</v>
      </c>
      <c r="B1534">
        <v>40</v>
      </c>
      <c r="E1534">
        <v>64720</v>
      </c>
      <c r="F1534">
        <v>15580352</v>
      </c>
      <c r="I1534">
        <v>4896</v>
      </c>
      <c r="J1534">
        <v>15225168</v>
      </c>
      <c r="M1534">
        <v>12624</v>
      </c>
      <c r="N1534">
        <v>14641584</v>
      </c>
      <c r="Q1534">
        <v>21232</v>
      </c>
      <c r="R1534">
        <v>14176496</v>
      </c>
      <c r="U1534">
        <v>20656</v>
      </c>
      <c r="V1534">
        <v>13392144</v>
      </c>
      <c r="Y1534">
        <v>19072</v>
      </c>
      <c r="Z1534">
        <v>13501120</v>
      </c>
      <c r="AC1534">
        <v>224</v>
      </c>
      <c r="AD1534">
        <v>13299488</v>
      </c>
      <c r="AG1534">
        <v>384</v>
      </c>
      <c r="AH1534">
        <v>12973552</v>
      </c>
      <c r="AK1534" s="151">
        <v>832</v>
      </c>
      <c r="AL1534" s="151">
        <v>12987680</v>
      </c>
      <c r="AM1534" s="151"/>
      <c r="AN1534" s="151"/>
      <c r="AO1534" s="212">
        <v>96</v>
      </c>
      <c r="AP1534" s="212">
        <v>12867072</v>
      </c>
      <c r="AQ1534" s="212"/>
      <c r="AR1534" s="212"/>
      <c r="AS1534" s="227">
        <v>224</v>
      </c>
      <c r="AT1534" s="227">
        <v>12873488</v>
      </c>
      <c r="AU1534" s="227"/>
      <c r="AV1534" s="227"/>
      <c r="AW1534" s="227">
        <v>1648</v>
      </c>
      <c r="AX1534" s="227">
        <v>12903584</v>
      </c>
      <c r="AY1534">
        <f>A1534+1999</f>
        <v>2019</v>
      </c>
      <c r="AZ1534" t="str">
        <f>VLOOKUP(B1534,$BF$2:$BJ$75,4)</f>
        <v>Interior TFLs</v>
      </c>
      <c r="BA1534" t="str">
        <f>VLOOKUP(B1534,$BF$2:$BK$75,2)</f>
        <v>InteriorTFLs</v>
      </c>
      <c r="BB1534" t="str">
        <f>VLOOKUP(B1534,$BF$2:$BK$75,3)</f>
        <v>Interior TFLs</v>
      </c>
      <c r="BC1534">
        <f>IF(B1534&lt;40,B1534,IF(VLOOKUP(B1534,$BF$2:$BO$75,10,FALSE)="I",40,41))</f>
        <v>40</v>
      </c>
    </row>
    <row r="1535" spans="1:55" ht="15" x14ac:dyDescent="0.25">
      <c r="A1535">
        <v>20</v>
      </c>
      <c r="B1535">
        <v>40</v>
      </c>
      <c r="E1535">
        <v>79520</v>
      </c>
      <c r="F1535">
        <v>3366784</v>
      </c>
      <c r="I1535">
        <v>9056</v>
      </c>
      <c r="J1535">
        <v>2921584</v>
      </c>
      <c r="M1535">
        <v>20160</v>
      </c>
      <c r="N1535">
        <v>2870496</v>
      </c>
      <c r="Q1535">
        <v>24720</v>
      </c>
      <c r="R1535">
        <v>2446272</v>
      </c>
      <c r="U1535">
        <v>42096</v>
      </c>
      <c r="V1535">
        <v>2280320</v>
      </c>
      <c r="Y1535">
        <v>74416</v>
      </c>
      <c r="Z1535">
        <v>2065712</v>
      </c>
      <c r="AC1535">
        <v>64048</v>
      </c>
      <c r="AD1535">
        <v>832864</v>
      </c>
      <c r="AG1535">
        <v>36160</v>
      </c>
      <c r="AH1535">
        <v>525696</v>
      </c>
      <c r="AK1535" s="151">
        <v>17600</v>
      </c>
      <c r="AL1535" s="151">
        <v>444816</v>
      </c>
      <c r="AM1535" s="151"/>
      <c r="AN1535" s="151"/>
      <c r="AO1535" s="212">
        <v>2208</v>
      </c>
      <c r="AP1535" s="212">
        <v>398832</v>
      </c>
      <c r="AQ1535" s="212"/>
      <c r="AR1535" s="212"/>
      <c r="AS1535" s="227">
        <v>1840</v>
      </c>
      <c r="AT1535" s="227">
        <v>400896</v>
      </c>
      <c r="AU1535" s="227"/>
      <c r="AV1535" s="227"/>
      <c r="AW1535" s="227">
        <v>1792</v>
      </c>
      <c r="AX1535" s="227">
        <v>407952</v>
      </c>
      <c r="AY1535">
        <f>A1535+1999</f>
        <v>2019</v>
      </c>
      <c r="AZ1535" t="str">
        <f>VLOOKUP(B1535,$BF$2:$BJ$75,4)</f>
        <v>Interior TFLs</v>
      </c>
      <c r="BA1535" t="str">
        <f>VLOOKUP(B1535,$BF$2:$BK$75,2)</f>
        <v>InteriorTFLs</v>
      </c>
      <c r="BB1535" t="str">
        <f>VLOOKUP(B1535,$BF$2:$BK$75,3)</f>
        <v>Interior TFLs</v>
      </c>
      <c r="BC1535">
        <f>IF(B1535&lt;40,B1535,IF(VLOOKUP(B1535,$BF$2:$BO$75,10,FALSE)="I",40,41))</f>
        <v>40</v>
      </c>
    </row>
    <row r="1536" spans="1:55" ht="15" x14ac:dyDescent="0.25">
      <c r="A1536">
        <v>20</v>
      </c>
      <c r="B1536">
        <v>40</v>
      </c>
      <c r="E1536">
        <v>42320</v>
      </c>
      <c r="F1536">
        <v>1883328</v>
      </c>
      <c r="I1536">
        <v>880</v>
      </c>
      <c r="J1536">
        <v>1781168</v>
      </c>
      <c r="M1536">
        <v>6592</v>
      </c>
      <c r="N1536">
        <v>1732736</v>
      </c>
      <c r="Q1536">
        <v>8032</v>
      </c>
      <c r="R1536">
        <v>1704480</v>
      </c>
      <c r="U1536">
        <v>25792</v>
      </c>
      <c r="V1536">
        <v>1495200</v>
      </c>
      <c r="Y1536">
        <v>37776</v>
      </c>
      <c r="Z1536">
        <v>1471760</v>
      </c>
      <c r="AC1536">
        <v>114256</v>
      </c>
      <c r="AD1536">
        <v>422560</v>
      </c>
      <c r="AG1536">
        <v>15840</v>
      </c>
      <c r="AH1536">
        <v>89840</v>
      </c>
      <c r="AK1536" s="151">
        <v>14032</v>
      </c>
      <c r="AL1536" s="151">
        <v>116048</v>
      </c>
      <c r="AM1536" s="151"/>
      <c r="AN1536" s="151"/>
      <c r="AO1536" s="212">
        <v>4768</v>
      </c>
      <c r="AP1536" s="212">
        <v>90496</v>
      </c>
      <c r="AQ1536" s="212"/>
      <c r="AR1536" s="212"/>
      <c r="AS1536" s="227">
        <v>2496</v>
      </c>
      <c r="AT1536" s="227">
        <v>78288</v>
      </c>
      <c r="AU1536" s="227"/>
      <c r="AV1536" s="227"/>
      <c r="AW1536" s="227">
        <v>1824</v>
      </c>
      <c r="AX1536" s="227">
        <v>75120</v>
      </c>
      <c r="AY1536">
        <f>A1536+1999</f>
        <v>2019</v>
      </c>
      <c r="AZ1536" t="str">
        <f>VLOOKUP(B1536,$BF$2:$BJ$75,4)</f>
        <v>Interior TFLs</v>
      </c>
      <c r="BA1536" t="str">
        <f>VLOOKUP(B1536,$BF$2:$BK$75,2)</f>
        <v>InteriorTFLs</v>
      </c>
      <c r="BB1536" t="str">
        <f>VLOOKUP(B1536,$BF$2:$BK$75,3)</f>
        <v>Interior TFLs</v>
      </c>
      <c r="BC1536">
        <f>IF(B1536&lt;40,B1536,IF(VLOOKUP(B1536,$BF$2:$BO$75,10,FALSE)="I",40,41))</f>
        <v>40</v>
      </c>
    </row>
    <row r="1537" spans="1:55" ht="15" x14ac:dyDescent="0.25">
      <c r="A1537">
        <v>20</v>
      </c>
      <c r="B1537">
        <v>40</v>
      </c>
      <c r="E1537">
        <v>66400</v>
      </c>
      <c r="F1537">
        <v>2677152</v>
      </c>
      <c r="I1537">
        <v>2928</v>
      </c>
      <c r="J1537">
        <v>2646592</v>
      </c>
      <c r="M1537">
        <v>5728</v>
      </c>
      <c r="N1537">
        <v>2391936</v>
      </c>
      <c r="Q1537">
        <v>14672</v>
      </c>
      <c r="R1537">
        <v>2270080</v>
      </c>
      <c r="U1537">
        <v>22384</v>
      </c>
      <c r="V1537">
        <v>2124064</v>
      </c>
      <c r="Y1537">
        <v>35440</v>
      </c>
      <c r="Z1537">
        <v>2026512</v>
      </c>
      <c r="AC1537">
        <v>147024</v>
      </c>
      <c r="AD1537">
        <v>942896</v>
      </c>
      <c r="AG1537">
        <v>76000</v>
      </c>
      <c r="AH1537">
        <v>461504</v>
      </c>
      <c r="AK1537" s="151">
        <v>42864</v>
      </c>
      <c r="AL1537" s="151">
        <v>441776</v>
      </c>
      <c r="AM1537" s="151"/>
      <c r="AN1537" s="151"/>
      <c r="AO1537" s="212">
        <v>22064</v>
      </c>
      <c r="AP1537" s="212">
        <v>339536</v>
      </c>
      <c r="AQ1537" s="212"/>
      <c r="AR1537" s="212"/>
      <c r="AS1537" s="227">
        <v>32352</v>
      </c>
      <c r="AT1537" s="227">
        <v>313488</v>
      </c>
      <c r="AU1537" s="227"/>
      <c r="AV1537" s="227"/>
      <c r="AW1537" s="227">
        <v>13232</v>
      </c>
      <c r="AX1537" s="227">
        <v>297056</v>
      </c>
      <c r="AY1537">
        <f>A1537+1999</f>
        <v>2019</v>
      </c>
      <c r="AZ1537" t="str">
        <f>VLOOKUP(B1537,$BF$2:$BJ$75,4)</f>
        <v>Interior TFLs</v>
      </c>
      <c r="BA1537" t="str">
        <f>VLOOKUP(B1537,$BF$2:$BK$75,2)</f>
        <v>InteriorTFLs</v>
      </c>
      <c r="BB1537" t="str">
        <f>VLOOKUP(B1537,$BF$2:$BK$75,3)</f>
        <v>Interior TFLs</v>
      </c>
      <c r="BC1537">
        <f>IF(B1537&lt;40,B1537,IF(VLOOKUP(B1537,$BF$2:$BO$75,10,FALSE)="I",40,41))</f>
        <v>40</v>
      </c>
    </row>
    <row r="1538" spans="1:55" ht="15" x14ac:dyDescent="0.25">
      <c r="A1538">
        <v>20</v>
      </c>
      <c r="B1538">
        <v>40</v>
      </c>
      <c r="E1538">
        <v>436752</v>
      </c>
      <c r="F1538">
        <v>16457536</v>
      </c>
      <c r="I1538">
        <v>41344</v>
      </c>
      <c r="J1538">
        <v>23230688</v>
      </c>
      <c r="M1538">
        <v>90736</v>
      </c>
      <c r="N1538">
        <v>22328672</v>
      </c>
      <c r="Q1538">
        <v>57504</v>
      </c>
      <c r="R1538">
        <v>22057600</v>
      </c>
      <c r="U1538">
        <v>140704</v>
      </c>
      <c r="V1538">
        <v>19900112</v>
      </c>
      <c r="Y1538">
        <v>64048</v>
      </c>
      <c r="Z1538">
        <v>19691024</v>
      </c>
      <c r="AC1538">
        <v>17136</v>
      </c>
      <c r="AD1538">
        <v>20941424</v>
      </c>
      <c r="AG1538">
        <v>33696</v>
      </c>
      <c r="AH1538">
        <v>18287952</v>
      </c>
      <c r="AK1538" s="151">
        <v>30304</v>
      </c>
      <c r="AL1538" s="151">
        <v>17855760</v>
      </c>
      <c r="AM1538" s="151"/>
      <c r="AN1538" s="151"/>
      <c r="AO1538" s="212">
        <v>28032</v>
      </c>
      <c r="AP1538" s="212">
        <v>17347712</v>
      </c>
      <c r="AQ1538" s="212"/>
      <c r="AR1538" s="212"/>
      <c r="AS1538" s="227">
        <v>18160</v>
      </c>
      <c r="AT1538" s="227">
        <v>17370320</v>
      </c>
      <c r="AU1538" s="227"/>
      <c r="AV1538" s="227"/>
      <c r="AW1538" s="227">
        <v>13680</v>
      </c>
      <c r="AX1538" s="227">
        <v>17367808</v>
      </c>
      <c r="AY1538">
        <f>A1538+1999</f>
        <v>2019</v>
      </c>
      <c r="AZ1538" t="str">
        <f>VLOOKUP(B1538,$BF$2:$BJ$75,4)</f>
        <v>Interior TFLs</v>
      </c>
      <c r="BA1538" t="str">
        <f>VLOOKUP(B1538,$BF$2:$BK$75,2)</f>
        <v>InteriorTFLs</v>
      </c>
      <c r="BB1538" t="str">
        <f>VLOOKUP(B1538,$BF$2:$BK$75,3)</f>
        <v>Interior TFLs</v>
      </c>
      <c r="BC1538">
        <f>IF(B1538&lt;40,B1538,IF(VLOOKUP(B1538,$BF$2:$BO$75,10,FALSE)="I",40,41))</f>
        <v>40</v>
      </c>
    </row>
    <row r="1539" spans="1:55" ht="15" x14ac:dyDescent="0.25">
      <c r="A1539">
        <v>20</v>
      </c>
      <c r="B1539">
        <v>40</v>
      </c>
      <c r="E1539">
        <v>244112</v>
      </c>
      <c r="F1539">
        <v>8790944</v>
      </c>
      <c r="I1539">
        <v>28528</v>
      </c>
      <c r="J1539">
        <v>8383136</v>
      </c>
      <c r="M1539">
        <v>75648</v>
      </c>
      <c r="N1539">
        <v>7710288</v>
      </c>
      <c r="Q1539">
        <v>113152</v>
      </c>
      <c r="R1539">
        <v>7372304</v>
      </c>
      <c r="U1539">
        <v>141984</v>
      </c>
      <c r="V1539">
        <v>6965632</v>
      </c>
      <c r="Y1539">
        <v>164080</v>
      </c>
      <c r="Z1539">
        <v>6800736</v>
      </c>
      <c r="AC1539">
        <v>167504</v>
      </c>
      <c r="AD1539">
        <v>4116160</v>
      </c>
      <c r="AG1539">
        <v>103888</v>
      </c>
      <c r="AH1539">
        <v>3319792</v>
      </c>
      <c r="AK1539" s="151">
        <v>98592</v>
      </c>
      <c r="AL1539" s="151">
        <v>2990560</v>
      </c>
      <c r="AM1539" s="151"/>
      <c r="AN1539" s="151"/>
      <c r="AO1539" s="212">
        <v>56112</v>
      </c>
      <c r="AP1539" s="212">
        <v>2823168</v>
      </c>
      <c r="AQ1539" s="212"/>
      <c r="AR1539" s="212"/>
      <c r="AS1539" s="227">
        <v>40160</v>
      </c>
      <c r="AT1539" s="227">
        <v>2784112</v>
      </c>
      <c r="AU1539" s="227"/>
      <c r="AV1539" s="227"/>
      <c r="AW1539" s="227">
        <v>37600</v>
      </c>
      <c r="AX1539" s="227">
        <v>2756688</v>
      </c>
      <c r="AY1539">
        <f>A1539+1999</f>
        <v>2019</v>
      </c>
      <c r="AZ1539" t="str">
        <f>VLOOKUP(B1539,$BF$2:$BJ$75,4)</f>
        <v>Interior TFLs</v>
      </c>
      <c r="BA1539" t="str">
        <f>VLOOKUP(B1539,$BF$2:$BK$75,2)</f>
        <v>InteriorTFLs</v>
      </c>
      <c r="BB1539" t="str">
        <f>VLOOKUP(B1539,$BF$2:$BK$75,3)</f>
        <v>Interior TFLs</v>
      </c>
      <c r="BC1539">
        <f>IF(B1539&lt;40,B1539,IF(VLOOKUP(B1539,$BF$2:$BO$75,10,FALSE)="I",40,41))</f>
        <v>40</v>
      </c>
    </row>
    <row r="1540" spans="1:55" ht="15" x14ac:dyDescent="0.25">
      <c r="A1540">
        <v>20</v>
      </c>
      <c r="B1540">
        <v>41</v>
      </c>
      <c r="E1540">
        <v>0</v>
      </c>
      <c r="F1540">
        <v>0</v>
      </c>
      <c r="I1540">
        <v>0</v>
      </c>
      <c r="J1540">
        <v>0</v>
      </c>
      <c r="M1540">
        <v>0</v>
      </c>
      <c r="N1540">
        <v>0</v>
      </c>
      <c r="Q1540">
        <v>0</v>
      </c>
      <c r="R1540">
        <v>0</v>
      </c>
      <c r="U1540">
        <v>0</v>
      </c>
      <c r="V1540">
        <v>0</v>
      </c>
      <c r="Y1540">
        <v>0</v>
      </c>
      <c r="Z1540">
        <v>0</v>
      </c>
      <c r="AC1540">
        <v>0</v>
      </c>
      <c r="AD1540">
        <v>0</v>
      </c>
      <c r="AG1540">
        <v>0</v>
      </c>
      <c r="AH1540">
        <v>0</v>
      </c>
      <c r="AK1540" s="151">
        <v>0</v>
      </c>
      <c r="AL1540" s="151">
        <v>0</v>
      </c>
      <c r="AM1540" s="151"/>
      <c r="AN1540" s="151"/>
      <c r="AO1540" s="212">
        <v>0</v>
      </c>
      <c r="AP1540" s="212">
        <v>0</v>
      </c>
      <c r="AQ1540" s="212"/>
      <c r="AR1540" s="212"/>
      <c r="AS1540" s="227">
        <v>0</v>
      </c>
      <c r="AT1540" s="227">
        <v>0</v>
      </c>
      <c r="AU1540" s="227"/>
      <c r="AV1540" s="227"/>
      <c r="AW1540" s="227">
        <v>0</v>
      </c>
      <c r="AX1540" s="227">
        <v>0</v>
      </c>
      <c r="AY1540">
        <f>A1540+1999</f>
        <v>2019</v>
      </c>
      <c r="AZ1540" t="str">
        <f>VLOOKUP(B1540,$BF$2:$BJ$75,4)</f>
        <v>Coast TFLs</v>
      </c>
      <c r="BA1540" t="str">
        <f>VLOOKUP(B1540,$BF$2:$BK$75,2)</f>
        <v>CoastTFLs</v>
      </c>
      <c r="BB1540" t="str">
        <f>VLOOKUP(B1540,$BF$2:$BK$75,3)</f>
        <v>Coast TFLs</v>
      </c>
      <c r="BC1540">
        <f>IF(B1540&lt;40,B1540,IF(VLOOKUP(B1540,$BF$2:$BO$75,10,FALSE)="I",40,41))</f>
        <v>41</v>
      </c>
    </row>
    <row r="1541" spans="1:55" ht="15" x14ac:dyDescent="0.25">
      <c r="A1541">
        <v>20</v>
      </c>
      <c r="B1541">
        <v>41</v>
      </c>
      <c r="E1541">
        <v>0</v>
      </c>
      <c r="F1541">
        <v>0</v>
      </c>
      <c r="I1541">
        <v>0</v>
      </c>
      <c r="J1541">
        <v>2864</v>
      </c>
      <c r="M1541">
        <v>0</v>
      </c>
      <c r="N1541">
        <v>1136</v>
      </c>
      <c r="Q1541">
        <v>0</v>
      </c>
      <c r="R1541">
        <v>224</v>
      </c>
      <c r="U1541">
        <v>0</v>
      </c>
      <c r="V1541">
        <v>144</v>
      </c>
      <c r="Y1541">
        <v>0</v>
      </c>
      <c r="Z1541">
        <v>144</v>
      </c>
      <c r="AC1541">
        <v>0</v>
      </c>
      <c r="AD1541">
        <v>0</v>
      </c>
      <c r="AG1541">
        <v>0</v>
      </c>
      <c r="AH1541">
        <v>0</v>
      </c>
      <c r="AK1541" s="151">
        <v>0</v>
      </c>
      <c r="AL1541" s="151">
        <v>0</v>
      </c>
      <c r="AM1541" s="151"/>
      <c r="AN1541" s="151"/>
      <c r="AO1541" s="212">
        <v>0</v>
      </c>
      <c r="AP1541" s="212">
        <v>0</v>
      </c>
      <c r="AQ1541" s="212"/>
      <c r="AR1541" s="212"/>
      <c r="AS1541" s="227">
        <v>0</v>
      </c>
      <c r="AT1541" s="227">
        <v>0</v>
      </c>
      <c r="AU1541" s="227"/>
      <c r="AV1541" s="227"/>
      <c r="AW1541" s="227">
        <v>0</v>
      </c>
      <c r="AX1541" s="227">
        <v>0</v>
      </c>
      <c r="AY1541">
        <f>A1541+1999</f>
        <v>2019</v>
      </c>
      <c r="AZ1541" t="str">
        <f>VLOOKUP(B1541,$BF$2:$BJ$75,4)</f>
        <v>Coast TFLs</v>
      </c>
      <c r="BA1541" t="str">
        <f>VLOOKUP(B1541,$BF$2:$BK$75,2)</f>
        <v>CoastTFLs</v>
      </c>
      <c r="BB1541" t="str">
        <f>VLOOKUP(B1541,$BF$2:$BK$75,3)</f>
        <v>Coast TFLs</v>
      </c>
      <c r="BC1541">
        <f>IF(B1541&lt;40,B1541,IF(VLOOKUP(B1541,$BF$2:$BO$75,10,FALSE)="I",40,41))</f>
        <v>41</v>
      </c>
    </row>
    <row r="1542" spans="1:55" ht="15" x14ac:dyDescent="0.25">
      <c r="A1542">
        <v>20</v>
      </c>
      <c r="B1542">
        <v>41</v>
      </c>
      <c r="E1542">
        <v>0</v>
      </c>
      <c r="F1542">
        <v>0</v>
      </c>
      <c r="I1542">
        <v>0</v>
      </c>
      <c r="J1542">
        <v>0</v>
      </c>
      <c r="M1542">
        <v>0</v>
      </c>
      <c r="N1542">
        <v>0</v>
      </c>
      <c r="Q1542">
        <v>0</v>
      </c>
      <c r="R1542">
        <v>0</v>
      </c>
      <c r="U1542">
        <v>0</v>
      </c>
      <c r="V1542">
        <v>0</v>
      </c>
      <c r="Y1542">
        <v>0</v>
      </c>
      <c r="Z1542">
        <v>0</v>
      </c>
      <c r="AC1542">
        <v>0</v>
      </c>
      <c r="AD1542">
        <v>0</v>
      </c>
      <c r="AG1542">
        <v>0</v>
      </c>
      <c r="AH1542">
        <v>0</v>
      </c>
      <c r="AK1542" s="151">
        <v>0</v>
      </c>
      <c r="AL1542" s="151">
        <v>0</v>
      </c>
      <c r="AM1542" s="151"/>
      <c r="AN1542" s="151"/>
      <c r="AO1542" s="212">
        <v>0</v>
      </c>
      <c r="AP1542" s="212">
        <v>0</v>
      </c>
      <c r="AQ1542" s="212"/>
      <c r="AR1542" s="212"/>
      <c r="AS1542" s="227">
        <v>0</v>
      </c>
      <c r="AT1542" s="227">
        <v>0</v>
      </c>
      <c r="AU1542" s="227"/>
      <c r="AV1542" s="227"/>
      <c r="AW1542" s="227">
        <v>0</v>
      </c>
      <c r="AX1542" s="227">
        <v>0</v>
      </c>
      <c r="AY1542">
        <f>A1542+1999</f>
        <v>2019</v>
      </c>
      <c r="AZ1542" t="str">
        <f>VLOOKUP(B1542,$BF$2:$BJ$75,4)</f>
        <v>Coast TFLs</v>
      </c>
      <c r="BA1542" t="str">
        <f>VLOOKUP(B1542,$BF$2:$BK$75,2)</f>
        <v>CoastTFLs</v>
      </c>
      <c r="BB1542" t="str">
        <f>VLOOKUP(B1542,$BF$2:$BK$75,3)</f>
        <v>Coast TFLs</v>
      </c>
      <c r="BC1542">
        <f>IF(B1542&lt;40,B1542,IF(VLOOKUP(B1542,$BF$2:$BO$75,10,FALSE)="I",40,41))</f>
        <v>41</v>
      </c>
    </row>
    <row r="1543" spans="1:55" ht="15" x14ac:dyDescent="0.25">
      <c r="A1543">
        <v>20</v>
      </c>
      <c r="B1543">
        <v>41</v>
      </c>
      <c r="E1543">
        <v>0</v>
      </c>
      <c r="F1543">
        <v>0</v>
      </c>
      <c r="I1543">
        <v>0</v>
      </c>
      <c r="J1543">
        <v>0</v>
      </c>
      <c r="M1543">
        <v>0</v>
      </c>
      <c r="N1543">
        <v>0</v>
      </c>
      <c r="Q1543">
        <v>0</v>
      </c>
      <c r="R1543">
        <v>0</v>
      </c>
      <c r="U1543">
        <v>80</v>
      </c>
      <c r="V1543">
        <v>16448</v>
      </c>
      <c r="Y1543">
        <v>3648</v>
      </c>
      <c r="Z1543">
        <v>9392</v>
      </c>
      <c r="AC1543">
        <v>0</v>
      </c>
      <c r="AD1543">
        <v>0</v>
      </c>
      <c r="AG1543">
        <v>0</v>
      </c>
      <c r="AH1543">
        <v>176</v>
      </c>
      <c r="AK1543" s="151">
        <v>0</v>
      </c>
      <c r="AL1543" s="151">
        <v>0</v>
      </c>
      <c r="AM1543" s="151"/>
      <c r="AN1543" s="151"/>
      <c r="AO1543" s="212">
        <v>80</v>
      </c>
      <c r="AP1543" s="212">
        <v>736</v>
      </c>
      <c r="AQ1543" s="212"/>
      <c r="AR1543" s="212"/>
      <c r="AS1543" s="227">
        <v>0</v>
      </c>
      <c r="AT1543" s="227">
        <v>0</v>
      </c>
      <c r="AU1543" s="227"/>
      <c r="AV1543" s="227"/>
      <c r="AW1543" s="227">
        <v>0</v>
      </c>
      <c r="AX1543" s="227">
        <v>0</v>
      </c>
      <c r="AY1543">
        <f>A1543+1999</f>
        <v>2019</v>
      </c>
      <c r="AZ1543" t="str">
        <f>VLOOKUP(B1543,$BF$2:$BJ$75,4)</f>
        <v>Coast TFLs</v>
      </c>
      <c r="BA1543" t="str">
        <f>VLOOKUP(B1543,$BF$2:$BK$75,2)</f>
        <v>CoastTFLs</v>
      </c>
      <c r="BB1543" t="str">
        <f>VLOOKUP(B1543,$BF$2:$BK$75,3)</f>
        <v>Coast TFLs</v>
      </c>
      <c r="BC1543">
        <f>IF(B1543&lt;40,B1543,IF(VLOOKUP(B1543,$BF$2:$BO$75,10,FALSE)="I",40,41))</f>
        <v>41</v>
      </c>
    </row>
    <row r="1544" spans="1:55" ht="15" x14ac:dyDescent="0.25">
      <c r="A1544">
        <v>20</v>
      </c>
      <c r="B1544">
        <v>41</v>
      </c>
      <c r="E1544">
        <v>0</v>
      </c>
      <c r="F1544">
        <v>0</v>
      </c>
      <c r="I1544">
        <v>0</v>
      </c>
      <c r="J1544">
        <v>0</v>
      </c>
      <c r="M1544">
        <v>0</v>
      </c>
      <c r="N1544">
        <v>0</v>
      </c>
      <c r="Q1544">
        <v>0</v>
      </c>
      <c r="R1544">
        <v>0</v>
      </c>
      <c r="U1544">
        <v>0</v>
      </c>
      <c r="V1544">
        <v>0</v>
      </c>
      <c r="Y1544">
        <v>0</v>
      </c>
      <c r="Z1544">
        <v>0</v>
      </c>
      <c r="AC1544">
        <v>0</v>
      </c>
      <c r="AD1544">
        <v>0</v>
      </c>
      <c r="AG1544">
        <v>0</v>
      </c>
      <c r="AH1544">
        <v>0</v>
      </c>
      <c r="AK1544" s="151">
        <v>0</v>
      </c>
      <c r="AL1544" s="151">
        <v>0</v>
      </c>
      <c r="AM1544" s="151"/>
      <c r="AN1544" s="151"/>
      <c r="AO1544" s="212">
        <v>0</v>
      </c>
      <c r="AP1544" s="212">
        <v>0</v>
      </c>
      <c r="AQ1544" s="212"/>
      <c r="AR1544" s="212"/>
      <c r="AS1544" s="227">
        <v>0</v>
      </c>
      <c r="AT1544" s="227">
        <v>0</v>
      </c>
      <c r="AU1544" s="227"/>
      <c r="AV1544" s="227"/>
      <c r="AW1544" s="227">
        <v>0</v>
      </c>
      <c r="AX1544" s="227">
        <v>0</v>
      </c>
      <c r="AY1544">
        <f>A1544+1999</f>
        <v>2019</v>
      </c>
      <c r="AZ1544" t="str">
        <f>VLOOKUP(B1544,$BF$2:$BJ$75,4)</f>
        <v>Coast TFLs</v>
      </c>
      <c r="BA1544" t="str">
        <f>VLOOKUP(B1544,$BF$2:$BK$75,2)</f>
        <v>CoastTFLs</v>
      </c>
      <c r="BB1544" t="str">
        <f>VLOOKUP(B1544,$BF$2:$BK$75,3)</f>
        <v>Coast TFLs</v>
      </c>
      <c r="BC1544">
        <f>IF(B1544&lt;40,B1544,IF(VLOOKUP(B1544,$BF$2:$BO$75,10,FALSE)="I",40,41))</f>
        <v>41</v>
      </c>
    </row>
    <row r="1545" spans="1:55" ht="15" x14ac:dyDescent="0.25">
      <c r="A1545">
        <v>20</v>
      </c>
      <c r="B1545">
        <v>41</v>
      </c>
      <c r="E1545">
        <v>0</v>
      </c>
      <c r="F1545">
        <v>0</v>
      </c>
      <c r="I1545">
        <v>0</v>
      </c>
      <c r="J1545">
        <v>0</v>
      </c>
      <c r="M1545">
        <v>0</v>
      </c>
      <c r="N1545">
        <v>0</v>
      </c>
      <c r="Q1545">
        <v>0</v>
      </c>
      <c r="R1545">
        <v>0</v>
      </c>
      <c r="U1545">
        <v>0</v>
      </c>
      <c r="V1545">
        <v>0</v>
      </c>
      <c r="Y1545">
        <v>0</v>
      </c>
      <c r="Z1545">
        <v>0</v>
      </c>
      <c r="AC1545">
        <v>0</v>
      </c>
      <c r="AD1545">
        <v>0</v>
      </c>
      <c r="AG1545">
        <v>0</v>
      </c>
      <c r="AH1545">
        <v>0</v>
      </c>
      <c r="AK1545" s="151">
        <v>0</v>
      </c>
      <c r="AL1545" s="151">
        <v>0</v>
      </c>
      <c r="AM1545" s="151"/>
      <c r="AN1545" s="151"/>
      <c r="AO1545" s="212">
        <v>0</v>
      </c>
      <c r="AP1545" s="212">
        <v>0</v>
      </c>
      <c r="AQ1545" s="212"/>
      <c r="AR1545" s="212"/>
      <c r="AS1545" s="227">
        <v>0</v>
      </c>
      <c r="AT1545" s="227">
        <v>0</v>
      </c>
      <c r="AU1545" s="227"/>
      <c r="AV1545" s="227"/>
      <c r="AW1545" s="227">
        <v>0</v>
      </c>
      <c r="AX1545" s="227">
        <v>0</v>
      </c>
      <c r="AY1545">
        <f>A1545+1999</f>
        <v>2019</v>
      </c>
      <c r="AZ1545" t="str">
        <f>VLOOKUP(B1545,$BF$2:$BJ$75,4)</f>
        <v>Coast TFLs</v>
      </c>
      <c r="BA1545" t="str">
        <f>VLOOKUP(B1545,$BF$2:$BK$75,2)</f>
        <v>CoastTFLs</v>
      </c>
      <c r="BB1545" t="str">
        <f>VLOOKUP(B1545,$BF$2:$BK$75,3)</f>
        <v>Coast TFLs</v>
      </c>
      <c r="BC1545">
        <f>IF(B1545&lt;40,B1545,IF(VLOOKUP(B1545,$BF$2:$BO$75,10,FALSE)="I",40,41))</f>
        <v>41</v>
      </c>
    </row>
    <row r="1546" spans="1:55" ht="15" x14ac:dyDescent="0.25">
      <c r="A1546">
        <v>20</v>
      </c>
      <c r="B1546">
        <v>41</v>
      </c>
      <c r="E1546">
        <v>0</v>
      </c>
      <c r="F1546">
        <v>0</v>
      </c>
      <c r="I1546">
        <v>0</v>
      </c>
      <c r="J1546">
        <v>4800</v>
      </c>
      <c r="M1546">
        <v>0</v>
      </c>
      <c r="N1546">
        <v>3888</v>
      </c>
      <c r="Q1546">
        <v>0</v>
      </c>
      <c r="R1546">
        <v>5488</v>
      </c>
      <c r="U1546">
        <v>0</v>
      </c>
      <c r="V1546">
        <v>4288</v>
      </c>
      <c r="Y1546">
        <v>144</v>
      </c>
      <c r="Z1546">
        <v>2816</v>
      </c>
      <c r="AC1546">
        <v>0</v>
      </c>
      <c r="AD1546">
        <v>2432</v>
      </c>
      <c r="AG1546">
        <v>128</v>
      </c>
      <c r="AH1546">
        <v>272</v>
      </c>
      <c r="AK1546" s="151">
        <v>0</v>
      </c>
      <c r="AL1546" s="151">
        <v>0</v>
      </c>
      <c r="AM1546" s="151"/>
      <c r="AN1546" s="151"/>
      <c r="AO1546" s="212">
        <v>0</v>
      </c>
      <c r="AP1546" s="212">
        <v>0</v>
      </c>
      <c r="AQ1546" s="212"/>
      <c r="AR1546" s="212"/>
      <c r="AS1546" s="227">
        <v>0</v>
      </c>
      <c r="AT1546" s="227">
        <v>0</v>
      </c>
      <c r="AU1546" s="227"/>
      <c r="AV1546" s="227"/>
      <c r="AW1546" s="227">
        <v>0</v>
      </c>
      <c r="AX1546" s="227">
        <v>0</v>
      </c>
      <c r="AY1546">
        <f>A1546+1999</f>
        <v>2019</v>
      </c>
      <c r="AZ1546" t="str">
        <f>VLOOKUP(B1546,$BF$2:$BJ$75,4)</f>
        <v>Coast TFLs</v>
      </c>
      <c r="BA1546" t="str">
        <f>VLOOKUP(B1546,$BF$2:$BK$75,2)</f>
        <v>CoastTFLs</v>
      </c>
      <c r="BB1546" t="str">
        <f>VLOOKUP(B1546,$BF$2:$BK$75,3)</f>
        <v>Coast TFLs</v>
      </c>
      <c r="BC1546">
        <f>IF(B1546&lt;40,B1546,IF(VLOOKUP(B1546,$BF$2:$BO$75,10,FALSE)="I",40,41))</f>
        <v>41</v>
      </c>
    </row>
    <row r="1547" spans="1:55" ht="15" x14ac:dyDescent="0.25">
      <c r="A1547">
        <v>20</v>
      </c>
      <c r="B1547">
        <v>41</v>
      </c>
      <c r="E1547">
        <v>0</v>
      </c>
      <c r="F1547">
        <v>0</v>
      </c>
      <c r="I1547">
        <v>0</v>
      </c>
      <c r="J1547">
        <v>0</v>
      </c>
      <c r="M1547">
        <v>0</v>
      </c>
      <c r="N1547">
        <v>0</v>
      </c>
      <c r="Q1547">
        <v>0</v>
      </c>
      <c r="R1547">
        <v>2768</v>
      </c>
      <c r="U1547">
        <v>0</v>
      </c>
      <c r="V1547">
        <v>0</v>
      </c>
      <c r="Y1547">
        <v>0</v>
      </c>
      <c r="Z1547">
        <v>0</v>
      </c>
      <c r="AC1547">
        <v>0</v>
      </c>
      <c r="AD1547">
        <v>0</v>
      </c>
      <c r="AG1547">
        <v>0</v>
      </c>
      <c r="AH1547">
        <v>0</v>
      </c>
      <c r="AK1547" s="151">
        <v>0</v>
      </c>
      <c r="AL1547" s="151">
        <v>0</v>
      </c>
      <c r="AM1547" s="151"/>
      <c r="AN1547" s="151"/>
      <c r="AO1547" s="212">
        <v>0</v>
      </c>
      <c r="AP1547" s="212">
        <v>0</v>
      </c>
      <c r="AQ1547" s="212"/>
      <c r="AR1547" s="212"/>
      <c r="AS1547" s="227">
        <v>0</v>
      </c>
      <c r="AT1547" s="227">
        <v>0</v>
      </c>
      <c r="AU1547" s="227"/>
      <c r="AV1547" s="227"/>
      <c r="AW1547" s="227">
        <v>0</v>
      </c>
      <c r="AX1547" s="227">
        <v>0</v>
      </c>
      <c r="AY1547">
        <f>A1547+1999</f>
        <v>2019</v>
      </c>
      <c r="AZ1547" t="str">
        <f>VLOOKUP(B1547,$BF$2:$BJ$75,4)</f>
        <v>Coast TFLs</v>
      </c>
      <c r="BA1547" t="str">
        <f>VLOOKUP(B1547,$BF$2:$BK$75,2)</f>
        <v>CoastTFLs</v>
      </c>
      <c r="BB1547" t="str">
        <f>VLOOKUP(B1547,$BF$2:$BK$75,3)</f>
        <v>Coast TFLs</v>
      </c>
      <c r="BC1547">
        <f>IF(B1547&lt;40,B1547,IF(VLOOKUP(B1547,$BF$2:$BO$75,10,FALSE)="I",40,41))</f>
        <v>41</v>
      </c>
    </row>
    <row r="1548" spans="1:55" ht="15" x14ac:dyDescent="0.25">
      <c r="A1548">
        <v>20</v>
      </c>
      <c r="B1548">
        <v>41</v>
      </c>
      <c r="E1548">
        <v>0</v>
      </c>
      <c r="F1548">
        <v>0</v>
      </c>
      <c r="I1548">
        <v>0</v>
      </c>
      <c r="J1548">
        <v>0</v>
      </c>
      <c r="M1548">
        <v>272</v>
      </c>
      <c r="N1548">
        <v>2160</v>
      </c>
      <c r="Q1548">
        <v>0</v>
      </c>
      <c r="R1548">
        <v>0</v>
      </c>
      <c r="U1548">
        <v>0</v>
      </c>
      <c r="V1548">
        <v>0</v>
      </c>
      <c r="Y1548">
        <v>0</v>
      </c>
      <c r="Z1548">
        <v>0</v>
      </c>
      <c r="AC1548">
        <v>0</v>
      </c>
      <c r="AD1548">
        <v>0</v>
      </c>
      <c r="AG1548">
        <v>0</v>
      </c>
      <c r="AH1548">
        <v>0</v>
      </c>
      <c r="AK1548" s="151">
        <v>0</v>
      </c>
      <c r="AL1548" s="151">
        <v>0</v>
      </c>
      <c r="AM1548" s="151"/>
      <c r="AN1548" s="151"/>
      <c r="AO1548" s="212">
        <v>0</v>
      </c>
      <c r="AP1548" s="212">
        <v>0</v>
      </c>
      <c r="AQ1548" s="212"/>
      <c r="AR1548" s="212"/>
      <c r="AS1548" s="227">
        <v>0</v>
      </c>
      <c r="AT1548" s="227">
        <v>0</v>
      </c>
      <c r="AU1548" s="227"/>
      <c r="AV1548" s="227"/>
      <c r="AW1548" s="227">
        <v>0</v>
      </c>
      <c r="AX1548" s="227">
        <v>0</v>
      </c>
      <c r="AY1548">
        <f>A1548+1999</f>
        <v>2019</v>
      </c>
      <c r="AZ1548" t="str">
        <f>VLOOKUP(B1548,$BF$2:$BJ$75,4)</f>
        <v>Coast TFLs</v>
      </c>
      <c r="BA1548" t="str">
        <f>VLOOKUP(B1548,$BF$2:$BK$75,2)</f>
        <v>CoastTFLs</v>
      </c>
      <c r="BB1548" t="str">
        <f>VLOOKUP(B1548,$BF$2:$BK$75,3)</f>
        <v>Coast TFLs</v>
      </c>
      <c r="BC1548">
        <f>IF(B1548&lt;40,B1548,IF(VLOOKUP(B1548,$BF$2:$BO$75,10,FALSE)="I",40,41))</f>
        <v>41</v>
      </c>
    </row>
    <row r="1549" spans="1:55" ht="15" x14ac:dyDescent="0.25">
      <c r="A1549">
        <v>20</v>
      </c>
      <c r="B1549">
        <v>41</v>
      </c>
      <c r="E1549">
        <v>0</v>
      </c>
      <c r="F1549">
        <v>0</v>
      </c>
      <c r="I1549">
        <v>0</v>
      </c>
      <c r="J1549">
        <v>0</v>
      </c>
      <c r="M1549">
        <v>0</v>
      </c>
      <c r="N1549">
        <v>0</v>
      </c>
      <c r="Q1549">
        <v>0</v>
      </c>
      <c r="R1549">
        <v>0</v>
      </c>
      <c r="U1549">
        <v>0</v>
      </c>
      <c r="V1549">
        <v>0</v>
      </c>
      <c r="Y1549">
        <v>0</v>
      </c>
      <c r="Z1549">
        <v>0</v>
      </c>
      <c r="AC1549">
        <v>0</v>
      </c>
      <c r="AD1549">
        <v>0</v>
      </c>
      <c r="AG1549">
        <v>0</v>
      </c>
      <c r="AH1549">
        <v>0</v>
      </c>
      <c r="AK1549" s="151">
        <v>0</v>
      </c>
      <c r="AL1549" s="151">
        <v>0</v>
      </c>
      <c r="AM1549" s="151"/>
      <c r="AN1549" s="151"/>
      <c r="AO1549" s="212">
        <v>0</v>
      </c>
      <c r="AP1549" s="212">
        <v>0</v>
      </c>
      <c r="AQ1549" s="212"/>
      <c r="AR1549" s="212"/>
      <c r="AS1549" s="227">
        <v>0</v>
      </c>
      <c r="AT1549" s="227">
        <v>0</v>
      </c>
      <c r="AU1549" s="227"/>
      <c r="AV1549" s="227"/>
      <c r="AW1549" s="227">
        <v>0</v>
      </c>
      <c r="AX1549" s="227">
        <v>0</v>
      </c>
      <c r="AY1549">
        <f>A1549+1999</f>
        <v>2019</v>
      </c>
      <c r="AZ1549" t="str">
        <f>VLOOKUP(B1549,$BF$2:$BJ$75,4)</f>
        <v>Coast TFLs</v>
      </c>
      <c r="BA1549" t="str">
        <f>VLOOKUP(B1549,$BF$2:$BK$75,2)</f>
        <v>CoastTFLs</v>
      </c>
      <c r="BB1549" t="str">
        <f>VLOOKUP(B1549,$BF$2:$BK$75,3)</f>
        <v>Coast TFLs</v>
      </c>
      <c r="BC1549">
        <f>IF(B1549&lt;40,B1549,IF(VLOOKUP(B1549,$BF$2:$BO$75,10,FALSE)="I",40,41))</f>
        <v>41</v>
      </c>
    </row>
    <row r="1550" spans="1:55" ht="15" x14ac:dyDescent="0.25">
      <c r="A1550">
        <v>20</v>
      </c>
      <c r="B1550">
        <v>41</v>
      </c>
      <c r="E1550">
        <v>0</v>
      </c>
      <c r="F1550">
        <v>0</v>
      </c>
      <c r="I1550">
        <v>0</v>
      </c>
      <c r="J1550">
        <v>0</v>
      </c>
      <c r="M1550">
        <v>0</v>
      </c>
      <c r="N1550">
        <v>0</v>
      </c>
      <c r="Q1550">
        <v>0</v>
      </c>
      <c r="R1550">
        <v>0</v>
      </c>
      <c r="U1550">
        <v>0</v>
      </c>
      <c r="V1550">
        <v>0</v>
      </c>
      <c r="Y1550">
        <v>0</v>
      </c>
      <c r="Z1550">
        <v>0</v>
      </c>
      <c r="AC1550">
        <v>0</v>
      </c>
      <c r="AD1550">
        <v>0</v>
      </c>
      <c r="AG1550">
        <v>0</v>
      </c>
      <c r="AH1550">
        <v>0</v>
      </c>
      <c r="AK1550" s="151">
        <v>0</v>
      </c>
      <c r="AL1550" s="151">
        <v>0</v>
      </c>
      <c r="AM1550" s="151"/>
      <c r="AN1550" s="151"/>
      <c r="AO1550" s="212">
        <v>0</v>
      </c>
      <c r="AP1550" s="212">
        <v>0</v>
      </c>
      <c r="AQ1550" s="212"/>
      <c r="AR1550" s="212"/>
      <c r="AS1550" s="227">
        <v>0</v>
      </c>
      <c r="AT1550" s="227">
        <v>0</v>
      </c>
      <c r="AU1550" s="227"/>
      <c r="AV1550" s="227"/>
      <c r="AW1550" s="227">
        <v>0</v>
      </c>
      <c r="AX1550" s="227">
        <v>0</v>
      </c>
      <c r="AY1550">
        <f>A1550+1999</f>
        <v>2019</v>
      </c>
      <c r="AZ1550" t="str">
        <f>VLOOKUP(B1550,$BF$2:$BJ$75,4)</f>
        <v>Coast TFLs</v>
      </c>
      <c r="BA1550" t="str">
        <f>VLOOKUP(B1550,$BF$2:$BK$75,2)</f>
        <v>CoastTFLs</v>
      </c>
      <c r="BB1550" t="str">
        <f>VLOOKUP(B1550,$BF$2:$BK$75,3)</f>
        <v>Coast TFLs</v>
      </c>
      <c r="BC1550">
        <f>IF(B1550&lt;40,B1550,IF(VLOOKUP(B1550,$BF$2:$BO$75,10,FALSE)="I",40,41))</f>
        <v>41</v>
      </c>
    </row>
    <row r="1551" spans="1:55" ht="15" x14ac:dyDescent="0.25">
      <c r="A1551">
        <v>20</v>
      </c>
      <c r="B1551">
        <v>41</v>
      </c>
      <c r="E1551">
        <v>0</v>
      </c>
      <c r="F1551">
        <v>0</v>
      </c>
      <c r="I1551">
        <v>0</v>
      </c>
      <c r="J1551">
        <v>0</v>
      </c>
      <c r="M1551">
        <v>0</v>
      </c>
      <c r="N1551">
        <v>0</v>
      </c>
      <c r="Q1551">
        <v>0</v>
      </c>
      <c r="R1551">
        <v>0</v>
      </c>
      <c r="U1551">
        <v>0</v>
      </c>
      <c r="V1551">
        <v>0</v>
      </c>
      <c r="Y1551">
        <v>0</v>
      </c>
      <c r="Z1551">
        <v>0</v>
      </c>
      <c r="AC1551">
        <v>0</v>
      </c>
      <c r="AD1551">
        <v>0</v>
      </c>
      <c r="AG1551">
        <v>0</v>
      </c>
      <c r="AH1551">
        <v>0</v>
      </c>
      <c r="AK1551" s="151">
        <v>0</v>
      </c>
      <c r="AL1551" s="151">
        <v>0</v>
      </c>
      <c r="AM1551" s="151"/>
      <c r="AN1551" s="151"/>
      <c r="AO1551" s="212">
        <v>0</v>
      </c>
      <c r="AP1551" s="212">
        <v>0</v>
      </c>
      <c r="AQ1551" s="212"/>
      <c r="AR1551" s="212"/>
      <c r="AS1551" s="227">
        <v>0</v>
      </c>
      <c r="AT1551" s="227">
        <v>0</v>
      </c>
      <c r="AU1551" s="227"/>
      <c r="AV1551" s="227"/>
      <c r="AW1551" s="227">
        <v>0</v>
      </c>
      <c r="AX1551" s="227">
        <v>0</v>
      </c>
      <c r="AY1551">
        <f>A1551+1999</f>
        <v>2019</v>
      </c>
      <c r="AZ1551" t="str">
        <f>VLOOKUP(B1551,$BF$2:$BJ$75,4)</f>
        <v>Coast TFLs</v>
      </c>
      <c r="BA1551" t="str">
        <f>VLOOKUP(B1551,$BF$2:$BK$75,2)</f>
        <v>CoastTFLs</v>
      </c>
      <c r="BB1551" t="str">
        <f>VLOOKUP(B1551,$BF$2:$BK$75,3)</f>
        <v>Coast TFLs</v>
      </c>
      <c r="BC1551">
        <f>IF(B1551&lt;40,B1551,IF(VLOOKUP(B1551,$BF$2:$BO$75,10,FALSE)="I",40,41))</f>
        <v>41</v>
      </c>
    </row>
    <row r="1552" spans="1:55" ht="15" x14ac:dyDescent="0.25">
      <c r="A1552">
        <v>20</v>
      </c>
      <c r="B1552">
        <v>41</v>
      </c>
      <c r="E1552">
        <v>0</v>
      </c>
      <c r="F1552">
        <v>0</v>
      </c>
      <c r="I1552">
        <v>0</v>
      </c>
      <c r="J1552">
        <v>0</v>
      </c>
      <c r="M1552">
        <v>0</v>
      </c>
      <c r="N1552">
        <v>0</v>
      </c>
      <c r="Q1552">
        <v>0</v>
      </c>
      <c r="R1552">
        <v>48</v>
      </c>
      <c r="U1552">
        <v>0</v>
      </c>
      <c r="V1552">
        <v>3728</v>
      </c>
      <c r="Y1552">
        <v>0</v>
      </c>
      <c r="Z1552">
        <v>0</v>
      </c>
      <c r="AC1552">
        <v>0</v>
      </c>
      <c r="AD1552">
        <v>0</v>
      </c>
      <c r="AG1552">
        <v>0</v>
      </c>
      <c r="AH1552">
        <v>0</v>
      </c>
      <c r="AK1552" s="151">
        <v>64</v>
      </c>
      <c r="AL1552" s="151">
        <v>64</v>
      </c>
      <c r="AM1552" s="151"/>
      <c r="AN1552" s="151"/>
      <c r="AO1552" s="212">
        <v>0</v>
      </c>
      <c r="AP1552" s="212">
        <v>0</v>
      </c>
      <c r="AQ1552" s="212"/>
      <c r="AR1552" s="212"/>
      <c r="AS1552" s="227">
        <v>0</v>
      </c>
      <c r="AT1552" s="227">
        <v>0</v>
      </c>
      <c r="AU1552" s="227"/>
      <c r="AV1552" s="227"/>
      <c r="AW1552" s="227">
        <v>0</v>
      </c>
      <c r="AX1552" s="227">
        <v>0</v>
      </c>
      <c r="AY1552">
        <f>A1552+1999</f>
        <v>2019</v>
      </c>
      <c r="AZ1552" t="str">
        <f>VLOOKUP(B1552,$BF$2:$BJ$75,4)</f>
        <v>Coast TFLs</v>
      </c>
      <c r="BA1552" t="str">
        <f>VLOOKUP(B1552,$BF$2:$BK$75,2)</f>
        <v>CoastTFLs</v>
      </c>
      <c r="BB1552" t="str">
        <f>VLOOKUP(B1552,$BF$2:$BK$75,3)</f>
        <v>Coast TFLs</v>
      </c>
      <c r="BC1552">
        <f>IF(B1552&lt;40,B1552,IF(VLOOKUP(B1552,$BF$2:$BO$75,10,FALSE)="I",40,41))</f>
        <v>41</v>
      </c>
    </row>
    <row r="1553" spans="1:55" ht="15" x14ac:dyDescent="0.25">
      <c r="A1553">
        <v>20</v>
      </c>
      <c r="B1553">
        <v>41</v>
      </c>
      <c r="E1553">
        <v>0</v>
      </c>
      <c r="F1553">
        <v>0</v>
      </c>
      <c r="I1553">
        <v>0</v>
      </c>
      <c r="J1553">
        <v>0</v>
      </c>
      <c r="M1553">
        <v>0</v>
      </c>
      <c r="N1553">
        <v>0</v>
      </c>
      <c r="Q1553">
        <v>0</v>
      </c>
      <c r="R1553">
        <v>0</v>
      </c>
      <c r="U1553">
        <v>0</v>
      </c>
      <c r="V1553">
        <v>0</v>
      </c>
      <c r="Y1553">
        <v>0</v>
      </c>
      <c r="Z1553">
        <v>0</v>
      </c>
      <c r="AC1553">
        <v>0</v>
      </c>
      <c r="AD1553">
        <v>0</v>
      </c>
      <c r="AG1553">
        <v>0</v>
      </c>
      <c r="AH1553">
        <v>0</v>
      </c>
      <c r="AK1553" s="151">
        <v>0</v>
      </c>
      <c r="AL1553" s="151">
        <v>0</v>
      </c>
      <c r="AM1553" s="151"/>
      <c r="AN1553" s="151"/>
      <c r="AO1553" s="212">
        <v>0</v>
      </c>
      <c r="AP1553" s="212">
        <v>0</v>
      </c>
      <c r="AQ1553" s="212"/>
      <c r="AR1553" s="212"/>
      <c r="AS1553" s="227">
        <v>0</v>
      </c>
      <c r="AT1553" s="227">
        <v>0</v>
      </c>
      <c r="AU1553" s="227"/>
      <c r="AV1553" s="227"/>
      <c r="AW1553" s="227">
        <v>0</v>
      </c>
      <c r="AX1553" s="227">
        <v>0</v>
      </c>
      <c r="AY1553">
        <f>A1553+1999</f>
        <v>2019</v>
      </c>
      <c r="AZ1553" t="str">
        <f>VLOOKUP(B1553,$BF$2:$BJ$75,4)</f>
        <v>Coast TFLs</v>
      </c>
      <c r="BA1553" t="str">
        <f>VLOOKUP(B1553,$BF$2:$BK$75,2)</f>
        <v>CoastTFLs</v>
      </c>
      <c r="BB1553" t="str">
        <f>VLOOKUP(B1553,$BF$2:$BK$75,3)</f>
        <v>Coast TFLs</v>
      </c>
      <c r="BC1553">
        <f>IF(B1553&lt;40,B1553,IF(VLOOKUP(B1553,$BF$2:$BO$75,10,FALSE)="I",40,41))</f>
        <v>41</v>
      </c>
    </row>
    <row r="1554" spans="1:55" ht="15" x14ac:dyDescent="0.25">
      <c r="A1554">
        <v>20</v>
      </c>
      <c r="B1554">
        <v>41</v>
      </c>
      <c r="E1554">
        <v>0</v>
      </c>
      <c r="F1554">
        <v>0</v>
      </c>
      <c r="I1554">
        <v>0</v>
      </c>
      <c r="J1554">
        <v>0</v>
      </c>
      <c r="M1554">
        <v>0</v>
      </c>
      <c r="N1554">
        <v>0</v>
      </c>
      <c r="Q1554">
        <v>0</v>
      </c>
      <c r="R1554">
        <v>0</v>
      </c>
      <c r="U1554">
        <v>0</v>
      </c>
      <c r="V1554">
        <v>0</v>
      </c>
      <c r="Y1554">
        <v>0</v>
      </c>
      <c r="Z1554">
        <v>0</v>
      </c>
      <c r="AC1554">
        <v>0</v>
      </c>
      <c r="AD1554">
        <v>0</v>
      </c>
      <c r="AG1554">
        <v>0</v>
      </c>
      <c r="AH1554">
        <v>0</v>
      </c>
      <c r="AK1554" s="151">
        <v>0</v>
      </c>
      <c r="AL1554" s="151">
        <v>0</v>
      </c>
      <c r="AM1554" s="151"/>
      <c r="AN1554" s="151"/>
      <c r="AO1554" s="212">
        <v>0</v>
      </c>
      <c r="AP1554" s="212">
        <v>0</v>
      </c>
      <c r="AQ1554" s="212"/>
      <c r="AR1554" s="212"/>
      <c r="AS1554" s="227">
        <v>0</v>
      </c>
      <c r="AT1554" s="227">
        <v>0</v>
      </c>
      <c r="AU1554" s="227"/>
      <c r="AV1554" s="227"/>
      <c r="AW1554" s="227">
        <v>0</v>
      </c>
      <c r="AX1554" s="227">
        <v>0</v>
      </c>
      <c r="AY1554">
        <f>A1554+1999</f>
        <v>2019</v>
      </c>
      <c r="AZ1554" t="str">
        <f>VLOOKUP(B1554,$BF$2:$BJ$75,4)</f>
        <v>Coast TFLs</v>
      </c>
      <c r="BA1554" t="str">
        <f>VLOOKUP(B1554,$BF$2:$BK$75,2)</f>
        <v>CoastTFLs</v>
      </c>
      <c r="BB1554" t="str">
        <f>VLOOKUP(B1554,$BF$2:$BK$75,3)</f>
        <v>Coast TFLs</v>
      </c>
      <c r="BC1554">
        <f>IF(B1554&lt;40,B1554,IF(VLOOKUP(B1554,$BF$2:$BO$75,10,FALSE)="I",40,41))</f>
        <v>41</v>
      </c>
    </row>
    <row r="1555" spans="1:55" ht="15" x14ac:dyDescent="0.25">
      <c r="A1555">
        <v>20</v>
      </c>
      <c r="B1555">
        <v>41</v>
      </c>
      <c r="E1555">
        <v>0</v>
      </c>
      <c r="F1555">
        <v>0</v>
      </c>
      <c r="I1555">
        <v>0</v>
      </c>
      <c r="J1555">
        <v>0</v>
      </c>
      <c r="M1555">
        <v>0</v>
      </c>
      <c r="N1555">
        <v>0</v>
      </c>
      <c r="Q1555">
        <v>0</v>
      </c>
      <c r="R1555">
        <v>0</v>
      </c>
      <c r="U1555">
        <v>0</v>
      </c>
      <c r="V1555">
        <v>0</v>
      </c>
      <c r="Y1555">
        <v>0</v>
      </c>
      <c r="Z1555">
        <v>0</v>
      </c>
      <c r="AC1555">
        <v>0</v>
      </c>
      <c r="AD1555">
        <v>0</v>
      </c>
      <c r="AG1555">
        <v>0</v>
      </c>
      <c r="AH1555">
        <v>0</v>
      </c>
      <c r="AK1555" s="151">
        <v>0</v>
      </c>
      <c r="AL1555" s="151">
        <v>0</v>
      </c>
      <c r="AM1555" s="151"/>
      <c r="AN1555" s="151"/>
      <c r="AO1555" s="212">
        <v>0</v>
      </c>
      <c r="AP1555" s="212">
        <v>0</v>
      </c>
      <c r="AQ1555" s="212"/>
      <c r="AR1555" s="212"/>
      <c r="AS1555" s="227">
        <v>0</v>
      </c>
      <c r="AT1555" s="227">
        <v>0</v>
      </c>
      <c r="AU1555" s="227"/>
      <c r="AV1555" s="227"/>
      <c r="AW1555" s="227">
        <v>0</v>
      </c>
      <c r="AX1555" s="227">
        <v>0</v>
      </c>
      <c r="AY1555">
        <f>A1555+1999</f>
        <v>2019</v>
      </c>
      <c r="AZ1555" t="str">
        <f>VLOOKUP(B1555,$BF$2:$BJ$75,4)</f>
        <v>Coast TFLs</v>
      </c>
      <c r="BA1555" t="str">
        <f>VLOOKUP(B1555,$BF$2:$BK$75,2)</f>
        <v>CoastTFLs</v>
      </c>
      <c r="BB1555" t="str">
        <f>VLOOKUP(B1555,$BF$2:$BK$75,3)</f>
        <v>Coast TFLs</v>
      </c>
      <c r="BC1555">
        <f>IF(B1555&lt;40,B1555,IF(VLOOKUP(B1555,$BF$2:$BO$75,10,FALSE)="I",40,41))</f>
        <v>41</v>
      </c>
    </row>
    <row r="1556" spans="1:55" ht="15" x14ac:dyDescent="0.25">
      <c r="A1556">
        <v>21</v>
      </c>
      <c r="B1556">
        <v>1</v>
      </c>
      <c r="E1556">
        <v>471936</v>
      </c>
      <c r="F1556">
        <v>56325360</v>
      </c>
      <c r="I1556">
        <v>29072</v>
      </c>
      <c r="J1556">
        <v>47248160</v>
      </c>
      <c r="M1556">
        <v>38560</v>
      </c>
      <c r="N1556">
        <v>46338528</v>
      </c>
      <c r="Q1556">
        <v>73504</v>
      </c>
      <c r="R1556">
        <v>45647472</v>
      </c>
      <c r="U1556">
        <v>75792</v>
      </c>
      <c r="V1556">
        <v>44234384</v>
      </c>
      <c r="Y1556">
        <v>145184</v>
      </c>
      <c r="Z1556">
        <v>43121488</v>
      </c>
      <c r="AC1556">
        <v>34192</v>
      </c>
      <c r="AD1556">
        <v>41877648</v>
      </c>
      <c r="AG1556">
        <v>14208</v>
      </c>
      <c r="AH1556">
        <v>41595216</v>
      </c>
      <c r="AK1556" s="151">
        <v>10640</v>
      </c>
      <c r="AL1556" s="151">
        <v>41518128</v>
      </c>
      <c r="AM1556" s="151"/>
      <c r="AN1556" s="151"/>
      <c r="AO1556" s="212">
        <v>3184</v>
      </c>
      <c r="AP1556" s="212">
        <v>41497904</v>
      </c>
      <c r="AQ1556" s="212"/>
      <c r="AR1556" s="212"/>
      <c r="AS1556" s="227">
        <v>2320</v>
      </c>
      <c r="AT1556" s="227">
        <v>41453504</v>
      </c>
      <c r="AU1556" s="227"/>
      <c r="AV1556" s="227"/>
      <c r="AW1556" s="227">
        <v>6784</v>
      </c>
      <c r="AX1556" s="227">
        <v>41606656</v>
      </c>
      <c r="AY1556">
        <f>A1556+1999</f>
        <v>2020</v>
      </c>
      <c r="AZ1556" t="str">
        <f>VLOOKUP(B1556,$BF$2:$BJ$75,4)</f>
        <v>Pine Units</v>
      </c>
      <c r="BA1556" t="str">
        <f>VLOOKUP(B1556,$BF$2:$BK$75,2)</f>
        <v>100MileHouse</v>
      </c>
      <c r="BB1556" t="str">
        <f>VLOOKUP(B1556,$BF$2:$BK$75,3)</f>
        <v>100 Mile House TSA</v>
      </c>
      <c r="BC1556">
        <f>IF(B1556&lt;40,B1556,IF(VLOOKUP(B1556,$BF$2:$BO$75,10,FALSE)="I",40,41))</f>
        <v>1</v>
      </c>
    </row>
    <row r="1557" spans="1:55" ht="15" x14ac:dyDescent="0.25">
      <c r="A1557">
        <v>21</v>
      </c>
      <c r="B1557">
        <v>2</v>
      </c>
      <c r="E1557">
        <v>71664</v>
      </c>
      <c r="F1557">
        <v>7072768</v>
      </c>
      <c r="I1557">
        <v>9488</v>
      </c>
      <c r="J1557">
        <v>6978144</v>
      </c>
      <c r="M1557">
        <v>20752</v>
      </c>
      <c r="N1557">
        <v>6508240</v>
      </c>
      <c r="Q1557">
        <v>37552</v>
      </c>
      <c r="R1557">
        <v>6228032</v>
      </c>
      <c r="U1557">
        <v>49296</v>
      </c>
      <c r="V1557">
        <v>5899744</v>
      </c>
      <c r="Y1557">
        <v>57344</v>
      </c>
      <c r="Z1557">
        <v>5609408</v>
      </c>
      <c r="AC1557">
        <v>139728</v>
      </c>
      <c r="AD1557">
        <v>3850096</v>
      </c>
      <c r="AG1557">
        <v>110736</v>
      </c>
      <c r="AH1557">
        <v>3209696</v>
      </c>
      <c r="AK1557" s="151">
        <v>105760</v>
      </c>
      <c r="AL1557" s="151">
        <v>2917392</v>
      </c>
      <c r="AM1557" s="151"/>
      <c r="AN1557" s="151"/>
      <c r="AO1557" s="212">
        <v>82096</v>
      </c>
      <c r="AP1557" s="212">
        <v>2771280</v>
      </c>
      <c r="AQ1557" s="212"/>
      <c r="AR1557" s="212"/>
      <c r="AS1557" s="227">
        <v>78448</v>
      </c>
      <c r="AT1557" s="227">
        <v>2693552</v>
      </c>
      <c r="AU1557" s="227"/>
      <c r="AV1557" s="227"/>
      <c r="AW1557" s="227">
        <v>55520</v>
      </c>
      <c r="AX1557" s="227">
        <v>2593568</v>
      </c>
      <c r="AY1557">
        <f>A1557+1999</f>
        <v>2020</v>
      </c>
      <c r="AZ1557" t="str">
        <f>VLOOKUP(B1557,$BF$2:$BJ$75,4)</f>
        <v>Pine Units</v>
      </c>
      <c r="BA1557" t="str">
        <f>VLOOKUP(B1557,$BF$2:$BK$75,2)</f>
        <v>Arrow</v>
      </c>
      <c r="BB1557" t="str">
        <f>VLOOKUP(B1557,$BF$2:$BK$75,3)</f>
        <v>Arrow TSA</v>
      </c>
      <c r="BC1557">
        <f>IF(B1557&lt;40,B1557,IF(VLOOKUP(B1557,$BF$2:$BO$75,10,FALSE)="I",40,41))</f>
        <v>2</v>
      </c>
    </row>
    <row r="1558" spans="1:55" ht="15" x14ac:dyDescent="0.25">
      <c r="A1558">
        <v>21</v>
      </c>
      <c r="B1558">
        <v>3</v>
      </c>
      <c r="E1558">
        <v>0</v>
      </c>
      <c r="F1558">
        <v>0</v>
      </c>
      <c r="I1558">
        <v>0</v>
      </c>
      <c r="J1558">
        <v>0</v>
      </c>
      <c r="M1558">
        <v>0</v>
      </c>
      <c r="N1558">
        <v>0</v>
      </c>
      <c r="Q1558">
        <v>0</v>
      </c>
      <c r="R1558">
        <v>0</v>
      </c>
      <c r="U1558">
        <v>0</v>
      </c>
      <c r="V1558">
        <v>0</v>
      </c>
      <c r="Y1558">
        <v>0</v>
      </c>
      <c r="Z1558">
        <v>0</v>
      </c>
      <c r="AC1558">
        <v>0</v>
      </c>
      <c r="AD1558">
        <v>0</v>
      </c>
      <c r="AG1558">
        <v>0</v>
      </c>
      <c r="AH1558">
        <v>0</v>
      </c>
      <c r="AK1558" s="151">
        <v>0</v>
      </c>
      <c r="AL1558" s="151">
        <v>0</v>
      </c>
      <c r="AM1558" s="151"/>
      <c r="AN1558" s="151"/>
      <c r="AO1558" s="212">
        <v>0</v>
      </c>
      <c r="AP1558" s="212">
        <v>0</v>
      </c>
      <c r="AQ1558" s="212"/>
      <c r="AR1558" s="212"/>
      <c r="AS1558" s="227">
        <v>0</v>
      </c>
      <c r="AT1558" s="227">
        <v>0</v>
      </c>
      <c r="AU1558" s="227"/>
      <c r="AV1558" s="227"/>
      <c r="AW1558" s="227">
        <v>0</v>
      </c>
      <c r="AX1558" s="227">
        <v>0</v>
      </c>
      <c r="AY1558">
        <f>A1558+1999</f>
        <v>2020</v>
      </c>
      <c r="AZ1558" t="str">
        <f>VLOOKUP(B1558,$BF$2:$BJ$75,4)</f>
        <v>Non-pine Units</v>
      </c>
      <c r="BA1558" t="str">
        <f>VLOOKUP(B1558,$BF$2:$BK$75,2)</f>
        <v>Arrowsmith</v>
      </c>
      <c r="BB1558" t="str">
        <f>VLOOKUP(B1558,$BF$2:$BK$75,3)</f>
        <v>Arrowsmith TSA</v>
      </c>
      <c r="BC1558">
        <f>IF(B1558&lt;40,B1558,IF(VLOOKUP(B1558,$BF$2:$BO$75,10,FALSE)="I",40,41))</f>
        <v>3</v>
      </c>
    </row>
    <row r="1559" spans="1:55" ht="15" x14ac:dyDescent="0.25">
      <c r="A1559">
        <v>21</v>
      </c>
      <c r="B1559">
        <v>4</v>
      </c>
      <c r="E1559">
        <v>207088</v>
      </c>
      <c r="F1559">
        <v>12555744</v>
      </c>
      <c r="I1559">
        <v>17888</v>
      </c>
      <c r="J1559">
        <v>11983792</v>
      </c>
      <c r="M1559">
        <v>35424</v>
      </c>
      <c r="N1559">
        <v>11139696</v>
      </c>
      <c r="Q1559">
        <v>47136</v>
      </c>
      <c r="R1559">
        <v>10663952</v>
      </c>
      <c r="U1559">
        <v>105552</v>
      </c>
      <c r="V1559">
        <v>9938992</v>
      </c>
      <c r="Y1559">
        <v>116272</v>
      </c>
      <c r="Z1559">
        <v>9467936</v>
      </c>
      <c r="AC1559">
        <v>543824</v>
      </c>
      <c r="AD1559">
        <v>4807680</v>
      </c>
      <c r="AG1559">
        <v>394128</v>
      </c>
      <c r="AH1559">
        <v>2756064</v>
      </c>
      <c r="AK1559" s="151">
        <v>298784</v>
      </c>
      <c r="AL1559" s="151">
        <v>2439120</v>
      </c>
      <c r="AM1559" s="151"/>
      <c r="AN1559" s="151"/>
      <c r="AO1559" s="212">
        <v>167344</v>
      </c>
      <c r="AP1559" s="212">
        <v>2014256</v>
      </c>
      <c r="AQ1559" s="212"/>
      <c r="AR1559" s="212"/>
      <c r="AS1559" s="227">
        <v>156960</v>
      </c>
      <c r="AT1559" s="227">
        <v>2030928</v>
      </c>
      <c r="AU1559" s="227"/>
      <c r="AV1559" s="227"/>
      <c r="AW1559" s="227">
        <v>121136</v>
      </c>
      <c r="AX1559" s="227">
        <v>1750304</v>
      </c>
      <c r="AY1559">
        <f>A1559+1999</f>
        <v>2020</v>
      </c>
      <c r="AZ1559" t="str">
        <f>VLOOKUP(B1559,$BF$2:$BJ$75,4)</f>
        <v>Pine Units</v>
      </c>
      <c r="BA1559" t="str">
        <f>VLOOKUP(B1559,$BF$2:$BK$75,2)</f>
        <v>Boundary</v>
      </c>
      <c r="BB1559" t="str">
        <f>VLOOKUP(B1559,$BF$2:$BK$75,3)</f>
        <v>Boundary TSA</v>
      </c>
      <c r="BC1559">
        <f>IF(B1559&lt;40,B1559,IF(VLOOKUP(B1559,$BF$2:$BO$75,10,FALSE)="I",40,41))</f>
        <v>4</v>
      </c>
    </row>
    <row r="1560" spans="1:55" ht="15" x14ac:dyDescent="0.25">
      <c r="A1560">
        <v>21</v>
      </c>
      <c r="B1560">
        <v>5</v>
      </c>
      <c r="E1560">
        <v>170832</v>
      </c>
      <c r="F1560">
        <v>11417904</v>
      </c>
      <c r="I1560">
        <v>9904</v>
      </c>
      <c r="J1560">
        <v>11079792</v>
      </c>
      <c r="M1560">
        <v>26896</v>
      </c>
      <c r="N1560">
        <v>10857232</v>
      </c>
      <c r="Q1560">
        <v>42320</v>
      </c>
      <c r="R1560">
        <v>10573104</v>
      </c>
      <c r="U1560">
        <v>44320</v>
      </c>
      <c r="V1560">
        <v>10030640</v>
      </c>
      <c r="Y1560">
        <v>33888</v>
      </c>
      <c r="Z1560">
        <v>9605968</v>
      </c>
      <c r="AC1560">
        <v>58176</v>
      </c>
      <c r="AD1560">
        <v>8904416</v>
      </c>
      <c r="AG1560">
        <v>60112</v>
      </c>
      <c r="AH1560">
        <v>8313632</v>
      </c>
      <c r="AK1560" s="151">
        <v>78848</v>
      </c>
      <c r="AL1560" s="151">
        <v>7466496</v>
      </c>
      <c r="AM1560" s="151"/>
      <c r="AN1560" s="151"/>
      <c r="AO1560" s="212">
        <v>119168</v>
      </c>
      <c r="AP1560" s="212">
        <v>6162288</v>
      </c>
      <c r="AQ1560" s="212"/>
      <c r="AR1560" s="212"/>
      <c r="AS1560" s="227">
        <v>55760</v>
      </c>
      <c r="AT1560" s="227">
        <v>5212784</v>
      </c>
      <c r="AU1560" s="227"/>
      <c r="AV1560" s="227"/>
      <c r="AW1560" s="227">
        <v>48176</v>
      </c>
      <c r="AX1560" s="227">
        <v>5192160</v>
      </c>
      <c r="AY1560">
        <f>A1560+1999</f>
        <v>2020</v>
      </c>
      <c r="AZ1560" t="str">
        <f>VLOOKUP(B1560,$BF$2:$BJ$75,4)</f>
        <v>Pine Units</v>
      </c>
      <c r="BA1560" t="str">
        <f>VLOOKUP(B1560,$BF$2:$BK$75,2)</f>
        <v>Bulkley</v>
      </c>
      <c r="BB1560" t="str">
        <f>VLOOKUP(B1560,$BF$2:$BK$75,3)</f>
        <v>Bulkley TSA</v>
      </c>
      <c r="BC1560">
        <f>IF(B1560&lt;40,B1560,IF(VLOOKUP(B1560,$BF$2:$BO$75,10,FALSE)="I",40,41))</f>
        <v>5</v>
      </c>
    </row>
    <row r="1561" spans="1:55" ht="15" x14ac:dyDescent="0.25">
      <c r="A1561">
        <v>21</v>
      </c>
      <c r="B1561">
        <v>6</v>
      </c>
      <c r="E1561">
        <v>34560</v>
      </c>
      <c r="F1561">
        <v>900832</v>
      </c>
      <c r="I1561">
        <v>0</v>
      </c>
      <c r="J1561">
        <v>352</v>
      </c>
      <c r="M1561">
        <v>0</v>
      </c>
      <c r="N1561">
        <v>352</v>
      </c>
      <c r="Q1561">
        <v>0</v>
      </c>
      <c r="R1561">
        <v>352</v>
      </c>
      <c r="U1561">
        <v>0</v>
      </c>
      <c r="V1561">
        <v>352</v>
      </c>
      <c r="Y1561">
        <v>272</v>
      </c>
      <c r="Z1561">
        <v>18288</v>
      </c>
      <c r="AC1561">
        <v>33280</v>
      </c>
      <c r="AD1561">
        <v>250416</v>
      </c>
      <c r="AG1561">
        <v>175888</v>
      </c>
      <c r="AH1561">
        <v>648000</v>
      </c>
      <c r="AK1561" s="151">
        <v>1121136</v>
      </c>
      <c r="AL1561" s="151">
        <v>4526208</v>
      </c>
      <c r="AM1561" s="151"/>
      <c r="AN1561" s="151"/>
      <c r="AO1561" s="212">
        <v>1334320</v>
      </c>
      <c r="AP1561" s="212">
        <v>3335664</v>
      </c>
      <c r="AQ1561" s="212"/>
      <c r="AR1561" s="212"/>
      <c r="AS1561" s="227">
        <v>853424</v>
      </c>
      <c r="AT1561" s="227">
        <v>1374128</v>
      </c>
      <c r="AU1561" s="227"/>
      <c r="AV1561" s="227"/>
      <c r="AW1561" s="227">
        <v>426592</v>
      </c>
      <c r="AX1561" s="227">
        <v>585248</v>
      </c>
      <c r="AY1561">
        <f>A1561+1999</f>
        <v>2020</v>
      </c>
      <c r="AZ1561" t="str">
        <f>VLOOKUP(B1561,$BF$2:$BJ$75,4)</f>
        <v>Non-pine Units</v>
      </c>
      <c r="BA1561" t="str">
        <f>VLOOKUP(B1561,$BF$2:$BK$75,2)</f>
        <v>Cassiar</v>
      </c>
      <c r="BB1561" t="str">
        <f>VLOOKUP(B1561,$BF$2:$BK$75,3)</f>
        <v>Cassiar TSA</v>
      </c>
      <c r="BC1561">
        <f>IF(B1561&lt;40,B1561,IF(VLOOKUP(B1561,$BF$2:$BO$75,10,FALSE)="I",40,41))</f>
        <v>6</v>
      </c>
    </row>
    <row r="1562" spans="1:55" ht="15" x14ac:dyDescent="0.25">
      <c r="A1562">
        <v>21</v>
      </c>
      <c r="B1562">
        <v>7</v>
      </c>
      <c r="E1562">
        <v>23920</v>
      </c>
      <c r="F1562">
        <v>464672</v>
      </c>
      <c r="I1562">
        <v>8528</v>
      </c>
      <c r="J1562">
        <v>478448</v>
      </c>
      <c r="M1562">
        <v>21456</v>
      </c>
      <c r="N1562">
        <v>459360</v>
      </c>
      <c r="Q1562">
        <v>23008</v>
      </c>
      <c r="R1562">
        <v>381456</v>
      </c>
      <c r="U1562">
        <v>25904</v>
      </c>
      <c r="V1562">
        <v>393984</v>
      </c>
      <c r="Y1562">
        <v>22304</v>
      </c>
      <c r="Z1562">
        <v>391504</v>
      </c>
      <c r="AC1562">
        <v>39856</v>
      </c>
      <c r="AD1562">
        <v>194176</v>
      </c>
      <c r="AG1562">
        <v>30656</v>
      </c>
      <c r="AH1562">
        <v>164368</v>
      </c>
      <c r="AK1562" s="151">
        <v>12304</v>
      </c>
      <c r="AL1562" s="151">
        <v>46640</v>
      </c>
      <c r="AM1562" s="151"/>
      <c r="AN1562" s="151"/>
      <c r="AO1562" s="212">
        <v>8160</v>
      </c>
      <c r="AP1562" s="212">
        <v>31440</v>
      </c>
      <c r="AQ1562" s="212"/>
      <c r="AR1562" s="212"/>
      <c r="AS1562" s="227">
        <v>2896</v>
      </c>
      <c r="AT1562" s="227">
        <v>8544</v>
      </c>
      <c r="AU1562" s="227"/>
      <c r="AV1562" s="227"/>
      <c r="AW1562" s="227">
        <v>32</v>
      </c>
      <c r="AX1562" s="227">
        <v>6208</v>
      </c>
      <c r="AY1562">
        <f>A1562+1999</f>
        <v>2020</v>
      </c>
      <c r="AZ1562" t="str">
        <f>VLOOKUP(B1562,$BF$2:$BJ$75,4)</f>
        <v>Non-pine Units</v>
      </c>
      <c r="BA1562" t="str">
        <f>VLOOKUP(B1562,$BF$2:$BK$75,2)</f>
        <v>Cranberry</v>
      </c>
      <c r="BB1562" t="str">
        <f>VLOOKUP(B1562,$BF$2:$BK$75,3)</f>
        <v>Cranberry TSA</v>
      </c>
      <c r="BC1562">
        <f>IF(B1562&lt;40,B1562,IF(VLOOKUP(B1562,$BF$2:$BO$75,10,FALSE)="I",40,41))</f>
        <v>7</v>
      </c>
    </row>
    <row r="1563" spans="1:55" ht="15" x14ac:dyDescent="0.25">
      <c r="A1563">
        <v>21</v>
      </c>
      <c r="B1563">
        <v>8</v>
      </c>
      <c r="E1563">
        <v>401040</v>
      </c>
      <c r="F1563">
        <v>25791104</v>
      </c>
      <c r="I1563">
        <v>69728</v>
      </c>
      <c r="J1563">
        <v>23369280</v>
      </c>
      <c r="M1563">
        <v>104336</v>
      </c>
      <c r="N1563">
        <v>22270128</v>
      </c>
      <c r="Q1563">
        <v>174736</v>
      </c>
      <c r="R1563">
        <v>21122352</v>
      </c>
      <c r="U1563">
        <v>343616</v>
      </c>
      <c r="V1563">
        <v>19348400</v>
      </c>
      <c r="Y1563">
        <v>365840</v>
      </c>
      <c r="Z1563">
        <v>16993328</v>
      </c>
      <c r="AC1563">
        <v>809792</v>
      </c>
      <c r="AD1563">
        <v>9846240</v>
      </c>
      <c r="AG1563">
        <v>451040</v>
      </c>
      <c r="AH1563">
        <v>6425712</v>
      </c>
      <c r="AK1563" s="151">
        <v>270160</v>
      </c>
      <c r="AL1563" s="151">
        <v>4852016</v>
      </c>
      <c r="AM1563" s="151"/>
      <c r="AN1563" s="151"/>
      <c r="AO1563" s="212">
        <v>138480</v>
      </c>
      <c r="AP1563" s="212">
        <v>4251120</v>
      </c>
      <c r="AQ1563" s="212"/>
      <c r="AR1563" s="212"/>
      <c r="AS1563" s="227">
        <v>70864</v>
      </c>
      <c r="AT1563" s="227">
        <v>3992608</v>
      </c>
      <c r="AU1563" s="227"/>
      <c r="AV1563" s="227"/>
      <c r="AW1563" s="227">
        <v>58272</v>
      </c>
      <c r="AX1563" s="227">
        <v>3977120</v>
      </c>
      <c r="AY1563">
        <f>A1563+1999</f>
        <v>2020</v>
      </c>
      <c r="AZ1563" t="str">
        <f>VLOOKUP(B1563,$BF$2:$BJ$75,4)</f>
        <v>Pine Units</v>
      </c>
      <c r="BA1563" t="str">
        <f>VLOOKUP(B1563,$BF$2:$BK$75,2)</f>
        <v>Cranbrook</v>
      </c>
      <c r="BB1563" t="str">
        <f>VLOOKUP(B1563,$BF$2:$BK$75,3)</f>
        <v>Cranbrook TSA</v>
      </c>
      <c r="BC1563">
        <f>IF(B1563&lt;40,B1563,IF(VLOOKUP(B1563,$BF$2:$BO$75,10,FALSE)="I",40,41))</f>
        <v>8</v>
      </c>
    </row>
    <row r="1564" spans="1:55" ht="15" x14ac:dyDescent="0.25">
      <c r="A1564">
        <v>21</v>
      </c>
      <c r="B1564">
        <v>9</v>
      </c>
      <c r="E1564">
        <v>209056</v>
      </c>
      <c r="F1564">
        <v>9550480</v>
      </c>
      <c r="I1564">
        <v>45056</v>
      </c>
      <c r="J1564">
        <v>25780064</v>
      </c>
      <c r="M1564">
        <v>96800</v>
      </c>
      <c r="N1564">
        <v>24949600</v>
      </c>
      <c r="Q1564">
        <v>73152</v>
      </c>
      <c r="R1564">
        <v>24328416</v>
      </c>
      <c r="U1564">
        <v>110608</v>
      </c>
      <c r="V1564">
        <v>22814464</v>
      </c>
      <c r="Y1564">
        <v>78512</v>
      </c>
      <c r="Z1564">
        <v>22170688</v>
      </c>
      <c r="AC1564">
        <v>46528</v>
      </c>
      <c r="AD1564">
        <v>20831088</v>
      </c>
      <c r="AG1564">
        <v>180688</v>
      </c>
      <c r="AH1564">
        <v>17488736</v>
      </c>
      <c r="AK1564" s="151">
        <v>140944</v>
      </c>
      <c r="AL1564" s="151">
        <v>14719168</v>
      </c>
      <c r="AM1564" s="151"/>
      <c r="AN1564" s="151"/>
      <c r="AO1564" s="212">
        <v>150016</v>
      </c>
      <c r="AP1564" s="212">
        <v>14089520</v>
      </c>
      <c r="AQ1564" s="212"/>
      <c r="AR1564" s="212"/>
      <c r="AS1564" s="227">
        <v>91216</v>
      </c>
      <c r="AT1564" s="227">
        <v>13491856</v>
      </c>
      <c r="AU1564" s="227"/>
      <c r="AV1564" s="227"/>
      <c r="AW1564" s="227">
        <v>95808</v>
      </c>
      <c r="AX1564" s="227">
        <v>13560768</v>
      </c>
      <c r="AY1564">
        <f>A1564+1999</f>
        <v>2020</v>
      </c>
      <c r="AZ1564" t="str">
        <f>VLOOKUP(B1564,$BF$2:$BJ$75,4)</f>
        <v>Pine Units</v>
      </c>
      <c r="BA1564" t="str">
        <f>VLOOKUP(B1564,$BF$2:$BK$75,2)</f>
        <v>DawsonCreek</v>
      </c>
      <c r="BB1564" t="str">
        <f>VLOOKUP(B1564,$BF$2:$BK$75,3)</f>
        <v>Dawson Creek TSA</v>
      </c>
      <c r="BC1564">
        <f>IF(B1564&lt;40,B1564,IF(VLOOKUP(B1564,$BF$2:$BO$75,10,FALSE)="I",40,41))</f>
        <v>9</v>
      </c>
    </row>
    <row r="1565" spans="1:55" ht="15" x14ac:dyDescent="0.25">
      <c r="A1565">
        <v>21</v>
      </c>
      <c r="B1565">
        <v>10</v>
      </c>
      <c r="E1565">
        <v>0</v>
      </c>
      <c r="F1565">
        <v>0</v>
      </c>
      <c r="I1565">
        <v>0</v>
      </c>
      <c r="J1565">
        <v>0</v>
      </c>
      <c r="M1565">
        <v>0</v>
      </c>
      <c r="N1565">
        <v>0</v>
      </c>
      <c r="Q1565">
        <v>0</v>
      </c>
      <c r="R1565">
        <v>0</v>
      </c>
      <c r="U1565">
        <v>0</v>
      </c>
      <c r="V1565">
        <v>0</v>
      </c>
      <c r="Y1565">
        <v>80</v>
      </c>
      <c r="Z1565">
        <v>9728</v>
      </c>
      <c r="AC1565">
        <v>5440</v>
      </c>
      <c r="AD1565">
        <v>82960</v>
      </c>
      <c r="AG1565">
        <v>74736</v>
      </c>
      <c r="AH1565">
        <v>1103168</v>
      </c>
      <c r="AK1565" s="151">
        <v>590752</v>
      </c>
      <c r="AL1565" s="151">
        <v>4581264</v>
      </c>
      <c r="AM1565" s="151"/>
      <c r="AN1565" s="151"/>
      <c r="AO1565" s="212">
        <v>712672</v>
      </c>
      <c r="AP1565" s="212">
        <v>4254496</v>
      </c>
      <c r="AQ1565" s="212"/>
      <c r="AR1565" s="212"/>
      <c r="AS1565" s="227">
        <v>766784</v>
      </c>
      <c r="AT1565" s="227">
        <v>3166416</v>
      </c>
      <c r="AU1565" s="227"/>
      <c r="AV1565" s="227"/>
      <c r="AW1565" s="227">
        <v>354192</v>
      </c>
      <c r="AX1565" s="227">
        <v>1173568</v>
      </c>
      <c r="AY1565">
        <f>A1565+1999</f>
        <v>2020</v>
      </c>
      <c r="AZ1565" t="str">
        <f>VLOOKUP(B1565,$BF$2:$BJ$75,4)</f>
        <v>Non-pine Units</v>
      </c>
      <c r="BA1565" t="str">
        <f>VLOOKUP(B1565,$BF$2:$BK$75,2)</f>
        <v>FortNelson</v>
      </c>
      <c r="BB1565" t="str">
        <f>VLOOKUP(B1565,$BF$2:$BK$75,3)</f>
        <v>Fort Nelson TSA</v>
      </c>
      <c r="BC1565">
        <f>IF(B1565&lt;40,B1565,IF(VLOOKUP(B1565,$BF$2:$BO$75,10,FALSE)="I",40,41))</f>
        <v>10</v>
      </c>
    </row>
    <row r="1566" spans="1:55" ht="15" x14ac:dyDescent="0.25">
      <c r="A1566">
        <v>21</v>
      </c>
      <c r="B1566">
        <v>11</v>
      </c>
      <c r="E1566">
        <v>8912</v>
      </c>
      <c r="F1566">
        <v>220768</v>
      </c>
      <c r="I1566">
        <v>2512</v>
      </c>
      <c r="J1566">
        <v>496368</v>
      </c>
      <c r="M1566">
        <v>5008</v>
      </c>
      <c r="N1566">
        <v>476416</v>
      </c>
      <c r="Q1566">
        <v>3600</v>
      </c>
      <c r="R1566">
        <v>478352</v>
      </c>
      <c r="U1566">
        <v>5616</v>
      </c>
      <c r="V1566">
        <v>457584</v>
      </c>
      <c r="Y1566">
        <v>5264</v>
      </c>
      <c r="Z1566">
        <v>443056</v>
      </c>
      <c r="AC1566">
        <v>10960</v>
      </c>
      <c r="AD1566">
        <v>342992</v>
      </c>
      <c r="AG1566">
        <v>2896</v>
      </c>
      <c r="AH1566">
        <v>260688</v>
      </c>
      <c r="AK1566" s="151">
        <v>352</v>
      </c>
      <c r="AL1566" s="151">
        <v>224624</v>
      </c>
      <c r="AM1566" s="151"/>
      <c r="AN1566" s="151"/>
      <c r="AO1566" s="212">
        <v>272</v>
      </c>
      <c r="AP1566" s="212">
        <v>219360</v>
      </c>
      <c r="AQ1566" s="212"/>
      <c r="AR1566" s="212"/>
      <c r="AS1566" s="227">
        <v>208</v>
      </c>
      <c r="AT1566" s="227">
        <v>215184</v>
      </c>
      <c r="AU1566" s="227"/>
      <c r="AV1566" s="227"/>
      <c r="AW1566" s="227">
        <v>48</v>
      </c>
      <c r="AX1566" s="227">
        <v>217680</v>
      </c>
      <c r="AY1566">
        <f>A1566+1999</f>
        <v>2020</v>
      </c>
      <c r="AZ1566" t="str">
        <f>VLOOKUP(B1566,$BF$2:$BJ$75,4)</f>
        <v>Non-pine Units</v>
      </c>
      <c r="BA1566" t="str">
        <f>VLOOKUP(B1566,$BF$2:$BK$75,2)</f>
        <v>Fraser</v>
      </c>
      <c r="BB1566" t="str">
        <f>VLOOKUP(B1566,$BF$2:$BK$75,3)</f>
        <v>Fraser TSA</v>
      </c>
      <c r="BC1566">
        <f>IF(B1566&lt;40,B1566,IF(VLOOKUP(B1566,$BF$2:$BO$75,10,FALSE)="I",40,41))</f>
        <v>11</v>
      </c>
    </row>
    <row r="1567" spans="1:55" ht="15" x14ac:dyDescent="0.25">
      <c r="A1567">
        <v>21</v>
      </c>
      <c r="B1567">
        <v>12</v>
      </c>
      <c r="E1567">
        <v>1071984</v>
      </c>
      <c r="F1567">
        <v>100934208</v>
      </c>
      <c r="I1567">
        <v>50640</v>
      </c>
      <c r="J1567">
        <v>97910816</v>
      </c>
      <c r="M1567">
        <v>122432</v>
      </c>
      <c r="N1567">
        <v>91637040</v>
      </c>
      <c r="Q1567">
        <v>129088</v>
      </c>
      <c r="R1567">
        <v>90688592</v>
      </c>
      <c r="U1567">
        <v>276720</v>
      </c>
      <c r="V1567">
        <v>81926736</v>
      </c>
      <c r="Y1567">
        <v>171936</v>
      </c>
      <c r="Z1567">
        <v>81437312</v>
      </c>
      <c r="AC1567">
        <v>71824</v>
      </c>
      <c r="AD1567">
        <v>80081120</v>
      </c>
      <c r="AG1567">
        <v>53696</v>
      </c>
      <c r="AH1567">
        <v>78990784</v>
      </c>
      <c r="AK1567" s="151">
        <v>71024</v>
      </c>
      <c r="AL1567" s="151">
        <v>76304672</v>
      </c>
      <c r="AM1567" s="151"/>
      <c r="AN1567" s="151"/>
      <c r="AO1567" s="212">
        <v>78032</v>
      </c>
      <c r="AP1567" s="212">
        <v>74122080</v>
      </c>
      <c r="AQ1567" s="212"/>
      <c r="AR1567" s="212"/>
      <c r="AS1567" s="227">
        <v>185296</v>
      </c>
      <c r="AT1567" s="227">
        <v>74933456</v>
      </c>
      <c r="AU1567" s="227"/>
      <c r="AV1567" s="227"/>
      <c r="AW1567" s="227">
        <v>100240</v>
      </c>
      <c r="AX1567" s="227">
        <v>74033216</v>
      </c>
      <c r="AY1567">
        <f>A1567+1999</f>
        <v>2020</v>
      </c>
      <c r="AZ1567" t="str">
        <f>VLOOKUP(B1567,$BF$2:$BJ$75,4)</f>
        <v>Pine Units</v>
      </c>
      <c r="BA1567" t="str">
        <f>VLOOKUP(B1567,$BF$2:$BK$75,2)</f>
        <v>FtStJames</v>
      </c>
      <c r="BB1567" t="str">
        <f>VLOOKUP(B1567,$BF$2:$BK$75,3)</f>
        <v>Ft. St. James Forest District</v>
      </c>
      <c r="BC1567">
        <f>IF(B1567&lt;40,B1567,IF(VLOOKUP(B1567,$BF$2:$BO$75,10,FALSE)="I",40,41))</f>
        <v>12</v>
      </c>
    </row>
    <row r="1568" spans="1:55" ht="15" x14ac:dyDescent="0.25">
      <c r="A1568">
        <v>21</v>
      </c>
      <c r="B1568">
        <v>13</v>
      </c>
      <c r="E1568">
        <v>74144</v>
      </c>
      <c r="F1568">
        <v>2625920</v>
      </c>
      <c r="I1568">
        <v>89072</v>
      </c>
      <c r="J1568">
        <v>14583360</v>
      </c>
      <c r="M1568">
        <v>144800</v>
      </c>
      <c r="N1568">
        <v>14518896</v>
      </c>
      <c r="Q1568">
        <v>260800</v>
      </c>
      <c r="R1568">
        <v>20222336</v>
      </c>
      <c r="U1568">
        <v>474464</v>
      </c>
      <c r="V1568">
        <v>25065456</v>
      </c>
      <c r="Y1568">
        <v>334224</v>
      </c>
      <c r="Z1568">
        <v>27787104</v>
      </c>
      <c r="AC1568">
        <v>197248</v>
      </c>
      <c r="AD1568">
        <v>15853104</v>
      </c>
      <c r="AG1568">
        <v>298624</v>
      </c>
      <c r="AH1568">
        <v>18932096</v>
      </c>
      <c r="AK1568" s="151">
        <v>371520</v>
      </c>
      <c r="AL1568" s="151">
        <v>18561392</v>
      </c>
      <c r="AM1568" s="151"/>
      <c r="AN1568" s="151"/>
      <c r="AO1568" s="212">
        <v>420544</v>
      </c>
      <c r="AP1568" s="212">
        <v>20342176</v>
      </c>
      <c r="AQ1568" s="212"/>
      <c r="AR1568" s="212"/>
      <c r="AS1568" s="227">
        <v>483200</v>
      </c>
      <c r="AT1568" s="227">
        <v>18898304</v>
      </c>
      <c r="AU1568" s="227"/>
      <c r="AV1568" s="227"/>
      <c r="AW1568" s="227">
        <v>181936</v>
      </c>
      <c r="AX1568" s="227">
        <v>16311088</v>
      </c>
      <c r="AY1568">
        <f>A1568+1999</f>
        <v>2020</v>
      </c>
      <c r="AZ1568" t="str">
        <f>VLOOKUP(B1568,$BF$2:$BJ$75,4)</f>
        <v>Non-pine Units</v>
      </c>
      <c r="BA1568" t="str">
        <f>VLOOKUP(B1568,$BF$2:$BK$75,2)</f>
        <v>FtStJohn</v>
      </c>
      <c r="BB1568" t="str">
        <f>VLOOKUP(B1568,$BF$2:$BK$75,3)</f>
        <v>Ft. St. John TSA</v>
      </c>
      <c r="BC1568">
        <f>IF(B1568&lt;40,B1568,IF(VLOOKUP(B1568,$BF$2:$BO$75,10,FALSE)="I",40,41))</f>
        <v>13</v>
      </c>
    </row>
    <row r="1569" spans="1:55" ht="15" x14ac:dyDescent="0.25">
      <c r="A1569">
        <v>21</v>
      </c>
      <c r="B1569">
        <v>14</v>
      </c>
      <c r="E1569">
        <v>53264</v>
      </c>
      <c r="F1569">
        <v>4281744</v>
      </c>
      <c r="I1569">
        <v>9152</v>
      </c>
      <c r="J1569">
        <v>4123232</v>
      </c>
      <c r="M1569">
        <v>27232</v>
      </c>
      <c r="N1569">
        <v>3831392</v>
      </c>
      <c r="Q1569">
        <v>31664</v>
      </c>
      <c r="R1569">
        <v>3547392</v>
      </c>
      <c r="U1569">
        <v>37664</v>
      </c>
      <c r="V1569">
        <v>3294144</v>
      </c>
      <c r="Y1569">
        <v>52128</v>
      </c>
      <c r="Z1569">
        <v>3139376</v>
      </c>
      <c r="AC1569">
        <v>74016</v>
      </c>
      <c r="AD1569">
        <v>1879104</v>
      </c>
      <c r="AG1569">
        <v>60896</v>
      </c>
      <c r="AH1569">
        <v>1440576</v>
      </c>
      <c r="AK1569" s="151">
        <v>42144</v>
      </c>
      <c r="AL1569" s="151">
        <v>1277200</v>
      </c>
      <c r="AM1569" s="151"/>
      <c r="AN1569" s="151"/>
      <c r="AO1569" s="212">
        <v>22272</v>
      </c>
      <c r="AP1569" s="212">
        <v>1222592</v>
      </c>
      <c r="AQ1569" s="212"/>
      <c r="AR1569" s="212"/>
      <c r="AS1569" s="227">
        <v>24128</v>
      </c>
      <c r="AT1569" s="227">
        <v>1196640</v>
      </c>
      <c r="AU1569" s="227"/>
      <c r="AV1569" s="227"/>
      <c r="AW1569" s="227">
        <v>19904</v>
      </c>
      <c r="AX1569" s="227">
        <v>1204336</v>
      </c>
      <c r="AY1569">
        <f>A1569+1999</f>
        <v>2020</v>
      </c>
      <c r="AZ1569" t="str">
        <f>VLOOKUP(B1569,$BF$2:$BJ$75,4)</f>
        <v>Pine Units</v>
      </c>
      <c r="BA1569" t="str">
        <f>VLOOKUP(B1569,$BF$2:$BK$75,2)</f>
        <v>Golden</v>
      </c>
      <c r="BB1569" t="str">
        <f>VLOOKUP(B1569,$BF$2:$BK$75,3)</f>
        <v>Golden TSA</v>
      </c>
      <c r="BC1569">
        <f>IF(B1569&lt;40,B1569,IF(VLOOKUP(B1569,$BF$2:$BO$75,10,FALSE)="I",40,41))</f>
        <v>14</v>
      </c>
    </row>
    <row r="1570" spans="1:55" ht="15" x14ac:dyDescent="0.25">
      <c r="A1570">
        <v>21</v>
      </c>
      <c r="B1570">
        <v>15</v>
      </c>
      <c r="E1570">
        <v>140864</v>
      </c>
      <c r="F1570">
        <v>9576288</v>
      </c>
      <c r="I1570">
        <v>14912</v>
      </c>
      <c r="J1570">
        <v>8788032</v>
      </c>
      <c r="M1570">
        <v>36160</v>
      </c>
      <c r="N1570">
        <v>8112176</v>
      </c>
      <c r="Q1570">
        <v>47376</v>
      </c>
      <c r="R1570">
        <v>7570016</v>
      </c>
      <c r="U1570">
        <v>74448</v>
      </c>
      <c r="V1570">
        <v>7153024</v>
      </c>
      <c r="Y1570">
        <v>95648</v>
      </c>
      <c r="Z1570">
        <v>6396624</v>
      </c>
      <c r="AC1570">
        <v>224848</v>
      </c>
      <c r="AD1570">
        <v>4824160</v>
      </c>
      <c r="AG1570">
        <v>155056</v>
      </c>
      <c r="AH1570">
        <v>3266048</v>
      </c>
      <c r="AK1570" s="151">
        <v>141728</v>
      </c>
      <c r="AL1570" s="151">
        <v>2829664</v>
      </c>
      <c r="AM1570" s="151"/>
      <c r="AN1570" s="151"/>
      <c r="AO1570" s="212">
        <v>103856</v>
      </c>
      <c r="AP1570" s="212">
        <v>2387648</v>
      </c>
      <c r="AQ1570" s="212"/>
      <c r="AR1570" s="212"/>
      <c r="AS1570" s="227">
        <v>56016</v>
      </c>
      <c r="AT1570" s="227">
        <v>2234624</v>
      </c>
      <c r="AU1570" s="227"/>
      <c r="AV1570" s="227"/>
      <c r="AW1570" s="227">
        <v>31776</v>
      </c>
      <c r="AX1570" s="227">
        <v>2159376</v>
      </c>
      <c r="AY1570">
        <f>A1570+1999</f>
        <v>2020</v>
      </c>
      <c r="AZ1570" t="str">
        <f>VLOOKUP(B1570,$BF$2:$BJ$75,4)</f>
        <v>Pine Units</v>
      </c>
      <c r="BA1570" t="str">
        <f>VLOOKUP(B1570,$BF$2:$BK$75,2)</f>
        <v>Invermere</v>
      </c>
      <c r="BB1570" t="str">
        <f>VLOOKUP(B1570,$BF$2:$BK$75,3)</f>
        <v>Invermere TSA</v>
      </c>
      <c r="BC1570">
        <f>IF(B1570&lt;40,B1570,IF(VLOOKUP(B1570,$BF$2:$BO$75,10,FALSE)="I",40,41))</f>
        <v>15</v>
      </c>
    </row>
    <row r="1571" spans="1:55" ht="15" x14ac:dyDescent="0.25">
      <c r="A1571">
        <v>21</v>
      </c>
      <c r="B1571">
        <v>16</v>
      </c>
      <c r="E1571">
        <v>1024</v>
      </c>
      <c r="F1571">
        <v>23968</v>
      </c>
      <c r="I1571">
        <v>25200</v>
      </c>
      <c r="J1571">
        <v>212528</v>
      </c>
      <c r="M1571">
        <v>20128</v>
      </c>
      <c r="N1571">
        <v>250048</v>
      </c>
      <c r="Q1571">
        <v>24112</v>
      </c>
      <c r="R1571">
        <v>181824</v>
      </c>
      <c r="U1571">
        <v>10816</v>
      </c>
      <c r="V1571">
        <v>269040</v>
      </c>
      <c r="Y1571">
        <v>17664</v>
      </c>
      <c r="Z1571">
        <v>256192</v>
      </c>
      <c r="AC1571">
        <v>10624</v>
      </c>
      <c r="AD1571">
        <v>160896</v>
      </c>
      <c r="AG1571">
        <v>9680</v>
      </c>
      <c r="AH1571">
        <v>167952</v>
      </c>
      <c r="AK1571" s="151">
        <v>4512</v>
      </c>
      <c r="AL1571" s="151">
        <v>97552</v>
      </c>
      <c r="AM1571" s="151"/>
      <c r="AN1571" s="151"/>
      <c r="AO1571" s="212">
        <v>5360</v>
      </c>
      <c r="AP1571" s="212">
        <v>81264</v>
      </c>
      <c r="AQ1571" s="212"/>
      <c r="AR1571" s="212"/>
      <c r="AS1571" s="227">
        <v>1504</v>
      </c>
      <c r="AT1571" s="227">
        <v>64144</v>
      </c>
      <c r="AU1571" s="227"/>
      <c r="AV1571" s="227"/>
      <c r="AW1571" s="227">
        <v>64</v>
      </c>
      <c r="AX1571" s="227">
        <v>56416</v>
      </c>
      <c r="AY1571">
        <f>A1571+1999</f>
        <v>2020</v>
      </c>
      <c r="AZ1571" t="str">
        <f>VLOOKUP(B1571,$BF$2:$BJ$75,4)</f>
        <v>Non-pine Units</v>
      </c>
      <c r="BA1571" t="str">
        <f>VLOOKUP(B1571,$BF$2:$BK$75,2)</f>
        <v>Kalum</v>
      </c>
      <c r="BB1571" t="str">
        <f>VLOOKUP(B1571,$BF$2:$BK$75,3)</f>
        <v>Kalum TSA</v>
      </c>
      <c r="BC1571">
        <f>IF(B1571&lt;40,B1571,IF(VLOOKUP(B1571,$BF$2:$BO$75,10,FALSE)="I",40,41))</f>
        <v>16</v>
      </c>
    </row>
    <row r="1572" spans="1:55" ht="15" x14ac:dyDescent="0.25">
      <c r="A1572">
        <v>21</v>
      </c>
      <c r="B1572">
        <v>17</v>
      </c>
      <c r="E1572">
        <v>595120</v>
      </c>
      <c r="F1572">
        <v>52144480</v>
      </c>
      <c r="I1572">
        <v>48736</v>
      </c>
      <c r="J1572">
        <v>46736368</v>
      </c>
      <c r="M1572">
        <v>71664</v>
      </c>
      <c r="N1572">
        <v>45540864</v>
      </c>
      <c r="Q1572">
        <v>124208</v>
      </c>
      <c r="R1572">
        <v>43664048</v>
      </c>
      <c r="U1572">
        <v>187872</v>
      </c>
      <c r="V1572">
        <v>40519808</v>
      </c>
      <c r="Y1572">
        <v>318224</v>
      </c>
      <c r="Z1572">
        <v>37645984</v>
      </c>
      <c r="AC1572">
        <v>315184</v>
      </c>
      <c r="AD1572">
        <v>31158256</v>
      </c>
      <c r="AG1572">
        <v>130592</v>
      </c>
      <c r="AH1572">
        <v>29457664</v>
      </c>
      <c r="AK1572" s="151">
        <v>39296</v>
      </c>
      <c r="AL1572" s="151">
        <v>29095056</v>
      </c>
      <c r="AM1572" s="151"/>
      <c r="AN1572" s="151"/>
      <c r="AO1572" s="212">
        <v>10864</v>
      </c>
      <c r="AP1572" s="212">
        <v>28911792</v>
      </c>
      <c r="AQ1572" s="212"/>
      <c r="AR1572" s="212"/>
      <c r="AS1572" s="227">
        <v>13904</v>
      </c>
      <c r="AT1572" s="227">
        <v>28947440</v>
      </c>
      <c r="AU1572" s="227"/>
      <c r="AV1572" s="227"/>
      <c r="AW1572" s="227">
        <v>16320</v>
      </c>
      <c r="AX1572" s="227">
        <v>28973792</v>
      </c>
      <c r="AY1572">
        <f>A1572+1999</f>
        <v>2020</v>
      </c>
      <c r="AZ1572" t="str">
        <f>VLOOKUP(B1572,$BF$2:$BJ$75,4)</f>
        <v>Pine Units</v>
      </c>
      <c r="BA1572" t="str">
        <f>VLOOKUP(B1572,$BF$2:$BK$75,2)</f>
        <v>Kamloops</v>
      </c>
      <c r="BB1572" t="str">
        <f>VLOOKUP(B1572,$BF$2:$BK$75,3)</f>
        <v>Kamloops TSA</v>
      </c>
      <c r="BC1572">
        <f>IF(B1572&lt;40,B1572,IF(VLOOKUP(B1572,$BF$2:$BO$75,10,FALSE)="I",40,41))</f>
        <v>17</v>
      </c>
    </row>
    <row r="1573" spans="1:55" ht="15" x14ac:dyDescent="0.25">
      <c r="A1573">
        <v>21</v>
      </c>
      <c r="B1573">
        <v>18</v>
      </c>
      <c r="E1573">
        <v>0</v>
      </c>
      <c r="F1573">
        <v>0</v>
      </c>
      <c r="I1573">
        <v>0</v>
      </c>
      <c r="J1573">
        <v>0</v>
      </c>
      <c r="M1573">
        <v>0</v>
      </c>
      <c r="N1573">
        <v>0</v>
      </c>
      <c r="Q1573">
        <v>0</v>
      </c>
      <c r="R1573">
        <v>16</v>
      </c>
      <c r="U1573">
        <v>0</v>
      </c>
      <c r="V1573">
        <v>32</v>
      </c>
      <c r="Y1573">
        <v>0</v>
      </c>
      <c r="Z1573">
        <v>0</v>
      </c>
      <c r="AC1573">
        <v>0</v>
      </c>
      <c r="AD1573">
        <v>0</v>
      </c>
      <c r="AG1573">
        <v>0</v>
      </c>
      <c r="AH1573">
        <v>16</v>
      </c>
      <c r="AK1573" s="151">
        <v>0</v>
      </c>
      <c r="AL1573" s="151">
        <v>128</v>
      </c>
      <c r="AM1573" s="151"/>
      <c r="AN1573" s="151"/>
      <c r="AO1573" s="212">
        <v>0</v>
      </c>
      <c r="AP1573" s="212">
        <v>0</v>
      </c>
      <c r="AQ1573" s="212"/>
      <c r="AR1573" s="212"/>
      <c r="AS1573" s="227">
        <v>0</v>
      </c>
      <c r="AT1573" s="227">
        <v>0</v>
      </c>
      <c r="AU1573" s="227"/>
      <c r="AV1573" s="227"/>
      <c r="AW1573" s="227">
        <v>0</v>
      </c>
      <c r="AX1573" s="227">
        <v>0</v>
      </c>
      <c r="AY1573">
        <f>A1573+1999</f>
        <v>2020</v>
      </c>
      <c r="AZ1573" t="str">
        <f>VLOOKUP(B1573,$BF$2:$BJ$75,4)</f>
        <v>Non-pine Units</v>
      </c>
      <c r="BA1573" t="str">
        <f>VLOOKUP(B1573,$BF$2:$BK$75,2)</f>
        <v>Kingcome</v>
      </c>
      <c r="BB1573" t="str">
        <f>VLOOKUP(B1573,$BF$2:$BK$75,3)</f>
        <v>Kingcome TSA</v>
      </c>
      <c r="BC1573">
        <f>IF(B1573&lt;40,B1573,IF(VLOOKUP(B1573,$BF$2:$BO$75,10,FALSE)="I",40,41))</f>
        <v>18</v>
      </c>
    </row>
    <row r="1574" spans="1:55" ht="15" x14ac:dyDescent="0.25">
      <c r="A1574">
        <v>21</v>
      </c>
      <c r="B1574">
        <v>19</v>
      </c>
      <c r="E1574">
        <v>118064</v>
      </c>
      <c r="F1574">
        <v>2068960</v>
      </c>
      <c r="I1574">
        <v>20720</v>
      </c>
      <c r="J1574">
        <v>2414448</v>
      </c>
      <c r="M1574">
        <v>37392</v>
      </c>
      <c r="N1574">
        <v>2320064</v>
      </c>
      <c r="Q1574">
        <v>38656</v>
      </c>
      <c r="R1574">
        <v>2230848</v>
      </c>
      <c r="U1574">
        <v>51040</v>
      </c>
      <c r="V1574">
        <v>2113520</v>
      </c>
      <c r="Y1574">
        <v>57760</v>
      </c>
      <c r="Z1574">
        <v>2069600</v>
      </c>
      <c r="AC1574">
        <v>83568</v>
      </c>
      <c r="AD1574">
        <v>1545808</v>
      </c>
      <c r="AG1574">
        <v>75136</v>
      </c>
      <c r="AH1574">
        <v>1502256</v>
      </c>
      <c r="AK1574" s="151">
        <v>97424</v>
      </c>
      <c r="AL1574" s="151">
        <v>1177216</v>
      </c>
      <c r="AM1574" s="151"/>
      <c r="AN1574" s="151"/>
      <c r="AO1574" s="212">
        <v>77968</v>
      </c>
      <c r="AP1574" s="212">
        <v>767568</v>
      </c>
      <c r="AQ1574" s="212"/>
      <c r="AR1574" s="212"/>
      <c r="AS1574" s="227">
        <v>57072</v>
      </c>
      <c r="AT1574" s="227">
        <v>547216</v>
      </c>
      <c r="AU1574" s="227"/>
      <c r="AV1574" s="227"/>
      <c r="AW1574" s="227">
        <v>29648</v>
      </c>
      <c r="AX1574" s="227">
        <v>429984</v>
      </c>
      <c r="AY1574">
        <f>A1574+1999</f>
        <v>2020</v>
      </c>
      <c r="AZ1574" t="str">
        <f>VLOOKUP(B1574,$BF$2:$BJ$75,4)</f>
        <v>Non-pine Units</v>
      </c>
      <c r="BA1574" t="str">
        <f>VLOOKUP(B1574,$BF$2:$BK$75,2)</f>
        <v>Kispiox</v>
      </c>
      <c r="BB1574" t="str">
        <f>VLOOKUP(B1574,$BF$2:$BK$75,3)</f>
        <v>Kispiox TSA</v>
      </c>
      <c r="BC1574">
        <f>IF(B1574&lt;40,B1574,IF(VLOOKUP(B1574,$BF$2:$BO$75,10,FALSE)="I",40,41))</f>
        <v>19</v>
      </c>
    </row>
    <row r="1575" spans="1:55" ht="15" x14ac:dyDescent="0.25">
      <c r="A1575">
        <v>21</v>
      </c>
      <c r="B1575">
        <v>20</v>
      </c>
      <c r="E1575">
        <v>168880</v>
      </c>
      <c r="F1575">
        <v>10981248</v>
      </c>
      <c r="I1575">
        <v>23312</v>
      </c>
      <c r="J1575">
        <v>10661776</v>
      </c>
      <c r="M1575">
        <v>31952</v>
      </c>
      <c r="N1575">
        <v>10034048</v>
      </c>
      <c r="Q1575">
        <v>55712</v>
      </c>
      <c r="R1575">
        <v>9396864</v>
      </c>
      <c r="U1575">
        <v>87200</v>
      </c>
      <c r="V1575">
        <v>8807760</v>
      </c>
      <c r="Y1575">
        <v>119728</v>
      </c>
      <c r="Z1575">
        <v>8003600</v>
      </c>
      <c r="AC1575">
        <v>216336</v>
      </c>
      <c r="AD1575">
        <v>4201312</v>
      </c>
      <c r="AG1575">
        <v>164688</v>
      </c>
      <c r="AH1575">
        <v>3318272</v>
      </c>
      <c r="AK1575" s="151">
        <v>90576</v>
      </c>
      <c r="AL1575" s="151">
        <v>2837888</v>
      </c>
      <c r="AM1575" s="151"/>
      <c r="AN1575" s="151"/>
      <c r="AO1575" s="212">
        <v>52240</v>
      </c>
      <c r="AP1575" s="212">
        <v>2661872</v>
      </c>
      <c r="AQ1575" s="212"/>
      <c r="AR1575" s="212"/>
      <c r="AS1575" s="227">
        <v>36016</v>
      </c>
      <c r="AT1575" s="227">
        <v>2548240</v>
      </c>
      <c r="AU1575" s="227"/>
      <c r="AV1575" s="227"/>
      <c r="AW1575" s="227">
        <v>21472</v>
      </c>
      <c r="AX1575" s="227">
        <v>2487440</v>
      </c>
      <c r="AY1575">
        <f>A1575+1999</f>
        <v>2020</v>
      </c>
      <c r="AZ1575" t="str">
        <f>VLOOKUP(B1575,$BF$2:$BJ$75,4)</f>
        <v>Pine Units</v>
      </c>
      <c r="BA1575" t="str">
        <f>VLOOKUP(B1575,$BF$2:$BK$75,2)</f>
        <v>KootenayLake</v>
      </c>
      <c r="BB1575" t="str">
        <f>VLOOKUP(B1575,$BF$2:$BK$75,3)</f>
        <v>Kootenay Lake TSA</v>
      </c>
      <c r="BC1575">
        <f>IF(B1575&lt;40,B1575,IF(VLOOKUP(B1575,$BF$2:$BO$75,10,FALSE)="I",40,41))</f>
        <v>20</v>
      </c>
    </row>
    <row r="1576" spans="1:55" ht="15" x14ac:dyDescent="0.25">
      <c r="A1576">
        <v>21</v>
      </c>
      <c r="B1576">
        <v>21</v>
      </c>
      <c r="E1576">
        <v>480336</v>
      </c>
      <c r="F1576">
        <v>64319376</v>
      </c>
      <c r="I1576">
        <v>26768</v>
      </c>
      <c r="J1576">
        <v>60187760</v>
      </c>
      <c r="M1576">
        <v>35664</v>
      </c>
      <c r="N1576">
        <v>58347984</v>
      </c>
      <c r="Q1576">
        <v>28496</v>
      </c>
      <c r="R1576">
        <v>57356720</v>
      </c>
      <c r="U1576">
        <v>77392</v>
      </c>
      <c r="V1576">
        <v>53748944</v>
      </c>
      <c r="Y1576">
        <v>38768</v>
      </c>
      <c r="Z1576">
        <v>54124096</v>
      </c>
      <c r="AC1576">
        <v>4608</v>
      </c>
      <c r="AD1576">
        <v>54501920</v>
      </c>
      <c r="AG1576">
        <v>6128</v>
      </c>
      <c r="AH1576">
        <v>54135104</v>
      </c>
      <c r="AK1576" s="151">
        <v>2784</v>
      </c>
      <c r="AL1576" s="151">
        <v>53967840</v>
      </c>
      <c r="AM1576" s="151"/>
      <c r="AN1576" s="151"/>
      <c r="AO1576" s="212">
        <v>2240</v>
      </c>
      <c r="AP1576" s="212">
        <v>53780720</v>
      </c>
      <c r="AQ1576" s="212"/>
      <c r="AR1576" s="212"/>
      <c r="AS1576" s="227">
        <v>6944</v>
      </c>
      <c r="AT1576" s="227">
        <v>53689184</v>
      </c>
      <c r="AU1576" s="227"/>
      <c r="AV1576" s="227"/>
      <c r="AW1576" s="227">
        <v>5824</v>
      </c>
      <c r="AX1576" s="227">
        <v>53829968</v>
      </c>
      <c r="AY1576">
        <f>A1576+1999</f>
        <v>2020</v>
      </c>
      <c r="AZ1576" t="str">
        <f>VLOOKUP(B1576,$BF$2:$BJ$75,4)</f>
        <v>Pine Units</v>
      </c>
      <c r="BA1576" t="str">
        <f>VLOOKUP(B1576,$BF$2:$BK$75,2)</f>
        <v>Lakes</v>
      </c>
      <c r="BB1576" t="str">
        <f>VLOOKUP(B1576,$BF$2:$BK$75,3)</f>
        <v>Lakes TSA</v>
      </c>
      <c r="BC1576">
        <f>IF(B1576&lt;40,B1576,IF(VLOOKUP(B1576,$BF$2:$BO$75,10,FALSE)="I",40,41))</f>
        <v>21</v>
      </c>
    </row>
    <row r="1577" spans="1:55" ht="15" x14ac:dyDescent="0.25">
      <c r="A1577">
        <v>21</v>
      </c>
      <c r="B1577">
        <v>22</v>
      </c>
      <c r="E1577">
        <v>215392</v>
      </c>
      <c r="F1577">
        <v>13226992</v>
      </c>
      <c r="I1577">
        <v>40032</v>
      </c>
      <c r="J1577">
        <v>15807648</v>
      </c>
      <c r="M1577">
        <v>38272</v>
      </c>
      <c r="N1577">
        <v>15888400</v>
      </c>
      <c r="Q1577">
        <v>41104</v>
      </c>
      <c r="R1577">
        <v>15499792</v>
      </c>
      <c r="U1577">
        <v>113968</v>
      </c>
      <c r="V1577">
        <v>13962528</v>
      </c>
      <c r="Y1577">
        <v>140864</v>
      </c>
      <c r="Z1577">
        <v>12066784</v>
      </c>
      <c r="AC1577">
        <v>213216</v>
      </c>
      <c r="AD1577">
        <v>8326032</v>
      </c>
      <c r="AG1577">
        <v>129760</v>
      </c>
      <c r="AH1577">
        <v>5976800</v>
      </c>
      <c r="AK1577" s="151">
        <v>35328</v>
      </c>
      <c r="AL1577" s="151">
        <v>5472960</v>
      </c>
      <c r="AM1577" s="151"/>
      <c r="AN1577" s="151"/>
      <c r="AO1577" s="212">
        <v>4272</v>
      </c>
      <c r="AP1577" s="212">
        <v>5282704</v>
      </c>
      <c r="AQ1577" s="212"/>
      <c r="AR1577" s="212"/>
      <c r="AS1577" s="227">
        <v>7744</v>
      </c>
      <c r="AT1577" s="227">
        <v>5268688</v>
      </c>
      <c r="AU1577" s="227"/>
      <c r="AV1577" s="227"/>
      <c r="AW1577" s="227">
        <v>16304</v>
      </c>
      <c r="AX1577" s="227">
        <v>5356016</v>
      </c>
      <c r="AY1577">
        <f>A1577+1999</f>
        <v>2020</v>
      </c>
      <c r="AZ1577" t="str">
        <f>VLOOKUP(B1577,$BF$2:$BJ$75,4)</f>
        <v>Pine Units</v>
      </c>
      <c r="BA1577" t="str">
        <f>VLOOKUP(B1577,$BF$2:$BK$75,2)</f>
        <v>Lillooet</v>
      </c>
      <c r="BB1577" t="str">
        <f>VLOOKUP(B1577,$BF$2:$BK$75,3)</f>
        <v>Lillooet TSA</v>
      </c>
      <c r="BC1577">
        <f>IF(B1577&lt;40,B1577,IF(VLOOKUP(B1577,$BF$2:$BO$75,10,FALSE)="I",40,41))</f>
        <v>22</v>
      </c>
    </row>
    <row r="1578" spans="1:55" ht="15" x14ac:dyDescent="0.25">
      <c r="A1578">
        <v>21</v>
      </c>
      <c r="B1578">
        <v>23</v>
      </c>
      <c r="E1578">
        <v>1458208</v>
      </c>
      <c r="F1578">
        <v>70931888</v>
      </c>
      <c r="I1578">
        <v>133440</v>
      </c>
      <c r="J1578">
        <v>90835008</v>
      </c>
      <c r="M1578">
        <v>281040</v>
      </c>
      <c r="N1578">
        <v>87238080</v>
      </c>
      <c r="Q1578">
        <v>327520</v>
      </c>
      <c r="R1578">
        <v>85340928</v>
      </c>
      <c r="U1578">
        <v>460576</v>
      </c>
      <c r="V1578">
        <v>78932640</v>
      </c>
      <c r="Y1578">
        <v>177664</v>
      </c>
      <c r="Z1578">
        <v>83377504</v>
      </c>
      <c r="AC1578">
        <v>78368</v>
      </c>
      <c r="AD1578">
        <v>86623040</v>
      </c>
      <c r="AG1578">
        <v>123456</v>
      </c>
      <c r="AH1578">
        <v>78696000</v>
      </c>
      <c r="AK1578" s="151">
        <v>117072</v>
      </c>
      <c r="AL1578" s="151">
        <v>75328944</v>
      </c>
      <c r="AM1578" s="151"/>
      <c r="AN1578" s="151"/>
      <c r="AO1578" s="212">
        <v>128144</v>
      </c>
      <c r="AP1578" s="212">
        <v>73036272</v>
      </c>
      <c r="AQ1578" s="212"/>
      <c r="AR1578" s="212"/>
      <c r="AS1578" s="227">
        <v>337824</v>
      </c>
      <c r="AT1578" s="227">
        <v>73810032</v>
      </c>
      <c r="AU1578" s="227"/>
      <c r="AV1578" s="227"/>
      <c r="AW1578" s="227">
        <v>168752</v>
      </c>
      <c r="AX1578" s="227">
        <v>72161792</v>
      </c>
      <c r="AY1578">
        <f>A1578+1999</f>
        <v>2020</v>
      </c>
      <c r="AZ1578" t="str">
        <f>VLOOKUP(B1578,$BF$2:$BJ$75,4)</f>
        <v>Pine Units</v>
      </c>
      <c r="BA1578" t="str">
        <f>VLOOKUP(B1578,$BF$2:$BK$75,2)</f>
        <v>Mackenzie</v>
      </c>
      <c r="BB1578" t="str">
        <f>VLOOKUP(B1578,$BF$2:$BK$75,3)</f>
        <v>Mackenzie TSA</v>
      </c>
      <c r="BC1578">
        <f>IF(B1578&lt;40,B1578,IF(VLOOKUP(B1578,$BF$2:$BO$75,10,FALSE)="I",40,41))</f>
        <v>23</v>
      </c>
    </row>
    <row r="1579" spans="1:55" ht="15" x14ac:dyDescent="0.25">
      <c r="A1579">
        <v>21</v>
      </c>
      <c r="B1579">
        <v>24</v>
      </c>
      <c r="E1579">
        <v>752352</v>
      </c>
      <c r="F1579">
        <v>59119120</v>
      </c>
      <c r="I1579">
        <v>74736</v>
      </c>
      <c r="J1579">
        <v>52221008</v>
      </c>
      <c r="M1579">
        <v>75248</v>
      </c>
      <c r="N1579">
        <v>50548656</v>
      </c>
      <c r="Q1579">
        <v>102768</v>
      </c>
      <c r="R1579">
        <v>48900896</v>
      </c>
      <c r="U1579">
        <v>212816</v>
      </c>
      <c r="V1579">
        <v>43108240</v>
      </c>
      <c r="Y1579">
        <v>281392</v>
      </c>
      <c r="Z1579">
        <v>37002960</v>
      </c>
      <c r="AC1579">
        <v>615376</v>
      </c>
      <c r="AD1579">
        <v>27674768</v>
      </c>
      <c r="AG1579">
        <v>221888</v>
      </c>
      <c r="AH1579">
        <v>19223696</v>
      </c>
      <c r="AK1579" s="151">
        <v>38192</v>
      </c>
      <c r="AL1579" s="151">
        <v>18052192</v>
      </c>
      <c r="AM1579" s="151"/>
      <c r="AN1579" s="151"/>
      <c r="AO1579" s="212">
        <v>5040</v>
      </c>
      <c r="AP1579" s="212">
        <v>17893952</v>
      </c>
      <c r="AQ1579" s="212"/>
      <c r="AR1579" s="212"/>
      <c r="AS1579" s="227">
        <v>3200</v>
      </c>
      <c r="AT1579" s="227">
        <v>17827136</v>
      </c>
      <c r="AU1579" s="227"/>
      <c r="AV1579" s="227"/>
      <c r="AW1579" s="227">
        <v>2832</v>
      </c>
      <c r="AX1579" s="227">
        <v>17882944</v>
      </c>
      <c r="AY1579">
        <f>A1579+1999</f>
        <v>2020</v>
      </c>
      <c r="AZ1579" t="str">
        <f>VLOOKUP(B1579,$BF$2:$BJ$75,4)</f>
        <v>Pine Units</v>
      </c>
      <c r="BA1579" t="str">
        <f>VLOOKUP(B1579,$BF$2:$BK$75,2)</f>
        <v>Merritt</v>
      </c>
      <c r="BB1579" t="str">
        <f>VLOOKUP(B1579,$BF$2:$BK$75,3)</f>
        <v>Merritt TSA</v>
      </c>
      <c r="BC1579">
        <f>IF(B1579&lt;40,B1579,IF(VLOOKUP(B1579,$BF$2:$BO$75,10,FALSE)="I",40,41))</f>
        <v>24</v>
      </c>
    </row>
    <row r="1580" spans="1:55" ht="15" x14ac:dyDescent="0.25">
      <c r="A1580">
        <v>21</v>
      </c>
      <c r="B1580">
        <v>25</v>
      </c>
      <c r="E1580">
        <v>0</v>
      </c>
      <c r="F1580">
        <v>0</v>
      </c>
      <c r="I1580">
        <v>1136</v>
      </c>
      <c r="J1580">
        <v>45696</v>
      </c>
      <c r="M1580">
        <v>576</v>
      </c>
      <c r="N1580">
        <v>45744</v>
      </c>
      <c r="Q1580">
        <v>7104</v>
      </c>
      <c r="R1580">
        <v>71968</v>
      </c>
      <c r="U1580">
        <v>8368</v>
      </c>
      <c r="V1580">
        <v>101072</v>
      </c>
      <c r="Y1580">
        <v>5328</v>
      </c>
      <c r="Z1580">
        <v>69168</v>
      </c>
      <c r="AC1580">
        <v>800</v>
      </c>
      <c r="AD1580">
        <v>26432</v>
      </c>
      <c r="AG1580">
        <v>768</v>
      </c>
      <c r="AH1580">
        <v>32528</v>
      </c>
      <c r="AK1580" s="151">
        <v>128</v>
      </c>
      <c r="AL1580" s="151">
        <v>27760</v>
      </c>
      <c r="AM1580" s="151"/>
      <c r="AN1580" s="151"/>
      <c r="AO1580" s="212">
        <v>16</v>
      </c>
      <c r="AP1580" s="212">
        <v>25296</v>
      </c>
      <c r="AQ1580" s="212"/>
      <c r="AR1580" s="212"/>
      <c r="AS1580" s="227">
        <v>0</v>
      </c>
      <c r="AT1580" s="227">
        <v>27728</v>
      </c>
      <c r="AU1580" s="227"/>
      <c r="AV1580" s="227"/>
      <c r="AW1580" s="227">
        <v>48</v>
      </c>
      <c r="AX1580" s="227">
        <v>24064</v>
      </c>
      <c r="AY1580">
        <f>A1580+1999</f>
        <v>2020</v>
      </c>
      <c r="AZ1580" t="str">
        <f>VLOOKUP(B1580,$BF$2:$BJ$75,4)</f>
        <v>Non-pine Units</v>
      </c>
      <c r="BA1580" t="str">
        <f>VLOOKUP(B1580,$BF$2:$BK$75,2)</f>
        <v>MidCoast</v>
      </c>
      <c r="BB1580" t="str">
        <f>VLOOKUP(B1580,$BF$2:$BK$75,3)</f>
        <v>Mid Coast TSA</v>
      </c>
      <c r="BC1580">
        <f>IF(B1580&lt;40,B1580,IF(VLOOKUP(B1580,$BF$2:$BO$75,10,FALSE)="I",40,41))</f>
        <v>25</v>
      </c>
    </row>
    <row r="1581" spans="1:55" ht="15" x14ac:dyDescent="0.25">
      <c r="A1581">
        <v>21</v>
      </c>
      <c r="B1581">
        <v>26</v>
      </c>
      <c r="E1581">
        <v>559376</v>
      </c>
      <c r="F1581">
        <v>49337584</v>
      </c>
      <c r="I1581">
        <v>15792</v>
      </c>
      <c r="J1581">
        <v>46715024</v>
      </c>
      <c r="M1581">
        <v>52256</v>
      </c>
      <c r="N1581">
        <v>44607392</v>
      </c>
      <c r="Q1581">
        <v>92672</v>
      </c>
      <c r="R1581">
        <v>42224880</v>
      </c>
      <c r="U1581">
        <v>68656</v>
      </c>
      <c r="V1581">
        <v>40147984</v>
      </c>
      <c r="Y1581">
        <v>66624</v>
      </c>
      <c r="Z1581">
        <v>37581984</v>
      </c>
      <c r="AC1581">
        <v>54688</v>
      </c>
      <c r="AD1581">
        <v>36368656</v>
      </c>
      <c r="AG1581">
        <v>58992</v>
      </c>
      <c r="AH1581">
        <v>35556272</v>
      </c>
      <c r="AK1581" s="151">
        <v>68368</v>
      </c>
      <c r="AL1581" s="151">
        <v>34037984</v>
      </c>
      <c r="AM1581" s="151"/>
      <c r="AN1581" s="151"/>
      <c r="AO1581" s="212">
        <v>44032</v>
      </c>
      <c r="AP1581" s="212">
        <v>32634464</v>
      </c>
      <c r="AQ1581" s="212"/>
      <c r="AR1581" s="212"/>
      <c r="AS1581" s="227">
        <v>40048</v>
      </c>
      <c r="AT1581" s="227">
        <v>32465024</v>
      </c>
      <c r="AU1581" s="227"/>
      <c r="AV1581" s="227"/>
      <c r="AW1581" s="227">
        <v>18464</v>
      </c>
      <c r="AX1581" s="227">
        <v>32251360</v>
      </c>
      <c r="AY1581">
        <f>A1581+1999</f>
        <v>2020</v>
      </c>
      <c r="AZ1581" t="str">
        <f>VLOOKUP(B1581,$BF$2:$BJ$75,4)</f>
        <v>Pine Units</v>
      </c>
      <c r="BA1581" t="str">
        <f>VLOOKUP(B1581,$BF$2:$BK$75,2)</f>
        <v>Morice</v>
      </c>
      <c r="BB1581" t="str">
        <f>VLOOKUP(B1581,$BF$2:$BK$75,3)</f>
        <v>Morice TSA</v>
      </c>
      <c r="BC1581">
        <f>IF(B1581&lt;40,B1581,IF(VLOOKUP(B1581,$BF$2:$BO$75,10,FALSE)="I",40,41))</f>
        <v>26</v>
      </c>
    </row>
    <row r="1582" spans="1:55" ht="15" x14ac:dyDescent="0.25">
      <c r="A1582">
        <v>21</v>
      </c>
      <c r="B1582">
        <v>27</v>
      </c>
      <c r="E1582">
        <v>63744</v>
      </c>
      <c r="F1582">
        <v>886112</v>
      </c>
      <c r="I1582">
        <v>10912</v>
      </c>
      <c r="J1582">
        <v>652016</v>
      </c>
      <c r="M1582">
        <v>20608</v>
      </c>
      <c r="N1582">
        <v>638832</v>
      </c>
      <c r="Q1582">
        <v>34784</v>
      </c>
      <c r="R1582">
        <v>582624</v>
      </c>
      <c r="U1582">
        <v>39232</v>
      </c>
      <c r="V1582">
        <v>544512</v>
      </c>
      <c r="Y1582">
        <v>67984</v>
      </c>
      <c r="Z1582">
        <v>613200</v>
      </c>
      <c r="AC1582">
        <v>58176</v>
      </c>
      <c r="AD1582">
        <v>268176</v>
      </c>
      <c r="AG1582">
        <v>50880</v>
      </c>
      <c r="AH1582">
        <v>212032</v>
      </c>
      <c r="AK1582" s="151">
        <v>17200</v>
      </c>
      <c r="AL1582" s="151">
        <v>68288</v>
      </c>
      <c r="AM1582" s="151"/>
      <c r="AN1582" s="151"/>
      <c r="AO1582" s="212">
        <v>12400</v>
      </c>
      <c r="AP1582" s="212">
        <v>50528</v>
      </c>
      <c r="AQ1582" s="212"/>
      <c r="AR1582" s="212"/>
      <c r="AS1582" s="227">
        <v>2016</v>
      </c>
      <c r="AT1582" s="227">
        <v>13248</v>
      </c>
      <c r="AU1582" s="227"/>
      <c r="AV1582" s="227"/>
      <c r="AW1582" s="227">
        <v>160</v>
      </c>
      <c r="AX1582" s="227">
        <v>7696</v>
      </c>
      <c r="AY1582">
        <f>A1582+1999</f>
        <v>2020</v>
      </c>
      <c r="AZ1582" t="str">
        <f>VLOOKUP(B1582,$BF$2:$BJ$75,4)</f>
        <v>Non-pine Units</v>
      </c>
      <c r="BA1582" t="str">
        <f>VLOOKUP(B1582,$BF$2:$BK$75,2)</f>
        <v>Nass</v>
      </c>
      <c r="BB1582" t="str">
        <f>VLOOKUP(B1582,$BF$2:$BK$75,3)</f>
        <v>Nass TSA</v>
      </c>
      <c r="BC1582">
        <f>IF(B1582&lt;40,B1582,IF(VLOOKUP(B1582,$BF$2:$BO$75,10,FALSE)="I",40,41))</f>
        <v>27</v>
      </c>
    </row>
    <row r="1583" spans="1:55" ht="15" x14ac:dyDescent="0.25">
      <c r="A1583">
        <v>21</v>
      </c>
      <c r="B1583">
        <v>28</v>
      </c>
      <c r="E1583">
        <v>0</v>
      </c>
      <c r="F1583">
        <v>0</v>
      </c>
      <c r="I1583">
        <v>0</v>
      </c>
      <c r="J1583">
        <v>0</v>
      </c>
      <c r="M1583">
        <v>0</v>
      </c>
      <c r="N1583">
        <v>0</v>
      </c>
      <c r="Q1583">
        <v>0</v>
      </c>
      <c r="R1583">
        <v>0</v>
      </c>
      <c r="U1583">
        <v>0</v>
      </c>
      <c r="V1583">
        <v>0</v>
      </c>
      <c r="Y1583">
        <v>0</v>
      </c>
      <c r="Z1583">
        <v>0</v>
      </c>
      <c r="AC1583">
        <v>0</v>
      </c>
      <c r="AD1583">
        <v>0</v>
      </c>
      <c r="AG1583">
        <v>0</v>
      </c>
      <c r="AH1583">
        <v>0</v>
      </c>
      <c r="AK1583" s="151">
        <v>16</v>
      </c>
      <c r="AL1583" s="151">
        <v>112</v>
      </c>
      <c r="AM1583" s="151"/>
      <c r="AN1583" s="151"/>
      <c r="AO1583" s="212">
        <v>688</v>
      </c>
      <c r="AP1583" s="212">
        <v>2016</v>
      </c>
      <c r="AQ1583" s="212"/>
      <c r="AR1583" s="212"/>
      <c r="AS1583" s="227">
        <v>0</v>
      </c>
      <c r="AT1583" s="227">
        <v>0</v>
      </c>
      <c r="AU1583" s="227"/>
      <c r="AV1583" s="227"/>
      <c r="AW1583" s="227">
        <v>64</v>
      </c>
      <c r="AX1583" s="227">
        <v>80</v>
      </c>
      <c r="AY1583">
        <f>A1583+1999</f>
        <v>2020</v>
      </c>
      <c r="AZ1583" t="str">
        <f>VLOOKUP(B1583,$BF$2:$BJ$75,4)</f>
        <v>Non-pine Units</v>
      </c>
      <c r="BA1583" t="str">
        <f>VLOOKUP(B1583,$BF$2:$BK$75,2)</f>
        <v>NorthCoast</v>
      </c>
      <c r="BB1583" t="str">
        <f>VLOOKUP(B1583,$BF$2:$BK$75,3)</f>
        <v>North Coast TSA</v>
      </c>
      <c r="BC1583">
        <f>IF(B1583&lt;40,B1583,IF(VLOOKUP(B1583,$BF$2:$BO$75,10,FALSE)="I",40,41))</f>
        <v>28</v>
      </c>
    </row>
    <row r="1584" spans="1:55" ht="15" x14ac:dyDescent="0.25">
      <c r="A1584">
        <v>21</v>
      </c>
      <c r="B1584">
        <v>29</v>
      </c>
      <c r="E1584">
        <v>708352</v>
      </c>
      <c r="F1584">
        <v>49707936</v>
      </c>
      <c r="I1584">
        <v>80656</v>
      </c>
      <c r="J1584">
        <v>44505584</v>
      </c>
      <c r="M1584">
        <v>111968</v>
      </c>
      <c r="N1584">
        <v>42246480</v>
      </c>
      <c r="Q1584">
        <v>168912</v>
      </c>
      <c r="R1584">
        <v>40377792</v>
      </c>
      <c r="U1584">
        <v>278768</v>
      </c>
      <c r="V1584">
        <v>35454272</v>
      </c>
      <c r="Y1584">
        <v>328768</v>
      </c>
      <c r="Z1584">
        <v>31661824</v>
      </c>
      <c r="AC1584">
        <v>850368</v>
      </c>
      <c r="AD1584">
        <v>20291648</v>
      </c>
      <c r="AG1584">
        <v>541136</v>
      </c>
      <c r="AH1584">
        <v>13769168</v>
      </c>
      <c r="AK1584" s="151">
        <v>332000</v>
      </c>
      <c r="AL1584" s="151">
        <v>12118288</v>
      </c>
      <c r="AM1584" s="151"/>
      <c r="AN1584" s="151"/>
      <c r="AO1584" s="212">
        <v>105216</v>
      </c>
      <c r="AP1584" s="212">
        <v>10532128</v>
      </c>
      <c r="AQ1584" s="212"/>
      <c r="AR1584" s="212"/>
      <c r="AS1584" s="227">
        <v>56496</v>
      </c>
      <c r="AT1584" s="227">
        <v>10237456</v>
      </c>
      <c r="AU1584" s="227"/>
      <c r="AV1584" s="227"/>
      <c r="AW1584" s="227">
        <v>61760</v>
      </c>
      <c r="AX1584" s="227">
        <v>10204720</v>
      </c>
      <c r="AY1584">
        <f>A1584+1999</f>
        <v>2020</v>
      </c>
      <c r="AZ1584" t="str">
        <f>VLOOKUP(B1584,$BF$2:$BJ$75,4)</f>
        <v>Pine Units</v>
      </c>
      <c r="BA1584" t="str">
        <f>VLOOKUP(B1584,$BF$2:$BK$75,2)</f>
        <v>Okanagan</v>
      </c>
      <c r="BB1584" t="str">
        <f>VLOOKUP(B1584,$BF$2:$BK$75,3)</f>
        <v>Okanagan TSA</v>
      </c>
      <c r="BC1584">
        <f>IF(B1584&lt;40,B1584,IF(VLOOKUP(B1584,$BF$2:$BO$75,10,FALSE)="I",40,41))</f>
        <v>29</v>
      </c>
    </row>
    <row r="1585" spans="1:55" ht="15" x14ac:dyDescent="0.25">
      <c r="A1585">
        <v>21</v>
      </c>
      <c r="B1585">
        <v>30</v>
      </c>
      <c r="E1585">
        <v>551408</v>
      </c>
      <c r="F1585">
        <v>72771648</v>
      </c>
      <c r="I1585">
        <v>31648</v>
      </c>
      <c r="J1585">
        <v>60260480</v>
      </c>
      <c r="M1585">
        <v>55440</v>
      </c>
      <c r="N1585">
        <v>56369520</v>
      </c>
      <c r="Q1585">
        <v>90736</v>
      </c>
      <c r="R1585">
        <v>54470736</v>
      </c>
      <c r="U1585">
        <v>158992</v>
      </c>
      <c r="V1585">
        <v>49791568</v>
      </c>
      <c r="Y1585">
        <v>160160</v>
      </c>
      <c r="Z1585">
        <v>49195296</v>
      </c>
      <c r="AC1585">
        <v>21472</v>
      </c>
      <c r="AD1585">
        <v>49589120</v>
      </c>
      <c r="AG1585">
        <v>15760</v>
      </c>
      <c r="AH1585">
        <v>49206768</v>
      </c>
      <c r="AK1585" s="151">
        <v>11888</v>
      </c>
      <c r="AL1585" s="151">
        <v>49222688</v>
      </c>
      <c r="AM1585" s="151"/>
      <c r="AN1585" s="151"/>
      <c r="AO1585" s="212">
        <v>3856</v>
      </c>
      <c r="AP1585" s="212">
        <v>49306224</v>
      </c>
      <c r="AQ1585" s="212"/>
      <c r="AR1585" s="212"/>
      <c r="AS1585" s="227">
        <v>9136</v>
      </c>
      <c r="AT1585" s="227">
        <v>49387776</v>
      </c>
      <c r="AU1585" s="227"/>
      <c r="AV1585" s="227"/>
      <c r="AW1585" s="227">
        <v>7536</v>
      </c>
      <c r="AX1585" s="227">
        <v>49312576</v>
      </c>
      <c r="AY1585">
        <f>A1585+1999</f>
        <v>2020</v>
      </c>
      <c r="AZ1585" t="str">
        <f>VLOOKUP(B1585,$BF$2:$BJ$75,4)</f>
        <v>Pine Units</v>
      </c>
      <c r="BA1585" t="str">
        <f>VLOOKUP(B1585,$BF$2:$BK$75,2)</f>
        <v>PrinceGeorge</v>
      </c>
      <c r="BB1585" t="str">
        <f>VLOOKUP(B1585,$BF$2:$BK$75,3)</f>
        <v>Prince George Forest District</v>
      </c>
      <c r="BC1585">
        <f>IF(B1585&lt;40,B1585,IF(VLOOKUP(B1585,$BF$2:$BO$75,10,FALSE)="I",40,41))</f>
        <v>30</v>
      </c>
    </row>
    <row r="1586" spans="1:55" ht="15" x14ac:dyDescent="0.25">
      <c r="A1586">
        <v>21</v>
      </c>
      <c r="B1586">
        <v>31</v>
      </c>
      <c r="E1586">
        <v>0</v>
      </c>
      <c r="F1586">
        <v>0</v>
      </c>
      <c r="I1586">
        <v>0</v>
      </c>
      <c r="J1586">
        <v>0</v>
      </c>
      <c r="M1586">
        <v>0</v>
      </c>
      <c r="N1586">
        <v>0</v>
      </c>
      <c r="Q1586">
        <v>0</v>
      </c>
      <c r="R1586">
        <v>0</v>
      </c>
      <c r="U1586">
        <v>0</v>
      </c>
      <c r="V1586">
        <v>0</v>
      </c>
      <c r="Y1586">
        <v>0</v>
      </c>
      <c r="Z1586">
        <v>0</v>
      </c>
      <c r="AC1586">
        <v>0</v>
      </c>
      <c r="AD1586">
        <v>0</v>
      </c>
      <c r="AG1586">
        <v>0</v>
      </c>
      <c r="AH1586">
        <v>0</v>
      </c>
      <c r="AK1586" s="151">
        <v>0</v>
      </c>
      <c r="AL1586" s="151">
        <v>0</v>
      </c>
      <c r="AM1586" s="151"/>
      <c r="AN1586" s="151"/>
      <c r="AO1586" s="212">
        <v>0</v>
      </c>
      <c r="AP1586" s="212">
        <v>0</v>
      </c>
      <c r="AQ1586" s="212"/>
      <c r="AR1586" s="212"/>
      <c r="AS1586" s="227">
        <v>0</v>
      </c>
      <c r="AT1586" s="227">
        <v>0</v>
      </c>
      <c r="AU1586" s="227"/>
      <c r="AV1586" s="227"/>
      <c r="AW1586" s="227">
        <v>0</v>
      </c>
      <c r="AX1586" s="227">
        <v>0</v>
      </c>
      <c r="AY1586">
        <f>A1586+1999</f>
        <v>2020</v>
      </c>
      <c r="AZ1586" t="str">
        <f>VLOOKUP(B1586,$BF$2:$BJ$75,4)</f>
        <v>Non-pine Units</v>
      </c>
      <c r="BA1586" t="str">
        <f>VLOOKUP(B1586,$BF$2:$BK$75,2)</f>
        <v>QueenCharlotte</v>
      </c>
      <c r="BB1586" t="str">
        <f>VLOOKUP(B1586,$BF$2:$BK$75,3)</f>
        <v>Queen Charlotte TSA</v>
      </c>
      <c r="BC1586">
        <f>IF(B1586&lt;40,B1586,IF(VLOOKUP(B1586,$BF$2:$BO$75,10,FALSE)="I",40,41))</f>
        <v>31</v>
      </c>
    </row>
    <row r="1587" spans="1:55" ht="15" x14ac:dyDescent="0.25">
      <c r="A1587">
        <v>21</v>
      </c>
      <c r="B1587">
        <v>32</v>
      </c>
      <c r="E1587">
        <v>539856</v>
      </c>
      <c r="F1587">
        <v>105783712</v>
      </c>
      <c r="I1587">
        <v>10176</v>
      </c>
      <c r="J1587">
        <v>92121232</v>
      </c>
      <c r="M1587">
        <v>8544</v>
      </c>
      <c r="N1587">
        <v>91476352</v>
      </c>
      <c r="Q1587">
        <v>21728</v>
      </c>
      <c r="R1587">
        <v>91492880</v>
      </c>
      <c r="U1587">
        <v>31600</v>
      </c>
      <c r="V1587">
        <v>89967344</v>
      </c>
      <c r="Y1587">
        <v>43488</v>
      </c>
      <c r="Z1587">
        <v>90039104</v>
      </c>
      <c r="AC1587">
        <v>1232</v>
      </c>
      <c r="AD1587">
        <v>89758560</v>
      </c>
      <c r="AG1587">
        <v>1360</v>
      </c>
      <c r="AH1587">
        <v>89687152</v>
      </c>
      <c r="AK1587" s="151">
        <v>368</v>
      </c>
      <c r="AL1587" s="151">
        <v>89691680</v>
      </c>
      <c r="AM1587" s="151"/>
      <c r="AN1587" s="151"/>
      <c r="AO1587" s="212">
        <v>1360</v>
      </c>
      <c r="AP1587" s="212">
        <v>89859600</v>
      </c>
      <c r="AQ1587" s="212"/>
      <c r="AR1587" s="212"/>
      <c r="AS1587" s="227">
        <v>208</v>
      </c>
      <c r="AT1587" s="227">
        <v>89944272</v>
      </c>
      <c r="AU1587" s="227"/>
      <c r="AV1587" s="227"/>
      <c r="AW1587" s="227">
        <v>672</v>
      </c>
      <c r="AX1587" s="227">
        <v>89794304</v>
      </c>
      <c r="AY1587">
        <f>A1587+1999</f>
        <v>2020</v>
      </c>
      <c r="AZ1587" t="str">
        <f>VLOOKUP(B1587,$BF$2:$BJ$75,4)</f>
        <v>Pine Units</v>
      </c>
      <c r="BA1587" t="str">
        <f>VLOOKUP(B1587,$BF$2:$BK$75,2)</f>
        <v>Quesnel</v>
      </c>
      <c r="BB1587" t="str">
        <f>VLOOKUP(B1587,$BF$2:$BK$75,3)</f>
        <v>Quesnel TSA</v>
      </c>
      <c r="BC1587">
        <f>IF(B1587&lt;40,B1587,IF(VLOOKUP(B1587,$BF$2:$BO$75,10,FALSE)="I",40,41))</f>
        <v>32</v>
      </c>
    </row>
    <row r="1588" spans="1:55" ht="15" x14ac:dyDescent="0.25">
      <c r="A1588">
        <v>21</v>
      </c>
      <c r="B1588">
        <v>33</v>
      </c>
      <c r="E1588">
        <v>7808</v>
      </c>
      <c r="F1588">
        <v>118272</v>
      </c>
      <c r="I1588">
        <v>1408</v>
      </c>
      <c r="J1588">
        <v>154576</v>
      </c>
      <c r="M1588">
        <v>1136</v>
      </c>
      <c r="N1588">
        <v>143760</v>
      </c>
      <c r="Q1588">
        <v>1936</v>
      </c>
      <c r="R1588">
        <v>138272</v>
      </c>
      <c r="U1588">
        <v>3872</v>
      </c>
      <c r="V1588">
        <v>123424</v>
      </c>
      <c r="Y1588">
        <v>4832</v>
      </c>
      <c r="Z1588">
        <v>114432</v>
      </c>
      <c r="AC1588">
        <v>1824</v>
      </c>
      <c r="AD1588">
        <v>37328</v>
      </c>
      <c r="AG1588">
        <v>1680</v>
      </c>
      <c r="AH1588">
        <v>28704</v>
      </c>
      <c r="AK1588" s="151">
        <v>432</v>
      </c>
      <c r="AL1588" s="151">
        <v>17296</v>
      </c>
      <c r="AM1588" s="151"/>
      <c r="AN1588" s="151"/>
      <c r="AO1588" s="212">
        <v>272</v>
      </c>
      <c r="AP1588" s="212">
        <v>17200</v>
      </c>
      <c r="AQ1588" s="212"/>
      <c r="AR1588" s="212"/>
      <c r="AS1588" s="227">
        <v>144</v>
      </c>
      <c r="AT1588" s="227">
        <v>11888</v>
      </c>
      <c r="AU1588" s="227"/>
      <c r="AV1588" s="227"/>
      <c r="AW1588" s="227">
        <v>192</v>
      </c>
      <c r="AX1588" s="227">
        <v>13904</v>
      </c>
      <c r="AY1588">
        <f>A1588+1999</f>
        <v>2020</v>
      </c>
      <c r="AZ1588" t="str">
        <f>VLOOKUP(B1588,$BF$2:$BJ$75,4)</f>
        <v>Non-pine Units</v>
      </c>
      <c r="BA1588" t="str">
        <f>VLOOKUP(B1588,$BF$2:$BK$75,2)</f>
        <v>Revelstoke</v>
      </c>
      <c r="BB1588" t="str">
        <f>VLOOKUP(B1588,$BF$2:$BK$75,3)</f>
        <v>Revelstoke TSA</v>
      </c>
      <c r="BC1588">
        <f>IF(B1588&lt;40,B1588,IF(VLOOKUP(B1588,$BF$2:$BO$75,10,FALSE)="I",40,41))</f>
        <v>33</v>
      </c>
    </row>
    <row r="1589" spans="1:55" ht="15" x14ac:dyDescent="0.25">
      <c r="A1589">
        <v>21</v>
      </c>
      <c r="B1589">
        <v>34</v>
      </c>
      <c r="E1589">
        <v>74272</v>
      </c>
      <c r="F1589">
        <v>5506304</v>
      </c>
      <c r="I1589">
        <v>8432</v>
      </c>
      <c r="J1589">
        <v>5035504</v>
      </c>
      <c r="M1589">
        <v>15296</v>
      </c>
      <c r="N1589">
        <v>4799984</v>
      </c>
      <c r="Q1589">
        <v>27024</v>
      </c>
      <c r="R1589">
        <v>4562960</v>
      </c>
      <c r="U1589">
        <v>38352</v>
      </c>
      <c r="V1589">
        <v>4195808</v>
      </c>
      <c r="Y1589">
        <v>41808</v>
      </c>
      <c r="Z1589">
        <v>3839760</v>
      </c>
      <c r="AC1589">
        <v>28256</v>
      </c>
      <c r="AD1589">
        <v>3006272</v>
      </c>
      <c r="AG1589">
        <v>7376</v>
      </c>
      <c r="AH1589">
        <v>3227632</v>
      </c>
      <c r="AK1589" s="151">
        <v>1584</v>
      </c>
      <c r="AL1589" s="151">
        <v>3001984</v>
      </c>
      <c r="AM1589" s="151"/>
      <c r="AN1589" s="151"/>
      <c r="AO1589" s="212">
        <v>1296</v>
      </c>
      <c r="AP1589" s="212">
        <v>2871072</v>
      </c>
      <c r="AQ1589" s="212"/>
      <c r="AR1589" s="212"/>
      <c r="AS1589" s="227">
        <v>2272</v>
      </c>
      <c r="AT1589" s="227">
        <v>2943200</v>
      </c>
      <c r="AU1589" s="227"/>
      <c r="AV1589" s="227"/>
      <c r="AW1589" s="227">
        <v>6944</v>
      </c>
      <c r="AX1589" s="227">
        <v>3049552</v>
      </c>
      <c r="AY1589">
        <f>A1589+1999</f>
        <v>2020</v>
      </c>
      <c r="AZ1589" t="str">
        <f>VLOOKUP(B1589,$BF$2:$BJ$75,4)</f>
        <v>Pine Units</v>
      </c>
      <c r="BA1589" t="str">
        <f>VLOOKUP(B1589,$BF$2:$BK$75,2)</f>
        <v>RobsonValley</v>
      </c>
      <c r="BB1589" t="str">
        <f>VLOOKUP(B1589,$BF$2:$BK$75,3)</f>
        <v>Robson Valley TSA</v>
      </c>
      <c r="BC1589">
        <f>IF(B1589&lt;40,B1589,IF(VLOOKUP(B1589,$BF$2:$BO$75,10,FALSE)="I",40,41))</f>
        <v>34</v>
      </c>
    </row>
    <row r="1590" spans="1:55" ht="15" x14ac:dyDescent="0.25">
      <c r="A1590">
        <v>21</v>
      </c>
      <c r="B1590">
        <v>35</v>
      </c>
      <c r="E1590">
        <v>544</v>
      </c>
      <c r="F1590">
        <v>59760</v>
      </c>
      <c r="I1590">
        <v>5072</v>
      </c>
      <c r="J1590">
        <v>511536</v>
      </c>
      <c r="M1590">
        <v>5040</v>
      </c>
      <c r="N1590">
        <v>539680</v>
      </c>
      <c r="Q1590">
        <v>6288</v>
      </c>
      <c r="R1590">
        <v>536640</v>
      </c>
      <c r="U1590">
        <v>12208</v>
      </c>
      <c r="V1590">
        <v>492016</v>
      </c>
      <c r="Y1590">
        <v>8400</v>
      </c>
      <c r="Z1590">
        <v>477072</v>
      </c>
      <c r="AC1590">
        <v>6576</v>
      </c>
      <c r="AD1590">
        <v>357456</v>
      </c>
      <c r="AG1590">
        <v>4272</v>
      </c>
      <c r="AH1590">
        <v>336752</v>
      </c>
      <c r="AK1590" s="151">
        <v>1424</v>
      </c>
      <c r="AL1590" s="151">
        <v>306624</v>
      </c>
      <c r="AM1590" s="151"/>
      <c r="AN1590" s="151"/>
      <c r="AO1590" s="212">
        <v>640</v>
      </c>
      <c r="AP1590" s="212">
        <v>292672</v>
      </c>
      <c r="AQ1590" s="212"/>
      <c r="AR1590" s="212"/>
      <c r="AS1590" s="227">
        <v>32</v>
      </c>
      <c r="AT1590" s="227">
        <v>290112</v>
      </c>
      <c r="AU1590" s="227"/>
      <c r="AV1590" s="227"/>
      <c r="AW1590" s="227">
        <v>208</v>
      </c>
      <c r="AX1590" s="227">
        <v>293728</v>
      </c>
      <c r="AY1590">
        <f>A1590+1999</f>
        <v>2020</v>
      </c>
      <c r="AZ1590" t="str">
        <f>VLOOKUP(B1590,$BF$2:$BJ$75,4)</f>
        <v>Non-pine Units</v>
      </c>
      <c r="BA1590" t="str">
        <f>VLOOKUP(B1590,$BF$2:$BK$75,2)</f>
        <v>Soo</v>
      </c>
      <c r="BB1590" t="str">
        <f>VLOOKUP(B1590,$BF$2:$BK$75,3)</f>
        <v>Soo TSA</v>
      </c>
      <c r="BC1590">
        <f>IF(B1590&lt;40,B1590,IF(VLOOKUP(B1590,$BF$2:$BO$75,10,FALSE)="I",40,41))</f>
        <v>35</v>
      </c>
    </row>
    <row r="1591" spans="1:55" ht="15" x14ac:dyDescent="0.25">
      <c r="A1591">
        <v>21</v>
      </c>
      <c r="B1591">
        <v>36</v>
      </c>
      <c r="E1591">
        <v>0</v>
      </c>
      <c r="F1591">
        <v>0</v>
      </c>
      <c r="I1591">
        <v>0</v>
      </c>
      <c r="J1591">
        <v>0</v>
      </c>
      <c r="M1591">
        <v>0</v>
      </c>
      <c r="N1591">
        <v>0</v>
      </c>
      <c r="Q1591">
        <v>48</v>
      </c>
      <c r="R1591">
        <v>48</v>
      </c>
      <c r="U1591">
        <v>80</v>
      </c>
      <c r="V1591">
        <v>80</v>
      </c>
      <c r="Y1591">
        <v>0</v>
      </c>
      <c r="Z1591">
        <v>576</v>
      </c>
      <c r="AC1591">
        <v>96</v>
      </c>
      <c r="AD1591">
        <v>160</v>
      </c>
      <c r="AG1591">
        <v>0</v>
      </c>
      <c r="AH1591">
        <v>16</v>
      </c>
      <c r="AK1591" s="151">
        <v>144</v>
      </c>
      <c r="AL1591" s="151">
        <v>528</v>
      </c>
      <c r="AM1591" s="151"/>
      <c r="AN1591" s="151"/>
      <c r="AO1591" s="212">
        <v>0</v>
      </c>
      <c r="AP1591" s="212">
        <v>0</v>
      </c>
      <c r="AQ1591" s="212"/>
      <c r="AR1591" s="212"/>
      <c r="AS1591" s="227">
        <v>16</v>
      </c>
      <c r="AT1591" s="227">
        <v>128</v>
      </c>
      <c r="AU1591" s="227"/>
      <c r="AV1591" s="227"/>
      <c r="AW1591" s="227">
        <v>0</v>
      </c>
      <c r="AX1591" s="227">
        <v>416</v>
      </c>
      <c r="AY1591">
        <f>A1591+1999</f>
        <v>2020</v>
      </c>
      <c r="AZ1591" t="str">
        <f>VLOOKUP(B1591,$BF$2:$BJ$75,4)</f>
        <v>Non-pine Units</v>
      </c>
      <c r="BA1591" t="str">
        <f>VLOOKUP(B1591,$BF$2:$BK$75,2)</f>
        <v>Strathcona</v>
      </c>
      <c r="BB1591" t="str">
        <f>VLOOKUP(B1591,$BF$2:$BK$75,3)</f>
        <v>Strathcona TSA</v>
      </c>
      <c r="BC1591">
        <f>IF(B1591&lt;40,B1591,IF(VLOOKUP(B1591,$BF$2:$BO$75,10,FALSE)="I",40,41))</f>
        <v>36</v>
      </c>
    </row>
    <row r="1592" spans="1:55" ht="15" x14ac:dyDescent="0.25">
      <c r="A1592">
        <v>21</v>
      </c>
      <c r="B1592">
        <v>37</v>
      </c>
      <c r="E1592">
        <v>0</v>
      </c>
      <c r="F1592">
        <v>0</v>
      </c>
      <c r="I1592">
        <v>192</v>
      </c>
      <c r="J1592">
        <v>16496</v>
      </c>
      <c r="M1592">
        <v>240</v>
      </c>
      <c r="N1592">
        <v>19344</v>
      </c>
      <c r="Q1592">
        <v>9248</v>
      </c>
      <c r="R1592">
        <v>60496</v>
      </c>
      <c r="U1592">
        <v>9392</v>
      </c>
      <c r="V1592">
        <v>77904</v>
      </c>
      <c r="Y1592">
        <v>7232</v>
      </c>
      <c r="Z1592">
        <v>47680</v>
      </c>
      <c r="AC1592">
        <v>4608</v>
      </c>
      <c r="AD1592">
        <v>31952</v>
      </c>
      <c r="AG1592">
        <v>13056</v>
      </c>
      <c r="AH1592">
        <v>39376</v>
      </c>
      <c r="AK1592" s="151">
        <v>2272</v>
      </c>
      <c r="AL1592" s="151">
        <v>8832</v>
      </c>
      <c r="AM1592" s="151"/>
      <c r="AN1592" s="151"/>
      <c r="AO1592" s="212">
        <v>256</v>
      </c>
      <c r="AP1592" s="212">
        <v>3232</v>
      </c>
      <c r="AQ1592" s="212"/>
      <c r="AR1592" s="212"/>
      <c r="AS1592" s="227">
        <v>1392</v>
      </c>
      <c r="AT1592" s="227">
        <v>10192</v>
      </c>
      <c r="AU1592" s="227"/>
      <c r="AV1592" s="227"/>
      <c r="AW1592" s="227">
        <v>1200</v>
      </c>
      <c r="AX1592" s="227">
        <v>3136</v>
      </c>
      <c r="AY1592">
        <f>A1592+1999</f>
        <v>2020</v>
      </c>
      <c r="AZ1592" t="str">
        <f>VLOOKUP(B1592,$BF$2:$BJ$75,4)</f>
        <v>Non-pine Units</v>
      </c>
      <c r="BA1592" t="str">
        <f>VLOOKUP(B1592,$BF$2:$BK$75,2)</f>
        <v>SunshineCoast</v>
      </c>
      <c r="BB1592" t="str">
        <f>VLOOKUP(B1592,$BF$2:$BK$75,3)</f>
        <v>Sunshine Coast TSA</v>
      </c>
      <c r="BC1592">
        <f>IF(B1592&lt;40,B1592,IF(VLOOKUP(B1592,$BF$2:$BO$75,10,FALSE)="I",40,41))</f>
        <v>37</v>
      </c>
    </row>
    <row r="1593" spans="1:55" ht="15" x14ac:dyDescent="0.25">
      <c r="A1593">
        <v>21</v>
      </c>
      <c r="B1593">
        <v>38</v>
      </c>
      <c r="E1593">
        <v>508816</v>
      </c>
      <c r="F1593">
        <v>92469520</v>
      </c>
      <c r="I1593">
        <v>11744</v>
      </c>
      <c r="J1593">
        <v>79391968</v>
      </c>
      <c r="M1593">
        <v>8208</v>
      </c>
      <c r="N1593">
        <v>75578048</v>
      </c>
      <c r="Q1593">
        <v>31664</v>
      </c>
      <c r="R1593">
        <v>74915952</v>
      </c>
      <c r="U1593">
        <v>44032</v>
      </c>
      <c r="V1593">
        <v>70872880</v>
      </c>
      <c r="Y1593">
        <v>32784</v>
      </c>
      <c r="Z1593">
        <v>71191344</v>
      </c>
      <c r="AC1593">
        <v>1984</v>
      </c>
      <c r="AD1593">
        <v>71639728</v>
      </c>
      <c r="AG1593">
        <v>1856</v>
      </c>
      <c r="AH1593">
        <v>71349872</v>
      </c>
      <c r="AK1593" s="151">
        <v>2368</v>
      </c>
      <c r="AL1593" s="151">
        <v>71383904</v>
      </c>
      <c r="AM1593" s="151"/>
      <c r="AN1593" s="151"/>
      <c r="AO1593" s="212">
        <v>2784</v>
      </c>
      <c r="AP1593" s="212">
        <v>71297312</v>
      </c>
      <c r="AQ1593" s="212"/>
      <c r="AR1593" s="212"/>
      <c r="AS1593" s="227">
        <v>2192</v>
      </c>
      <c r="AT1593" s="227">
        <v>71286528</v>
      </c>
      <c r="AU1593" s="227"/>
      <c r="AV1593" s="227"/>
      <c r="AW1593" s="227">
        <v>1344</v>
      </c>
      <c r="AX1593" s="227">
        <v>71261840</v>
      </c>
      <c r="AY1593">
        <f>A1593+1999</f>
        <v>2020</v>
      </c>
      <c r="AZ1593" t="str">
        <f>VLOOKUP(B1593,$BF$2:$BJ$75,4)</f>
        <v>Pine Units</v>
      </c>
      <c r="BA1593" t="str">
        <f>VLOOKUP(B1593,$BF$2:$BK$75,2)</f>
        <v>Vanderhoof</v>
      </c>
      <c r="BB1593" t="str">
        <f>VLOOKUP(B1593,$BF$2:$BK$75,3)</f>
        <v>Vanderhoof Forest District</v>
      </c>
      <c r="BC1593">
        <f>IF(B1593&lt;40,B1593,IF(VLOOKUP(B1593,$BF$2:$BO$75,10,FALSE)="I",40,41))</f>
        <v>38</v>
      </c>
    </row>
    <row r="1594" spans="1:55" ht="15" x14ac:dyDescent="0.25">
      <c r="A1594">
        <v>21</v>
      </c>
      <c r="B1594">
        <v>39</v>
      </c>
      <c r="E1594">
        <v>1100880</v>
      </c>
      <c r="F1594">
        <v>131471344</v>
      </c>
      <c r="I1594">
        <v>69488</v>
      </c>
      <c r="J1594">
        <v>114223056</v>
      </c>
      <c r="M1594">
        <v>63120</v>
      </c>
      <c r="N1594">
        <v>111710176</v>
      </c>
      <c r="Q1594">
        <v>71040</v>
      </c>
      <c r="R1594">
        <v>112111456</v>
      </c>
      <c r="U1594">
        <v>168896</v>
      </c>
      <c r="V1594">
        <v>97057792</v>
      </c>
      <c r="Y1594">
        <v>322672</v>
      </c>
      <c r="Z1594">
        <v>93175792</v>
      </c>
      <c r="AC1594">
        <v>212960</v>
      </c>
      <c r="AD1594">
        <v>87933536</v>
      </c>
      <c r="AG1594">
        <v>155568</v>
      </c>
      <c r="AH1594">
        <v>86992720</v>
      </c>
      <c r="AK1594" s="151">
        <v>66000</v>
      </c>
      <c r="AL1594" s="151">
        <v>86722816</v>
      </c>
      <c r="AM1594" s="151"/>
      <c r="AN1594" s="151"/>
      <c r="AO1594" s="212">
        <v>11696</v>
      </c>
      <c r="AP1594" s="212">
        <v>86225872</v>
      </c>
      <c r="AQ1594" s="212"/>
      <c r="AR1594" s="212"/>
      <c r="AS1594" s="227">
        <v>7584</v>
      </c>
      <c r="AT1594" s="227">
        <v>86271712</v>
      </c>
      <c r="AU1594" s="227"/>
      <c r="AV1594" s="227"/>
      <c r="AW1594" s="227">
        <v>15808</v>
      </c>
      <c r="AX1594" s="227">
        <v>86254912</v>
      </c>
      <c r="AY1594">
        <f>A1594+1999</f>
        <v>2020</v>
      </c>
      <c r="AZ1594" t="str">
        <f>VLOOKUP(B1594,$BF$2:$BJ$75,4)</f>
        <v>Pine Units</v>
      </c>
      <c r="BA1594" t="str">
        <f>VLOOKUP(B1594,$BF$2:$BK$75,2)</f>
        <v>WilliamsLake</v>
      </c>
      <c r="BB1594" t="str">
        <f>VLOOKUP(B1594,$BF$2:$BK$75,3)</f>
        <v>Williams Lake TSA</v>
      </c>
      <c r="BC1594">
        <f>IF(B1594&lt;40,B1594,IF(VLOOKUP(B1594,$BF$2:$BO$75,10,FALSE)="I",40,41))</f>
        <v>39</v>
      </c>
    </row>
    <row r="1595" spans="1:55" ht="15" x14ac:dyDescent="0.25">
      <c r="A1595">
        <v>21</v>
      </c>
      <c r="B1595">
        <v>40</v>
      </c>
      <c r="E1595">
        <v>0</v>
      </c>
      <c r="F1595">
        <v>1360</v>
      </c>
      <c r="I1595">
        <v>16</v>
      </c>
      <c r="J1595">
        <v>32176</v>
      </c>
      <c r="M1595">
        <v>1984</v>
      </c>
      <c r="N1595">
        <v>24768</v>
      </c>
      <c r="Q1595">
        <v>0</v>
      </c>
      <c r="R1595">
        <v>27744</v>
      </c>
      <c r="U1595">
        <v>3120</v>
      </c>
      <c r="V1595">
        <v>31360</v>
      </c>
      <c r="Y1595">
        <v>384</v>
      </c>
      <c r="Z1595">
        <v>27376</v>
      </c>
      <c r="AC1595">
        <v>0</v>
      </c>
      <c r="AD1595">
        <v>8544</v>
      </c>
      <c r="AG1595">
        <v>0</v>
      </c>
      <c r="AH1595">
        <v>4128</v>
      </c>
      <c r="AK1595" s="151">
        <v>160</v>
      </c>
      <c r="AL1595" s="151">
        <v>3968</v>
      </c>
      <c r="AM1595" s="151"/>
      <c r="AN1595" s="151"/>
      <c r="AO1595" s="212">
        <v>0</v>
      </c>
      <c r="AP1595" s="212">
        <v>5184</v>
      </c>
      <c r="AQ1595" s="212"/>
      <c r="AR1595" s="212"/>
      <c r="AS1595" s="227">
        <v>160</v>
      </c>
      <c r="AT1595" s="227">
        <v>6336</v>
      </c>
      <c r="AU1595" s="227"/>
      <c r="AV1595" s="227"/>
      <c r="AW1595" s="227">
        <v>0</v>
      </c>
      <c r="AX1595" s="227">
        <v>5632</v>
      </c>
      <c r="AY1595">
        <f>A1595+1999</f>
        <v>2020</v>
      </c>
      <c r="AZ1595" t="str">
        <f>VLOOKUP(B1595,$BF$2:$BJ$75,4)</f>
        <v>Interior TFLs</v>
      </c>
      <c r="BA1595" t="str">
        <f>VLOOKUP(B1595,$BF$2:$BK$75,2)</f>
        <v>InteriorTFLs</v>
      </c>
      <c r="BB1595" t="str">
        <f>VLOOKUP(B1595,$BF$2:$BK$75,3)</f>
        <v>Interior TFLs</v>
      </c>
      <c r="BC1595">
        <f>IF(B1595&lt;40,B1595,IF(VLOOKUP(B1595,$BF$2:$BO$75,10,FALSE)="I",40,41))</f>
        <v>40</v>
      </c>
    </row>
    <row r="1596" spans="1:55" ht="15" x14ac:dyDescent="0.25">
      <c r="A1596">
        <v>21</v>
      </c>
      <c r="B1596">
        <v>40</v>
      </c>
      <c r="E1596">
        <v>0</v>
      </c>
      <c r="F1596">
        <v>48</v>
      </c>
      <c r="I1596">
        <v>0</v>
      </c>
      <c r="J1596">
        <v>976</v>
      </c>
      <c r="M1596">
        <v>0</v>
      </c>
      <c r="N1596">
        <v>832</v>
      </c>
      <c r="Q1596">
        <v>80</v>
      </c>
      <c r="R1596">
        <v>1200</v>
      </c>
      <c r="U1596">
        <v>160</v>
      </c>
      <c r="V1596">
        <v>1056</v>
      </c>
      <c r="Y1596">
        <v>48</v>
      </c>
      <c r="Z1596">
        <v>1472</v>
      </c>
      <c r="AC1596">
        <v>0</v>
      </c>
      <c r="AD1596">
        <v>272</v>
      </c>
      <c r="AG1596">
        <v>0</v>
      </c>
      <c r="AH1596">
        <v>224</v>
      </c>
      <c r="AK1596" s="151">
        <v>0</v>
      </c>
      <c r="AL1596" s="151">
        <v>144</v>
      </c>
      <c r="AM1596" s="151"/>
      <c r="AN1596" s="151"/>
      <c r="AO1596" s="212">
        <v>0</v>
      </c>
      <c r="AP1596" s="212">
        <v>128</v>
      </c>
      <c r="AQ1596" s="212"/>
      <c r="AR1596" s="212"/>
      <c r="AS1596" s="227">
        <v>16</v>
      </c>
      <c r="AT1596" s="227">
        <v>224</v>
      </c>
      <c r="AU1596" s="227"/>
      <c r="AV1596" s="227"/>
      <c r="AW1596" s="227">
        <v>0</v>
      </c>
      <c r="AX1596" s="227">
        <v>192</v>
      </c>
      <c r="AY1596">
        <f>A1596+1999</f>
        <v>2020</v>
      </c>
      <c r="AZ1596" t="str">
        <f>VLOOKUP(B1596,$BF$2:$BJ$75,4)</f>
        <v>Interior TFLs</v>
      </c>
      <c r="BA1596" t="str">
        <f>VLOOKUP(B1596,$BF$2:$BK$75,2)</f>
        <v>InteriorTFLs</v>
      </c>
      <c r="BB1596" t="str">
        <f>VLOOKUP(B1596,$BF$2:$BK$75,3)</f>
        <v>Interior TFLs</v>
      </c>
      <c r="BC1596">
        <f>IF(B1596&lt;40,B1596,IF(VLOOKUP(B1596,$BF$2:$BO$75,10,FALSE)="I",40,41))</f>
        <v>40</v>
      </c>
    </row>
    <row r="1597" spans="1:55" ht="15" x14ac:dyDescent="0.25">
      <c r="A1597">
        <v>21</v>
      </c>
      <c r="B1597">
        <v>40</v>
      </c>
      <c r="E1597">
        <v>2768</v>
      </c>
      <c r="F1597">
        <v>1767616</v>
      </c>
      <c r="I1597">
        <v>0</v>
      </c>
      <c r="J1597">
        <v>1664656</v>
      </c>
      <c r="M1597">
        <v>16</v>
      </c>
      <c r="N1597">
        <v>1582896</v>
      </c>
      <c r="Q1597">
        <v>0</v>
      </c>
      <c r="R1597">
        <v>1563152</v>
      </c>
      <c r="U1597">
        <v>224</v>
      </c>
      <c r="V1597">
        <v>1520048</v>
      </c>
      <c r="Y1597">
        <v>912</v>
      </c>
      <c r="Z1597">
        <v>1560816</v>
      </c>
      <c r="AC1597">
        <v>16</v>
      </c>
      <c r="AD1597">
        <v>1554432</v>
      </c>
      <c r="AG1597">
        <v>32</v>
      </c>
      <c r="AH1597">
        <v>1451088</v>
      </c>
      <c r="AK1597" s="151">
        <v>16</v>
      </c>
      <c r="AL1597" s="151">
        <v>1438176</v>
      </c>
      <c r="AM1597" s="151"/>
      <c r="AN1597" s="151"/>
      <c r="AO1597" s="212">
        <v>176</v>
      </c>
      <c r="AP1597" s="212">
        <v>1357328</v>
      </c>
      <c r="AQ1597" s="212"/>
      <c r="AR1597" s="212"/>
      <c r="AS1597" s="227">
        <v>0</v>
      </c>
      <c r="AT1597" s="227">
        <v>1334272</v>
      </c>
      <c r="AU1597" s="227"/>
      <c r="AV1597" s="227"/>
      <c r="AW1597" s="227">
        <v>16</v>
      </c>
      <c r="AX1597" s="227">
        <v>1332016</v>
      </c>
      <c r="AY1597">
        <f>A1597+1999</f>
        <v>2020</v>
      </c>
      <c r="AZ1597" t="str">
        <f>VLOOKUP(B1597,$BF$2:$BJ$75,4)</f>
        <v>Interior TFLs</v>
      </c>
      <c r="BA1597" t="str">
        <f>VLOOKUP(B1597,$BF$2:$BK$75,2)</f>
        <v>InteriorTFLs</v>
      </c>
      <c r="BB1597" t="str">
        <f>VLOOKUP(B1597,$BF$2:$BK$75,3)</f>
        <v>Interior TFLs</v>
      </c>
      <c r="BC1597">
        <f>IF(B1597&lt;40,B1597,IF(VLOOKUP(B1597,$BF$2:$BO$75,10,FALSE)="I",40,41))</f>
        <v>40</v>
      </c>
    </row>
    <row r="1598" spans="1:55" ht="15" x14ac:dyDescent="0.25">
      <c r="A1598">
        <v>21</v>
      </c>
      <c r="B1598">
        <v>40</v>
      </c>
      <c r="E1598">
        <v>29152</v>
      </c>
      <c r="F1598">
        <v>518384</v>
      </c>
      <c r="I1598">
        <v>22560</v>
      </c>
      <c r="J1598">
        <v>561856</v>
      </c>
      <c r="M1598">
        <v>34896</v>
      </c>
      <c r="N1598">
        <v>579200</v>
      </c>
      <c r="Q1598">
        <v>20944</v>
      </c>
      <c r="R1598">
        <v>464064</v>
      </c>
      <c r="U1598">
        <v>30288</v>
      </c>
      <c r="V1598">
        <v>511344</v>
      </c>
      <c r="Y1598">
        <v>56256</v>
      </c>
      <c r="Z1598">
        <v>438688</v>
      </c>
      <c r="AC1598">
        <v>31360</v>
      </c>
      <c r="AD1598">
        <v>245840</v>
      </c>
      <c r="AG1598">
        <v>54816</v>
      </c>
      <c r="AH1598">
        <v>328064</v>
      </c>
      <c r="AK1598" s="151">
        <v>10400</v>
      </c>
      <c r="AL1598" s="151">
        <v>171152</v>
      </c>
      <c r="AM1598" s="151"/>
      <c r="AN1598" s="151"/>
      <c r="AO1598" s="212">
        <v>4224</v>
      </c>
      <c r="AP1598" s="212">
        <v>174112</v>
      </c>
      <c r="AQ1598" s="212"/>
      <c r="AR1598" s="212"/>
      <c r="AS1598" s="227">
        <v>3360</v>
      </c>
      <c r="AT1598" s="227">
        <v>119920</v>
      </c>
      <c r="AU1598" s="227"/>
      <c r="AV1598" s="227"/>
      <c r="AW1598" s="227">
        <v>80</v>
      </c>
      <c r="AX1598" s="227">
        <v>120960</v>
      </c>
      <c r="AY1598">
        <f>A1598+1999</f>
        <v>2020</v>
      </c>
      <c r="AZ1598" t="str">
        <f>VLOOKUP(B1598,$BF$2:$BJ$75,4)</f>
        <v>Interior TFLs</v>
      </c>
      <c r="BA1598" t="str">
        <f>VLOOKUP(B1598,$BF$2:$BK$75,2)</f>
        <v>InteriorTFLs</v>
      </c>
      <c r="BB1598" t="str">
        <f>VLOOKUP(B1598,$BF$2:$BK$75,3)</f>
        <v>Interior TFLs</v>
      </c>
      <c r="BC1598">
        <f>IF(B1598&lt;40,B1598,IF(VLOOKUP(B1598,$BF$2:$BO$75,10,FALSE)="I",40,41))</f>
        <v>40</v>
      </c>
    </row>
    <row r="1599" spans="1:55" ht="15" x14ac:dyDescent="0.25">
      <c r="A1599">
        <v>21</v>
      </c>
      <c r="B1599">
        <v>40</v>
      </c>
      <c r="E1599">
        <v>19104</v>
      </c>
      <c r="F1599">
        <v>2546144</v>
      </c>
      <c r="I1599">
        <v>2352</v>
      </c>
      <c r="J1599">
        <v>2379904</v>
      </c>
      <c r="M1599">
        <v>4288</v>
      </c>
      <c r="N1599">
        <v>2147888</v>
      </c>
      <c r="Q1599">
        <v>5424</v>
      </c>
      <c r="R1599">
        <v>1992176</v>
      </c>
      <c r="U1599">
        <v>8640</v>
      </c>
      <c r="V1599">
        <v>1817136</v>
      </c>
      <c r="Y1599">
        <v>12432</v>
      </c>
      <c r="Z1599">
        <v>1775888</v>
      </c>
      <c r="AC1599">
        <v>4048</v>
      </c>
      <c r="AD1599">
        <v>1552480</v>
      </c>
      <c r="AG1599">
        <v>752</v>
      </c>
      <c r="AH1599">
        <v>1451632</v>
      </c>
      <c r="AK1599" s="151">
        <v>128</v>
      </c>
      <c r="AL1599" s="151">
        <v>1453184</v>
      </c>
      <c r="AM1599" s="151"/>
      <c r="AN1599" s="151"/>
      <c r="AO1599" s="212">
        <v>0</v>
      </c>
      <c r="AP1599" s="212">
        <v>1439024</v>
      </c>
      <c r="AQ1599" s="212"/>
      <c r="AR1599" s="212"/>
      <c r="AS1599" s="227">
        <v>144</v>
      </c>
      <c r="AT1599" s="227">
        <v>1430864</v>
      </c>
      <c r="AU1599" s="227"/>
      <c r="AV1599" s="227"/>
      <c r="AW1599" s="227">
        <v>128</v>
      </c>
      <c r="AX1599" s="227">
        <v>1416720</v>
      </c>
      <c r="AY1599">
        <f>A1599+1999</f>
        <v>2020</v>
      </c>
      <c r="AZ1599" t="str">
        <f>VLOOKUP(B1599,$BF$2:$BJ$75,4)</f>
        <v>Interior TFLs</v>
      </c>
      <c r="BA1599" t="str">
        <f>VLOOKUP(B1599,$BF$2:$BK$75,2)</f>
        <v>InteriorTFLs</v>
      </c>
      <c r="BB1599" t="str">
        <f>VLOOKUP(B1599,$BF$2:$BK$75,3)</f>
        <v>Interior TFLs</v>
      </c>
      <c r="BC1599">
        <f>IF(B1599&lt;40,B1599,IF(VLOOKUP(B1599,$BF$2:$BO$75,10,FALSE)="I",40,41))</f>
        <v>40</v>
      </c>
    </row>
    <row r="1600" spans="1:55" ht="15" x14ac:dyDescent="0.25">
      <c r="A1600">
        <v>21</v>
      </c>
      <c r="B1600">
        <v>40</v>
      </c>
      <c r="E1600">
        <v>19296</v>
      </c>
      <c r="F1600">
        <v>3592304</v>
      </c>
      <c r="I1600">
        <v>384</v>
      </c>
      <c r="J1600">
        <v>3445392</v>
      </c>
      <c r="M1600">
        <v>832</v>
      </c>
      <c r="N1600">
        <v>3223152</v>
      </c>
      <c r="Q1600">
        <v>1792</v>
      </c>
      <c r="R1600">
        <v>3172336</v>
      </c>
      <c r="U1600">
        <v>1696</v>
      </c>
      <c r="V1600">
        <v>2808128</v>
      </c>
      <c r="Y1600">
        <v>4656</v>
      </c>
      <c r="Z1600">
        <v>2903824</v>
      </c>
      <c r="AC1600">
        <v>176</v>
      </c>
      <c r="AD1600">
        <v>2898752</v>
      </c>
      <c r="AG1600">
        <v>160</v>
      </c>
      <c r="AH1600">
        <v>2816624</v>
      </c>
      <c r="AK1600" s="151">
        <v>32</v>
      </c>
      <c r="AL1600" s="151">
        <v>2790240</v>
      </c>
      <c r="AM1600" s="151"/>
      <c r="AN1600" s="151"/>
      <c r="AO1600" s="212">
        <v>144</v>
      </c>
      <c r="AP1600" s="212">
        <v>2725280</v>
      </c>
      <c r="AQ1600" s="212"/>
      <c r="AR1600" s="212"/>
      <c r="AS1600" s="227">
        <v>16</v>
      </c>
      <c r="AT1600" s="227">
        <v>2731568</v>
      </c>
      <c r="AU1600" s="227"/>
      <c r="AV1600" s="227"/>
      <c r="AW1600" s="227">
        <v>128</v>
      </c>
      <c r="AX1600" s="227">
        <v>2741344</v>
      </c>
      <c r="AY1600">
        <f>A1600+1999</f>
        <v>2020</v>
      </c>
      <c r="AZ1600" t="str">
        <f>VLOOKUP(B1600,$BF$2:$BJ$75,4)</f>
        <v>Interior TFLs</v>
      </c>
      <c r="BA1600" t="str">
        <f>VLOOKUP(B1600,$BF$2:$BK$75,2)</f>
        <v>InteriorTFLs</v>
      </c>
      <c r="BB1600" t="str">
        <f>VLOOKUP(B1600,$BF$2:$BK$75,3)</f>
        <v>Interior TFLs</v>
      </c>
      <c r="BC1600">
        <f>IF(B1600&lt;40,B1600,IF(VLOOKUP(B1600,$BF$2:$BO$75,10,FALSE)="I",40,41))</f>
        <v>40</v>
      </c>
    </row>
    <row r="1601" spans="1:55" ht="15" x14ac:dyDescent="0.25">
      <c r="A1601">
        <v>21</v>
      </c>
      <c r="B1601">
        <v>40</v>
      </c>
      <c r="E1601">
        <v>0</v>
      </c>
      <c r="F1601">
        <v>0</v>
      </c>
      <c r="I1601">
        <v>1568</v>
      </c>
      <c r="J1601">
        <v>33504</v>
      </c>
      <c r="M1601">
        <v>6016</v>
      </c>
      <c r="N1601">
        <v>42016</v>
      </c>
      <c r="Q1601">
        <v>2512</v>
      </c>
      <c r="R1601">
        <v>39456</v>
      </c>
      <c r="U1601">
        <v>5872</v>
      </c>
      <c r="V1601">
        <v>81808</v>
      </c>
      <c r="Y1601">
        <v>1952</v>
      </c>
      <c r="Z1601">
        <v>50384</v>
      </c>
      <c r="AC1601">
        <v>0</v>
      </c>
      <c r="AD1601">
        <v>35744</v>
      </c>
      <c r="AG1601">
        <v>768</v>
      </c>
      <c r="AH1601">
        <v>41920</v>
      </c>
      <c r="AK1601" s="151">
        <v>2592</v>
      </c>
      <c r="AL1601" s="151">
        <v>24000</v>
      </c>
      <c r="AM1601" s="151"/>
      <c r="AN1601" s="151"/>
      <c r="AO1601" s="212">
        <v>0</v>
      </c>
      <c r="AP1601" s="212">
        <v>26528</v>
      </c>
      <c r="AQ1601" s="212"/>
      <c r="AR1601" s="212"/>
      <c r="AS1601" s="227">
        <v>0</v>
      </c>
      <c r="AT1601" s="227">
        <v>26384</v>
      </c>
      <c r="AU1601" s="227"/>
      <c r="AV1601" s="227"/>
      <c r="AW1601" s="227">
        <v>192</v>
      </c>
      <c r="AX1601" s="227">
        <v>25520</v>
      </c>
      <c r="AY1601">
        <f>A1601+1999</f>
        <v>2020</v>
      </c>
      <c r="AZ1601" t="str">
        <f>VLOOKUP(B1601,$BF$2:$BJ$75,4)</f>
        <v>Interior TFLs</v>
      </c>
      <c r="BA1601" t="str">
        <f>VLOOKUP(B1601,$BF$2:$BK$75,2)</f>
        <v>InteriorTFLs</v>
      </c>
      <c r="BB1601" t="str">
        <f>VLOOKUP(B1601,$BF$2:$BK$75,3)</f>
        <v>Interior TFLs</v>
      </c>
      <c r="BC1601">
        <f>IF(B1601&lt;40,B1601,IF(VLOOKUP(B1601,$BF$2:$BO$75,10,FALSE)="I",40,41))</f>
        <v>40</v>
      </c>
    </row>
    <row r="1602" spans="1:55" ht="15" x14ac:dyDescent="0.25">
      <c r="A1602">
        <v>21</v>
      </c>
      <c r="B1602">
        <v>40</v>
      </c>
      <c r="E1602">
        <v>75040</v>
      </c>
      <c r="F1602">
        <v>7910832</v>
      </c>
      <c r="I1602">
        <v>9376</v>
      </c>
      <c r="J1602">
        <v>7610144</v>
      </c>
      <c r="M1602">
        <v>14128</v>
      </c>
      <c r="N1602">
        <v>6916672</v>
      </c>
      <c r="Q1602">
        <v>17152</v>
      </c>
      <c r="R1602">
        <v>6412928</v>
      </c>
      <c r="U1602">
        <v>26240</v>
      </c>
      <c r="V1602">
        <v>5671776</v>
      </c>
      <c r="Y1602">
        <v>47632</v>
      </c>
      <c r="Z1602">
        <v>5359744</v>
      </c>
      <c r="AC1602">
        <v>54560</v>
      </c>
      <c r="AD1602">
        <v>4603424</v>
      </c>
      <c r="AG1602">
        <v>26720</v>
      </c>
      <c r="AH1602">
        <v>3899488</v>
      </c>
      <c r="AK1602" s="151">
        <v>9472</v>
      </c>
      <c r="AL1602" s="151">
        <v>3744768</v>
      </c>
      <c r="AM1602" s="151"/>
      <c r="AN1602" s="151"/>
      <c r="AO1602" s="212">
        <v>1216</v>
      </c>
      <c r="AP1602" s="212">
        <v>3656512</v>
      </c>
      <c r="AQ1602" s="212"/>
      <c r="AR1602" s="212"/>
      <c r="AS1602" s="227">
        <v>512</v>
      </c>
      <c r="AT1602" s="227">
        <v>3677280</v>
      </c>
      <c r="AU1602" s="227"/>
      <c r="AV1602" s="227"/>
      <c r="AW1602" s="227">
        <v>304</v>
      </c>
      <c r="AX1602" s="227">
        <v>3647328</v>
      </c>
      <c r="AY1602">
        <f>A1602+1999</f>
        <v>2020</v>
      </c>
      <c r="AZ1602" t="str">
        <f>VLOOKUP(B1602,$BF$2:$BJ$75,4)</f>
        <v>Interior TFLs</v>
      </c>
      <c r="BA1602" t="str">
        <f>VLOOKUP(B1602,$BF$2:$BK$75,2)</f>
        <v>InteriorTFLs</v>
      </c>
      <c r="BB1602" t="str">
        <f>VLOOKUP(B1602,$BF$2:$BK$75,3)</f>
        <v>Interior TFLs</v>
      </c>
      <c r="BC1602">
        <f>IF(B1602&lt;40,B1602,IF(VLOOKUP(B1602,$BF$2:$BO$75,10,FALSE)="I",40,41))</f>
        <v>40</v>
      </c>
    </row>
    <row r="1603" spans="1:55" ht="15" x14ac:dyDescent="0.25">
      <c r="A1603">
        <v>21</v>
      </c>
      <c r="B1603">
        <v>40</v>
      </c>
      <c r="E1603">
        <v>15856</v>
      </c>
      <c r="F1603">
        <v>3364528</v>
      </c>
      <c r="I1603">
        <v>480</v>
      </c>
      <c r="J1603">
        <v>3057616</v>
      </c>
      <c r="M1603">
        <v>400</v>
      </c>
      <c r="N1603">
        <v>2885296</v>
      </c>
      <c r="Q1603">
        <v>1440</v>
      </c>
      <c r="R1603">
        <v>2838768</v>
      </c>
      <c r="U1603">
        <v>4688</v>
      </c>
      <c r="V1603">
        <v>2639232</v>
      </c>
      <c r="Y1603">
        <v>3680</v>
      </c>
      <c r="Z1603">
        <v>2602768</v>
      </c>
      <c r="AC1603">
        <v>1680</v>
      </c>
      <c r="AD1603">
        <v>2572256</v>
      </c>
      <c r="AG1603">
        <v>144</v>
      </c>
      <c r="AH1603">
        <v>2489184</v>
      </c>
      <c r="AK1603" s="151">
        <v>80</v>
      </c>
      <c r="AL1603" s="151">
        <v>2487424</v>
      </c>
      <c r="AM1603" s="151"/>
      <c r="AN1603" s="151"/>
      <c r="AO1603" s="212">
        <v>16</v>
      </c>
      <c r="AP1603" s="212">
        <v>2436384</v>
      </c>
      <c r="AQ1603" s="212"/>
      <c r="AR1603" s="212"/>
      <c r="AS1603" s="227">
        <v>608</v>
      </c>
      <c r="AT1603" s="227">
        <v>2435808</v>
      </c>
      <c r="AU1603" s="227"/>
      <c r="AV1603" s="227"/>
      <c r="AW1603" s="227">
        <v>336</v>
      </c>
      <c r="AX1603" s="227">
        <v>2427920</v>
      </c>
      <c r="AY1603">
        <f>A1603+1999</f>
        <v>2020</v>
      </c>
      <c r="AZ1603" t="str">
        <f>VLOOKUP(B1603,$BF$2:$BJ$75,4)</f>
        <v>Interior TFLs</v>
      </c>
      <c r="BA1603" t="str">
        <f>VLOOKUP(B1603,$BF$2:$BK$75,2)</f>
        <v>InteriorTFLs</v>
      </c>
      <c r="BB1603" t="str">
        <f>VLOOKUP(B1603,$BF$2:$BK$75,3)</f>
        <v>Interior TFLs</v>
      </c>
      <c r="BC1603">
        <f>IF(B1603&lt;40,B1603,IF(VLOOKUP(B1603,$BF$2:$BO$75,10,FALSE)="I",40,41))</f>
        <v>40</v>
      </c>
    </row>
    <row r="1604" spans="1:55" ht="15" x14ac:dyDescent="0.25">
      <c r="A1604">
        <v>21</v>
      </c>
      <c r="B1604">
        <v>40</v>
      </c>
      <c r="E1604">
        <v>6704</v>
      </c>
      <c r="F1604">
        <v>143104</v>
      </c>
      <c r="I1604">
        <v>1408</v>
      </c>
      <c r="J1604">
        <v>141664</v>
      </c>
      <c r="M1604">
        <v>752</v>
      </c>
      <c r="N1604">
        <v>134448</v>
      </c>
      <c r="Q1604">
        <v>736</v>
      </c>
      <c r="R1604">
        <v>135680</v>
      </c>
      <c r="U1604">
        <v>2080</v>
      </c>
      <c r="V1604">
        <v>149328</v>
      </c>
      <c r="Y1604">
        <v>3408</v>
      </c>
      <c r="Z1604">
        <v>125120</v>
      </c>
      <c r="AC1604">
        <v>4880</v>
      </c>
      <c r="AD1604">
        <v>81184</v>
      </c>
      <c r="AG1604">
        <v>2224</v>
      </c>
      <c r="AH1604">
        <v>68144</v>
      </c>
      <c r="AK1604" s="151">
        <v>480</v>
      </c>
      <c r="AL1604" s="151">
        <v>52768</v>
      </c>
      <c r="AM1604" s="151"/>
      <c r="AN1604" s="151"/>
      <c r="AO1604" s="212">
        <v>16</v>
      </c>
      <c r="AP1604" s="212">
        <v>56944</v>
      </c>
      <c r="AQ1604" s="212"/>
      <c r="AR1604" s="212"/>
      <c r="AS1604" s="227">
        <v>352</v>
      </c>
      <c r="AT1604" s="227">
        <v>55744</v>
      </c>
      <c r="AU1604" s="227"/>
      <c r="AV1604" s="227"/>
      <c r="AW1604" s="227">
        <v>480</v>
      </c>
      <c r="AX1604" s="227">
        <v>50816</v>
      </c>
      <c r="AY1604">
        <f>A1604+1999</f>
        <v>2020</v>
      </c>
      <c r="AZ1604" t="str">
        <f>VLOOKUP(B1604,$BF$2:$BJ$75,4)</f>
        <v>Interior TFLs</v>
      </c>
      <c r="BA1604" t="str">
        <f>VLOOKUP(B1604,$BF$2:$BK$75,2)</f>
        <v>InteriorTFLs</v>
      </c>
      <c r="BB1604" t="str">
        <f>VLOOKUP(B1604,$BF$2:$BK$75,3)</f>
        <v>Interior TFLs</v>
      </c>
      <c r="BC1604">
        <f>IF(B1604&lt;40,B1604,IF(VLOOKUP(B1604,$BF$2:$BO$75,10,FALSE)="I",40,41))</f>
        <v>40</v>
      </c>
    </row>
    <row r="1605" spans="1:55" ht="15" x14ac:dyDescent="0.25">
      <c r="A1605">
        <v>21</v>
      </c>
      <c r="B1605">
        <v>40</v>
      </c>
      <c r="E1605">
        <v>9424</v>
      </c>
      <c r="F1605">
        <v>1334400</v>
      </c>
      <c r="I1605">
        <v>1744</v>
      </c>
      <c r="J1605">
        <v>1055472</v>
      </c>
      <c r="M1605">
        <v>2176</v>
      </c>
      <c r="N1605">
        <v>1067488</v>
      </c>
      <c r="Q1605">
        <v>9648</v>
      </c>
      <c r="R1605">
        <v>1016320</v>
      </c>
      <c r="U1605">
        <v>13792</v>
      </c>
      <c r="V1605">
        <v>943936</v>
      </c>
      <c r="Y1605">
        <v>18960</v>
      </c>
      <c r="Z1605">
        <v>906384</v>
      </c>
      <c r="AC1605">
        <v>1792</v>
      </c>
      <c r="AD1605">
        <v>827280</v>
      </c>
      <c r="AG1605">
        <v>6000</v>
      </c>
      <c r="AH1605">
        <v>766304</v>
      </c>
      <c r="AK1605" s="151">
        <v>304</v>
      </c>
      <c r="AL1605" s="151">
        <v>755872</v>
      </c>
      <c r="AM1605" s="151"/>
      <c r="AN1605" s="151"/>
      <c r="AO1605" s="212">
        <v>448</v>
      </c>
      <c r="AP1605" s="212">
        <v>702800</v>
      </c>
      <c r="AQ1605" s="212"/>
      <c r="AR1605" s="212"/>
      <c r="AS1605" s="227">
        <v>560</v>
      </c>
      <c r="AT1605" s="227">
        <v>710240</v>
      </c>
      <c r="AU1605" s="227"/>
      <c r="AV1605" s="227"/>
      <c r="AW1605" s="227">
        <v>496</v>
      </c>
      <c r="AX1605" s="227">
        <v>707200</v>
      </c>
      <c r="AY1605">
        <f>A1605+1999</f>
        <v>2020</v>
      </c>
      <c r="AZ1605" t="str">
        <f>VLOOKUP(B1605,$BF$2:$BJ$75,4)</f>
        <v>Interior TFLs</v>
      </c>
      <c r="BA1605" t="str">
        <f>VLOOKUP(B1605,$BF$2:$BK$75,2)</f>
        <v>InteriorTFLs</v>
      </c>
      <c r="BB1605" t="str">
        <f>VLOOKUP(B1605,$BF$2:$BK$75,3)</f>
        <v>Interior TFLs</v>
      </c>
      <c r="BC1605">
        <f>IF(B1605&lt;40,B1605,IF(VLOOKUP(B1605,$BF$2:$BO$75,10,FALSE)="I",40,41))</f>
        <v>40</v>
      </c>
    </row>
    <row r="1606" spans="1:55" ht="15" x14ac:dyDescent="0.25">
      <c r="A1606">
        <v>21</v>
      </c>
      <c r="B1606">
        <v>40</v>
      </c>
      <c r="E1606">
        <v>55568</v>
      </c>
      <c r="F1606">
        <v>4886832</v>
      </c>
      <c r="I1606">
        <v>5728</v>
      </c>
      <c r="J1606">
        <v>4716176</v>
      </c>
      <c r="M1606">
        <v>4944</v>
      </c>
      <c r="N1606">
        <v>4087968</v>
      </c>
      <c r="Q1606">
        <v>7504</v>
      </c>
      <c r="R1606">
        <v>3812464</v>
      </c>
      <c r="U1606">
        <v>26192</v>
      </c>
      <c r="V1606">
        <v>3508592</v>
      </c>
      <c r="Y1606">
        <v>33632</v>
      </c>
      <c r="Z1606">
        <v>3216784</v>
      </c>
      <c r="AC1606">
        <v>10576</v>
      </c>
      <c r="AD1606">
        <v>2867824</v>
      </c>
      <c r="AG1606">
        <v>5904</v>
      </c>
      <c r="AH1606">
        <v>2813376</v>
      </c>
      <c r="AK1606" s="151">
        <v>672</v>
      </c>
      <c r="AL1606" s="151">
        <v>2764368</v>
      </c>
      <c r="AM1606" s="151"/>
      <c r="AN1606" s="151"/>
      <c r="AO1606" s="212">
        <v>2848</v>
      </c>
      <c r="AP1606" s="212">
        <v>2750608</v>
      </c>
      <c r="AQ1606" s="212"/>
      <c r="AR1606" s="212"/>
      <c r="AS1606" s="227">
        <v>1312</v>
      </c>
      <c r="AT1606" s="227">
        <v>2757872</v>
      </c>
      <c r="AU1606" s="227"/>
      <c r="AV1606" s="227"/>
      <c r="AW1606" s="227">
        <v>592</v>
      </c>
      <c r="AX1606" s="227">
        <v>2723328</v>
      </c>
      <c r="AY1606">
        <f>A1606+1999</f>
        <v>2020</v>
      </c>
      <c r="AZ1606" t="str">
        <f>VLOOKUP(B1606,$BF$2:$BJ$75,4)</f>
        <v>Interior TFLs</v>
      </c>
      <c r="BA1606" t="str">
        <f>VLOOKUP(B1606,$BF$2:$BK$75,2)</f>
        <v>InteriorTFLs</v>
      </c>
      <c r="BB1606" t="str">
        <f>VLOOKUP(B1606,$BF$2:$BK$75,3)</f>
        <v>Interior TFLs</v>
      </c>
      <c r="BC1606">
        <f>IF(B1606&lt;40,B1606,IF(VLOOKUP(B1606,$BF$2:$BO$75,10,FALSE)="I",40,41))</f>
        <v>40</v>
      </c>
    </row>
    <row r="1607" spans="1:55" ht="15" x14ac:dyDescent="0.25">
      <c r="A1607">
        <v>21</v>
      </c>
      <c r="B1607">
        <v>40</v>
      </c>
      <c r="E1607">
        <v>31120</v>
      </c>
      <c r="F1607">
        <v>1914448</v>
      </c>
      <c r="I1607">
        <v>400</v>
      </c>
      <c r="J1607">
        <v>1781568</v>
      </c>
      <c r="M1607">
        <v>1776</v>
      </c>
      <c r="N1607">
        <v>1734512</v>
      </c>
      <c r="Q1607">
        <v>2288</v>
      </c>
      <c r="R1607">
        <v>1706768</v>
      </c>
      <c r="U1607">
        <v>23936</v>
      </c>
      <c r="V1607">
        <v>1519136</v>
      </c>
      <c r="Y1607">
        <v>28832</v>
      </c>
      <c r="Z1607">
        <v>1500592</v>
      </c>
      <c r="AC1607">
        <v>125936</v>
      </c>
      <c r="AD1607">
        <v>548496</v>
      </c>
      <c r="AG1607">
        <v>23952</v>
      </c>
      <c r="AH1607">
        <v>113792</v>
      </c>
      <c r="AK1607" s="151">
        <v>15952</v>
      </c>
      <c r="AL1607" s="151">
        <v>132000</v>
      </c>
      <c r="AM1607" s="151"/>
      <c r="AN1607" s="151"/>
      <c r="AO1607" s="212">
        <v>3936</v>
      </c>
      <c r="AP1607" s="212">
        <v>94432</v>
      </c>
      <c r="AQ1607" s="212"/>
      <c r="AR1607" s="212"/>
      <c r="AS1607" s="227">
        <v>2672</v>
      </c>
      <c r="AT1607" s="227">
        <v>80960</v>
      </c>
      <c r="AU1607" s="227"/>
      <c r="AV1607" s="227"/>
      <c r="AW1607" s="227">
        <v>1568</v>
      </c>
      <c r="AX1607" s="227">
        <v>76688</v>
      </c>
      <c r="AY1607">
        <f>A1607+1999</f>
        <v>2020</v>
      </c>
      <c r="AZ1607" t="str">
        <f>VLOOKUP(B1607,$BF$2:$BJ$75,4)</f>
        <v>Interior TFLs</v>
      </c>
      <c r="BA1607" t="str">
        <f>VLOOKUP(B1607,$BF$2:$BK$75,2)</f>
        <v>InteriorTFLs</v>
      </c>
      <c r="BB1607" t="str">
        <f>VLOOKUP(B1607,$BF$2:$BK$75,3)</f>
        <v>Interior TFLs</v>
      </c>
      <c r="BC1607">
        <f>IF(B1607&lt;40,B1607,IF(VLOOKUP(B1607,$BF$2:$BO$75,10,FALSE)="I",40,41))</f>
        <v>40</v>
      </c>
    </row>
    <row r="1608" spans="1:55" ht="15" x14ac:dyDescent="0.25">
      <c r="A1608">
        <v>21</v>
      </c>
      <c r="B1608">
        <v>40</v>
      </c>
      <c r="E1608">
        <v>45840</v>
      </c>
      <c r="F1608">
        <v>15626192</v>
      </c>
      <c r="I1608">
        <v>3856</v>
      </c>
      <c r="J1608">
        <v>15229024</v>
      </c>
      <c r="M1608">
        <v>8240</v>
      </c>
      <c r="N1608">
        <v>14649824</v>
      </c>
      <c r="Q1608">
        <v>21664</v>
      </c>
      <c r="R1608">
        <v>14198160</v>
      </c>
      <c r="U1608">
        <v>17520</v>
      </c>
      <c r="V1608">
        <v>13409664</v>
      </c>
      <c r="Y1608">
        <v>9440</v>
      </c>
      <c r="Z1608">
        <v>13510560</v>
      </c>
      <c r="AC1608">
        <v>1024</v>
      </c>
      <c r="AD1608">
        <v>13300512</v>
      </c>
      <c r="AG1608">
        <v>80</v>
      </c>
      <c r="AH1608">
        <v>12973632</v>
      </c>
      <c r="AK1608" s="151">
        <v>336</v>
      </c>
      <c r="AL1608" s="151">
        <v>12988016</v>
      </c>
      <c r="AM1608" s="151"/>
      <c r="AN1608" s="151"/>
      <c r="AO1608" s="212">
        <v>256</v>
      </c>
      <c r="AP1608" s="212">
        <v>12867328</v>
      </c>
      <c r="AQ1608" s="212"/>
      <c r="AR1608" s="212"/>
      <c r="AS1608" s="227">
        <v>320</v>
      </c>
      <c r="AT1608" s="227">
        <v>12873808</v>
      </c>
      <c r="AU1608" s="227"/>
      <c r="AV1608" s="227"/>
      <c r="AW1608" s="227">
        <v>2192</v>
      </c>
      <c r="AX1608" s="227">
        <v>12905776</v>
      </c>
      <c r="AY1608">
        <f>A1608+1999</f>
        <v>2020</v>
      </c>
      <c r="AZ1608" t="str">
        <f>VLOOKUP(B1608,$BF$2:$BJ$75,4)</f>
        <v>Interior TFLs</v>
      </c>
      <c r="BA1608" t="str">
        <f>VLOOKUP(B1608,$BF$2:$BK$75,2)</f>
        <v>InteriorTFLs</v>
      </c>
      <c r="BB1608" t="str">
        <f>VLOOKUP(B1608,$BF$2:$BK$75,3)</f>
        <v>Interior TFLs</v>
      </c>
      <c r="BC1608">
        <f>IF(B1608&lt;40,B1608,IF(VLOOKUP(B1608,$BF$2:$BO$75,10,FALSE)="I",40,41))</f>
        <v>40</v>
      </c>
    </row>
    <row r="1609" spans="1:55" ht="15" x14ac:dyDescent="0.25">
      <c r="A1609">
        <v>21</v>
      </c>
      <c r="B1609">
        <v>40</v>
      </c>
      <c r="E1609">
        <v>59056</v>
      </c>
      <c r="F1609">
        <v>3425840</v>
      </c>
      <c r="I1609">
        <v>5712</v>
      </c>
      <c r="J1609">
        <v>2927296</v>
      </c>
      <c r="M1609">
        <v>16848</v>
      </c>
      <c r="N1609">
        <v>2887344</v>
      </c>
      <c r="Q1609">
        <v>16528</v>
      </c>
      <c r="R1609">
        <v>2462800</v>
      </c>
      <c r="U1609">
        <v>38544</v>
      </c>
      <c r="V1609">
        <v>2318864</v>
      </c>
      <c r="Y1609">
        <v>36688</v>
      </c>
      <c r="Z1609">
        <v>2102400</v>
      </c>
      <c r="AC1609">
        <v>59296</v>
      </c>
      <c r="AD1609">
        <v>892160</v>
      </c>
      <c r="AG1609">
        <v>30592</v>
      </c>
      <c r="AH1609">
        <v>556288</v>
      </c>
      <c r="AK1609" s="151">
        <v>19504</v>
      </c>
      <c r="AL1609" s="151">
        <v>464320</v>
      </c>
      <c r="AM1609" s="151"/>
      <c r="AN1609" s="151"/>
      <c r="AO1609" s="212">
        <v>5248</v>
      </c>
      <c r="AP1609" s="212">
        <v>404080</v>
      </c>
      <c r="AQ1609" s="212"/>
      <c r="AR1609" s="212"/>
      <c r="AS1609" s="227">
        <v>2416</v>
      </c>
      <c r="AT1609" s="227">
        <v>403312</v>
      </c>
      <c r="AU1609" s="227"/>
      <c r="AV1609" s="227"/>
      <c r="AW1609" s="227">
        <v>2528</v>
      </c>
      <c r="AX1609" s="227">
        <v>410480</v>
      </c>
      <c r="AY1609">
        <f>A1609+1999</f>
        <v>2020</v>
      </c>
      <c r="AZ1609" t="str">
        <f>VLOOKUP(B1609,$BF$2:$BJ$75,4)</f>
        <v>Interior TFLs</v>
      </c>
      <c r="BA1609" t="str">
        <f>VLOOKUP(B1609,$BF$2:$BK$75,2)</f>
        <v>InteriorTFLs</v>
      </c>
      <c r="BB1609" t="str">
        <f>VLOOKUP(B1609,$BF$2:$BK$75,3)</f>
        <v>Interior TFLs</v>
      </c>
      <c r="BC1609">
        <f>IF(B1609&lt;40,B1609,IF(VLOOKUP(B1609,$BF$2:$BO$75,10,FALSE)="I",40,41))</f>
        <v>40</v>
      </c>
    </row>
    <row r="1610" spans="1:55" ht="15" x14ac:dyDescent="0.25">
      <c r="A1610">
        <v>21</v>
      </c>
      <c r="B1610">
        <v>40</v>
      </c>
      <c r="E1610">
        <v>7040</v>
      </c>
      <c r="F1610">
        <v>984496</v>
      </c>
      <c r="I1610">
        <v>976</v>
      </c>
      <c r="J1610">
        <v>898576</v>
      </c>
      <c r="M1610">
        <v>4912</v>
      </c>
      <c r="N1610">
        <v>864000</v>
      </c>
      <c r="Q1610">
        <v>3680</v>
      </c>
      <c r="R1610">
        <v>826992</v>
      </c>
      <c r="U1610">
        <v>9472</v>
      </c>
      <c r="V1610">
        <v>815360</v>
      </c>
      <c r="Y1610">
        <v>5040</v>
      </c>
      <c r="Z1610">
        <v>792000</v>
      </c>
      <c r="AC1610">
        <v>7312</v>
      </c>
      <c r="AD1610">
        <v>653920</v>
      </c>
      <c r="AG1610">
        <v>7184</v>
      </c>
      <c r="AH1610">
        <v>588944</v>
      </c>
      <c r="AK1610" s="151">
        <v>7680</v>
      </c>
      <c r="AL1610" s="151">
        <v>563744</v>
      </c>
      <c r="AM1610" s="151"/>
      <c r="AN1610" s="151"/>
      <c r="AO1610" s="212">
        <v>5808</v>
      </c>
      <c r="AP1610" s="212">
        <v>555104</v>
      </c>
      <c r="AQ1610" s="212"/>
      <c r="AR1610" s="212"/>
      <c r="AS1610" s="227">
        <v>9600</v>
      </c>
      <c r="AT1610" s="227">
        <v>557840</v>
      </c>
      <c r="AU1610" s="227"/>
      <c r="AV1610" s="227"/>
      <c r="AW1610" s="227">
        <v>4208</v>
      </c>
      <c r="AX1610" s="227">
        <v>523520</v>
      </c>
      <c r="AY1610">
        <f>A1610+1999</f>
        <v>2020</v>
      </c>
      <c r="AZ1610" t="str">
        <f>VLOOKUP(B1610,$BF$2:$BJ$75,4)</f>
        <v>Interior TFLs</v>
      </c>
      <c r="BA1610" t="str">
        <f>VLOOKUP(B1610,$BF$2:$BK$75,2)</f>
        <v>InteriorTFLs</v>
      </c>
      <c r="BB1610" t="str">
        <f>VLOOKUP(B1610,$BF$2:$BK$75,3)</f>
        <v>Interior TFLs</v>
      </c>
      <c r="BC1610">
        <f>IF(B1610&lt;40,B1610,IF(VLOOKUP(B1610,$BF$2:$BO$75,10,FALSE)="I",40,41))</f>
        <v>40</v>
      </c>
    </row>
    <row r="1611" spans="1:55" ht="15" x14ac:dyDescent="0.25">
      <c r="A1611">
        <v>21</v>
      </c>
      <c r="B1611">
        <v>40</v>
      </c>
      <c r="E1611">
        <v>54736</v>
      </c>
      <c r="F1611">
        <v>2731888</v>
      </c>
      <c r="I1611">
        <v>2736</v>
      </c>
      <c r="J1611">
        <v>2649328</v>
      </c>
      <c r="M1611">
        <v>6608</v>
      </c>
      <c r="N1611">
        <v>2398544</v>
      </c>
      <c r="Q1611">
        <v>11840</v>
      </c>
      <c r="R1611">
        <v>2281920</v>
      </c>
      <c r="U1611">
        <v>21168</v>
      </c>
      <c r="V1611">
        <v>2145232</v>
      </c>
      <c r="Y1611">
        <v>24256</v>
      </c>
      <c r="Z1611">
        <v>2050768</v>
      </c>
      <c r="AC1611">
        <v>134224</v>
      </c>
      <c r="AD1611">
        <v>1077120</v>
      </c>
      <c r="AG1611">
        <v>81856</v>
      </c>
      <c r="AH1611">
        <v>543360</v>
      </c>
      <c r="AK1611" s="151">
        <v>55904</v>
      </c>
      <c r="AL1611" s="151">
        <v>497680</v>
      </c>
      <c r="AM1611" s="151"/>
      <c r="AN1611" s="151"/>
      <c r="AO1611" s="212">
        <v>20432</v>
      </c>
      <c r="AP1611" s="212">
        <v>359968</v>
      </c>
      <c r="AQ1611" s="212"/>
      <c r="AR1611" s="212"/>
      <c r="AS1611" s="227">
        <v>34880</v>
      </c>
      <c r="AT1611" s="227">
        <v>348368</v>
      </c>
      <c r="AU1611" s="227"/>
      <c r="AV1611" s="227"/>
      <c r="AW1611" s="227">
        <v>17216</v>
      </c>
      <c r="AX1611" s="227">
        <v>314272</v>
      </c>
      <c r="AY1611">
        <f>A1611+1999</f>
        <v>2020</v>
      </c>
      <c r="AZ1611" t="str">
        <f>VLOOKUP(B1611,$BF$2:$BJ$75,4)</f>
        <v>Interior TFLs</v>
      </c>
      <c r="BA1611" t="str">
        <f>VLOOKUP(B1611,$BF$2:$BK$75,2)</f>
        <v>InteriorTFLs</v>
      </c>
      <c r="BB1611" t="str">
        <f>VLOOKUP(B1611,$BF$2:$BK$75,3)</f>
        <v>Interior TFLs</v>
      </c>
      <c r="BC1611">
        <f>IF(B1611&lt;40,B1611,IF(VLOOKUP(B1611,$BF$2:$BO$75,10,FALSE)="I",40,41))</f>
        <v>40</v>
      </c>
    </row>
    <row r="1612" spans="1:55" ht="15" x14ac:dyDescent="0.25">
      <c r="A1612">
        <v>21</v>
      </c>
      <c r="B1612">
        <v>40</v>
      </c>
      <c r="E1612">
        <v>317296</v>
      </c>
      <c r="F1612">
        <v>16774832</v>
      </c>
      <c r="I1612">
        <v>37264</v>
      </c>
      <c r="J1612">
        <v>23267952</v>
      </c>
      <c r="M1612">
        <v>71568</v>
      </c>
      <c r="N1612">
        <v>22400240</v>
      </c>
      <c r="Q1612">
        <v>50720</v>
      </c>
      <c r="R1612">
        <v>22108320</v>
      </c>
      <c r="U1612">
        <v>110752</v>
      </c>
      <c r="V1612">
        <v>20010864</v>
      </c>
      <c r="Y1612">
        <v>50000</v>
      </c>
      <c r="Z1612">
        <v>19741024</v>
      </c>
      <c r="AC1612">
        <v>8400</v>
      </c>
      <c r="AD1612">
        <v>20949824</v>
      </c>
      <c r="AG1612">
        <v>27952</v>
      </c>
      <c r="AH1612">
        <v>18315904</v>
      </c>
      <c r="AK1612" s="151">
        <v>25792</v>
      </c>
      <c r="AL1612" s="151">
        <v>17881552</v>
      </c>
      <c r="AM1612" s="151"/>
      <c r="AN1612" s="151"/>
      <c r="AO1612" s="212">
        <v>29456</v>
      </c>
      <c r="AP1612" s="212">
        <v>17377168</v>
      </c>
      <c r="AQ1612" s="212"/>
      <c r="AR1612" s="212"/>
      <c r="AS1612" s="227">
        <v>22192</v>
      </c>
      <c r="AT1612" s="227">
        <v>17392512</v>
      </c>
      <c r="AU1612" s="227"/>
      <c r="AV1612" s="227"/>
      <c r="AW1612" s="227">
        <v>21760</v>
      </c>
      <c r="AX1612" s="227">
        <v>17389568</v>
      </c>
      <c r="AY1612">
        <f>A1612+1999</f>
        <v>2020</v>
      </c>
      <c r="AZ1612" t="str">
        <f>VLOOKUP(B1612,$BF$2:$BJ$75,4)</f>
        <v>Interior TFLs</v>
      </c>
      <c r="BA1612" t="str">
        <f>VLOOKUP(B1612,$BF$2:$BK$75,2)</f>
        <v>InteriorTFLs</v>
      </c>
      <c r="BB1612" t="str">
        <f>VLOOKUP(B1612,$BF$2:$BK$75,3)</f>
        <v>Interior TFLs</v>
      </c>
      <c r="BC1612">
        <f>IF(B1612&lt;40,B1612,IF(VLOOKUP(B1612,$BF$2:$BO$75,10,FALSE)="I",40,41))</f>
        <v>40</v>
      </c>
    </row>
    <row r="1613" spans="1:55" ht="15" x14ac:dyDescent="0.25">
      <c r="A1613">
        <v>21</v>
      </c>
      <c r="B1613">
        <v>40</v>
      </c>
      <c r="E1613">
        <v>188848</v>
      </c>
      <c r="F1613">
        <v>8979792</v>
      </c>
      <c r="I1613">
        <v>32240</v>
      </c>
      <c r="J1613">
        <v>8415376</v>
      </c>
      <c r="M1613">
        <v>55568</v>
      </c>
      <c r="N1613">
        <v>7765856</v>
      </c>
      <c r="Q1613">
        <v>81904</v>
      </c>
      <c r="R1613">
        <v>7454208</v>
      </c>
      <c r="U1613">
        <v>105408</v>
      </c>
      <c r="V1613">
        <v>7071040</v>
      </c>
      <c r="Y1613">
        <v>154064</v>
      </c>
      <c r="Z1613">
        <v>6954800</v>
      </c>
      <c r="AC1613">
        <v>170736</v>
      </c>
      <c r="AD1613">
        <v>4286896</v>
      </c>
      <c r="AG1613">
        <v>109920</v>
      </c>
      <c r="AH1613">
        <v>3429712</v>
      </c>
      <c r="AK1613" s="151">
        <v>91984</v>
      </c>
      <c r="AL1613" s="151">
        <v>3082544</v>
      </c>
      <c r="AM1613" s="151"/>
      <c r="AN1613" s="151"/>
      <c r="AO1613" s="212">
        <v>63712</v>
      </c>
      <c r="AP1613" s="212">
        <v>2886880</v>
      </c>
      <c r="AQ1613" s="212"/>
      <c r="AR1613" s="212"/>
      <c r="AS1613" s="227">
        <v>45424</v>
      </c>
      <c r="AT1613" s="227">
        <v>2829536</v>
      </c>
      <c r="AU1613" s="227"/>
      <c r="AV1613" s="227"/>
      <c r="AW1613" s="227">
        <v>43808</v>
      </c>
      <c r="AX1613" s="227">
        <v>2800496</v>
      </c>
      <c r="AY1613">
        <f>A1613+1999</f>
        <v>2020</v>
      </c>
      <c r="AZ1613" t="str">
        <f>VLOOKUP(B1613,$BF$2:$BJ$75,4)</f>
        <v>Interior TFLs</v>
      </c>
      <c r="BA1613" t="str">
        <f>VLOOKUP(B1613,$BF$2:$BK$75,2)</f>
        <v>InteriorTFLs</v>
      </c>
      <c r="BB1613" t="str">
        <f>VLOOKUP(B1613,$BF$2:$BK$75,3)</f>
        <v>Interior TFLs</v>
      </c>
      <c r="BC1613">
        <f>IF(B1613&lt;40,B1613,IF(VLOOKUP(B1613,$BF$2:$BO$75,10,FALSE)="I",40,41))</f>
        <v>40</v>
      </c>
    </row>
    <row r="1614" spans="1:55" ht="15" x14ac:dyDescent="0.25">
      <c r="A1614">
        <v>21</v>
      </c>
      <c r="B1614">
        <v>41</v>
      </c>
      <c r="E1614">
        <v>0</v>
      </c>
      <c r="F1614">
        <v>0</v>
      </c>
      <c r="I1614">
        <v>0</v>
      </c>
      <c r="J1614">
        <v>0</v>
      </c>
      <c r="M1614">
        <v>0</v>
      </c>
      <c r="N1614">
        <v>0</v>
      </c>
      <c r="Q1614">
        <v>0</v>
      </c>
      <c r="R1614">
        <v>0</v>
      </c>
      <c r="U1614">
        <v>0</v>
      </c>
      <c r="V1614">
        <v>0</v>
      </c>
      <c r="Y1614">
        <v>0</v>
      </c>
      <c r="Z1614">
        <v>0</v>
      </c>
      <c r="AC1614">
        <v>0</v>
      </c>
      <c r="AD1614">
        <v>0</v>
      </c>
      <c r="AG1614">
        <v>0</v>
      </c>
      <c r="AH1614">
        <v>0</v>
      </c>
      <c r="AK1614" s="151">
        <v>0</v>
      </c>
      <c r="AL1614" s="151">
        <v>0</v>
      </c>
      <c r="AM1614" s="151"/>
      <c r="AN1614" s="151"/>
      <c r="AO1614" s="212">
        <v>0</v>
      </c>
      <c r="AP1614" s="212">
        <v>0</v>
      </c>
      <c r="AQ1614" s="212"/>
      <c r="AR1614" s="212"/>
      <c r="AS1614" s="227">
        <v>0</v>
      </c>
      <c r="AT1614" s="227">
        <v>0</v>
      </c>
      <c r="AU1614" s="227"/>
      <c r="AV1614" s="227"/>
      <c r="AW1614" s="227">
        <v>0</v>
      </c>
      <c r="AX1614" s="227">
        <v>0</v>
      </c>
      <c r="AY1614">
        <f>A1614+1999</f>
        <v>2020</v>
      </c>
      <c r="AZ1614" t="str">
        <f>VLOOKUP(B1614,$BF$2:$BJ$75,4)</f>
        <v>Coast TFLs</v>
      </c>
      <c r="BA1614" t="str">
        <f>VLOOKUP(B1614,$BF$2:$BK$75,2)</f>
        <v>CoastTFLs</v>
      </c>
      <c r="BB1614" t="str">
        <f>VLOOKUP(B1614,$BF$2:$BK$75,3)</f>
        <v>Coast TFLs</v>
      </c>
      <c r="BC1614">
        <f>IF(B1614&lt;40,B1614,IF(VLOOKUP(B1614,$BF$2:$BO$75,10,FALSE)="I",40,41))</f>
        <v>41</v>
      </c>
    </row>
    <row r="1615" spans="1:55" ht="15" x14ac:dyDescent="0.25">
      <c r="A1615">
        <v>21</v>
      </c>
      <c r="B1615">
        <v>41</v>
      </c>
      <c r="E1615">
        <v>0</v>
      </c>
      <c r="F1615">
        <v>0</v>
      </c>
      <c r="I1615">
        <v>0</v>
      </c>
      <c r="J1615">
        <v>2864</v>
      </c>
      <c r="M1615">
        <v>0</v>
      </c>
      <c r="N1615">
        <v>1136</v>
      </c>
      <c r="Q1615">
        <v>0</v>
      </c>
      <c r="R1615">
        <v>224</v>
      </c>
      <c r="U1615">
        <v>0</v>
      </c>
      <c r="V1615">
        <v>144</v>
      </c>
      <c r="Y1615">
        <v>0</v>
      </c>
      <c r="Z1615">
        <v>144</v>
      </c>
      <c r="AC1615">
        <v>0</v>
      </c>
      <c r="AD1615">
        <v>0</v>
      </c>
      <c r="AG1615">
        <v>0</v>
      </c>
      <c r="AH1615">
        <v>0</v>
      </c>
      <c r="AK1615" s="151">
        <v>0</v>
      </c>
      <c r="AL1615" s="151">
        <v>0</v>
      </c>
      <c r="AM1615" s="151"/>
      <c r="AN1615" s="151"/>
      <c r="AO1615" s="212">
        <v>0</v>
      </c>
      <c r="AP1615" s="212">
        <v>0</v>
      </c>
      <c r="AQ1615" s="212"/>
      <c r="AR1615" s="212"/>
      <c r="AS1615" s="227">
        <v>0</v>
      </c>
      <c r="AT1615" s="227">
        <v>0</v>
      </c>
      <c r="AU1615" s="227"/>
      <c r="AV1615" s="227"/>
      <c r="AW1615" s="227">
        <v>0</v>
      </c>
      <c r="AX1615" s="227">
        <v>0</v>
      </c>
      <c r="AY1615">
        <f>A1615+1999</f>
        <v>2020</v>
      </c>
      <c r="AZ1615" t="str">
        <f>VLOOKUP(B1615,$BF$2:$BJ$75,4)</f>
        <v>Coast TFLs</v>
      </c>
      <c r="BA1615" t="str">
        <f>VLOOKUP(B1615,$BF$2:$BK$75,2)</f>
        <v>CoastTFLs</v>
      </c>
      <c r="BB1615" t="str">
        <f>VLOOKUP(B1615,$BF$2:$BK$75,3)</f>
        <v>Coast TFLs</v>
      </c>
      <c r="BC1615">
        <f>IF(B1615&lt;40,B1615,IF(VLOOKUP(B1615,$BF$2:$BO$75,10,FALSE)="I",40,41))</f>
        <v>41</v>
      </c>
    </row>
    <row r="1616" spans="1:55" ht="15" x14ac:dyDescent="0.25">
      <c r="A1616">
        <v>21</v>
      </c>
      <c r="B1616">
        <v>41</v>
      </c>
      <c r="E1616">
        <v>0</v>
      </c>
      <c r="F1616">
        <v>0</v>
      </c>
      <c r="I1616">
        <v>0</v>
      </c>
      <c r="J1616">
        <v>0</v>
      </c>
      <c r="M1616">
        <v>0</v>
      </c>
      <c r="N1616">
        <v>0</v>
      </c>
      <c r="Q1616">
        <v>0</v>
      </c>
      <c r="R1616">
        <v>0</v>
      </c>
      <c r="U1616">
        <v>0</v>
      </c>
      <c r="V1616">
        <v>0</v>
      </c>
      <c r="Y1616">
        <v>0</v>
      </c>
      <c r="Z1616">
        <v>0</v>
      </c>
      <c r="AC1616">
        <v>0</v>
      </c>
      <c r="AD1616">
        <v>0</v>
      </c>
      <c r="AG1616">
        <v>0</v>
      </c>
      <c r="AH1616">
        <v>0</v>
      </c>
      <c r="AK1616" s="151">
        <v>0</v>
      </c>
      <c r="AL1616" s="151">
        <v>0</v>
      </c>
      <c r="AM1616" s="151"/>
      <c r="AN1616" s="151"/>
      <c r="AO1616" s="212">
        <v>0</v>
      </c>
      <c r="AP1616" s="212">
        <v>0</v>
      </c>
      <c r="AQ1616" s="212"/>
      <c r="AR1616" s="212"/>
      <c r="AS1616" s="227">
        <v>0</v>
      </c>
      <c r="AT1616" s="227">
        <v>0</v>
      </c>
      <c r="AU1616" s="227"/>
      <c r="AV1616" s="227"/>
      <c r="AW1616" s="227">
        <v>0</v>
      </c>
      <c r="AX1616" s="227">
        <v>0</v>
      </c>
      <c r="AY1616">
        <f>A1616+1999</f>
        <v>2020</v>
      </c>
      <c r="AZ1616" t="str">
        <f>VLOOKUP(B1616,$BF$2:$BJ$75,4)</f>
        <v>Coast TFLs</v>
      </c>
      <c r="BA1616" t="str">
        <f>VLOOKUP(B1616,$BF$2:$BK$75,2)</f>
        <v>CoastTFLs</v>
      </c>
      <c r="BB1616" t="str">
        <f>VLOOKUP(B1616,$BF$2:$BK$75,3)</f>
        <v>Coast TFLs</v>
      </c>
      <c r="BC1616">
        <f>IF(B1616&lt;40,B1616,IF(VLOOKUP(B1616,$BF$2:$BO$75,10,FALSE)="I",40,41))</f>
        <v>41</v>
      </c>
    </row>
    <row r="1617" spans="1:55" ht="15" x14ac:dyDescent="0.25">
      <c r="A1617">
        <v>21</v>
      </c>
      <c r="B1617">
        <v>41</v>
      </c>
      <c r="E1617">
        <v>0</v>
      </c>
      <c r="F1617">
        <v>0</v>
      </c>
      <c r="I1617">
        <v>0</v>
      </c>
      <c r="J1617">
        <v>0</v>
      </c>
      <c r="M1617">
        <v>0</v>
      </c>
      <c r="N1617">
        <v>0</v>
      </c>
      <c r="Q1617">
        <v>0</v>
      </c>
      <c r="R1617">
        <v>0</v>
      </c>
      <c r="U1617">
        <v>512</v>
      </c>
      <c r="V1617">
        <v>16960</v>
      </c>
      <c r="Y1617">
        <v>1952</v>
      </c>
      <c r="Z1617">
        <v>11344</v>
      </c>
      <c r="AC1617">
        <v>4224</v>
      </c>
      <c r="AD1617">
        <v>4224</v>
      </c>
      <c r="AG1617">
        <v>0</v>
      </c>
      <c r="AH1617">
        <v>176</v>
      </c>
      <c r="AK1617" s="151">
        <v>496</v>
      </c>
      <c r="AL1617" s="151">
        <v>496</v>
      </c>
      <c r="AM1617" s="151"/>
      <c r="AN1617" s="151"/>
      <c r="AO1617" s="212">
        <v>3120</v>
      </c>
      <c r="AP1617" s="212">
        <v>3856</v>
      </c>
      <c r="AQ1617" s="212"/>
      <c r="AR1617" s="212"/>
      <c r="AS1617" s="227">
        <v>0</v>
      </c>
      <c r="AT1617" s="227">
        <v>0</v>
      </c>
      <c r="AU1617" s="227"/>
      <c r="AV1617" s="227"/>
      <c r="AW1617" s="227">
        <v>0</v>
      </c>
      <c r="AX1617" s="227">
        <v>0</v>
      </c>
      <c r="AY1617">
        <f>A1617+1999</f>
        <v>2020</v>
      </c>
      <c r="AZ1617" t="str">
        <f>VLOOKUP(B1617,$BF$2:$BJ$75,4)</f>
        <v>Coast TFLs</v>
      </c>
      <c r="BA1617" t="str">
        <f>VLOOKUP(B1617,$BF$2:$BK$75,2)</f>
        <v>CoastTFLs</v>
      </c>
      <c r="BB1617" t="str">
        <f>VLOOKUP(B1617,$BF$2:$BK$75,3)</f>
        <v>Coast TFLs</v>
      </c>
      <c r="BC1617">
        <f>IF(B1617&lt;40,B1617,IF(VLOOKUP(B1617,$BF$2:$BO$75,10,FALSE)="I",40,41))</f>
        <v>41</v>
      </c>
    </row>
    <row r="1618" spans="1:55" ht="15" x14ac:dyDescent="0.25">
      <c r="A1618">
        <v>21</v>
      </c>
      <c r="B1618">
        <v>41</v>
      </c>
      <c r="E1618">
        <v>0</v>
      </c>
      <c r="F1618">
        <v>0</v>
      </c>
      <c r="I1618">
        <v>0</v>
      </c>
      <c r="J1618">
        <v>0</v>
      </c>
      <c r="M1618">
        <v>0</v>
      </c>
      <c r="N1618">
        <v>0</v>
      </c>
      <c r="Q1618">
        <v>0</v>
      </c>
      <c r="R1618">
        <v>0</v>
      </c>
      <c r="U1618">
        <v>0</v>
      </c>
      <c r="V1618">
        <v>0</v>
      </c>
      <c r="Y1618">
        <v>0</v>
      </c>
      <c r="Z1618">
        <v>0</v>
      </c>
      <c r="AC1618">
        <v>0</v>
      </c>
      <c r="AD1618">
        <v>0</v>
      </c>
      <c r="AG1618">
        <v>0</v>
      </c>
      <c r="AH1618">
        <v>0</v>
      </c>
      <c r="AK1618" s="151">
        <v>0</v>
      </c>
      <c r="AL1618" s="151">
        <v>0</v>
      </c>
      <c r="AM1618" s="151"/>
      <c r="AN1618" s="151"/>
      <c r="AO1618" s="212">
        <v>0</v>
      </c>
      <c r="AP1618" s="212">
        <v>0</v>
      </c>
      <c r="AQ1618" s="212"/>
      <c r="AR1618" s="212"/>
      <c r="AS1618" s="227">
        <v>0</v>
      </c>
      <c r="AT1618" s="227">
        <v>0</v>
      </c>
      <c r="AU1618" s="227"/>
      <c r="AV1618" s="227"/>
      <c r="AW1618" s="227">
        <v>0</v>
      </c>
      <c r="AX1618" s="227">
        <v>0</v>
      </c>
      <c r="AY1618">
        <f>A1618+1999</f>
        <v>2020</v>
      </c>
      <c r="AZ1618" t="str">
        <f>VLOOKUP(B1618,$BF$2:$BJ$75,4)</f>
        <v>Coast TFLs</v>
      </c>
      <c r="BA1618" t="str">
        <f>VLOOKUP(B1618,$BF$2:$BK$75,2)</f>
        <v>CoastTFLs</v>
      </c>
      <c r="BB1618" t="str">
        <f>VLOOKUP(B1618,$BF$2:$BK$75,3)</f>
        <v>Coast TFLs</v>
      </c>
      <c r="BC1618">
        <f>IF(B1618&lt;40,B1618,IF(VLOOKUP(B1618,$BF$2:$BO$75,10,FALSE)="I",40,41))</f>
        <v>41</v>
      </c>
    </row>
    <row r="1619" spans="1:55" ht="15" x14ac:dyDescent="0.25">
      <c r="A1619">
        <v>21</v>
      </c>
      <c r="B1619">
        <v>41</v>
      </c>
      <c r="E1619">
        <v>0</v>
      </c>
      <c r="F1619">
        <v>0</v>
      </c>
      <c r="I1619">
        <v>0</v>
      </c>
      <c r="J1619">
        <v>0</v>
      </c>
      <c r="M1619">
        <v>0</v>
      </c>
      <c r="N1619">
        <v>0</v>
      </c>
      <c r="Q1619">
        <v>0</v>
      </c>
      <c r="R1619">
        <v>0</v>
      </c>
      <c r="U1619">
        <v>0</v>
      </c>
      <c r="V1619">
        <v>0</v>
      </c>
      <c r="Y1619">
        <v>0</v>
      </c>
      <c r="Z1619">
        <v>0</v>
      </c>
      <c r="AC1619">
        <v>0</v>
      </c>
      <c r="AD1619">
        <v>0</v>
      </c>
      <c r="AG1619">
        <v>0</v>
      </c>
      <c r="AH1619">
        <v>0</v>
      </c>
      <c r="AK1619" s="151">
        <v>0</v>
      </c>
      <c r="AL1619" s="151">
        <v>0</v>
      </c>
      <c r="AM1619" s="151"/>
      <c r="AN1619" s="151"/>
      <c r="AO1619" s="212">
        <v>0</v>
      </c>
      <c r="AP1619" s="212">
        <v>0</v>
      </c>
      <c r="AQ1619" s="212"/>
      <c r="AR1619" s="212"/>
      <c r="AS1619" s="227">
        <v>0</v>
      </c>
      <c r="AT1619" s="227">
        <v>0</v>
      </c>
      <c r="AU1619" s="227"/>
      <c r="AV1619" s="227"/>
      <c r="AW1619" s="227">
        <v>0</v>
      </c>
      <c r="AX1619" s="227">
        <v>0</v>
      </c>
      <c r="AY1619">
        <f>A1619+1999</f>
        <v>2020</v>
      </c>
      <c r="AZ1619" t="str">
        <f>VLOOKUP(B1619,$BF$2:$BJ$75,4)</f>
        <v>Coast TFLs</v>
      </c>
      <c r="BA1619" t="str">
        <f>VLOOKUP(B1619,$BF$2:$BK$75,2)</f>
        <v>CoastTFLs</v>
      </c>
      <c r="BB1619" t="str">
        <f>VLOOKUP(B1619,$BF$2:$BK$75,3)</f>
        <v>Coast TFLs</v>
      </c>
      <c r="BC1619">
        <f>IF(B1619&lt;40,B1619,IF(VLOOKUP(B1619,$BF$2:$BO$75,10,FALSE)="I",40,41))</f>
        <v>41</v>
      </c>
    </row>
    <row r="1620" spans="1:55" ht="15" x14ac:dyDescent="0.25">
      <c r="A1620">
        <v>21</v>
      </c>
      <c r="B1620">
        <v>41</v>
      </c>
      <c r="E1620">
        <v>0</v>
      </c>
      <c r="F1620">
        <v>0</v>
      </c>
      <c r="I1620">
        <v>0</v>
      </c>
      <c r="J1620">
        <v>4800</v>
      </c>
      <c r="M1620">
        <v>0</v>
      </c>
      <c r="N1620">
        <v>3888</v>
      </c>
      <c r="Q1620">
        <v>736</v>
      </c>
      <c r="R1620">
        <v>6224</v>
      </c>
      <c r="U1620">
        <v>128</v>
      </c>
      <c r="V1620">
        <v>4416</v>
      </c>
      <c r="Y1620">
        <v>496</v>
      </c>
      <c r="Z1620">
        <v>3312</v>
      </c>
      <c r="AC1620">
        <v>0</v>
      </c>
      <c r="AD1620">
        <v>2432</v>
      </c>
      <c r="AG1620">
        <v>0</v>
      </c>
      <c r="AH1620">
        <v>272</v>
      </c>
      <c r="AK1620" s="151">
        <v>0</v>
      </c>
      <c r="AL1620" s="151">
        <v>0</v>
      </c>
      <c r="AM1620" s="151"/>
      <c r="AN1620" s="151"/>
      <c r="AO1620" s="212">
        <v>0</v>
      </c>
      <c r="AP1620" s="212">
        <v>0</v>
      </c>
      <c r="AQ1620" s="212"/>
      <c r="AR1620" s="212"/>
      <c r="AS1620" s="227">
        <v>0</v>
      </c>
      <c r="AT1620" s="227">
        <v>0</v>
      </c>
      <c r="AU1620" s="227"/>
      <c r="AV1620" s="227"/>
      <c r="AW1620" s="227">
        <v>0</v>
      </c>
      <c r="AX1620" s="227">
        <v>0</v>
      </c>
      <c r="AY1620">
        <f>A1620+1999</f>
        <v>2020</v>
      </c>
      <c r="AZ1620" t="str">
        <f>VLOOKUP(B1620,$BF$2:$BJ$75,4)</f>
        <v>Coast TFLs</v>
      </c>
      <c r="BA1620" t="str">
        <f>VLOOKUP(B1620,$BF$2:$BK$75,2)</f>
        <v>CoastTFLs</v>
      </c>
      <c r="BB1620" t="str">
        <f>VLOOKUP(B1620,$BF$2:$BK$75,3)</f>
        <v>Coast TFLs</v>
      </c>
      <c r="BC1620">
        <f>IF(B1620&lt;40,B1620,IF(VLOOKUP(B1620,$BF$2:$BO$75,10,FALSE)="I",40,41))</f>
        <v>41</v>
      </c>
    </row>
    <row r="1621" spans="1:55" ht="15" x14ac:dyDescent="0.25">
      <c r="A1621">
        <v>21</v>
      </c>
      <c r="B1621">
        <v>41</v>
      </c>
      <c r="E1621">
        <v>0</v>
      </c>
      <c r="F1621">
        <v>0</v>
      </c>
      <c r="I1621">
        <v>0</v>
      </c>
      <c r="J1621">
        <v>0</v>
      </c>
      <c r="M1621">
        <v>0</v>
      </c>
      <c r="N1621">
        <v>0</v>
      </c>
      <c r="Q1621">
        <v>0</v>
      </c>
      <c r="R1621">
        <v>2768</v>
      </c>
      <c r="U1621">
        <v>0</v>
      </c>
      <c r="V1621">
        <v>0</v>
      </c>
      <c r="Y1621">
        <v>0</v>
      </c>
      <c r="Z1621">
        <v>0</v>
      </c>
      <c r="AC1621">
        <v>0</v>
      </c>
      <c r="AD1621">
        <v>0</v>
      </c>
      <c r="AG1621">
        <v>0</v>
      </c>
      <c r="AH1621">
        <v>0</v>
      </c>
      <c r="AK1621" s="151">
        <v>0</v>
      </c>
      <c r="AL1621" s="151">
        <v>0</v>
      </c>
      <c r="AM1621" s="151"/>
      <c r="AN1621" s="151"/>
      <c r="AO1621" s="212">
        <v>0</v>
      </c>
      <c r="AP1621" s="212">
        <v>0</v>
      </c>
      <c r="AQ1621" s="212"/>
      <c r="AR1621" s="212"/>
      <c r="AS1621" s="227">
        <v>0</v>
      </c>
      <c r="AT1621" s="227">
        <v>0</v>
      </c>
      <c r="AU1621" s="227"/>
      <c r="AV1621" s="227"/>
      <c r="AW1621" s="227">
        <v>0</v>
      </c>
      <c r="AX1621" s="227">
        <v>0</v>
      </c>
      <c r="AY1621">
        <f>A1621+1999</f>
        <v>2020</v>
      </c>
      <c r="AZ1621" t="str">
        <f>VLOOKUP(B1621,$BF$2:$BJ$75,4)</f>
        <v>Coast TFLs</v>
      </c>
      <c r="BA1621" t="str">
        <f>VLOOKUP(B1621,$BF$2:$BK$75,2)</f>
        <v>CoastTFLs</v>
      </c>
      <c r="BB1621" t="str">
        <f>VLOOKUP(B1621,$BF$2:$BK$75,3)</f>
        <v>Coast TFLs</v>
      </c>
      <c r="BC1621">
        <f>IF(B1621&lt;40,B1621,IF(VLOOKUP(B1621,$BF$2:$BO$75,10,FALSE)="I",40,41))</f>
        <v>41</v>
      </c>
    </row>
    <row r="1622" spans="1:55" ht="15" x14ac:dyDescent="0.25">
      <c r="A1622">
        <v>21</v>
      </c>
      <c r="B1622">
        <v>41</v>
      </c>
      <c r="E1622">
        <v>0</v>
      </c>
      <c r="F1622">
        <v>0</v>
      </c>
      <c r="I1622">
        <v>0</v>
      </c>
      <c r="J1622">
        <v>0</v>
      </c>
      <c r="M1622">
        <v>0</v>
      </c>
      <c r="N1622">
        <v>2160</v>
      </c>
      <c r="Q1622">
        <v>0</v>
      </c>
      <c r="R1622">
        <v>0</v>
      </c>
      <c r="U1622">
        <v>0</v>
      </c>
      <c r="V1622">
        <v>0</v>
      </c>
      <c r="Y1622">
        <v>0</v>
      </c>
      <c r="Z1622">
        <v>0</v>
      </c>
      <c r="AC1622">
        <v>0</v>
      </c>
      <c r="AD1622">
        <v>0</v>
      </c>
      <c r="AG1622">
        <v>0</v>
      </c>
      <c r="AH1622">
        <v>0</v>
      </c>
      <c r="AK1622" s="151">
        <v>0</v>
      </c>
      <c r="AL1622" s="151">
        <v>0</v>
      </c>
      <c r="AM1622" s="151"/>
      <c r="AN1622" s="151"/>
      <c r="AO1622" s="212">
        <v>0</v>
      </c>
      <c r="AP1622" s="212">
        <v>0</v>
      </c>
      <c r="AQ1622" s="212"/>
      <c r="AR1622" s="212"/>
      <c r="AS1622" s="227">
        <v>0</v>
      </c>
      <c r="AT1622" s="227">
        <v>0</v>
      </c>
      <c r="AU1622" s="227"/>
      <c r="AV1622" s="227"/>
      <c r="AW1622" s="227">
        <v>0</v>
      </c>
      <c r="AX1622" s="227">
        <v>0</v>
      </c>
      <c r="AY1622">
        <f>A1622+1999</f>
        <v>2020</v>
      </c>
      <c r="AZ1622" t="str">
        <f>VLOOKUP(B1622,$BF$2:$BJ$75,4)</f>
        <v>Coast TFLs</v>
      </c>
      <c r="BA1622" t="str">
        <f>VLOOKUP(B1622,$BF$2:$BK$75,2)</f>
        <v>CoastTFLs</v>
      </c>
      <c r="BB1622" t="str">
        <f>VLOOKUP(B1622,$BF$2:$BK$75,3)</f>
        <v>Coast TFLs</v>
      </c>
      <c r="BC1622">
        <f>IF(B1622&lt;40,B1622,IF(VLOOKUP(B1622,$BF$2:$BO$75,10,FALSE)="I",40,41))</f>
        <v>41</v>
      </c>
    </row>
    <row r="1623" spans="1:55" ht="15" x14ac:dyDescent="0.25">
      <c r="A1623">
        <v>21</v>
      </c>
      <c r="B1623">
        <v>41</v>
      </c>
      <c r="E1623">
        <v>0</v>
      </c>
      <c r="F1623">
        <v>0</v>
      </c>
      <c r="I1623">
        <v>0</v>
      </c>
      <c r="J1623">
        <v>0</v>
      </c>
      <c r="M1623">
        <v>0</v>
      </c>
      <c r="N1623">
        <v>0</v>
      </c>
      <c r="Q1623">
        <v>0</v>
      </c>
      <c r="R1623">
        <v>0</v>
      </c>
      <c r="U1623">
        <v>0</v>
      </c>
      <c r="V1623">
        <v>0</v>
      </c>
      <c r="Y1623">
        <v>0</v>
      </c>
      <c r="Z1623">
        <v>0</v>
      </c>
      <c r="AC1623">
        <v>0</v>
      </c>
      <c r="AD1623">
        <v>0</v>
      </c>
      <c r="AG1623">
        <v>0</v>
      </c>
      <c r="AH1623">
        <v>0</v>
      </c>
      <c r="AK1623" s="151">
        <v>0</v>
      </c>
      <c r="AL1623" s="151">
        <v>0</v>
      </c>
      <c r="AM1623" s="151"/>
      <c r="AN1623" s="151"/>
      <c r="AO1623" s="212">
        <v>0</v>
      </c>
      <c r="AP1623" s="212">
        <v>0</v>
      </c>
      <c r="AQ1623" s="212"/>
      <c r="AR1623" s="212"/>
      <c r="AS1623" s="227">
        <v>0</v>
      </c>
      <c r="AT1623" s="227">
        <v>0</v>
      </c>
      <c r="AU1623" s="227"/>
      <c r="AV1623" s="227"/>
      <c r="AW1623" s="227">
        <v>0</v>
      </c>
      <c r="AX1623" s="227">
        <v>0</v>
      </c>
      <c r="AY1623">
        <f>A1623+1999</f>
        <v>2020</v>
      </c>
      <c r="AZ1623" t="str">
        <f>VLOOKUP(B1623,$BF$2:$BJ$75,4)</f>
        <v>Coast TFLs</v>
      </c>
      <c r="BA1623" t="str">
        <f>VLOOKUP(B1623,$BF$2:$BK$75,2)</f>
        <v>CoastTFLs</v>
      </c>
      <c r="BB1623" t="str">
        <f>VLOOKUP(B1623,$BF$2:$BK$75,3)</f>
        <v>Coast TFLs</v>
      </c>
      <c r="BC1623">
        <f>IF(B1623&lt;40,B1623,IF(VLOOKUP(B1623,$BF$2:$BO$75,10,FALSE)="I",40,41))</f>
        <v>41</v>
      </c>
    </row>
    <row r="1624" spans="1:55" ht="15" x14ac:dyDescent="0.25">
      <c r="A1624">
        <v>21</v>
      </c>
      <c r="B1624">
        <v>41</v>
      </c>
      <c r="E1624">
        <v>0</v>
      </c>
      <c r="F1624">
        <v>0</v>
      </c>
      <c r="I1624">
        <v>0</v>
      </c>
      <c r="J1624">
        <v>0</v>
      </c>
      <c r="M1624">
        <v>0</v>
      </c>
      <c r="N1624">
        <v>0</v>
      </c>
      <c r="Q1624">
        <v>0</v>
      </c>
      <c r="R1624">
        <v>0</v>
      </c>
      <c r="U1624">
        <v>0</v>
      </c>
      <c r="V1624">
        <v>0</v>
      </c>
      <c r="Y1624">
        <v>0</v>
      </c>
      <c r="Z1624">
        <v>0</v>
      </c>
      <c r="AC1624">
        <v>0</v>
      </c>
      <c r="AD1624">
        <v>0</v>
      </c>
      <c r="AG1624">
        <v>0</v>
      </c>
      <c r="AH1624">
        <v>0</v>
      </c>
      <c r="AK1624" s="151">
        <v>0</v>
      </c>
      <c r="AL1624" s="151">
        <v>0</v>
      </c>
      <c r="AM1624" s="151"/>
      <c r="AN1624" s="151"/>
      <c r="AO1624" s="212">
        <v>0</v>
      </c>
      <c r="AP1624" s="212">
        <v>0</v>
      </c>
      <c r="AQ1624" s="212"/>
      <c r="AR1624" s="212"/>
      <c r="AS1624" s="227">
        <v>0</v>
      </c>
      <c r="AT1624" s="227">
        <v>0</v>
      </c>
      <c r="AU1624" s="227"/>
      <c r="AV1624" s="227"/>
      <c r="AW1624" s="227">
        <v>0</v>
      </c>
      <c r="AX1624" s="227">
        <v>0</v>
      </c>
      <c r="AY1624">
        <f>A1624+1999</f>
        <v>2020</v>
      </c>
      <c r="AZ1624" t="str">
        <f>VLOOKUP(B1624,$BF$2:$BJ$75,4)</f>
        <v>Coast TFLs</v>
      </c>
      <c r="BA1624" t="str">
        <f>VLOOKUP(B1624,$BF$2:$BK$75,2)</f>
        <v>CoastTFLs</v>
      </c>
      <c r="BB1624" t="str">
        <f>VLOOKUP(B1624,$BF$2:$BK$75,3)</f>
        <v>Coast TFLs</v>
      </c>
      <c r="BC1624">
        <f>IF(B1624&lt;40,B1624,IF(VLOOKUP(B1624,$BF$2:$BO$75,10,FALSE)="I",40,41))</f>
        <v>41</v>
      </c>
    </row>
    <row r="1625" spans="1:55" ht="15" x14ac:dyDescent="0.25">
      <c r="A1625">
        <v>21</v>
      </c>
      <c r="B1625">
        <v>41</v>
      </c>
      <c r="E1625">
        <v>0</v>
      </c>
      <c r="F1625">
        <v>0</v>
      </c>
      <c r="I1625">
        <v>0</v>
      </c>
      <c r="J1625">
        <v>0</v>
      </c>
      <c r="M1625">
        <v>0</v>
      </c>
      <c r="N1625">
        <v>0</v>
      </c>
      <c r="Q1625">
        <v>0</v>
      </c>
      <c r="R1625">
        <v>0</v>
      </c>
      <c r="U1625">
        <v>0</v>
      </c>
      <c r="V1625">
        <v>0</v>
      </c>
      <c r="Y1625">
        <v>0</v>
      </c>
      <c r="Z1625">
        <v>0</v>
      </c>
      <c r="AC1625">
        <v>0</v>
      </c>
      <c r="AD1625">
        <v>0</v>
      </c>
      <c r="AG1625">
        <v>0</v>
      </c>
      <c r="AH1625">
        <v>0</v>
      </c>
      <c r="AK1625" s="151">
        <v>0</v>
      </c>
      <c r="AL1625" s="151">
        <v>0</v>
      </c>
      <c r="AM1625" s="151"/>
      <c r="AN1625" s="151"/>
      <c r="AO1625" s="212">
        <v>0</v>
      </c>
      <c r="AP1625" s="212">
        <v>0</v>
      </c>
      <c r="AQ1625" s="212"/>
      <c r="AR1625" s="212"/>
      <c r="AS1625" s="227">
        <v>0</v>
      </c>
      <c r="AT1625" s="227">
        <v>0</v>
      </c>
      <c r="AU1625" s="227"/>
      <c r="AV1625" s="227"/>
      <c r="AW1625" s="227">
        <v>0</v>
      </c>
      <c r="AX1625" s="227">
        <v>0</v>
      </c>
      <c r="AY1625">
        <f>A1625+1999</f>
        <v>2020</v>
      </c>
      <c r="AZ1625" t="str">
        <f>VLOOKUP(B1625,$BF$2:$BJ$75,4)</f>
        <v>Coast TFLs</v>
      </c>
      <c r="BA1625" t="str">
        <f>VLOOKUP(B1625,$BF$2:$BK$75,2)</f>
        <v>CoastTFLs</v>
      </c>
      <c r="BB1625" t="str">
        <f>VLOOKUP(B1625,$BF$2:$BK$75,3)</f>
        <v>Coast TFLs</v>
      </c>
      <c r="BC1625">
        <f>IF(B1625&lt;40,B1625,IF(VLOOKUP(B1625,$BF$2:$BO$75,10,FALSE)="I",40,41))</f>
        <v>41</v>
      </c>
    </row>
    <row r="1626" spans="1:55" ht="15" x14ac:dyDescent="0.25">
      <c r="A1626">
        <v>21</v>
      </c>
      <c r="B1626">
        <v>41</v>
      </c>
      <c r="E1626">
        <v>0</v>
      </c>
      <c r="F1626">
        <v>0</v>
      </c>
      <c r="I1626">
        <v>0</v>
      </c>
      <c r="J1626">
        <v>0</v>
      </c>
      <c r="M1626">
        <v>0</v>
      </c>
      <c r="N1626">
        <v>0</v>
      </c>
      <c r="Q1626">
        <v>0</v>
      </c>
      <c r="R1626">
        <v>48</v>
      </c>
      <c r="U1626">
        <v>0</v>
      </c>
      <c r="V1626">
        <v>3728</v>
      </c>
      <c r="Y1626">
        <v>0</v>
      </c>
      <c r="Z1626">
        <v>0</v>
      </c>
      <c r="AC1626">
        <v>0</v>
      </c>
      <c r="AD1626">
        <v>0</v>
      </c>
      <c r="AG1626">
        <v>0</v>
      </c>
      <c r="AH1626">
        <v>0</v>
      </c>
      <c r="AK1626" s="151">
        <v>0</v>
      </c>
      <c r="AL1626" s="151">
        <v>64</v>
      </c>
      <c r="AM1626" s="151"/>
      <c r="AN1626" s="151"/>
      <c r="AO1626" s="212">
        <v>0</v>
      </c>
      <c r="AP1626" s="212">
        <v>0</v>
      </c>
      <c r="AQ1626" s="212"/>
      <c r="AR1626" s="212"/>
      <c r="AS1626" s="227">
        <v>0</v>
      </c>
      <c r="AT1626" s="227">
        <v>0</v>
      </c>
      <c r="AU1626" s="227"/>
      <c r="AV1626" s="227"/>
      <c r="AW1626" s="227">
        <v>0</v>
      </c>
      <c r="AX1626" s="227">
        <v>0</v>
      </c>
      <c r="AY1626">
        <f>A1626+1999</f>
        <v>2020</v>
      </c>
      <c r="AZ1626" t="str">
        <f>VLOOKUP(B1626,$BF$2:$BJ$75,4)</f>
        <v>Coast TFLs</v>
      </c>
      <c r="BA1626" t="str">
        <f>VLOOKUP(B1626,$BF$2:$BK$75,2)</f>
        <v>CoastTFLs</v>
      </c>
      <c r="BB1626" t="str">
        <f>VLOOKUP(B1626,$BF$2:$BK$75,3)</f>
        <v>Coast TFLs</v>
      </c>
      <c r="BC1626">
        <f>IF(B1626&lt;40,B1626,IF(VLOOKUP(B1626,$BF$2:$BO$75,10,FALSE)="I",40,41))</f>
        <v>41</v>
      </c>
    </row>
    <row r="1627" spans="1:55" ht="15" x14ac:dyDescent="0.25">
      <c r="A1627">
        <v>21</v>
      </c>
      <c r="B1627">
        <v>41</v>
      </c>
      <c r="E1627">
        <v>0</v>
      </c>
      <c r="F1627">
        <v>0</v>
      </c>
      <c r="I1627">
        <v>0</v>
      </c>
      <c r="J1627">
        <v>0</v>
      </c>
      <c r="M1627">
        <v>0</v>
      </c>
      <c r="N1627">
        <v>0</v>
      </c>
      <c r="Q1627">
        <v>0</v>
      </c>
      <c r="R1627">
        <v>0</v>
      </c>
      <c r="U1627">
        <v>0</v>
      </c>
      <c r="V1627">
        <v>0</v>
      </c>
      <c r="Y1627">
        <v>0</v>
      </c>
      <c r="Z1627">
        <v>0</v>
      </c>
      <c r="AC1627">
        <v>0</v>
      </c>
      <c r="AD1627">
        <v>0</v>
      </c>
      <c r="AG1627">
        <v>0</v>
      </c>
      <c r="AH1627">
        <v>0</v>
      </c>
      <c r="AK1627" s="151">
        <v>0</v>
      </c>
      <c r="AL1627" s="151">
        <v>0</v>
      </c>
      <c r="AM1627" s="151"/>
      <c r="AN1627" s="151"/>
      <c r="AO1627" s="212">
        <v>0</v>
      </c>
      <c r="AP1627" s="212">
        <v>0</v>
      </c>
      <c r="AQ1627" s="212"/>
      <c r="AR1627" s="212"/>
      <c r="AS1627" s="227">
        <v>0</v>
      </c>
      <c r="AT1627" s="227">
        <v>0</v>
      </c>
      <c r="AU1627" s="227"/>
      <c r="AV1627" s="227"/>
      <c r="AW1627" s="227">
        <v>0</v>
      </c>
      <c r="AX1627" s="227">
        <v>0</v>
      </c>
      <c r="AY1627">
        <f>A1627+1999</f>
        <v>2020</v>
      </c>
      <c r="AZ1627" t="str">
        <f>VLOOKUP(B1627,$BF$2:$BJ$75,4)</f>
        <v>Coast TFLs</v>
      </c>
      <c r="BA1627" t="str">
        <f>VLOOKUP(B1627,$BF$2:$BK$75,2)</f>
        <v>CoastTFLs</v>
      </c>
      <c r="BB1627" t="str">
        <f>VLOOKUP(B1627,$BF$2:$BK$75,3)</f>
        <v>Coast TFLs</v>
      </c>
      <c r="BC1627">
        <f>IF(B1627&lt;40,B1627,IF(VLOOKUP(B1627,$BF$2:$BO$75,10,FALSE)="I",40,41))</f>
        <v>41</v>
      </c>
    </row>
    <row r="1628" spans="1:55" ht="15" x14ac:dyDescent="0.25">
      <c r="A1628">
        <v>21</v>
      </c>
      <c r="B1628">
        <v>41</v>
      </c>
      <c r="E1628">
        <v>0</v>
      </c>
      <c r="F1628">
        <v>0</v>
      </c>
      <c r="I1628">
        <v>0</v>
      </c>
      <c r="J1628">
        <v>0</v>
      </c>
      <c r="M1628">
        <v>0</v>
      </c>
      <c r="N1628">
        <v>0</v>
      </c>
      <c r="Q1628">
        <v>0</v>
      </c>
      <c r="R1628">
        <v>0</v>
      </c>
      <c r="U1628">
        <v>0</v>
      </c>
      <c r="V1628">
        <v>0</v>
      </c>
      <c r="Y1628">
        <v>0</v>
      </c>
      <c r="Z1628">
        <v>0</v>
      </c>
      <c r="AC1628">
        <v>0</v>
      </c>
      <c r="AD1628">
        <v>0</v>
      </c>
      <c r="AG1628">
        <v>0</v>
      </c>
      <c r="AH1628">
        <v>0</v>
      </c>
      <c r="AK1628" s="151">
        <v>0</v>
      </c>
      <c r="AL1628" s="151">
        <v>0</v>
      </c>
      <c r="AM1628" s="151"/>
      <c r="AN1628" s="151"/>
      <c r="AO1628" s="212">
        <v>0</v>
      </c>
      <c r="AP1628" s="212">
        <v>0</v>
      </c>
      <c r="AQ1628" s="212"/>
      <c r="AR1628" s="212"/>
      <c r="AS1628" s="227">
        <v>0</v>
      </c>
      <c r="AT1628" s="227">
        <v>0</v>
      </c>
      <c r="AU1628" s="227"/>
      <c r="AV1628" s="227"/>
      <c r="AW1628" s="227">
        <v>0</v>
      </c>
      <c r="AX1628" s="227">
        <v>0</v>
      </c>
      <c r="AY1628">
        <f>A1628+1999</f>
        <v>2020</v>
      </c>
      <c r="AZ1628" t="str">
        <f>VLOOKUP(B1628,$BF$2:$BJ$75,4)</f>
        <v>Coast TFLs</v>
      </c>
      <c r="BA1628" t="str">
        <f>VLOOKUP(B1628,$BF$2:$BK$75,2)</f>
        <v>CoastTFLs</v>
      </c>
      <c r="BB1628" t="str">
        <f>VLOOKUP(B1628,$BF$2:$BK$75,3)</f>
        <v>Coast TFLs</v>
      </c>
      <c r="BC1628">
        <f>IF(B1628&lt;40,B1628,IF(VLOOKUP(B1628,$BF$2:$BO$75,10,FALSE)="I",40,41))</f>
        <v>41</v>
      </c>
    </row>
    <row r="1629" spans="1:55" ht="15" x14ac:dyDescent="0.25">
      <c r="A1629">
        <v>21</v>
      </c>
      <c r="B1629">
        <v>41</v>
      </c>
      <c r="E1629">
        <v>0</v>
      </c>
      <c r="F1629">
        <v>0</v>
      </c>
      <c r="I1629">
        <v>0</v>
      </c>
      <c r="J1629">
        <v>0</v>
      </c>
      <c r="M1629">
        <v>0</v>
      </c>
      <c r="N1629">
        <v>0</v>
      </c>
      <c r="Q1629">
        <v>0</v>
      </c>
      <c r="R1629">
        <v>0</v>
      </c>
      <c r="U1629">
        <v>0</v>
      </c>
      <c r="V1629">
        <v>0</v>
      </c>
      <c r="Y1629">
        <v>0</v>
      </c>
      <c r="Z1629">
        <v>0</v>
      </c>
      <c r="AC1629">
        <v>0</v>
      </c>
      <c r="AD1629">
        <v>0</v>
      </c>
      <c r="AG1629">
        <v>0</v>
      </c>
      <c r="AH1629">
        <v>0</v>
      </c>
      <c r="AK1629" s="151">
        <v>0</v>
      </c>
      <c r="AL1629" s="151">
        <v>0</v>
      </c>
      <c r="AM1629" s="151"/>
      <c r="AN1629" s="151"/>
      <c r="AO1629" s="212">
        <v>0</v>
      </c>
      <c r="AP1629" s="212">
        <v>0</v>
      </c>
      <c r="AQ1629" s="212"/>
      <c r="AR1629" s="212"/>
      <c r="AS1629" s="227">
        <v>0</v>
      </c>
      <c r="AT1629" s="227">
        <v>0</v>
      </c>
      <c r="AU1629" s="227"/>
      <c r="AV1629" s="227"/>
      <c r="AW1629" s="227">
        <v>0</v>
      </c>
      <c r="AX1629" s="227">
        <v>0</v>
      </c>
      <c r="AY1629">
        <f>A1629+1999</f>
        <v>2020</v>
      </c>
      <c r="AZ1629" t="str">
        <f>VLOOKUP(B1629,$BF$2:$BJ$75,4)</f>
        <v>Coast TFLs</v>
      </c>
      <c r="BA1629" t="str">
        <f>VLOOKUP(B1629,$BF$2:$BK$75,2)</f>
        <v>CoastTFLs</v>
      </c>
      <c r="BB1629" t="str">
        <f>VLOOKUP(B1629,$BF$2:$BK$75,3)</f>
        <v>Coast TFLs</v>
      </c>
      <c r="BC1629">
        <f>IF(B1629&lt;40,B1629,IF(VLOOKUP(B1629,$BF$2:$BO$75,10,FALSE)="I",40,41))</f>
        <v>41</v>
      </c>
    </row>
    <row r="1630" spans="1:55" ht="15" x14ac:dyDescent="0.25">
      <c r="A1630">
        <v>22</v>
      </c>
      <c r="B1630">
        <v>1</v>
      </c>
      <c r="E1630">
        <v>403984</v>
      </c>
      <c r="F1630">
        <v>56729344</v>
      </c>
      <c r="I1630">
        <v>29312</v>
      </c>
      <c r="J1630">
        <v>47277472</v>
      </c>
      <c r="M1630">
        <v>39472</v>
      </c>
      <c r="N1630">
        <v>46378000</v>
      </c>
      <c r="Q1630">
        <v>65760</v>
      </c>
      <c r="R1630">
        <v>45713232</v>
      </c>
      <c r="U1630">
        <v>75472</v>
      </c>
      <c r="V1630">
        <v>44309856</v>
      </c>
      <c r="Y1630">
        <v>127088</v>
      </c>
      <c r="Z1630">
        <v>43248576</v>
      </c>
      <c r="AC1630">
        <v>39264</v>
      </c>
      <c r="AD1630">
        <v>41916912</v>
      </c>
      <c r="AG1630">
        <v>15104</v>
      </c>
      <c r="AH1630">
        <v>41610320</v>
      </c>
      <c r="AK1630" s="151">
        <v>12160</v>
      </c>
      <c r="AL1630" s="151">
        <v>41530288</v>
      </c>
      <c r="AM1630" s="151"/>
      <c r="AN1630" s="151"/>
      <c r="AO1630" s="212">
        <v>3600</v>
      </c>
      <c r="AP1630" s="212">
        <v>41501504</v>
      </c>
      <c r="AQ1630" s="212"/>
      <c r="AR1630" s="212"/>
      <c r="AS1630" s="227">
        <v>4256</v>
      </c>
      <c r="AT1630" s="227">
        <v>41457760</v>
      </c>
      <c r="AU1630" s="227"/>
      <c r="AV1630" s="227"/>
      <c r="AW1630" s="227">
        <v>7008</v>
      </c>
      <c r="AX1630" s="227">
        <v>41613664</v>
      </c>
      <c r="AY1630">
        <f>A1630+1999</f>
        <v>2021</v>
      </c>
      <c r="AZ1630" t="str">
        <f>VLOOKUP(B1630,$BF$2:$BJ$75,4)</f>
        <v>Pine Units</v>
      </c>
      <c r="BA1630" t="str">
        <f>VLOOKUP(B1630,$BF$2:$BK$75,2)</f>
        <v>100MileHouse</v>
      </c>
      <c r="BB1630" t="str">
        <f>VLOOKUP(B1630,$BF$2:$BK$75,3)</f>
        <v>100 Mile House TSA</v>
      </c>
      <c r="BC1630">
        <f>IF(B1630&lt;40,B1630,IF(VLOOKUP(B1630,$BF$2:$BO$75,10,FALSE)="I",40,41))</f>
        <v>1</v>
      </c>
    </row>
    <row r="1631" spans="1:55" ht="15" x14ac:dyDescent="0.25">
      <c r="A1631">
        <v>22</v>
      </c>
      <c r="B1631">
        <v>2</v>
      </c>
      <c r="E1631">
        <v>52672</v>
      </c>
      <c r="F1631">
        <v>7125440</v>
      </c>
      <c r="I1631">
        <v>7936</v>
      </c>
      <c r="J1631">
        <v>6986080</v>
      </c>
      <c r="M1631">
        <v>21616</v>
      </c>
      <c r="N1631">
        <v>6529856</v>
      </c>
      <c r="Q1631">
        <v>36176</v>
      </c>
      <c r="R1631">
        <v>6264208</v>
      </c>
      <c r="U1631">
        <v>39232</v>
      </c>
      <c r="V1631">
        <v>5938976</v>
      </c>
      <c r="Y1631">
        <v>45200</v>
      </c>
      <c r="Z1631">
        <v>5654608</v>
      </c>
      <c r="AC1631">
        <v>118912</v>
      </c>
      <c r="AD1631">
        <v>3969008</v>
      </c>
      <c r="AG1631">
        <v>102768</v>
      </c>
      <c r="AH1631">
        <v>3312464</v>
      </c>
      <c r="AK1631" s="151">
        <v>109360</v>
      </c>
      <c r="AL1631" s="151">
        <v>3026752</v>
      </c>
      <c r="AM1631" s="151"/>
      <c r="AN1631" s="151"/>
      <c r="AO1631" s="212">
        <v>86224</v>
      </c>
      <c r="AP1631" s="212">
        <v>2857504</v>
      </c>
      <c r="AQ1631" s="212"/>
      <c r="AR1631" s="212"/>
      <c r="AS1631" s="227">
        <v>83488</v>
      </c>
      <c r="AT1631" s="227">
        <v>2777040</v>
      </c>
      <c r="AU1631" s="227"/>
      <c r="AV1631" s="227"/>
      <c r="AW1631" s="227">
        <v>62496</v>
      </c>
      <c r="AX1631" s="227">
        <v>2656064</v>
      </c>
      <c r="AY1631">
        <f>A1631+1999</f>
        <v>2021</v>
      </c>
      <c r="AZ1631" t="str">
        <f>VLOOKUP(B1631,$BF$2:$BJ$75,4)</f>
        <v>Pine Units</v>
      </c>
      <c r="BA1631" t="str">
        <f>VLOOKUP(B1631,$BF$2:$BK$75,2)</f>
        <v>Arrow</v>
      </c>
      <c r="BB1631" t="str">
        <f>VLOOKUP(B1631,$BF$2:$BK$75,3)</f>
        <v>Arrow TSA</v>
      </c>
      <c r="BC1631">
        <f>IF(B1631&lt;40,B1631,IF(VLOOKUP(B1631,$BF$2:$BO$75,10,FALSE)="I",40,41))</f>
        <v>2</v>
      </c>
    </row>
    <row r="1632" spans="1:55" ht="15" x14ac:dyDescent="0.25">
      <c r="A1632">
        <v>22</v>
      </c>
      <c r="B1632">
        <v>3</v>
      </c>
      <c r="E1632">
        <v>0</v>
      </c>
      <c r="F1632">
        <v>0</v>
      </c>
      <c r="I1632">
        <v>0</v>
      </c>
      <c r="J1632">
        <v>0</v>
      </c>
      <c r="M1632">
        <v>0</v>
      </c>
      <c r="N1632">
        <v>0</v>
      </c>
      <c r="Q1632">
        <v>0</v>
      </c>
      <c r="R1632">
        <v>0</v>
      </c>
      <c r="U1632">
        <v>0</v>
      </c>
      <c r="V1632">
        <v>0</v>
      </c>
      <c r="Y1632">
        <v>0</v>
      </c>
      <c r="Z1632">
        <v>0</v>
      </c>
      <c r="AC1632">
        <v>0</v>
      </c>
      <c r="AD1632">
        <v>0</v>
      </c>
      <c r="AG1632">
        <v>0</v>
      </c>
      <c r="AH1632">
        <v>0</v>
      </c>
      <c r="AK1632" s="151">
        <v>0</v>
      </c>
      <c r="AL1632" s="151">
        <v>0</v>
      </c>
      <c r="AM1632" s="151"/>
      <c r="AN1632" s="151"/>
      <c r="AO1632" s="212">
        <v>0</v>
      </c>
      <c r="AP1632" s="212">
        <v>0</v>
      </c>
      <c r="AQ1632" s="212"/>
      <c r="AR1632" s="212"/>
      <c r="AS1632" s="227">
        <v>0</v>
      </c>
      <c r="AT1632" s="227">
        <v>0</v>
      </c>
      <c r="AU1632" s="227"/>
      <c r="AV1632" s="227"/>
      <c r="AW1632" s="227">
        <v>0</v>
      </c>
      <c r="AX1632" s="227">
        <v>0</v>
      </c>
      <c r="AY1632">
        <f>A1632+1999</f>
        <v>2021</v>
      </c>
      <c r="AZ1632" t="str">
        <f>VLOOKUP(B1632,$BF$2:$BJ$75,4)</f>
        <v>Non-pine Units</v>
      </c>
      <c r="BA1632" t="str">
        <f>VLOOKUP(B1632,$BF$2:$BK$75,2)</f>
        <v>Arrowsmith</v>
      </c>
      <c r="BB1632" t="str">
        <f>VLOOKUP(B1632,$BF$2:$BK$75,3)</f>
        <v>Arrowsmith TSA</v>
      </c>
      <c r="BC1632">
        <f>IF(B1632&lt;40,B1632,IF(VLOOKUP(B1632,$BF$2:$BO$75,10,FALSE)="I",40,41))</f>
        <v>3</v>
      </c>
    </row>
    <row r="1633" spans="1:55" ht="15" x14ac:dyDescent="0.25">
      <c r="A1633">
        <v>22</v>
      </c>
      <c r="B1633">
        <v>4</v>
      </c>
      <c r="E1633">
        <v>160816</v>
      </c>
      <c r="F1633">
        <v>12716560</v>
      </c>
      <c r="I1633">
        <v>14976</v>
      </c>
      <c r="J1633">
        <v>11998768</v>
      </c>
      <c r="M1633">
        <v>25920</v>
      </c>
      <c r="N1633">
        <v>11165616</v>
      </c>
      <c r="Q1633">
        <v>39440</v>
      </c>
      <c r="R1633">
        <v>10703392</v>
      </c>
      <c r="U1633">
        <v>76624</v>
      </c>
      <c r="V1633">
        <v>10015616</v>
      </c>
      <c r="Y1633">
        <v>78704</v>
      </c>
      <c r="Z1633">
        <v>9546640</v>
      </c>
      <c r="AC1633">
        <v>440816</v>
      </c>
      <c r="AD1633">
        <v>5248496</v>
      </c>
      <c r="AG1633">
        <v>439408</v>
      </c>
      <c r="AH1633">
        <v>3195472</v>
      </c>
      <c r="AK1633" s="151">
        <v>320400</v>
      </c>
      <c r="AL1633" s="151">
        <v>2759520</v>
      </c>
      <c r="AM1633" s="151"/>
      <c r="AN1633" s="151"/>
      <c r="AO1633" s="212">
        <v>165776</v>
      </c>
      <c r="AP1633" s="212">
        <v>2180032</v>
      </c>
      <c r="AQ1633" s="212"/>
      <c r="AR1633" s="212"/>
      <c r="AS1633" s="227">
        <v>171296</v>
      </c>
      <c r="AT1633" s="227">
        <v>2202224</v>
      </c>
      <c r="AU1633" s="227"/>
      <c r="AV1633" s="227"/>
      <c r="AW1633" s="227">
        <v>119920</v>
      </c>
      <c r="AX1633" s="227">
        <v>1870224</v>
      </c>
      <c r="AY1633">
        <f>A1633+1999</f>
        <v>2021</v>
      </c>
      <c r="AZ1633" t="str">
        <f>VLOOKUP(B1633,$BF$2:$BJ$75,4)</f>
        <v>Pine Units</v>
      </c>
      <c r="BA1633" t="str">
        <f>VLOOKUP(B1633,$BF$2:$BK$75,2)</f>
        <v>Boundary</v>
      </c>
      <c r="BB1633" t="str">
        <f>VLOOKUP(B1633,$BF$2:$BK$75,3)</f>
        <v>Boundary TSA</v>
      </c>
      <c r="BC1633">
        <f>IF(B1633&lt;40,B1633,IF(VLOOKUP(B1633,$BF$2:$BO$75,10,FALSE)="I",40,41))</f>
        <v>4</v>
      </c>
    </row>
    <row r="1634" spans="1:55" ht="15" x14ac:dyDescent="0.25">
      <c r="A1634">
        <v>22</v>
      </c>
      <c r="B1634">
        <v>5</v>
      </c>
      <c r="E1634">
        <v>137136</v>
      </c>
      <c r="F1634">
        <v>11555040</v>
      </c>
      <c r="I1634">
        <v>8848</v>
      </c>
      <c r="J1634">
        <v>11088640</v>
      </c>
      <c r="M1634">
        <v>24784</v>
      </c>
      <c r="N1634">
        <v>10882016</v>
      </c>
      <c r="Q1634">
        <v>32400</v>
      </c>
      <c r="R1634">
        <v>10605504</v>
      </c>
      <c r="U1634">
        <v>35152</v>
      </c>
      <c r="V1634">
        <v>10065792</v>
      </c>
      <c r="Y1634">
        <v>27088</v>
      </c>
      <c r="Z1634">
        <v>9633056</v>
      </c>
      <c r="AC1634">
        <v>31920</v>
      </c>
      <c r="AD1634">
        <v>8936336</v>
      </c>
      <c r="AG1634">
        <v>35088</v>
      </c>
      <c r="AH1634">
        <v>8348720</v>
      </c>
      <c r="AK1634" s="151">
        <v>54784</v>
      </c>
      <c r="AL1634" s="151">
        <v>7521280</v>
      </c>
      <c r="AM1634" s="151"/>
      <c r="AN1634" s="151"/>
      <c r="AO1634" s="212">
        <v>113952</v>
      </c>
      <c r="AP1634" s="212">
        <v>6276240</v>
      </c>
      <c r="AQ1634" s="212"/>
      <c r="AR1634" s="212"/>
      <c r="AS1634" s="227">
        <v>60688</v>
      </c>
      <c r="AT1634" s="227">
        <v>5273472</v>
      </c>
      <c r="AU1634" s="227"/>
      <c r="AV1634" s="227"/>
      <c r="AW1634" s="227">
        <v>52304</v>
      </c>
      <c r="AX1634" s="227">
        <v>5244464</v>
      </c>
      <c r="AY1634">
        <f>A1634+1999</f>
        <v>2021</v>
      </c>
      <c r="AZ1634" t="str">
        <f>VLOOKUP(B1634,$BF$2:$BJ$75,4)</f>
        <v>Pine Units</v>
      </c>
      <c r="BA1634" t="str">
        <f>VLOOKUP(B1634,$BF$2:$BK$75,2)</f>
        <v>Bulkley</v>
      </c>
      <c r="BB1634" t="str">
        <f>VLOOKUP(B1634,$BF$2:$BK$75,3)</f>
        <v>Bulkley TSA</v>
      </c>
      <c r="BC1634">
        <f>IF(B1634&lt;40,B1634,IF(VLOOKUP(B1634,$BF$2:$BO$75,10,FALSE)="I",40,41))</f>
        <v>5</v>
      </c>
    </row>
    <row r="1635" spans="1:55" ht="15" x14ac:dyDescent="0.25">
      <c r="A1635">
        <v>22</v>
      </c>
      <c r="B1635">
        <v>6</v>
      </c>
      <c r="E1635">
        <v>27552</v>
      </c>
      <c r="F1635">
        <v>928384</v>
      </c>
      <c r="I1635">
        <v>0</v>
      </c>
      <c r="J1635">
        <v>352</v>
      </c>
      <c r="M1635">
        <v>0</v>
      </c>
      <c r="N1635">
        <v>352</v>
      </c>
      <c r="Q1635">
        <v>0</v>
      </c>
      <c r="R1635">
        <v>352</v>
      </c>
      <c r="U1635">
        <v>0</v>
      </c>
      <c r="V1635">
        <v>352</v>
      </c>
      <c r="Y1635">
        <v>16</v>
      </c>
      <c r="Z1635">
        <v>18304</v>
      </c>
      <c r="AC1635">
        <v>23760</v>
      </c>
      <c r="AD1635">
        <v>274176</v>
      </c>
      <c r="AG1635">
        <v>149968</v>
      </c>
      <c r="AH1635">
        <v>797968</v>
      </c>
      <c r="AK1635" s="151">
        <v>978400</v>
      </c>
      <c r="AL1635" s="151">
        <v>5504608</v>
      </c>
      <c r="AM1635" s="151"/>
      <c r="AN1635" s="151"/>
      <c r="AO1635" s="212">
        <v>1040128</v>
      </c>
      <c r="AP1635" s="212">
        <v>4375792</v>
      </c>
      <c r="AQ1635" s="212"/>
      <c r="AR1635" s="212"/>
      <c r="AS1635" s="227">
        <v>1238768</v>
      </c>
      <c r="AT1635" s="227">
        <v>2612896</v>
      </c>
      <c r="AU1635" s="227"/>
      <c r="AV1635" s="227"/>
      <c r="AW1635" s="227">
        <v>967232</v>
      </c>
      <c r="AX1635" s="227">
        <v>1552480</v>
      </c>
      <c r="AY1635">
        <f>A1635+1999</f>
        <v>2021</v>
      </c>
      <c r="AZ1635" t="str">
        <f>VLOOKUP(B1635,$BF$2:$BJ$75,4)</f>
        <v>Non-pine Units</v>
      </c>
      <c r="BA1635" t="str">
        <f>VLOOKUP(B1635,$BF$2:$BK$75,2)</f>
        <v>Cassiar</v>
      </c>
      <c r="BB1635" t="str">
        <f>VLOOKUP(B1635,$BF$2:$BK$75,3)</f>
        <v>Cassiar TSA</v>
      </c>
      <c r="BC1635">
        <f>IF(B1635&lt;40,B1635,IF(VLOOKUP(B1635,$BF$2:$BO$75,10,FALSE)="I",40,41))</f>
        <v>6</v>
      </c>
    </row>
    <row r="1636" spans="1:55" ht="15" x14ac:dyDescent="0.25">
      <c r="A1636">
        <v>22</v>
      </c>
      <c r="B1636">
        <v>7</v>
      </c>
      <c r="E1636">
        <v>17456</v>
      </c>
      <c r="F1636">
        <v>482128</v>
      </c>
      <c r="I1636">
        <v>4384</v>
      </c>
      <c r="J1636">
        <v>482832</v>
      </c>
      <c r="M1636">
        <v>12928</v>
      </c>
      <c r="N1636">
        <v>472288</v>
      </c>
      <c r="Q1636">
        <v>17440</v>
      </c>
      <c r="R1636">
        <v>398896</v>
      </c>
      <c r="U1636">
        <v>16480</v>
      </c>
      <c r="V1636">
        <v>410464</v>
      </c>
      <c r="Y1636">
        <v>16592</v>
      </c>
      <c r="Z1636">
        <v>408096</v>
      </c>
      <c r="AC1636">
        <v>34912</v>
      </c>
      <c r="AD1636">
        <v>229088</v>
      </c>
      <c r="AG1636">
        <v>33408</v>
      </c>
      <c r="AH1636">
        <v>197776</v>
      </c>
      <c r="AK1636" s="151">
        <v>17680</v>
      </c>
      <c r="AL1636" s="151">
        <v>64320</v>
      </c>
      <c r="AM1636" s="151"/>
      <c r="AN1636" s="151"/>
      <c r="AO1636" s="212">
        <v>8528</v>
      </c>
      <c r="AP1636" s="212">
        <v>39968</v>
      </c>
      <c r="AQ1636" s="212"/>
      <c r="AR1636" s="212"/>
      <c r="AS1636" s="227">
        <v>5712</v>
      </c>
      <c r="AT1636" s="227">
        <v>14256</v>
      </c>
      <c r="AU1636" s="227"/>
      <c r="AV1636" s="227"/>
      <c r="AW1636" s="227">
        <v>624</v>
      </c>
      <c r="AX1636" s="227">
        <v>6832</v>
      </c>
      <c r="AY1636">
        <f>A1636+1999</f>
        <v>2021</v>
      </c>
      <c r="AZ1636" t="str">
        <f>VLOOKUP(B1636,$BF$2:$BJ$75,4)</f>
        <v>Non-pine Units</v>
      </c>
      <c r="BA1636" t="str">
        <f>VLOOKUP(B1636,$BF$2:$BK$75,2)</f>
        <v>Cranberry</v>
      </c>
      <c r="BB1636" t="str">
        <f>VLOOKUP(B1636,$BF$2:$BK$75,3)</f>
        <v>Cranberry TSA</v>
      </c>
      <c r="BC1636">
        <f>IF(B1636&lt;40,B1636,IF(VLOOKUP(B1636,$BF$2:$BO$75,10,FALSE)="I",40,41))</f>
        <v>7</v>
      </c>
    </row>
    <row r="1637" spans="1:55" ht="15" x14ac:dyDescent="0.25">
      <c r="A1637">
        <v>22</v>
      </c>
      <c r="B1637">
        <v>8</v>
      </c>
      <c r="E1637">
        <v>311200</v>
      </c>
      <c r="F1637">
        <v>26102304</v>
      </c>
      <c r="I1637">
        <v>55984</v>
      </c>
      <c r="J1637">
        <v>23425264</v>
      </c>
      <c r="M1637">
        <v>88048</v>
      </c>
      <c r="N1637">
        <v>22358176</v>
      </c>
      <c r="Q1637">
        <v>130096</v>
      </c>
      <c r="R1637">
        <v>21252448</v>
      </c>
      <c r="U1637">
        <v>250096</v>
      </c>
      <c r="V1637">
        <v>19598496</v>
      </c>
      <c r="Y1637">
        <v>288336</v>
      </c>
      <c r="Z1637">
        <v>17281664</v>
      </c>
      <c r="AC1637">
        <v>804400</v>
      </c>
      <c r="AD1637">
        <v>10650640</v>
      </c>
      <c r="AG1637">
        <v>439088</v>
      </c>
      <c r="AH1637">
        <v>6864800</v>
      </c>
      <c r="AK1637" s="151">
        <v>294960</v>
      </c>
      <c r="AL1637" s="151">
        <v>5146976</v>
      </c>
      <c r="AM1637" s="151"/>
      <c r="AN1637" s="151"/>
      <c r="AO1637" s="212">
        <v>179984</v>
      </c>
      <c r="AP1637" s="212">
        <v>4431104</v>
      </c>
      <c r="AQ1637" s="212"/>
      <c r="AR1637" s="212"/>
      <c r="AS1637" s="227">
        <v>87856</v>
      </c>
      <c r="AT1637" s="227">
        <v>4080464</v>
      </c>
      <c r="AU1637" s="227"/>
      <c r="AV1637" s="227"/>
      <c r="AW1637" s="227">
        <v>78480</v>
      </c>
      <c r="AX1637" s="227">
        <v>4055600</v>
      </c>
      <c r="AY1637">
        <f>A1637+1999</f>
        <v>2021</v>
      </c>
      <c r="AZ1637" t="str">
        <f>VLOOKUP(B1637,$BF$2:$BJ$75,4)</f>
        <v>Pine Units</v>
      </c>
      <c r="BA1637" t="str">
        <f>VLOOKUP(B1637,$BF$2:$BK$75,2)</f>
        <v>Cranbrook</v>
      </c>
      <c r="BB1637" t="str">
        <f>VLOOKUP(B1637,$BF$2:$BK$75,3)</f>
        <v>Cranbrook TSA</v>
      </c>
      <c r="BC1637">
        <f>IF(B1637&lt;40,B1637,IF(VLOOKUP(B1637,$BF$2:$BO$75,10,FALSE)="I",40,41))</f>
        <v>8</v>
      </c>
    </row>
    <row r="1638" spans="1:55" ht="15" x14ac:dyDescent="0.25">
      <c r="A1638">
        <v>22</v>
      </c>
      <c r="B1638">
        <v>9</v>
      </c>
      <c r="E1638">
        <v>177360</v>
      </c>
      <c r="F1638">
        <v>9727840</v>
      </c>
      <c r="I1638">
        <v>37776</v>
      </c>
      <c r="J1638">
        <v>25817840</v>
      </c>
      <c r="M1638">
        <v>71632</v>
      </c>
      <c r="N1638">
        <v>25021232</v>
      </c>
      <c r="Q1638">
        <v>61344</v>
      </c>
      <c r="R1638">
        <v>24389760</v>
      </c>
      <c r="U1638">
        <v>96256</v>
      </c>
      <c r="V1638">
        <v>22910720</v>
      </c>
      <c r="Y1638">
        <v>63760</v>
      </c>
      <c r="Z1638">
        <v>22234448</v>
      </c>
      <c r="AC1638">
        <v>31040</v>
      </c>
      <c r="AD1638">
        <v>20862128</v>
      </c>
      <c r="AG1638">
        <v>133792</v>
      </c>
      <c r="AH1638">
        <v>17622528</v>
      </c>
      <c r="AK1638" s="151">
        <v>107280</v>
      </c>
      <c r="AL1638" s="151">
        <v>14826448</v>
      </c>
      <c r="AM1638" s="151"/>
      <c r="AN1638" s="151"/>
      <c r="AO1638" s="212">
        <v>134720</v>
      </c>
      <c r="AP1638" s="212">
        <v>14224240</v>
      </c>
      <c r="AQ1638" s="212"/>
      <c r="AR1638" s="212"/>
      <c r="AS1638" s="227">
        <v>96240</v>
      </c>
      <c r="AT1638" s="227">
        <v>13588096</v>
      </c>
      <c r="AU1638" s="227"/>
      <c r="AV1638" s="227"/>
      <c r="AW1638" s="227">
        <v>118496</v>
      </c>
      <c r="AX1638" s="227">
        <v>13679264</v>
      </c>
      <c r="AY1638">
        <f>A1638+1999</f>
        <v>2021</v>
      </c>
      <c r="AZ1638" t="str">
        <f>VLOOKUP(B1638,$BF$2:$BJ$75,4)</f>
        <v>Pine Units</v>
      </c>
      <c r="BA1638" t="str">
        <f>VLOOKUP(B1638,$BF$2:$BK$75,2)</f>
        <v>DawsonCreek</v>
      </c>
      <c r="BB1638" t="str">
        <f>VLOOKUP(B1638,$BF$2:$BK$75,3)</f>
        <v>Dawson Creek TSA</v>
      </c>
      <c r="BC1638">
        <f>IF(B1638&lt;40,B1638,IF(VLOOKUP(B1638,$BF$2:$BO$75,10,FALSE)="I",40,41))</f>
        <v>9</v>
      </c>
    </row>
    <row r="1639" spans="1:55" ht="15" x14ac:dyDescent="0.25">
      <c r="A1639">
        <v>22</v>
      </c>
      <c r="B1639">
        <v>10</v>
      </c>
      <c r="E1639">
        <v>0</v>
      </c>
      <c r="F1639">
        <v>0</v>
      </c>
      <c r="I1639">
        <v>0</v>
      </c>
      <c r="J1639">
        <v>0</v>
      </c>
      <c r="M1639">
        <v>0</v>
      </c>
      <c r="N1639">
        <v>0</v>
      </c>
      <c r="Q1639">
        <v>0</v>
      </c>
      <c r="R1639">
        <v>0</v>
      </c>
      <c r="U1639">
        <v>0</v>
      </c>
      <c r="V1639">
        <v>0</v>
      </c>
      <c r="Y1639">
        <v>176</v>
      </c>
      <c r="Z1639">
        <v>9904</v>
      </c>
      <c r="AC1639">
        <v>4864</v>
      </c>
      <c r="AD1639">
        <v>87824</v>
      </c>
      <c r="AG1639">
        <v>53104</v>
      </c>
      <c r="AH1639">
        <v>1156272</v>
      </c>
      <c r="AK1639" s="151">
        <v>418704</v>
      </c>
      <c r="AL1639" s="151">
        <v>4999968</v>
      </c>
      <c r="AM1639" s="151"/>
      <c r="AN1639" s="151"/>
      <c r="AO1639" s="212">
        <v>589792</v>
      </c>
      <c r="AP1639" s="212">
        <v>4844288</v>
      </c>
      <c r="AQ1639" s="212"/>
      <c r="AR1639" s="212"/>
      <c r="AS1639" s="227">
        <v>796912</v>
      </c>
      <c r="AT1639" s="227">
        <v>3963328</v>
      </c>
      <c r="AU1639" s="227"/>
      <c r="AV1639" s="227"/>
      <c r="AW1639" s="227">
        <v>470848</v>
      </c>
      <c r="AX1639" s="227">
        <v>1644416</v>
      </c>
      <c r="AY1639">
        <f>A1639+1999</f>
        <v>2021</v>
      </c>
      <c r="AZ1639" t="str">
        <f>VLOOKUP(B1639,$BF$2:$BJ$75,4)</f>
        <v>Non-pine Units</v>
      </c>
      <c r="BA1639" t="str">
        <f>VLOOKUP(B1639,$BF$2:$BK$75,2)</f>
        <v>FortNelson</v>
      </c>
      <c r="BB1639" t="str">
        <f>VLOOKUP(B1639,$BF$2:$BK$75,3)</f>
        <v>Fort Nelson TSA</v>
      </c>
      <c r="BC1639">
        <f>IF(B1639&lt;40,B1639,IF(VLOOKUP(B1639,$BF$2:$BO$75,10,FALSE)="I",40,41))</f>
        <v>10</v>
      </c>
    </row>
    <row r="1640" spans="1:55" ht="15" x14ac:dyDescent="0.25">
      <c r="A1640">
        <v>22</v>
      </c>
      <c r="B1640">
        <v>11</v>
      </c>
      <c r="E1640">
        <v>5936</v>
      </c>
      <c r="F1640">
        <v>226704</v>
      </c>
      <c r="I1640">
        <v>3328</v>
      </c>
      <c r="J1640">
        <v>499696</v>
      </c>
      <c r="M1640">
        <v>2640</v>
      </c>
      <c r="N1640">
        <v>479056</v>
      </c>
      <c r="Q1640">
        <v>3648</v>
      </c>
      <c r="R1640">
        <v>482000</v>
      </c>
      <c r="U1640">
        <v>5632</v>
      </c>
      <c r="V1640">
        <v>463216</v>
      </c>
      <c r="Y1640">
        <v>4128</v>
      </c>
      <c r="Z1640">
        <v>447184</v>
      </c>
      <c r="AC1640">
        <v>12288</v>
      </c>
      <c r="AD1640">
        <v>355280</v>
      </c>
      <c r="AG1640">
        <v>2304</v>
      </c>
      <c r="AH1640">
        <v>262992</v>
      </c>
      <c r="AK1640" s="151">
        <v>288</v>
      </c>
      <c r="AL1640" s="151">
        <v>224912</v>
      </c>
      <c r="AM1640" s="151"/>
      <c r="AN1640" s="151"/>
      <c r="AO1640" s="212">
        <v>160</v>
      </c>
      <c r="AP1640" s="212">
        <v>219520</v>
      </c>
      <c r="AQ1640" s="212"/>
      <c r="AR1640" s="212"/>
      <c r="AS1640" s="227">
        <v>272</v>
      </c>
      <c r="AT1640" s="227">
        <v>215456</v>
      </c>
      <c r="AU1640" s="227"/>
      <c r="AV1640" s="227"/>
      <c r="AW1640" s="227">
        <v>48</v>
      </c>
      <c r="AX1640" s="227">
        <v>217728</v>
      </c>
      <c r="AY1640">
        <f>A1640+1999</f>
        <v>2021</v>
      </c>
      <c r="AZ1640" t="str">
        <f>VLOOKUP(B1640,$BF$2:$BJ$75,4)</f>
        <v>Non-pine Units</v>
      </c>
      <c r="BA1640" t="str">
        <f>VLOOKUP(B1640,$BF$2:$BK$75,2)</f>
        <v>Fraser</v>
      </c>
      <c r="BB1640" t="str">
        <f>VLOOKUP(B1640,$BF$2:$BK$75,3)</f>
        <v>Fraser TSA</v>
      </c>
      <c r="BC1640">
        <f>IF(B1640&lt;40,B1640,IF(VLOOKUP(B1640,$BF$2:$BO$75,10,FALSE)="I",40,41))</f>
        <v>11</v>
      </c>
    </row>
    <row r="1641" spans="1:55" ht="15" x14ac:dyDescent="0.25">
      <c r="A1641">
        <v>22</v>
      </c>
      <c r="B1641">
        <v>12</v>
      </c>
      <c r="E1641">
        <v>878992</v>
      </c>
      <c r="F1641">
        <v>101813200</v>
      </c>
      <c r="I1641">
        <v>36240</v>
      </c>
      <c r="J1641">
        <v>97947056</v>
      </c>
      <c r="M1641">
        <v>125568</v>
      </c>
      <c r="N1641">
        <v>91762608</v>
      </c>
      <c r="Q1641">
        <v>120368</v>
      </c>
      <c r="R1641">
        <v>90808960</v>
      </c>
      <c r="U1641">
        <v>221328</v>
      </c>
      <c r="V1641">
        <v>82148064</v>
      </c>
      <c r="Y1641">
        <v>142160</v>
      </c>
      <c r="Z1641">
        <v>81579472</v>
      </c>
      <c r="AC1641">
        <v>47648</v>
      </c>
      <c r="AD1641">
        <v>80128768</v>
      </c>
      <c r="AG1641">
        <v>30944</v>
      </c>
      <c r="AH1641">
        <v>79021728</v>
      </c>
      <c r="AK1641" s="151">
        <v>47072</v>
      </c>
      <c r="AL1641" s="151">
        <v>76351744</v>
      </c>
      <c r="AM1641" s="151"/>
      <c r="AN1641" s="151"/>
      <c r="AO1641" s="212">
        <v>70592</v>
      </c>
      <c r="AP1641" s="212">
        <v>74192672</v>
      </c>
      <c r="AQ1641" s="212"/>
      <c r="AR1641" s="212"/>
      <c r="AS1641" s="227">
        <v>173920</v>
      </c>
      <c r="AT1641" s="227">
        <v>75107376</v>
      </c>
      <c r="AU1641" s="227"/>
      <c r="AV1641" s="227"/>
      <c r="AW1641" s="227">
        <v>103184</v>
      </c>
      <c r="AX1641" s="227">
        <v>74136400</v>
      </c>
      <c r="AY1641">
        <f>A1641+1999</f>
        <v>2021</v>
      </c>
      <c r="AZ1641" t="str">
        <f>VLOOKUP(B1641,$BF$2:$BJ$75,4)</f>
        <v>Pine Units</v>
      </c>
      <c r="BA1641" t="str">
        <f>VLOOKUP(B1641,$BF$2:$BK$75,2)</f>
        <v>FtStJames</v>
      </c>
      <c r="BB1641" t="str">
        <f>VLOOKUP(B1641,$BF$2:$BK$75,3)</f>
        <v>Ft. St. James Forest District</v>
      </c>
      <c r="BC1641">
        <f>IF(B1641&lt;40,B1641,IF(VLOOKUP(B1641,$BF$2:$BO$75,10,FALSE)="I",40,41))</f>
        <v>12</v>
      </c>
    </row>
    <row r="1642" spans="1:55" ht="15" x14ac:dyDescent="0.25">
      <c r="A1642">
        <v>22</v>
      </c>
      <c r="B1642">
        <v>13</v>
      </c>
      <c r="E1642">
        <v>59184</v>
      </c>
      <c r="F1642">
        <v>2685104</v>
      </c>
      <c r="I1642">
        <v>67008</v>
      </c>
      <c r="J1642">
        <v>14650368</v>
      </c>
      <c r="M1642">
        <v>118560</v>
      </c>
      <c r="N1642">
        <v>14637456</v>
      </c>
      <c r="Q1642">
        <v>215600</v>
      </c>
      <c r="R1642">
        <v>20437936</v>
      </c>
      <c r="U1642">
        <v>355696</v>
      </c>
      <c r="V1642">
        <v>25421152</v>
      </c>
      <c r="Y1642">
        <v>267696</v>
      </c>
      <c r="Z1642">
        <v>28054800</v>
      </c>
      <c r="AC1642">
        <v>173776</v>
      </c>
      <c r="AD1642">
        <v>16026880</v>
      </c>
      <c r="AG1642">
        <v>223760</v>
      </c>
      <c r="AH1642">
        <v>19155856</v>
      </c>
      <c r="AK1642" s="151">
        <v>333776</v>
      </c>
      <c r="AL1642" s="151">
        <v>18895168</v>
      </c>
      <c r="AM1642" s="151"/>
      <c r="AN1642" s="151"/>
      <c r="AO1642" s="212">
        <v>369104</v>
      </c>
      <c r="AP1642" s="212">
        <v>20711280</v>
      </c>
      <c r="AQ1642" s="212"/>
      <c r="AR1642" s="212"/>
      <c r="AS1642" s="227">
        <v>425968</v>
      </c>
      <c r="AT1642" s="227">
        <v>19324272</v>
      </c>
      <c r="AU1642" s="227"/>
      <c r="AV1642" s="227"/>
      <c r="AW1642" s="227">
        <v>203632</v>
      </c>
      <c r="AX1642" s="227">
        <v>16514720</v>
      </c>
      <c r="AY1642">
        <f>A1642+1999</f>
        <v>2021</v>
      </c>
      <c r="AZ1642" t="str">
        <f>VLOOKUP(B1642,$BF$2:$BJ$75,4)</f>
        <v>Non-pine Units</v>
      </c>
      <c r="BA1642" t="str">
        <f>VLOOKUP(B1642,$BF$2:$BK$75,2)</f>
        <v>FtStJohn</v>
      </c>
      <c r="BB1642" t="str">
        <f>VLOOKUP(B1642,$BF$2:$BK$75,3)</f>
        <v>Ft. St. John TSA</v>
      </c>
      <c r="BC1642">
        <f>IF(B1642&lt;40,B1642,IF(VLOOKUP(B1642,$BF$2:$BO$75,10,FALSE)="I",40,41))</f>
        <v>13</v>
      </c>
    </row>
    <row r="1643" spans="1:55" ht="15" x14ac:dyDescent="0.25">
      <c r="A1643">
        <v>22</v>
      </c>
      <c r="B1643">
        <v>14</v>
      </c>
      <c r="E1643">
        <v>52560</v>
      </c>
      <c r="F1643">
        <v>4334304</v>
      </c>
      <c r="I1643">
        <v>7632</v>
      </c>
      <c r="J1643">
        <v>4130864</v>
      </c>
      <c r="M1643">
        <v>18976</v>
      </c>
      <c r="N1643">
        <v>3850368</v>
      </c>
      <c r="Q1643">
        <v>30880</v>
      </c>
      <c r="R1643">
        <v>3578272</v>
      </c>
      <c r="U1643">
        <v>33648</v>
      </c>
      <c r="V1643">
        <v>3327792</v>
      </c>
      <c r="Y1643">
        <v>47968</v>
      </c>
      <c r="Z1643">
        <v>3187344</v>
      </c>
      <c r="AC1643">
        <v>72064</v>
      </c>
      <c r="AD1643">
        <v>1951168</v>
      </c>
      <c r="AG1643">
        <v>55664</v>
      </c>
      <c r="AH1643">
        <v>1496240</v>
      </c>
      <c r="AK1643" s="151">
        <v>42416</v>
      </c>
      <c r="AL1643" s="151">
        <v>1319616</v>
      </c>
      <c r="AM1643" s="151"/>
      <c r="AN1643" s="151"/>
      <c r="AO1643" s="212">
        <v>24480</v>
      </c>
      <c r="AP1643" s="212">
        <v>1247072</v>
      </c>
      <c r="AQ1643" s="212"/>
      <c r="AR1643" s="212"/>
      <c r="AS1643" s="227">
        <v>29024</v>
      </c>
      <c r="AT1643" s="227">
        <v>1225664</v>
      </c>
      <c r="AU1643" s="227"/>
      <c r="AV1643" s="227"/>
      <c r="AW1643" s="227">
        <v>24704</v>
      </c>
      <c r="AX1643" s="227">
        <v>1229040</v>
      </c>
      <c r="AY1643">
        <f>A1643+1999</f>
        <v>2021</v>
      </c>
      <c r="AZ1643" t="str">
        <f>VLOOKUP(B1643,$BF$2:$BJ$75,4)</f>
        <v>Pine Units</v>
      </c>
      <c r="BA1643" t="str">
        <f>VLOOKUP(B1643,$BF$2:$BK$75,2)</f>
        <v>Golden</v>
      </c>
      <c r="BB1643" t="str">
        <f>VLOOKUP(B1643,$BF$2:$BK$75,3)</f>
        <v>Golden TSA</v>
      </c>
      <c r="BC1643">
        <f>IF(B1643&lt;40,B1643,IF(VLOOKUP(B1643,$BF$2:$BO$75,10,FALSE)="I",40,41))</f>
        <v>14</v>
      </c>
    </row>
    <row r="1644" spans="1:55" ht="15" x14ac:dyDescent="0.25">
      <c r="A1644">
        <v>22</v>
      </c>
      <c r="B1644">
        <v>15</v>
      </c>
      <c r="E1644">
        <v>114880</v>
      </c>
      <c r="F1644">
        <v>9691168</v>
      </c>
      <c r="I1644">
        <v>22304</v>
      </c>
      <c r="J1644">
        <v>8810336</v>
      </c>
      <c r="M1644">
        <v>31456</v>
      </c>
      <c r="N1644">
        <v>8143632</v>
      </c>
      <c r="Q1644">
        <v>37248</v>
      </c>
      <c r="R1644">
        <v>7607264</v>
      </c>
      <c r="U1644">
        <v>58400</v>
      </c>
      <c r="V1644">
        <v>7211424</v>
      </c>
      <c r="Y1644">
        <v>74352</v>
      </c>
      <c r="Z1644">
        <v>6470976</v>
      </c>
      <c r="AC1644">
        <v>166800</v>
      </c>
      <c r="AD1644">
        <v>4990960</v>
      </c>
      <c r="AG1644">
        <v>157696</v>
      </c>
      <c r="AH1644">
        <v>3423744</v>
      </c>
      <c r="AK1644" s="151">
        <v>143648</v>
      </c>
      <c r="AL1644" s="151">
        <v>2973312</v>
      </c>
      <c r="AM1644" s="151"/>
      <c r="AN1644" s="151"/>
      <c r="AO1644" s="212">
        <v>91008</v>
      </c>
      <c r="AP1644" s="212">
        <v>2478656</v>
      </c>
      <c r="AQ1644" s="212"/>
      <c r="AR1644" s="212"/>
      <c r="AS1644" s="227">
        <v>56704</v>
      </c>
      <c r="AT1644" s="227">
        <v>2291328</v>
      </c>
      <c r="AU1644" s="227"/>
      <c r="AV1644" s="227"/>
      <c r="AW1644" s="227">
        <v>43888</v>
      </c>
      <c r="AX1644" s="227">
        <v>2203264</v>
      </c>
      <c r="AY1644">
        <f>A1644+1999</f>
        <v>2021</v>
      </c>
      <c r="AZ1644" t="str">
        <f>VLOOKUP(B1644,$BF$2:$BJ$75,4)</f>
        <v>Pine Units</v>
      </c>
      <c r="BA1644" t="str">
        <f>VLOOKUP(B1644,$BF$2:$BK$75,2)</f>
        <v>Invermere</v>
      </c>
      <c r="BB1644" t="str">
        <f>VLOOKUP(B1644,$BF$2:$BK$75,3)</f>
        <v>Invermere TSA</v>
      </c>
      <c r="BC1644">
        <f>IF(B1644&lt;40,B1644,IF(VLOOKUP(B1644,$BF$2:$BO$75,10,FALSE)="I",40,41))</f>
        <v>15</v>
      </c>
    </row>
    <row r="1645" spans="1:55" ht="15" x14ac:dyDescent="0.25">
      <c r="A1645">
        <v>22</v>
      </c>
      <c r="B1645">
        <v>16</v>
      </c>
      <c r="E1645">
        <v>496</v>
      </c>
      <c r="F1645">
        <v>24464</v>
      </c>
      <c r="I1645">
        <v>23360</v>
      </c>
      <c r="J1645">
        <v>235888</v>
      </c>
      <c r="M1645">
        <v>16720</v>
      </c>
      <c r="N1645">
        <v>266768</v>
      </c>
      <c r="Q1645">
        <v>21120</v>
      </c>
      <c r="R1645">
        <v>202944</v>
      </c>
      <c r="U1645">
        <v>14000</v>
      </c>
      <c r="V1645">
        <v>283040</v>
      </c>
      <c r="Y1645">
        <v>15264</v>
      </c>
      <c r="Z1645">
        <v>271456</v>
      </c>
      <c r="AC1645">
        <v>9552</v>
      </c>
      <c r="AD1645">
        <v>170448</v>
      </c>
      <c r="AG1645">
        <v>9872</v>
      </c>
      <c r="AH1645">
        <v>177824</v>
      </c>
      <c r="AK1645" s="151">
        <v>3776</v>
      </c>
      <c r="AL1645" s="151">
        <v>101328</v>
      </c>
      <c r="AM1645" s="151"/>
      <c r="AN1645" s="151"/>
      <c r="AO1645" s="212">
        <v>5600</v>
      </c>
      <c r="AP1645" s="212">
        <v>86864</v>
      </c>
      <c r="AQ1645" s="212"/>
      <c r="AR1645" s="212"/>
      <c r="AS1645" s="227">
        <v>2944</v>
      </c>
      <c r="AT1645" s="227">
        <v>67088</v>
      </c>
      <c r="AU1645" s="227"/>
      <c r="AV1645" s="227"/>
      <c r="AW1645" s="227">
        <v>544</v>
      </c>
      <c r="AX1645" s="227">
        <v>56960</v>
      </c>
      <c r="AY1645">
        <f>A1645+1999</f>
        <v>2021</v>
      </c>
      <c r="AZ1645" t="str">
        <f>VLOOKUP(B1645,$BF$2:$BJ$75,4)</f>
        <v>Non-pine Units</v>
      </c>
      <c r="BA1645" t="str">
        <f>VLOOKUP(B1645,$BF$2:$BK$75,2)</f>
        <v>Kalum</v>
      </c>
      <c r="BB1645" t="str">
        <f>VLOOKUP(B1645,$BF$2:$BK$75,3)</f>
        <v>Kalum TSA</v>
      </c>
      <c r="BC1645">
        <f>IF(B1645&lt;40,B1645,IF(VLOOKUP(B1645,$BF$2:$BO$75,10,FALSE)="I",40,41))</f>
        <v>16</v>
      </c>
    </row>
    <row r="1646" spans="1:55" ht="15" x14ac:dyDescent="0.25">
      <c r="A1646">
        <v>22</v>
      </c>
      <c r="B1646">
        <v>17</v>
      </c>
      <c r="E1646">
        <v>495920</v>
      </c>
      <c r="F1646">
        <v>52640400</v>
      </c>
      <c r="I1646">
        <v>51520</v>
      </c>
      <c r="J1646">
        <v>46787888</v>
      </c>
      <c r="M1646">
        <v>64528</v>
      </c>
      <c r="N1646">
        <v>45605392</v>
      </c>
      <c r="Q1646">
        <v>102112</v>
      </c>
      <c r="R1646">
        <v>43766160</v>
      </c>
      <c r="U1646">
        <v>159840</v>
      </c>
      <c r="V1646">
        <v>40679648</v>
      </c>
      <c r="Y1646">
        <v>250928</v>
      </c>
      <c r="Z1646">
        <v>37896912</v>
      </c>
      <c r="AC1646">
        <v>316912</v>
      </c>
      <c r="AD1646">
        <v>31475168</v>
      </c>
      <c r="AG1646">
        <v>168096</v>
      </c>
      <c r="AH1646">
        <v>29625760</v>
      </c>
      <c r="AK1646" s="151">
        <v>40496</v>
      </c>
      <c r="AL1646" s="151">
        <v>29135552</v>
      </c>
      <c r="AM1646" s="151"/>
      <c r="AN1646" s="151"/>
      <c r="AO1646" s="212">
        <v>13680</v>
      </c>
      <c r="AP1646" s="212">
        <v>28925472</v>
      </c>
      <c r="AQ1646" s="212"/>
      <c r="AR1646" s="212"/>
      <c r="AS1646" s="227">
        <v>17552</v>
      </c>
      <c r="AT1646" s="227">
        <v>28964992</v>
      </c>
      <c r="AU1646" s="227"/>
      <c r="AV1646" s="227"/>
      <c r="AW1646" s="227">
        <v>27664</v>
      </c>
      <c r="AX1646" s="227">
        <v>29001456</v>
      </c>
      <c r="AY1646">
        <f>A1646+1999</f>
        <v>2021</v>
      </c>
      <c r="AZ1646" t="str">
        <f>VLOOKUP(B1646,$BF$2:$BJ$75,4)</f>
        <v>Pine Units</v>
      </c>
      <c r="BA1646" t="str">
        <f>VLOOKUP(B1646,$BF$2:$BK$75,2)</f>
        <v>Kamloops</v>
      </c>
      <c r="BB1646" t="str">
        <f>VLOOKUP(B1646,$BF$2:$BK$75,3)</f>
        <v>Kamloops TSA</v>
      </c>
      <c r="BC1646">
        <f>IF(B1646&lt;40,B1646,IF(VLOOKUP(B1646,$BF$2:$BO$75,10,FALSE)="I",40,41))</f>
        <v>17</v>
      </c>
    </row>
    <row r="1647" spans="1:55" ht="15" x14ac:dyDescent="0.25">
      <c r="A1647">
        <v>22</v>
      </c>
      <c r="B1647">
        <v>18</v>
      </c>
      <c r="E1647">
        <v>0</v>
      </c>
      <c r="F1647">
        <v>0</v>
      </c>
      <c r="I1647">
        <v>0</v>
      </c>
      <c r="J1647">
        <v>0</v>
      </c>
      <c r="M1647">
        <v>0</v>
      </c>
      <c r="N1647">
        <v>0</v>
      </c>
      <c r="Q1647">
        <v>0</v>
      </c>
      <c r="R1647">
        <v>16</v>
      </c>
      <c r="U1647">
        <v>0</v>
      </c>
      <c r="V1647">
        <v>32</v>
      </c>
      <c r="Y1647">
        <v>0</v>
      </c>
      <c r="Z1647">
        <v>0</v>
      </c>
      <c r="AC1647">
        <v>0</v>
      </c>
      <c r="AD1647">
        <v>0</v>
      </c>
      <c r="AG1647">
        <v>0</v>
      </c>
      <c r="AH1647">
        <v>16</v>
      </c>
      <c r="AK1647" s="151">
        <v>0</v>
      </c>
      <c r="AL1647" s="151">
        <v>128</v>
      </c>
      <c r="AM1647" s="151"/>
      <c r="AN1647" s="151"/>
      <c r="AO1647" s="212">
        <v>0</v>
      </c>
      <c r="AP1647" s="212">
        <v>0</v>
      </c>
      <c r="AQ1647" s="212"/>
      <c r="AR1647" s="212"/>
      <c r="AS1647" s="227">
        <v>0</v>
      </c>
      <c r="AT1647" s="227">
        <v>0</v>
      </c>
      <c r="AU1647" s="227"/>
      <c r="AV1647" s="227"/>
      <c r="AW1647" s="227">
        <v>0</v>
      </c>
      <c r="AX1647" s="227">
        <v>0</v>
      </c>
      <c r="AY1647">
        <f>A1647+1999</f>
        <v>2021</v>
      </c>
      <c r="AZ1647" t="str">
        <f>VLOOKUP(B1647,$BF$2:$BJ$75,4)</f>
        <v>Non-pine Units</v>
      </c>
      <c r="BA1647" t="str">
        <f>VLOOKUP(B1647,$BF$2:$BK$75,2)</f>
        <v>Kingcome</v>
      </c>
      <c r="BB1647" t="str">
        <f>VLOOKUP(B1647,$BF$2:$BK$75,3)</f>
        <v>Kingcome TSA</v>
      </c>
      <c r="BC1647">
        <f>IF(B1647&lt;40,B1647,IF(VLOOKUP(B1647,$BF$2:$BO$75,10,FALSE)="I",40,41))</f>
        <v>18</v>
      </c>
    </row>
    <row r="1648" spans="1:55" ht="15" x14ac:dyDescent="0.25">
      <c r="A1648">
        <v>22</v>
      </c>
      <c r="B1648">
        <v>19</v>
      </c>
      <c r="E1648">
        <v>98288</v>
      </c>
      <c r="F1648">
        <v>2167248</v>
      </c>
      <c r="I1648">
        <v>13824</v>
      </c>
      <c r="J1648">
        <v>2428272</v>
      </c>
      <c r="M1648">
        <v>29808</v>
      </c>
      <c r="N1648">
        <v>2349872</v>
      </c>
      <c r="Q1648">
        <v>29200</v>
      </c>
      <c r="R1648">
        <v>2260048</v>
      </c>
      <c r="U1648">
        <v>37120</v>
      </c>
      <c r="V1648">
        <v>2150640</v>
      </c>
      <c r="Y1648">
        <v>40592</v>
      </c>
      <c r="Z1648">
        <v>2110192</v>
      </c>
      <c r="AC1648">
        <v>67072</v>
      </c>
      <c r="AD1648">
        <v>1612880</v>
      </c>
      <c r="AG1648">
        <v>74528</v>
      </c>
      <c r="AH1648">
        <v>1576784</v>
      </c>
      <c r="AK1648" s="151">
        <v>89344</v>
      </c>
      <c r="AL1648" s="151">
        <v>1266560</v>
      </c>
      <c r="AM1648" s="151"/>
      <c r="AN1648" s="151"/>
      <c r="AO1648" s="212">
        <v>85776</v>
      </c>
      <c r="AP1648" s="212">
        <v>853344</v>
      </c>
      <c r="AQ1648" s="212"/>
      <c r="AR1648" s="212"/>
      <c r="AS1648" s="227">
        <v>53472</v>
      </c>
      <c r="AT1648" s="227">
        <v>600688</v>
      </c>
      <c r="AU1648" s="227"/>
      <c r="AV1648" s="227"/>
      <c r="AW1648" s="227">
        <v>37296</v>
      </c>
      <c r="AX1648" s="227">
        <v>467280</v>
      </c>
      <c r="AY1648">
        <f>A1648+1999</f>
        <v>2021</v>
      </c>
      <c r="AZ1648" t="str">
        <f>VLOOKUP(B1648,$BF$2:$BJ$75,4)</f>
        <v>Non-pine Units</v>
      </c>
      <c r="BA1648" t="str">
        <f>VLOOKUP(B1648,$BF$2:$BK$75,2)</f>
        <v>Kispiox</v>
      </c>
      <c r="BB1648" t="str">
        <f>VLOOKUP(B1648,$BF$2:$BK$75,3)</f>
        <v>Kispiox TSA</v>
      </c>
      <c r="BC1648">
        <f>IF(B1648&lt;40,B1648,IF(VLOOKUP(B1648,$BF$2:$BO$75,10,FALSE)="I",40,41))</f>
        <v>19</v>
      </c>
    </row>
    <row r="1649" spans="1:55" ht="15" x14ac:dyDescent="0.25">
      <c r="A1649">
        <v>22</v>
      </c>
      <c r="B1649">
        <v>20</v>
      </c>
      <c r="E1649">
        <v>138176</v>
      </c>
      <c r="F1649">
        <v>11119424</v>
      </c>
      <c r="I1649">
        <v>23184</v>
      </c>
      <c r="J1649">
        <v>10684960</v>
      </c>
      <c r="M1649">
        <v>27408</v>
      </c>
      <c r="N1649">
        <v>10061456</v>
      </c>
      <c r="Q1649">
        <v>55152</v>
      </c>
      <c r="R1649">
        <v>9452016</v>
      </c>
      <c r="U1649">
        <v>82944</v>
      </c>
      <c r="V1649">
        <v>8890704</v>
      </c>
      <c r="Y1649">
        <v>77488</v>
      </c>
      <c r="Z1649">
        <v>8081088</v>
      </c>
      <c r="AC1649">
        <v>196064</v>
      </c>
      <c r="AD1649">
        <v>4397376</v>
      </c>
      <c r="AG1649">
        <v>144160</v>
      </c>
      <c r="AH1649">
        <v>3462432</v>
      </c>
      <c r="AK1649" s="151">
        <v>109376</v>
      </c>
      <c r="AL1649" s="151">
        <v>2947264</v>
      </c>
      <c r="AM1649" s="151"/>
      <c r="AN1649" s="151"/>
      <c r="AO1649" s="212">
        <v>64352</v>
      </c>
      <c r="AP1649" s="212">
        <v>2726224</v>
      </c>
      <c r="AQ1649" s="212"/>
      <c r="AR1649" s="212"/>
      <c r="AS1649" s="227">
        <v>40096</v>
      </c>
      <c r="AT1649" s="227">
        <v>2588336</v>
      </c>
      <c r="AU1649" s="227"/>
      <c r="AV1649" s="227"/>
      <c r="AW1649" s="227">
        <v>26272</v>
      </c>
      <c r="AX1649" s="227">
        <v>2513712</v>
      </c>
      <c r="AY1649">
        <f>A1649+1999</f>
        <v>2021</v>
      </c>
      <c r="AZ1649" t="str">
        <f>VLOOKUP(B1649,$BF$2:$BJ$75,4)</f>
        <v>Pine Units</v>
      </c>
      <c r="BA1649" t="str">
        <f>VLOOKUP(B1649,$BF$2:$BK$75,2)</f>
        <v>KootenayLake</v>
      </c>
      <c r="BB1649" t="str">
        <f>VLOOKUP(B1649,$BF$2:$BK$75,3)</f>
        <v>Kootenay Lake TSA</v>
      </c>
      <c r="BC1649">
        <f>IF(B1649&lt;40,B1649,IF(VLOOKUP(B1649,$BF$2:$BO$75,10,FALSE)="I",40,41))</f>
        <v>20</v>
      </c>
    </row>
    <row r="1650" spans="1:55" ht="15" x14ac:dyDescent="0.25">
      <c r="A1650">
        <v>22</v>
      </c>
      <c r="B1650">
        <v>21</v>
      </c>
      <c r="E1650">
        <v>383504</v>
      </c>
      <c r="F1650">
        <v>64702880</v>
      </c>
      <c r="I1650">
        <v>19840</v>
      </c>
      <c r="J1650">
        <v>60207600</v>
      </c>
      <c r="M1650">
        <v>25584</v>
      </c>
      <c r="N1650">
        <v>58373568</v>
      </c>
      <c r="Q1650">
        <v>19872</v>
      </c>
      <c r="R1650">
        <v>57376592</v>
      </c>
      <c r="U1650">
        <v>61616</v>
      </c>
      <c r="V1650">
        <v>53810560</v>
      </c>
      <c r="Y1650">
        <v>37616</v>
      </c>
      <c r="Z1650">
        <v>54161712</v>
      </c>
      <c r="AC1650">
        <v>4272</v>
      </c>
      <c r="AD1650">
        <v>54506192</v>
      </c>
      <c r="AG1650">
        <v>4992</v>
      </c>
      <c r="AH1650">
        <v>54140096</v>
      </c>
      <c r="AK1650" s="151">
        <v>4368</v>
      </c>
      <c r="AL1650" s="151">
        <v>53972208</v>
      </c>
      <c r="AM1650" s="151"/>
      <c r="AN1650" s="151"/>
      <c r="AO1650" s="212">
        <v>4432</v>
      </c>
      <c r="AP1650" s="212">
        <v>53785152</v>
      </c>
      <c r="AQ1650" s="212"/>
      <c r="AR1650" s="212"/>
      <c r="AS1650" s="227">
        <v>6592</v>
      </c>
      <c r="AT1650" s="227">
        <v>53695776</v>
      </c>
      <c r="AU1650" s="227"/>
      <c r="AV1650" s="227"/>
      <c r="AW1650" s="227">
        <v>4256</v>
      </c>
      <c r="AX1650" s="227">
        <v>53834224</v>
      </c>
      <c r="AY1650">
        <f>A1650+1999</f>
        <v>2021</v>
      </c>
      <c r="AZ1650" t="str">
        <f>VLOOKUP(B1650,$BF$2:$BJ$75,4)</f>
        <v>Pine Units</v>
      </c>
      <c r="BA1650" t="str">
        <f>VLOOKUP(B1650,$BF$2:$BK$75,2)</f>
        <v>Lakes</v>
      </c>
      <c r="BB1650" t="str">
        <f>VLOOKUP(B1650,$BF$2:$BK$75,3)</f>
        <v>Lakes TSA</v>
      </c>
      <c r="BC1650">
        <f>IF(B1650&lt;40,B1650,IF(VLOOKUP(B1650,$BF$2:$BO$75,10,FALSE)="I",40,41))</f>
        <v>21</v>
      </c>
    </row>
    <row r="1651" spans="1:55" ht="15" x14ac:dyDescent="0.25">
      <c r="A1651">
        <v>22</v>
      </c>
      <c r="B1651">
        <v>22</v>
      </c>
      <c r="E1651">
        <v>164064</v>
      </c>
      <c r="F1651">
        <v>13391056</v>
      </c>
      <c r="I1651">
        <v>30160</v>
      </c>
      <c r="J1651">
        <v>15837808</v>
      </c>
      <c r="M1651">
        <v>29248</v>
      </c>
      <c r="N1651">
        <v>15917648</v>
      </c>
      <c r="Q1651">
        <v>27440</v>
      </c>
      <c r="R1651">
        <v>15527232</v>
      </c>
      <c r="U1651">
        <v>86704</v>
      </c>
      <c r="V1651">
        <v>14049232</v>
      </c>
      <c r="Y1651">
        <v>125600</v>
      </c>
      <c r="Z1651">
        <v>12192384</v>
      </c>
      <c r="AC1651">
        <v>205936</v>
      </c>
      <c r="AD1651">
        <v>8531968</v>
      </c>
      <c r="AG1651">
        <v>116464</v>
      </c>
      <c r="AH1651">
        <v>6093264</v>
      </c>
      <c r="AK1651" s="151">
        <v>37136</v>
      </c>
      <c r="AL1651" s="151">
        <v>5510096</v>
      </c>
      <c r="AM1651" s="151"/>
      <c r="AN1651" s="151"/>
      <c r="AO1651" s="212">
        <v>6256</v>
      </c>
      <c r="AP1651" s="212">
        <v>5288960</v>
      </c>
      <c r="AQ1651" s="212"/>
      <c r="AR1651" s="212"/>
      <c r="AS1651" s="227">
        <v>8320</v>
      </c>
      <c r="AT1651" s="227">
        <v>5277008</v>
      </c>
      <c r="AU1651" s="227"/>
      <c r="AV1651" s="227"/>
      <c r="AW1651" s="227">
        <v>13552</v>
      </c>
      <c r="AX1651" s="227">
        <v>5369568</v>
      </c>
      <c r="AY1651">
        <f>A1651+1999</f>
        <v>2021</v>
      </c>
      <c r="AZ1651" t="str">
        <f>VLOOKUP(B1651,$BF$2:$BJ$75,4)</f>
        <v>Pine Units</v>
      </c>
      <c r="BA1651" t="str">
        <f>VLOOKUP(B1651,$BF$2:$BK$75,2)</f>
        <v>Lillooet</v>
      </c>
      <c r="BB1651" t="str">
        <f>VLOOKUP(B1651,$BF$2:$BK$75,3)</f>
        <v>Lillooet TSA</v>
      </c>
      <c r="BC1651">
        <f>IF(B1651&lt;40,B1651,IF(VLOOKUP(B1651,$BF$2:$BO$75,10,FALSE)="I",40,41))</f>
        <v>22</v>
      </c>
    </row>
    <row r="1652" spans="1:55" ht="15" x14ac:dyDescent="0.25">
      <c r="A1652">
        <v>22</v>
      </c>
      <c r="B1652">
        <v>23</v>
      </c>
      <c r="E1652">
        <v>1180800</v>
      </c>
      <c r="F1652">
        <v>72112688</v>
      </c>
      <c r="I1652">
        <v>103552</v>
      </c>
      <c r="J1652">
        <v>90938560</v>
      </c>
      <c r="M1652">
        <v>196896</v>
      </c>
      <c r="N1652">
        <v>87434976</v>
      </c>
      <c r="Q1652">
        <v>272544</v>
      </c>
      <c r="R1652">
        <v>85613472</v>
      </c>
      <c r="U1652">
        <v>366928</v>
      </c>
      <c r="V1652">
        <v>79299568</v>
      </c>
      <c r="Y1652">
        <v>135520</v>
      </c>
      <c r="Z1652">
        <v>83513024</v>
      </c>
      <c r="AC1652">
        <v>49632</v>
      </c>
      <c r="AD1652">
        <v>86672672</v>
      </c>
      <c r="AG1652">
        <v>96208</v>
      </c>
      <c r="AH1652">
        <v>78792208</v>
      </c>
      <c r="AK1652" s="151">
        <v>66992</v>
      </c>
      <c r="AL1652" s="151">
        <v>75395936</v>
      </c>
      <c r="AM1652" s="151"/>
      <c r="AN1652" s="151"/>
      <c r="AO1652" s="212">
        <v>98464</v>
      </c>
      <c r="AP1652" s="212">
        <v>73134736</v>
      </c>
      <c r="AQ1652" s="212"/>
      <c r="AR1652" s="212"/>
      <c r="AS1652" s="227">
        <v>288848</v>
      </c>
      <c r="AT1652" s="227">
        <v>74098880</v>
      </c>
      <c r="AU1652" s="227"/>
      <c r="AV1652" s="227"/>
      <c r="AW1652" s="227">
        <v>158496</v>
      </c>
      <c r="AX1652" s="227">
        <v>72320288</v>
      </c>
      <c r="AY1652">
        <f>A1652+1999</f>
        <v>2021</v>
      </c>
      <c r="AZ1652" t="str">
        <f>VLOOKUP(B1652,$BF$2:$BJ$75,4)</f>
        <v>Pine Units</v>
      </c>
      <c r="BA1652" t="str">
        <f>VLOOKUP(B1652,$BF$2:$BK$75,2)</f>
        <v>Mackenzie</v>
      </c>
      <c r="BB1652" t="str">
        <f>VLOOKUP(B1652,$BF$2:$BK$75,3)</f>
        <v>Mackenzie TSA</v>
      </c>
      <c r="BC1652">
        <f>IF(B1652&lt;40,B1652,IF(VLOOKUP(B1652,$BF$2:$BO$75,10,FALSE)="I",40,41))</f>
        <v>23</v>
      </c>
    </row>
    <row r="1653" spans="1:55" ht="15" x14ac:dyDescent="0.25">
      <c r="A1653">
        <v>22</v>
      </c>
      <c r="B1653">
        <v>24</v>
      </c>
      <c r="E1653">
        <v>602976</v>
      </c>
      <c r="F1653">
        <v>59722096</v>
      </c>
      <c r="I1653">
        <v>48640</v>
      </c>
      <c r="J1653">
        <v>52269648</v>
      </c>
      <c r="M1653">
        <v>52576</v>
      </c>
      <c r="N1653">
        <v>50601232</v>
      </c>
      <c r="Q1653">
        <v>83664</v>
      </c>
      <c r="R1653">
        <v>48984560</v>
      </c>
      <c r="U1653">
        <v>180352</v>
      </c>
      <c r="V1653">
        <v>43288592</v>
      </c>
      <c r="Y1653">
        <v>240400</v>
      </c>
      <c r="Z1653">
        <v>37243360</v>
      </c>
      <c r="AC1653">
        <v>590688</v>
      </c>
      <c r="AD1653">
        <v>28265456</v>
      </c>
      <c r="AG1653">
        <v>221152</v>
      </c>
      <c r="AH1653">
        <v>19444848</v>
      </c>
      <c r="AK1653" s="151">
        <v>28240</v>
      </c>
      <c r="AL1653" s="151">
        <v>18080432</v>
      </c>
      <c r="AM1653" s="151"/>
      <c r="AN1653" s="151"/>
      <c r="AO1653" s="212">
        <v>5488</v>
      </c>
      <c r="AP1653" s="212">
        <v>17899440</v>
      </c>
      <c r="AQ1653" s="212"/>
      <c r="AR1653" s="212"/>
      <c r="AS1653" s="227">
        <v>2192</v>
      </c>
      <c r="AT1653" s="227">
        <v>17829328</v>
      </c>
      <c r="AU1653" s="227"/>
      <c r="AV1653" s="227"/>
      <c r="AW1653" s="227">
        <v>3104</v>
      </c>
      <c r="AX1653" s="227">
        <v>17886048</v>
      </c>
      <c r="AY1653">
        <f>A1653+1999</f>
        <v>2021</v>
      </c>
      <c r="AZ1653" t="str">
        <f>VLOOKUP(B1653,$BF$2:$BJ$75,4)</f>
        <v>Pine Units</v>
      </c>
      <c r="BA1653" t="str">
        <f>VLOOKUP(B1653,$BF$2:$BK$75,2)</f>
        <v>Merritt</v>
      </c>
      <c r="BB1653" t="str">
        <f>VLOOKUP(B1653,$BF$2:$BK$75,3)</f>
        <v>Merritt TSA</v>
      </c>
      <c r="BC1653">
        <f>IF(B1653&lt;40,B1653,IF(VLOOKUP(B1653,$BF$2:$BO$75,10,FALSE)="I",40,41))</f>
        <v>24</v>
      </c>
    </row>
    <row r="1654" spans="1:55" ht="15" x14ac:dyDescent="0.25">
      <c r="A1654">
        <v>22</v>
      </c>
      <c r="B1654">
        <v>25</v>
      </c>
      <c r="E1654">
        <v>0</v>
      </c>
      <c r="F1654">
        <v>0</v>
      </c>
      <c r="I1654">
        <v>672</v>
      </c>
      <c r="J1654">
        <v>46368</v>
      </c>
      <c r="M1654">
        <v>1232</v>
      </c>
      <c r="N1654">
        <v>46976</v>
      </c>
      <c r="Q1654">
        <v>6976</v>
      </c>
      <c r="R1654">
        <v>78944</v>
      </c>
      <c r="U1654">
        <v>5552</v>
      </c>
      <c r="V1654">
        <v>106624</v>
      </c>
      <c r="Y1654">
        <v>4608</v>
      </c>
      <c r="Z1654">
        <v>73776</v>
      </c>
      <c r="AC1654">
        <v>768</v>
      </c>
      <c r="AD1654">
        <v>27200</v>
      </c>
      <c r="AG1654">
        <v>576</v>
      </c>
      <c r="AH1654">
        <v>33104</v>
      </c>
      <c r="AK1654" s="151">
        <v>16</v>
      </c>
      <c r="AL1654" s="151">
        <v>27776</v>
      </c>
      <c r="AM1654" s="151"/>
      <c r="AN1654" s="151"/>
      <c r="AO1654" s="212">
        <v>368</v>
      </c>
      <c r="AP1654" s="212">
        <v>25664</v>
      </c>
      <c r="AQ1654" s="212"/>
      <c r="AR1654" s="212"/>
      <c r="AS1654" s="227">
        <v>0</v>
      </c>
      <c r="AT1654" s="227">
        <v>27728</v>
      </c>
      <c r="AU1654" s="227"/>
      <c r="AV1654" s="227"/>
      <c r="AW1654" s="227">
        <v>0</v>
      </c>
      <c r="AX1654" s="227">
        <v>24064</v>
      </c>
      <c r="AY1654">
        <f>A1654+1999</f>
        <v>2021</v>
      </c>
      <c r="AZ1654" t="str">
        <f>VLOOKUP(B1654,$BF$2:$BJ$75,4)</f>
        <v>Non-pine Units</v>
      </c>
      <c r="BA1654" t="str">
        <f>VLOOKUP(B1654,$BF$2:$BK$75,2)</f>
        <v>MidCoast</v>
      </c>
      <c r="BB1654" t="str">
        <f>VLOOKUP(B1654,$BF$2:$BK$75,3)</f>
        <v>Mid Coast TSA</v>
      </c>
      <c r="BC1654">
        <f>IF(B1654&lt;40,B1654,IF(VLOOKUP(B1654,$BF$2:$BO$75,10,FALSE)="I",40,41))</f>
        <v>25</v>
      </c>
    </row>
    <row r="1655" spans="1:55" ht="15" x14ac:dyDescent="0.25">
      <c r="A1655">
        <v>22</v>
      </c>
      <c r="B1655">
        <v>26</v>
      </c>
      <c r="E1655">
        <v>474896</v>
      </c>
      <c r="F1655">
        <v>49812480</v>
      </c>
      <c r="I1655">
        <v>10608</v>
      </c>
      <c r="J1655">
        <v>46725632</v>
      </c>
      <c r="M1655">
        <v>47552</v>
      </c>
      <c r="N1655">
        <v>44654944</v>
      </c>
      <c r="Q1655">
        <v>90256</v>
      </c>
      <c r="R1655">
        <v>42315136</v>
      </c>
      <c r="U1655">
        <v>61296</v>
      </c>
      <c r="V1655">
        <v>40209280</v>
      </c>
      <c r="Y1655">
        <v>47840</v>
      </c>
      <c r="Z1655">
        <v>37629824</v>
      </c>
      <c r="AC1655">
        <v>34560</v>
      </c>
      <c r="AD1655">
        <v>36403216</v>
      </c>
      <c r="AG1655">
        <v>35248</v>
      </c>
      <c r="AH1655">
        <v>35591520</v>
      </c>
      <c r="AK1655" s="151">
        <v>49216</v>
      </c>
      <c r="AL1655" s="151">
        <v>34087200</v>
      </c>
      <c r="AM1655" s="151"/>
      <c r="AN1655" s="151"/>
      <c r="AO1655" s="212">
        <v>33840</v>
      </c>
      <c r="AP1655" s="212">
        <v>32668304</v>
      </c>
      <c r="AQ1655" s="212"/>
      <c r="AR1655" s="212"/>
      <c r="AS1655" s="227">
        <v>38176</v>
      </c>
      <c r="AT1655" s="227">
        <v>32503200</v>
      </c>
      <c r="AU1655" s="227"/>
      <c r="AV1655" s="227"/>
      <c r="AW1655" s="227">
        <v>19024</v>
      </c>
      <c r="AX1655" s="227">
        <v>32270384</v>
      </c>
      <c r="AY1655">
        <f>A1655+1999</f>
        <v>2021</v>
      </c>
      <c r="AZ1655" t="str">
        <f>VLOOKUP(B1655,$BF$2:$BJ$75,4)</f>
        <v>Pine Units</v>
      </c>
      <c r="BA1655" t="str">
        <f>VLOOKUP(B1655,$BF$2:$BK$75,2)</f>
        <v>Morice</v>
      </c>
      <c r="BB1655" t="str">
        <f>VLOOKUP(B1655,$BF$2:$BK$75,3)</f>
        <v>Morice TSA</v>
      </c>
      <c r="BC1655">
        <f>IF(B1655&lt;40,B1655,IF(VLOOKUP(B1655,$BF$2:$BO$75,10,FALSE)="I",40,41))</f>
        <v>26</v>
      </c>
    </row>
    <row r="1656" spans="1:55" ht="15" x14ac:dyDescent="0.25">
      <c r="A1656">
        <v>22</v>
      </c>
      <c r="B1656">
        <v>27</v>
      </c>
      <c r="E1656">
        <v>60752</v>
      </c>
      <c r="F1656">
        <v>946864</v>
      </c>
      <c r="I1656">
        <v>8928</v>
      </c>
      <c r="J1656">
        <v>660944</v>
      </c>
      <c r="M1656">
        <v>17888</v>
      </c>
      <c r="N1656">
        <v>656720</v>
      </c>
      <c r="Q1656">
        <v>23584</v>
      </c>
      <c r="R1656">
        <v>606208</v>
      </c>
      <c r="U1656">
        <v>23600</v>
      </c>
      <c r="V1656">
        <v>568112</v>
      </c>
      <c r="Y1656">
        <v>50336</v>
      </c>
      <c r="Z1656">
        <v>663536</v>
      </c>
      <c r="AC1656">
        <v>47920</v>
      </c>
      <c r="AD1656">
        <v>316096</v>
      </c>
      <c r="AG1656">
        <v>60224</v>
      </c>
      <c r="AH1656">
        <v>272256</v>
      </c>
      <c r="AK1656" s="151">
        <v>19504</v>
      </c>
      <c r="AL1656" s="151">
        <v>87792</v>
      </c>
      <c r="AM1656" s="151"/>
      <c r="AN1656" s="151"/>
      <c r="AO1656" s="212">
        <v>13872</v>
      </c>
      <c r="AP1656" s="212">
        <v>64400</v>
      </c>
      <c r="AQ1656" s="212"/>
      <c r="AR1656" s="212"/>
      <c r="AS1656" s="227">
        <v>6240</v>
      </c>
      <c r="AT1656" s="227">
        <v>19488</v>
      </c>
      <c r="AU1656" s="227"/>
      <c r="AV1656" s="227"/>
      <c r="AW1656" s="227">
        <v>1680</v>
      </c>
      <c r="AX1656" s="227">
        <v>9376</v>
      </c>
      <c r="AY1656">
        <f>A1656+1999</f>
        <v>2021</v>
      </c>
      <c r="AZ1656" t="str">
        <f>VLOOKUP(B1656,$BF$2:$BJ$75,4)</f>
        <v>Non-pine Units</v>
      </c>
      <c r="BA1656" t="str">
        <f>VLOOKUP(B1656,$BF$2:$BK$75,2)</f>
        <v>Nass</v>
      </c>
      <c r="BB1656" t="str">
        <f>VLOOKUP(B1656,$BF$2:$BK$75,3)</f>
        <v>Nass TSA</v>
      </c>
      <c r="BC1656">
        <f>IF(B1656&lt;40,B1656,IF(VLOOKUP(B1656,$BF$2:$BO$75,10,FALSE)="I",40,41))</f>
        <v>27</v>
      </c>
    </row>
    <row r="1657" spans="1:55" ht="15" x14ac:dyDescent="0.25">
      <c r="A1657">
        <v>22</v>
      </c>
      <c r="B1657">
        <v>28</v>
      </c>
      <c r="E1657">
        <v>0</v>
      </c>
      <c r="F1657">
        <v>0</v>
      </c>
      <c r="I1657">
        <v>0</v>
      </c>
      <c r="J1657">
        <v>0</v>
      </c>
      <c r="M1657">
        <v>0</v>
      </c>
      <c r="N1657">
        <v>0</v>
      </c>
      <c r="Q1657">
        <v>0</v>
      </c>
      <c r="R1657">
        <v>0</v>
      </c>
      <c r="U1657">
        <v>0</v>
      </c>
      <c r="V1657">
        <v>0</v>
      </c>
      <c r="Y1657">
        <v>0</v>
      </c>
      <c r="Z1657">
        <v>0</v>
      </c>
      <c r="AC1657">
        <v>0</v>
      </c>
      <c r="AD1657">
        <v>0</v>
      </c>
      <c r="AG1657">
        <v>0</v>
      </c>
      <c r="AH1657">
        <v>0</v>
      </c>
      <c r="AK1657" s="151">
        <v>64</v>
      </c>
      <c r="AL1657" s="151">
        <v>176</v>
      </c>
      <c r="AM1657" s="151"/>
      <c r="AN1657" s="151"/>
      <c r="AO1657" s="212">
        <v>864</v>
      </c>
      <c r="AP1657" s="212">
        <v>2880</v>
      </c>
      <c r="AQ1657" s="212"/>
      <c r="AR1657" s="212"/>
      <c r="AS1657" s="227">
        <v>0</v>
      </c>
      <c r="AT1657" s="227">
        <v>0</v>
      </c>
      <c r="AU1657" s="227"/>
      <c r="AV1657" s="227"/>
      <c r="AW1657" s="227">
        <v>176</v>
      </c>
      <c r="AX1657" s="227">
        <v>256</v>
      </c>
      <c r="AY1657">
        <f>A1657+1999</f>
        <v>2021</v>
      </c>
      <c r="AZ1657" t="str">
        <f>VLOOKUP(B1657,$BF$2:$BJ$75,4)</f>
        <v>Non-pine Units</v>
      </c>
      <c r="BA1657" t="str">
        <f>VLOOKUP(B1657,$BF$2:$BK$75,2)</f>
        <v>NorthCoast</v>
      </c>
      <c r="BB1657" t="str">
        <f>VLOOKUP(B1657,$BF$2:$BK$75,3)</f>
        <v>North Coast TSA</v>
      </c>
      <c r="BC1657">
        <f>IF(B1657&lt;40,B1657,IF(VLOOKUP(B1657,$BF$2:$BO$75,10,FALSE)="I",40,41))</f>
        <v>28</v>
      </c>
    </row>
    <row r="1658" spans="1:55" ht="15" x14ac:dyDescent="0.25">
      <c r="A1658">
        <v>22</v>
      </c>
      <c r="B1658">
        <v>29</v>
      </c>
      <c r="E1658">
        <v>573840</v>
      </c>
      <c r="F1658">
        <v>50281776</v>
      </c>
      <c r="I1658">
        <v>66640</v>
      </c>
      <c r="J1658">
        <v>44572224</v>
      </c>
      <c r="M1658">
        <v>98592</v>
      </c>
      <c r="N1658">
        <v>42345072</v>
      </c>
      <c r="Q1658">
        <v>138800</v>
      </c>
      <c r="R1658">
        <v>40516592</v>
      </c>
      <c r="U1658">
        <v>230640</v>
      </c>
      <c r="V1658">
        <v>35684912</v>
      </c>
      <c r="Y1658">
        <v>270880</v>
      </c>
      <c r="Z1658">
        <v>31932704</v>
      </c>
      <c r="AC1658">
        <v>762656</v>
      </c>
      <c r="AD1658">
        <v>21054304</v>
      </c>
      <c r="AG1658">
        <v>548064</v>
      </c>
      <c r="AH1658">
        <v>14317232</v>
      </c>
      <c r="AK1658" s="151">
        <v>377424</v>
      </c>
      <c r="AL1658" s="151">
        <v>12495712</v>
      </c>
      <c r="AM1658" s="151"/>
      <c r="AN1658" s="151"/>
      <c r="AO1658" s="212">
        <v>97648</v>
      </c>
      <c r="AP1658" s="212">
        <v>10629776</v>
      </c>
      <c r="AQ1658" s="212"/>
      <c r="AR1658" s="212"/>
      <c r="AS1658" s="227">
        <v>59664</v>
      </c>
      <c r="AT1658" s="227">
        <v>10297120</v>
      </c>
      <c r="AU1658" s="227"/>
      <c r="AV1658" s="227"/>
      <c r="AW1658" s="227">
        <v>66672</v>
      </c>
      <c r="AX1658" s="227">
        <v>10271392</v>
      </c>
      <c r="AY1658">
        <f>A1658+1999</f>
        <v>2021</v>
      </c>
      <c r="AZ1658" t="str">
        <f>VLOOKUP(B1658,$BF$2:$BJ$75,4)</f>
        <v>Pine Units</v>
      </c>
      <c r="BA1658" t="str">
        <f>VLOOKUP(B1658,$BF$2:$BK$75,2)</f>
        <v>Okanagan</v>
      </c>
      <c r="BB1658" t="str">
        <f>VLOOKUP(B1658,$BF$2:$BK$75,3)</f>
        <v>Okanagan TSA</v>
      </c>
      <c r="BC1658">
        <f>IF(B1658&lt;40,B1658,IF(VLOOKUP(B1658,$BF$2:$BO$75,10,FALSE)="I",40,41))</f>
        <v>29</v>
      </c>
    </row>
    <row r="1659" spans="1:55" ht="15" x14ac:dyDescent="0.25">
      <c r="A1659">
        <v>22</v>
      </c>
      <c r="B1659">
        <v>30</v>
      </c>
      <c r="E1659">
        <v>442688</v>
      </c>
      <c r="F1659">
        <v>73214336</v>
      </c>
      <c r="I1659">
        <v>23632</v>
      </c>
      <c r="J1659">
        <v>60284112</v>
      </c>
      <c r="M1659">
        <v>45936</v>
      </c>
      <c r="N1659">
        <v>56415456</v>
      </c>
      <c r="Q1659">
        <v>88192</v>
      </c>
      <c r="R1659">
        <v>54558928</v>
      </c>
      <c r="U1659">
        <v>135600</v>
      </c>
      <c r="V1659">
        <v>49927168</v>
      </c>
      <c r="Y1659">
        <v>142192</v>
      </c>
      <c r="Z1659">
        <v>49337488</v>
      </c>
      <c r="AC1659">
        <v>17456</v>
      </c>
      <c r="AD1659">
        <v>49606576</v>
      </c>
      <c r="AG1659">
        <v>19360</v>
      </c>
      <c r="AH1659">
        <v>49226128</v>
      </c>
      <c r="AK1659" s="151">
        <v>10800</v>
      </c>
      <c r="AL1659" s="151">
        <v>49233488</v>
      </c>
      <c r="AM1659" s="151"/>
      <c r="AN1659" s="151"/>
      <c r="AO1659" s="212">
        <v>3152</v>
      </c>
      <c r="AP1659" s="212">
        <v>49309376</v>
      </c>
      <c r="AQ1659" s="212"/>
      <c r="AR1659" s="212"/>
      <c r="AS1659" s="227">
        <v>9728</v>
      </c>
      <c r="AT1659" s="227">
        <v>49397504</v>
      </c>
      <c r="AU1659" s="227"/>
      <c r="AV1659" s="227"/>
      <c r="AW1659" s="227">
        <v>6800</v>
      </c>
      <c r="AX1659" s="227">
        <v>49319376</v>
      </c>
      <c r="AY1659">
        <f>A1659+1999</f>
        <v>2021</v>
      </c>
      <c r="AZ1659" t="str">
        <f>VLOOKUP(B1659,$BF$2:$BJ$75,4)</f>
        <v>Pine Units</v>
      </c>
      <c r="BA1659" t="str">
        <f>VLOOKUP(B1659,$BF$2:$BK$75,2)</f>
        <v>PrinceGeorge</v>
      </c>
      <c r="BB1659" t="str">
        <f>VLOOKUP(B1659,$BF$2:$BK$75,3)</f>
        <v>Prince George Forest District</v>
      </c>
      <c r="BC1659">
        <f>IF(B1659&lt;40,B1659,IF(VLOOKUP(B1659,$BF$2:$BO$75,10,FALSE)="I",40,41))</f>
        <v>30</v>
      </c>
    </row>
    <row r="1660" spans="1:55" ht="15" x14ac:dyDescent="0.25">
      <c r="A1660">
        <v>22</v>
      </c>
      <c r="B1660">
        <v>31</v>
      </c>
      <c r="E1660">
        <v>0</v>
      </c>
      <c r="F1660">
        <v>0</v>
      </c>
      <c r="I1660">
        <v>0</v>
      </c>
      <c r="J1660">
        <v>0</v>
      </c>
      <c r="M1660">
        <v>0</v>
      </c>
      <c r="N1660">
        <v>0</v>
      </c>
      <c r="Q1660">
        <v>0</v>
      </c>
      <c r="R1660">
        <v>0</v>
      </c>
      <c r="U1660">
        <v>0</v>
      </c>
      <c r="V1660">
        <v>0</v>
      </c>
      <c r="Y1660">
        <v>0</v>
      </c>
      <c r="Z1660">
        <v>0</v>
      </c>
      <c r="AC1660">
        <v>0</v>
      </c>
      <c r="AD1660">
        <v>0</v>
      </c>
      <c r="AG1660">
        <v>0</v>
      </c>
      <c r="AH1660">
        <v>0</v>
      </c>
      <c r="AK1660" s="151">
        <v>0</v>
      </c>
      <c r="AL1660" s="151">
        <v>0</v>
      </c>
      <c r="AM1660" s="151"/>
      <c r="AN1660" s="151"/>
      <c r="AO1660" s="212">
        <v>0</v>
      </c>
      <c r="AP1660" s="212">
        <v>0</v>
      </c>
      <c r="AQ1660" s="212"/>
      <c r="AR1660" s="212"/>
      <c r="AS1660" s="227">
        <v>0</v>
      </c>
      <c r="AT1660" s="227">
        <v>0</v>
      </c>
      <c r="AU1660" s="227"/>
      <c r="AV1660" s="227"/>
      <c r="AW1660" s="227">
        <v>0</v>
      </c>
      <c r="AX1660" s="227">
        <v>0</v>
      </c>
      <c r="AY1660">
        <f>A1660+1999</f>
        <v>2021</v>
      </c>
      <c r="AZ1660" t="str">
        <f>VLOOKUP(B1660,$BF$2:$BJ$75,4)</f>
        <v>Non-pine Units</v>
      </c>
      <c r="BA1660" t="str">
        <f>VLOOKUP(B1660,$BF$2:$BK$75,2)</f>
        <v>QueenCharlotte</v>
      </c>
      <c r="BB1660" t="str">
        <f>VLOOKUP(B1660,$BF$2:$BK$75,3)</f>
        <v>Queen Charlotte TSA</v>
      </c>
      <c r="BC1660">
        <f>IF(B1660&lt;40,B1660,IF(VLOOKUP(B1660,$BF$2:$BO$75,10,FALSE)="I",40,41))</f>
        <v>31</v>
      </c>
    </row>
    <row r="1661" spans="1:55" ht="15" x14ac:dyDescent="0.25">
      <c r="A1661">
        <v>22</v>
      </c>
      <c r="B1661">
        <v>32</v>
      </c>
      <c r="E1661">
        <v>488176</v>
      </c>
      <c r="F1661">
        <v>106271888</v>
      </c>
      <c r="I1661">
        <v>7808</v>
      </c>
      <c r="J1661">
        <v>92129040</v>
      </c>
      <c r="M1661">
        <v>14208</v>
      </c>
      <c r="N1661">
        <v>91490560</v>
      </c>
      <c r="Q1661">
        <v>18736</v>
      </c>
      <c r="R1661">
        <v>91511616</v>
      </c>
      <c r="U1661">
        <v>24704</v>
      </c>
      <c r="V1661">
        <v>89992048</v>
      </c>
      <c r="Y1661">
        <v>46000</v>
      </c>
      <c r="Z1661">
        <v>90085104</v>
      </c>
      <c r="AC1661">
        <v>3008</v>
      </c>
      <c r="AD1661">
        <v>89761568</v>
      </c>
      <c r="AG1661">
        <v>656</v>
      </c>
      <c r="AH1661">
        <v>89687808</v>
      </c>
      <c r="AK1661" s="151">
        <v>800</v>
      </c>
      <c r="AL1661" s="151">
        <v>89692480</v>
      </c>
      <c r="AM1661" s="151"/>
      <c r="AN1661" s="151"/>
      <c r="AO1661" s="212">
        <v>1376</v>
      </c>
      <c r="AP1661" s="212">
        <v>89860976</v>
      </c>
      <c r="AQ1661" s="212"/>
      <c r="AR1661" s="212"/>
      <c r="AS1661" s="227">
        <v>464</v>
      </c>
      <c r="AT1661" s="227">
        <v>89944736</v>
      </c>
      <c r="AU1661" s="227"/>
      <c r="AV1661" s="227"/>
      <c r="AW1661" s="227">
        <v>704</v>
      </c>
      <c r="AX1661" s="227">
        <v>89795008</v>
      </c>
      <c r="AY1661">
        <f>A1661+1999</f>
        <v>2021</v>
      </c>
      <c r="AZ1661" t="str">
        <f>VLOOKUP(B1661,$BF$2:$BJ$75,4)</f>
        <v>Pine Units</v>
      </c>
      <c r="BA1661" t="str">
        <f>VLOOKUP(B1661,$BF$2:$BK$75,2)</f>
        <v>Quesnel</v>
      </c>
      <c r="BB1661" t="str">
        <f>VLOOKUP(B1661,$BF$2:$BK$75,3)</f>
        <v>Quesnel TSA</v>
      </c>
      <c r="BC1661">
        <f>IF(B1661&lt;40,B1661,IF(VLOOKUP(B1661,$BF$2:$BO$75,10,FALSE)="I",40,41))</f>
        <v>32</v>
      </c>
    </row>
    <row r="1662" spans="1:55" ht="15" x14ac:dyDescent="0.25">
      <c r="A1662">
        <v>22</v>
      </c>
      <c r="B1662">
        <v>33</v>
      </c>
      <c r="E1662">
        <v>6512</v>
      </c>
      <c r="F1662">
        <v>124784</v>
      </c>
      <c r="I1662">
        <v>1728</v>
      </c>
      <c r="J1662">
        <v>156304</v>
      </c>
      <c r="M1662">
        <v>1536</v>
      </c>
      <c r="N1662">
        <v>145296</v>
      </c>
      <c r="Q1662">
        <v>1104</v>
      </c>
      <c r="R1662">
        <v>139376</v>
      </c>
      <c r="U1662">
        <v>2784</v>
      </c>
      <c r="V1662">
        <v>126208</v>
      </c>
      <c r="Y1662">
        <v>4736</v>
      </c>
      <c r="Z1662">
        <v>119168</v>
      </c>
      <c r="AC1662">
        <v>2912</v>
      </c>
      <c r="AD1662">
        <v>40240</v>
      </c>
      <c r="AG1662">
        <v>2896</v>
      </c>
      <c r="AH1662">
        <v>31600</v>
      </c>
      <c r="AK1662" s="151">
        <v>208</v>
      </c>
      <c r="AL1662" s="151">
        <v>17504</v>
      </c>
      <c r="AM1662" s="151"/>
      <c r="AN1662" s="151"/>
      <c r="AO1662" s="212">
        <v>688</v>
      </c>
      <c r="AP1662" s="212">
        <v>17888</v>
      </c>
      <c r="AQ1662" s="212"/>
      <c r="AR1662" s="212"/>
      <c r="AS1662" s="227">
        <v>288</v>
      </c>
      <c r="AT1662" s="227">
        <v>12176</v>
      </c>
      <c r="AU1662" s="227"/>
      <c r="AV1662" s="227"/>
      <c r="AW1662" s="227">
        <v>304</v>
      </c>
      <c r="AX1662" s="227">
        <v>14208</v>
      </c>
      <c r="AY1662">
        <f>A1662+1999</f>
        <v>2021</v>
      </c>
      <c r="AZ1662" t="str">
        <f>VLOOKUP(B1662,$BF$2:$BJ$75,4)</f>
        <v>Non-pine Units</v>
      </c>
      <c r="BA1662" t="str">
        <f>VLOOKUP(B1662,$BF$2:$BK$75,2)</f>
        <v>Revelstoke</v>
      </c>
      <c r="BB1662" t="str">
        <f>VLOOKUP(B1662,$BF$2:$BK$75,3)</f>
        <v>Revelstoke TSA</v>
      </c>
      <c r="BC1662">
        <f>IF(B1662&lt;40,B1662,IF(VLOOKUP(B1662,$BF$2:$BO$75,10,FALSE)="I",40,41))</f>
        <v>33</v>
      </c>
    </row>
    <row r="1663" spans="1:55" ht="15" x14ac:dyDescent="0.25">
      <c r="A1663">
        <v>22</v>
      </c>
      <c r="B1663">
        <v>34</v>
      </c>
      <c r="E1663">
        <v>65568</v>
      </c>
      <c r="F1663">
        <v>5571872</v>
      </c>
      <c r="I1663">
        <v>5664</v>
      </c>
      <c r="J1663">
        <v>5041168</v>
      </c>
      <c r="M1663">
        <v>14416</v>
      </c>
      <c r="N1663">
        <v>4814400</v>
      </c>
      <c r="Q1663">
        <v>21792</v>
      </c>
      <c r="R1663">
        <v>4584752</v>
      </c>
      <c r="U1663">
        <v>37520</v>
      </c>
      <c r="V1663">
        <v>4233328</v>
      </c>
      <c r="Y1663">
        <v>30048</v>
      </c>
      <c r="Z1663">
        <v>3869808</v>
      </c>
      <c r="AC1663">
        <v>29296</v>
      </c>
      <c r="AD1663">
        <v>3035568</v>
      </c>
      <c r="AG1663">
        <v>4864</v>
      </c>
      <c r="AH1663">
        <v>3232496</v>
      </c>
      <c r="AK1663" s="151">
        <v>1520</v>
      </c>
      <c r="AL1663" s="151">
        <v>3003504</v>
      </c>
      <c r="AM1663" s="151"/>
      <c r="AN1663" s="151"/>
      <c r="AO1663" s="212">
        <v>912</v>
      </c>
      <c r="AP1663" s="212">
        <v>2871984</v>
      </c>
      <c r="AQ1663" s="212"/>
      <c r="AR1663" s="212"/>
      <c r="AS1663" s="227">
        <v>1376</v>
      </c>
      <c r="AT1663" s="227">
        <v>2944576</v>
      </c>
      <c r="AU1663" s="227"/>
      <c r="AV1663" s="227"/>
      <c r="AW1663" s="227">
        <v>5152</v>
      </c>
      <c r="AX1663" s="227">
        <v>3054704</v>
      </c>
      <c r="AY1663">
        <f>A1663+1999</f>
        <v>2021</v>
      </c>
      <c r="AZ1663" t="str">
        <f>VLOOKUP(B1663,$BF$2:$BJ$75,4)</f>
        <v>Pine Units</v>
      </c>
      <c r="BA1663" t="str">
        <f>VLOOKUP(B1663,$BF$2:$BK$75,2)</f>
        <v>RobsonValley</v>
      </c>
      <c r="BB1663" t="str">
        <f>VLOOKUP(B1663,$BF$2:$BK$75,3)</f>
        <v>Robson Valley TSA</v>
      </c>
      <c r="BC1663">
        <f>IF(B1663&lt;40,B1663,IF(VLOOKUP(B1663,$BF$2:$BO$75,10,FALSE)="I",40,41))</f>
        <v>34</v>
      </c>
    </row>
    <row r="1664" spans="1:55" ht="15" x14ac:dyDescent="0.25">
      <c r="A1664">
        <v>22</v>
      </c>
      <c r="B1664">
        <v>35</v>
      </c>
      <c r="E1664">
        <v>592</v>
      </c>
      <c r="F1664">
        <v>60352</v>
      </c>
      <c r="I1664">
        <v>2336</v>
      </c>
      <c r="J1664">
        <v>513872</v>
      </c>
      <c r="M1664">
        <v>5536</v>
      </c>
      <c r="N1664">
        <v>545216</v>
      </c>
      <c r="Q1664">
        <v>5024</v>
      </c>
      <c r="R1664">
        <v>541664</v>
      </c>
      <c r="U1664">
        <v>6608</v>
      </c>
      <c r="V1664">
        <v>498624</v>
      </c>
      <c r="Y1664">
        <v>6480</v>
      </c>
      <c r="Z1664">
        <v>483552</v>
      </c>
      <c r="AC1664">
        <v>9552</v>
      </c>
      <c r="AD1664">
        <v>367008</v>
      </c>
      <c r="AG1664">
        <v>4096</v>
      </c>
      <c r="AH1664">
        <v>340848</v>
      </c>
      <c r="AK1664" s="151">
        <v>1040</v>
      </c>
      <c r="AL1664" s="151">
        <v>307664</v>
      </c>
      <c r="AM1664" s="151"/>
      <c r="AN1664" s="151"/>
      <c r="AO1664" s="212">
        <v>480</v>
      </c>
      <c r="AP1664" s="212">
        <v>293152</v>
      </c>
      <c r="AQ1664" s="212"/>
      <c r="AR1664" s="212"/>
      <c r="AS1664" s="227">
        <v>0</v>
      </c>
      <c r="AT1664" s="227">
        <v>290112</v>
      </c>
      <c r="AU1664" s="227"/>
      <c r="AV1664" s="227"/>
      <c r="AW1664" s="227">
        <v>0</v>
      </c>
      <c r="AX1664" s="227">
        <v>293728</v>
      </c>
      <c r="AY1664">
        <f>A1664+1999</f>
        <v>2021</v>
      </c>
      <c r="AZ1664" t="str">
        <f>VLOOKUP(B1664,$BF$2:$BJ$75,4)</f>
        <v>Non-pine Units</v>
      </c>
      <c r="BA1664" t="str">
        <f>VLOOKUP(B1664,$BF$2:$BK$75,2)</f>
        <v>Soo</v>
      </c>
      <c r="BB1664" t="str">
        <f>VLOOKUP(B1664,$BF$2:$BK$75,3)</f>
        <v>Soo TSA</v>
      </c>
      <c r="BC1664">
        <f>IF(B1664&lt;40,B1664,IF(VLOOKUP(B1664,$BF$2:$BO$75,10,FALSE)="I",40,41))</f>
        <v>35</v>
      </c>
    </row>
    <row r="1665" spans="1:55" ht="15" x14ac:dyDescent="0.25">
      <c r="A1665">
        <v>22</v>
      </c>
      <c r="B1665">
        <v>36</v>
      </c>
      <c r="E1665">
        <v>0</v>
      </c>
      <c r="F1665">
        <v>0</v>
      </c>
      <c r="I1665">
        <v>0</v>
      </c>
      <c r="J1665">
        <v>0</v>
      </c>
      <c r="M1665">
        <v>0</v>
      </c>
      <c r="N1665">
        <v>0</v>
      </c>
      <c r="Q1665">
        <v>48</v>
      </c>
      <c r="R1665">
        <v>96</v>
      </c>
      <c r="U1665">
        <v>0</v>
      </c>
      <c r="V1665">
        <v>80</v>
      </c>
      <c r="Y1665">
        <v>32</v>
      </c>
      <c r="Z1665">
        <v>608</v>
      </c>
      <c r="AC1665">
        <v>0</v>
      </c>
      <c r="AD1665">
        <v>160</v>
      </c>
      <c r="AG1665">
        <v>112</v>
      </c>
      <c r="AH1665">
        <v>128</v>
      </c>
      <c r="AK1665" s="151">
        <v>192</v>
      </c>
      <c r="AL1665" s="151">
        <v>720</v>
      </c>
      <c r="AM1665" s="151"/>
      <c r="AN1665" s="151"/>
      <c r="AO1665" s="212">
        <v>0</v>
      </c>
      <c r="AP1665" s="212">
        <v>0</v>
      </c>
      <c r="AQ1665" s="212"/>
      <c r="AR1665" s="212"/>
      <c r="AS1665" s="227">
        <v>0</v>
      </c>
      <c r="AT1665" s="227">
        <v>128</v>
      </c>
      <c r="AU1665" s="227"/>
      <c r="AV1665" s="227"/>
      <c r="AW1665" s="227">
        <v>0</v>
      </c>
      <c r="AX1665" s="227">
        <v>416</v>
      </c>
      <c r="AY1665">
        <f>A1665+1999</f>
        <v>2021</v>
      </c>
      <c r="AZ1665" t="str">
        <f>VLOOKUP(B1665,$BF$2:$BJ$75,4)</f>
        <v>Non-pine Units</v>
      </c>
      <c r="BA1665" t="str">
        <f>VLOOKUP(B1665,$BF$2:$BK$75,2)</f>
        <v>Strathcona</v>
      </c>
      <c r="BB1665" t="str">
        <f>VLOOKUP(B1665,$BF$2:$BK$75,3)</f>
        <v>Strathcona TSA</v>
      </c>
      <c r="BC1665">
        <f>IF(B1665&lt;40,B1665,IF(VLOOKUP(B1665,$BF$2:$BO$75,10,FALSE)="I",40,41))</f>
        <v>36</v>
      </c>
    </row>
    <row r="1666" spans="1:55" ht="15" x14ac:dyDescent="0.25">
      <c r="A1666">
        <v>22</v>
      </c>
      <c r="B1666">
        <v>37</v>
      </c>
      <c r="E1666">
        <v>0</v>
      </c>
      <c r="F1666">
        <v>0</v>
      </c>
      <c r="I1666">
        <v>32</v>
      </c>
      <c r="J1666">
        <v>16528</v>
      </c>
      <c r="M1666">
        <v>784</v>
      </c>
      <c r="N1666">
        <v>20128</v>
      </c>
      <c r="Q1666">
        <v>5696</v>
      </c>
      <c r="R1666">
        <v>66192</v>
      </c>
      <c r="U1666">
        <v>12976</v>
      </c>
      <c r="V1666">
        <v>90880</v>
      </c>
      <c r="Y1666">
        <v>8176</v>
      </c>
      <c r="Z1666">
        <v>55856</v>
      </c>
      <c r="AC1666">
        <v>5776</v>
      </c>
      <c r="AD1666">
        <v>37728</v>
      </c>
      <c r="AG1666">
        <v>9584</v>
      </c>
      <c r="AH1666">
        <v>48960</v>
      </c>
      <c r="AK1666" s="151">
        <v>2000</v>
      </c>
      <c r="AL1666" s="151">
        <v>10832</v>
      </c>
      <c r="AM1666" s="151"/>
      <c r="AN1666" s="151"/>
      <c r="AO1666" s="212">
        <v>288</v>
      </c>
      <c r="AP1666" s="212">
        <v>3520</v>
      </c>
      <c r="AQ1666" s="212"/>
      <c r="AR1666" s="212"/>
      <c r="AS1666" s="227">
        <v>2896</v>
      </c>
      <c r="AT1666" s="227">
        <v>13088</v>
      </c>
      <c r="AU1666" s="227"/>
      <c r="AV1666" s="227"/>
      <c r="AW1666" s="227">
        <v>624</v>
      </c>
      <c r="AX1666" s="227">
        <v>3760</v>
      </c>
      <c r="AY1666">
        <f>A1666+1999</f>
        <v>2021</v>
      </c>
      <c r="AZ1666" t="str">
        <f>VLOOKUP(B1666,$BF$2:$BJ$75,4)</f>
        <v>Non-pine Units</v>
      </c>
      <c r="BA1666" t="str">
        <f>VLOOKUP(B1666,$BF$2:$BK$75,2)</f>
        <v>SunshineCoast</v>
      </c>
      <c r="BB1666" t="str">
        <f>VLOOKUP(B1666,$BF$2:$BK$75,3)</f>
        <v>Sunshine Coast TSA</v>
      </c>
      <c r="BC1666">
        <f>IF(B1666&lt;40,B1666,IF(VLOOKUP(B1666,$BF$2:$BO$75,10,FALSE)="I",40,41))</f>
        <v>37</v>
      </c>
    </row>
    <row r="1667" spans="1:55" ht="15" x14ac:dyDescent="0.25">
      <c r="A1667">
        <v>22</v>
      </c>
      <c r="B1667">
        <v>38</v>
      </c>
      <c r="E1667">
        <v>455616</v>
      </c>
      <c r="F1667">
        <v>92925136</v>
      </c>
      <c r="I1667">
        <v>12096</v>
      </c>
      <c r="J1667">
        <v>79404064</v>
      </c>
      <c r="M1667">
        <v>5808</v>
      </c>
      <c r="N1667">
        <v>75583856</v>
      </c>
      <c r="Q1667">
        <v>31808</v>
      </c>
      <c r="R1667">
        <v>74947760</v>
      </c>
      <c r="U1667">
        <v>42864</v>
      </c>
      <c r="V1667">
        <v>70915744</v>
      </c>
      <c r="Y1667">
        <v>31776</v>
      </c>
      <c r="Z1667">
        <v>71223120</v>
      </c>
      <c r="AC1667">
        <v>2016</v>
      </c>
      <c r="AD1667">
        <v>71641744</v>
      </c>
      <c r="AG1667">
        <v>1536</v>
      </c>
      <c r="AH1667">
        <v>71351408</v>
      </c>
      <c r="AK1667" s="151">
        <v>4208</v>
      </c>
      <c r="AL1667" s="151">
        <v>71388112</v>
      </c>
      <c r="AM1667" s="151"/>
      <c r="AN1667" s="151"/>
      <c r="AO1667" s="212">
        <v>1936</v>
      </c>
      <c r="AP1667" s="212">
        <v>71299248</v>
      </c>
      <c r="AQ1667" s="212"/>
      <c r="AR1667" s="212"/>
      <c r="AS1667" s="227">
        <v>2944</v>
      </c>
      <c r="AT1667" s="227">
        <v>71289472</v>
      </c>
      <c r="AU1667" s="227"/>
      <c r="AV1667" s="227"/>
      <c r="AW1667" s="227">
        <v>2544</v>
      </c>
      <c r="AX1667" s="227">
        <v>71264384</v>
      </c>
      <c r="AY1667">
        <f>A1667+1999</f>
        <v>2021</v>
      </c>
      <c r="AZ1667" t="str">
        <f>VLOOKUP(B1667,$BF$2:$BJ$75,4)</f>
        <v>Pine Units</v>
      </c>
      <c r="BA1667" t="str">
        <f>VLOOKUP(B1667,$BF$2:$BK$75,2)</f>
        <v>Vanderhoof</v>
      </c>
      <c r="BB1667" t="str">
        <f>VLOOKUP(B1667,$BF$2:$BK$75,3)</f>
        <v>Vanderhoof Forest District</v>
      </c>
      <c r="BC1667">
        <f>IF(B1667&lt;40,B1667,IF(VLOOKUP(B1667,$BF$2:$BO$75,10,FALSE)="I",40,41))</f>
        <v>38</v>
      </c>
    </row>
    <row r="1668" spans="1:55" ht="15" x14ac:dyDescent="0.25">
      <c r="A1668">
        <v>22</v>
      </c>
      <c r="B1668">
        <v>39</v>
      </c>
      <c r="E1668">
        <v>951728</v>
      </c>
      <c r="F1668">
        <v>132423072</v>
      </c>
      <c r="I1668">
        <v>50192</v>
      </c>
      <c r="J1668">
        <v>114273248</v>
      </c>
      <c r="M1668">
        <v>52768</v>
      </c>
      <c r="N1668">
        <v>111762944</v>
      </c>
      <c r="Q1668">
        <v>76080</v>
      </c>
      <c r="R1668">
        <v>112187536</v>
      </c>
      <c r="U1668">
        <v>161440</v>
      </c>
      <c r="V1668">
        <v>97219232</v>
      </c>
      <c r="Y1668">
        <v>283328</v>
      </c>
      <c r="Z1668">
        <v>93459120</v>
      </c>
      <c r="AC1668">
        <v>204448</v>
      </c>
      <c r="AD1668">
        <v>88137984</v>
      </c>
      <c r="AG1668">
        <v>184256</v>
      </c>
      <c r="AH1668">
        <v>87176976</v>
      </c>
      <c r="AK1668" s="151">
        <v>81184</v>
      </c>
      <c r="AL1668" s="151">
        <v>86804000</v>
      </c>
      <c r="AM1668" s="151"/>
      <c r="AN1668" s="151"/>
      <c r="AO1668" s="212">
        <v>14752</v>
      </c>
      <c r="AP1668" s="212">
        <v>86240624</v>
      </c>
      <c r="AQ1668" s="212"/>
      <c r="AR1668" s="212"/>
      <c r="AS1668" s="227">
        <v>9152</v>
      </c>
      <c r="AT1668" s="227">
        <v>86280864</v>
      </c>
      <c r="AU1668" s="227"/>
      <c r="AV1668" s="227"/>
      <c r="AW1668" s="227">
        <v>21440</v>
      </c>
      <c r="AX1668" s="227">
        <v>86276352</v>
      </c>
      <c r="AY1668">
        <f>A1668+1999</f>
        <v>2021</v>
      </c>
      <c r="AZ1668" t="str">
        <f>VLOOKUP(B1668,$BF$2:$BJ$75,4)</f>
        <v>Pine Units</v>
      </c>
      <c r="BA1668" t="str">
        <f>VLOOKUP(B1668,$BF$2:$BK$75,2)</f>
        <v>WilliamsLake</v>
      </c>
      <c r="BB1668" t="str">
        <f>VLOOKUP(B1668,$BF$2:$BK$75,3)</f>
        <v>Williams Lake TSA</v>
      </c>
      <c r="BC1668">
        <f>IF(B1668&lt;40,B1668,IF(VLOOKUP(B1668,$BF$2:$BO$75,10,FALSE)="I",40,41))</f>
        <v>39</v>
      </c>
    </row>
    <row r="1669" spans="1:55" ht="15" x14ac:dyDescent="0.25">
      <c r="A1669">
        <v>22</v>
      </c>
      <c r="B1669">
        <v>40</v>
      </c>
      <c r="E1669">
        <v>19584</v>
      </c>
      <c r="F1669">
        <v>2565728</v>
      </c>
      <c r="I1669">
        <v>1184</v>
      </c>
      <c r="J1669">
        <v>2381088</v>
      </c>
      <c r="M1669">
        <v>3136</v>
      </c>
      <c r="N1669">
        <v>2151024</v>
      </c>
      <c r="Q1669">
        <v>4016</v>
      </c>
      <c r="R1669">
        <v>1996192</v>
      </c>
      <c r="U1669">
        <v>3600</v>
      </c>
      <c r="V1669">
        <v>1820736</v>
      </c>
      <c r="Y1669">
        <v>13008</v>
      </c>
      <c r="Z1669">
        <v>1788896</v>
      </c>
      <c r="AC1669">
        <v>2544</v>
      </c>
      <c r="AD1669">
        <v>1555024</v>
      </c>
      <c r="AG1669">
        <v>1280</v>
      </c>
      <c r="AH1669">
        <v>1452912</v>
      </c>
      <c r="AK1669" s="151">
        <v>0</v>
      </c>
      <c r="AL1669" s="151">
        <v>1453184</v>
      </c>
      <c r="AM1669" s="151"/>
      <c r="AN1669" s="151"/>
      <c r="AO1669" s="212">
        <v>16</v>
      </c>
      <c r="AP1669" s="212">
        <v>1439040</v>
      </c>
      <c r="AQ1669" s="212"/>
      <c r="AR1669" s="212"/>
      <c r="AS1669" s="227">
        <v>32</v>
      </c>
      <c r="AT1669" s="227">
        <v>1430896</v>
      </c>
      <c r="AU1669" s="227"/>
      <c r="AV1669" s="227"/>
      <c r="AW1669" s="227">
        <v>0</v>
      </c>
      <c r="AX1669" s="227">
        <v>1416720</v>
      </c>
      <c r="AY1669">
        <f>A1669+1999</f>
        <v>2021</v>
      </c>
      <c r="AZ1669" t="str">
        <f>VLOOKUP(B1669,$BF$2:$BJ$75,4)</f>
        <v>Interior TFLs</v>
      </c>
      <c r="BA1669" t="str">
        <f>VLOOKUP(B1669,$BF$2:$BK$75,2)</f>
        <v>InteriorTFLs</v>
      </c>
      <c r="BB1669" t="str">
        <f>VLOOKUP(B1669,$BF$2:$BK$75,3)</f>
        <v>Interior TFLs</v>
      </c>
      <c r="BC1669">
        <f>IF(B1669&lt;40,B1669,IF(VLOOKUP(B1669,$BF$2:$BO$75,10,FALSE)="I",40,41))</f>
        <v>40</v>
      </c>
    </row>
    <row r="1670" spans="1:55" ht="15" x14ac:dyDescent="0.25">
      <c r="A1670">
        <v>22</v>
      </c>
      <c r="B1670">
        <v>40</v>
      </c>
      <c r="E1670">
        <v>0</v>
      </c>
      <c r="F1670">
        <v>0</v>
      </c>
      <c r="I1670">
        <v>4256</v>
      </c>
      <c r="J1670">
        <v>37760</v>
      </c>
      <c r="M1670">
        <v>112</v>
      </c>
      <c r="N1670">
        <v>42128</v>
      </c>
      <c r="Q1670">
        <v>192</v>
      </c>
      <c r="R1670">
        <v>39648</v>
      </c>
      <c r="U1670">
        <v>192</v>
      </c>
      <c r="V1670">
        <v>82000</v>
      </c>
      <c r="Y1670">
        <v>224</v>
      </c>
      <c r="Z1670">
        <v>50608</v>
      </c>
      <c r="AC1670">
        <v>1328</v>
      </c>
      <c r="AD1670">
        <v>37072</v>
      </c>
      <c r="AG1670">
        <v>1216</v>
      </c>
      <c r="AH1670">
        <v>43136</v>
      </c>
      <c r="AK1670" s="151">
        <v>0</v>
      </c>
      <c r="AL1670" s="151">
        <v>24000</v>
      </c>
      <c r="AM1670" s="151"/>
      <c r="AN1670" s="151"/>
      <c r="AO1670" s="212">
        <v>0</v>
      </c>
      <c r="AP1670" s="212">
        <v>26528</v>
      </c>
      <c r="AQ1670" s="212"/>
      <c r="AR1670" s="212"/>
      <c r="AS1670" s="227">
        <v>0</v>
      </c>
      <c r="AT1670" s="227">
        <v>26384</v>
      </c>
      <c r="AU1670" s="227"/>
      <c r="AV1670" s="227"/>
      <c r="AW1670" s="227">
        <v>0</v>
      </c>
      <c r="AX1670" s="227">
        <v>25520</v>
      </c>
      <c r="AY1670">
        <f>A1670+1999</f>
        <v>2021</v>
      </c>
      <c r="AZ1670" t="str">
        <f>VLOOKUP(B1670,$BF$2:$BJ$75,4)</f>
        <v>Interior TFLs</v>
      </c>
      <c r="BA1670" t="str">
        <f>VLOOKUP(B1670,$BF$2:$BK$75,2)</f>
        <v>InteriorTFLs</v>
      </c>
      <c r="BB1670" t="str">
        <f>VLOOKUP(B1670,$BF$2:$BK$75,3)</f>
        <v>Interior TFLs</v>
      </c>
      <c r="BC1670">
        <f>IF(B1670&lt;40,B1670,IF(VLOOKUP(B1670,$BF$2:$BO$75,10,FALSE)="I",40,41))</f>
        <v>40</v>
      </c>
    </row>
    <row r="1671" spans="1:55" ht="15" x14ac:dyDescent="0.25">
      <c r="A1671">
        <v>22</v>
      </c>
      <c r="B1671">
        <v>40</v>
      </c>
      <c r="E1671">
        <v>0</v>
      </c>
      <c r="F1671">
        <v>48</v>
      </c>
      <c r="I1671">
        <v>112</v>
      </c>
      <c r="J1671">
        <v>1088</v>
      </c>
      <c r="M1671">
        <v>96</v>
      </c>
      <c r="N1671">
        <v>928</v>
      </c>
      <c r="Q1671">
        <v>96</v>
      </c>
      <c r="R1671">
        <v>1296</v>
      </c>
      <c r="U1671">
        <v>32</v>
      </c>
      <c r="V1671">
        <v>1088</v>
      </c>
      <c r="Y1671">
        <v>16</v>
      </c>
      <c r="Z1671">
        <v>1488</v>
      </c>
      <c r="AC1671">
        <v>128</v>
      </c>
      <c r="AD1671">
        <v>400</v>
      </c>
      <c r="AG1671">
        <v>32</v>
      </c>
      <c r="AH1671">
        <v>256</v>
      </c>
      <c r="AK1671" s="151">
        <v>0</v>
      </c>
      <c r="AL1671" s="151">
        <v>144</v>
      </c>
      <c r="AM1671" s="151"/>
      <c r="AN1671" s="151"/>
      <c r="AO1671" s="212">
        <v>0</v>
      </c>
      <c r="AP1671" s="212">
        <v>128</v>
      </c>
      <c r="AQ1671" s="212"/>
      <c r="AR1671" s="212"/>
      <c r="AS1671" s="227">
        <v>16</v>
      </c>
      <c r="AT1671" s="227">
        <v>240</v>
      </c>
      <c r="AU1671" s="227"/>
      <c r="AV1671" s="227"/>
      <c r="AW1671" s="227">
        <v>0</v>
      </c>
      <c r="AX1671" s="227">
        <v>192</v>
      </c>
      <c r="AY1671">
        <f>A1671+1999</f>
        <v>2021</v>
      </c>
      <c r="AZ1671" t="str">
        <f>VLOOKUP(B1671,$BF$2:$BJ$75,4)</f>
        <v>Interior TFLs</v>
      </c>
      <c r="BA1671" t="str">
        <f>VLOOKUP(B1671,$BF$2:$BK$75,2)</f>
        <v>InteriorTFLs</v>
      </c>
      <c r="BB1671" t="str">
        <f>VLOOKUP(B1671,$BF$2:$BK$75,3)</f>
        <v>Interior TFLs</v>
      </c>
      <c r="BC1671">
        <f>IF(B1671&lt;40,B1671,IF(VLOOKUP(B1671,$BF$2:$BO$75,10,FALSE)="I",40,41))</f>
        <v>40</v>
      </c>
    </row>
    <row r="1672" spans="1:55" ht="15" x14ac:dyDescent="0.25">
      <c r="A1672">
        <v>22</v>
      </c>
      <c r="B1672">
        <v>40</v>
      </c>
      <c r="E1672">
        <v>2128</v>
      </c>
      <c r="F1672">
        <v>1769744</v>
      </c>
      <c r="I1672">
        <v>416</v>
      </c>
      <c r="J1672">
        <v>1665072</v>
      </c>
      <c r="M1672">
        <v>0</v>
      </c>
      <c r="N1672">
        <v>1582896</v>
      </c>
      <c r="Q1672">
        <v>0</v>
      </c>
      <c r="R1672">
        <v>1563152</v>
      </c>
      <c r="U1672">
        <v>1472</v>
      </c>
      <c r="V1672">
        <v>1521520</v>
      </c>
      <c r="Y1672">
        <v>544</v>
      </c>
      <c r="Z1672">
        <v>1561360</v>
      </c>
      <c r="AC1672">
        <v>0</v>
      </c>
      <c r="AD1672">
        <v>1554432</v>
      </c>
      <c r="AG1672">
        <v>0</v>
      </c>
      <c r="AH1672">
        <v>1451088</v>
      </c>
      <c r="AK1672" s="151">
        <v>0</v>
      </c>
      <c r="AL1672" s="151">
        <v>1438176</v>
      </c>
      <c r="AM1672" s="151"/>
      <c r="AN1672" s="151"/>
      <c r="AO1672" s="212">
        <v>0</v>
      </c>
      <c r="AP1672" s="212">
        <v>1357328</v>
      </c>
      <c r="AQ1672" s="212"/>
      <c r="AR1672" s="212"/>
      <c r="AS1672" s="227">
        <v>0</v>
      </c>
      <c r="AT1672" s="227">
        <v>1334272</v>
      </c>
      <c r="AU1672" s="227"/>
      <c r="AV1672" s="227"/>
      <c r="AW1672" s="227">
        <v>16</v>
      </c>
      <c r="AX1672" s="227">
        <v>1332032</v>
      </c>
      <c r="AY1672">
        <f>A1672+1999</f>
        <v>2021</v>
      </c>
      <c r="AZ1672" t="str">
        <f>VLOOKUP(B1672,$BF$2:$BJ$75,4)</f>
        <v>Interior TFLs</v>
      </c>
      <c r="BA1672" t="str">
        <f>VLOOKUP(B1672,$BF$2:$BK$75,2)</f>
        <v>InteriorTFLs</v>
      </c>
      <c r="BB1672" t="str">
        <f>VLOOKUP(B1672,$BF$2:$BK$75,3)</f>
        <v>Interior TFLs</v>
      </c>
      <c r="BC1672">
        <f>IF(B1672&lt;40,B1672,IF(VLOOKUP(B1672,$BF$2:$BO$75,10,FALSE)="I",40,41))</f>
        <v>40</v>
      </c>
    </row>
    <row r="1673" spans="1:55" ht="15" x14ac:dyDescent="0.25">
      <c r="A1673">
        <v>22</v>
      </c>
      <c r="B1673">
        <v>40</v>
      </c>
      <c r="E1673">
        <v>12032</v>
      </c>
      <c r="F1673">
        <v>3604336</v>
      </c>
      <c r="I1673">
        <v>576</v>
      </c>
      <c r="J1673">
        <v>3445968</v>
      </c>
      <c r="M1673">
        <v>1040</v>
      </c>
      <c r="N1673">
        <v>3224192</v>
      </c>
      <c r="Q1673">
        <v>1424</v>
      </c>
      <c r="R1673">
        <v>3173760</v>
      </c>
      <c r="U1673">
        <v>1536</v>
      </c>
      <c r="V1673">
        <v>2809664</v>
      </c>
      <c r="Y1673">
        <v>2688</v>
      </c>
      <c r="Z1673">
        <v>2906512</v>
      </c>
      <c r="AC1673">
        <v>144</v>
      </c>
      <c r="AD1673">
        <v>2898896</v>
      </c>
      <c r="AG1673">
        <v>128</v>
      </c>
      <c r="AH1673">
        <v>2816752</v>
      </c>
      <c r="AK1673" s="151">
        <v>48</v>
      </c>
      <c r="AL1673" s="151">
        <v>2790288</v>
      </c>
      <c r="AM1673" s="151"/>
      <c r="AN1673" s="151"/>
      <c r="AO1673" s="212">
        <v>0</v>
      </c>
      <c r="AP1673" s="212">
        <v>2725280</v>
      </c>
      <c r="AQ1673" s="212"/>
      <c r="AR1673" s="212"/>
      <c r="AS1673" s="227">
        <v>560</v>
      </c>
      <c r="AT1673" s="227">
        <v>2732128</v>
      </c>
      <c r="AU1673" s="227"/>
      <c r="AV1673" s="227"/>
      <c r="AW1673" s="227">
        <v>144</v>
      </c>
      <c r="AX1673" s="227">
        <v>2741488</v>
      </c>
      <c r="AY1673">
        <f>A1673+1999</f>
        <v>2021</v>
      </c>
      <c r="AZ1673" t="str">
        <f>VLOOKUP(B1673,$BF$2:$BJ$75,4)</f>
        <v>Interior TFLs</v>
      </c>
      <c r="BA1673" t="str">
        <f>VLOOKUP(B1673,$BF$2:$BK$75,2)</f>
        <v>InteriorTFLs</v>
      </c>
      <c r="BB1673" t="str">
        <f>VLOOKUP(B1673,$BF$2:$BK$75,3)</f>
        <v>Interior TFLs</v>
      </c>
      <c r="BC1673">
        <f>IF(B1673&lt;40,B1673,IF(VLOOKUP(B1673,$BF$2:$BO$75,10,FALSE)="I",40,41))</f>
        <v>40</v>
      </c>
    </row>
    <row r="1674" spans="1:55" ht="15" x14ac:dyDescent="0.25">
      <c r="A1674">
        <v>22</v>
      </c>
      <c r="B1674">
        <v>40</v>
      </c>
      <c r="E1674">
        <v>5008</v>
      </c>
      <c r="F1674">
        <v>148112</v>
      </c>
      <c r="I1674">
        <v>432</v>
      </c>
      <c r="J1674">
        <v>142096</v>
      </c>
      <c r="M1674">
        <v>96</v>
      </c>
      <c r="N1674">
        <v>134544</v>
      </c>
      <c r="Q1674">
        <v>3632</v>
      </c>
      <c r="R1674">
        <v>139312</v>
      </c>
      <c r="U1674">
        <v>3136</v>
      </c>
      <c r="V1674">
        <v>152464</v>
      </c>
      <c r="Y1674">
        <v>1664</v>
      </c>
      <c r="Z1674">
        <v>126784</v>
      </c>
      <c r="AC1674">
        <v>2096</v>
      </c>
      <c r="AD1674">
        <v>83280</v>
      </c>
      <c r="AG1674">
        <v>1056</v>
      </c>
      <c r="AH1674">
        <v>69200</v>
      </c>
      <c r="AK1674" s="151">
        <v>1216</v>
      </c>
      <c r="AL1674" s="151">
        <v>53984</v>
      </c>
      <c r="AM1674" s="151"/>
      <c r="AN1674" s="151"/>
      <c r="AO1674" s="212">
        <v>0</v>
      </c>
      <c r="AP1674" s="212">
        <v>56944</v>
      </c>
      <c r="AQ1674" s="212"/>
      <c r="AR1674" s="212"/>
      <c r="AS1674" s="227">
        <v>0</v>
      </c>
      <c r="AT1674" s="227">
        <v>55744</v>
      </c>
      <c r="AU1674" s="227"/>
      <c r="AV1674" s="227"/>
      <c r="AW1674" s="227">
        <v>176</v>
      </c>
      <c r="AX1674" s="227">
        <v>50992</v>
      </c>
      <c r="AY1674">
        <f>A1674+1999</f>
        <v>2021</v>
      </c>
      <c r="AZ1674" t="str">
        <f>VLOOKUP(B1674,$BF$2:$BJ$75,4)</f>
        <v>Interior TFLs</v>
      </c>
      <c r="BA1674" t="str">
        <f>VLOOKUP(B1674,$BF$2:$BK$75,2)</f>
        <v>InteriorTFLs</v>
      </c>
      <c r="BB1674" t="str">
        <f>VLOOKUP(B1674,$BF$2:$BK$75,3)</f>
        <v>Interior TFLs</v>
      </c>
      <c r="BC1674">
        <f>IF(B1674&lt;40,B1674,IF(VLOOKUP(B1674,$BF$2:$BO$75,10,FALSE)="I",40,41))</f>
        <v>40</v>
      </c>
    </row>
    <row r="1675" spans="1:55" ht="15" x14ac:dyDescent="0.25">
      <c r="A1675">
        <v>22</v>
      </c>
      <c r="B1675">
        <v>40</v>
      </c>
      <c r="E1675">
        <v>63808</v>
      </c>
      <c r="F1675">
        <v>7974640</v>
      </c>
      <c r="I1675">
        <v>6832</v>
      </c>
      <c r="J1675">
        <v>7616976</v>
      </c>
      <c r="M1675">
        <v>10528</v>
      </c>
      <c r="N1675">
        <v>6927200</v>
      </c>
      <c r="Q1675">
        <v>12144</v>
      </c>
      <c r="R1675">
        <v>6425072</v>
      </c>
      <c r="U1675">
        <v>23536</v>
      </c>
      <c r="V1675">
        <v>5695312</v>
      </c>
      <c r="Y1675">
        <v>32368</v>
      </c>
      <c r="Z1675">
        <v>5392112</v>
      </c>
      <c r="AC1675">
        <v>52128</v>
      </c>
      <c r="AD1675">
        <v>4655552</v>
      </c>
      <c r="AG1675">
        <v>22272</v>
      </c>
      <c r="AH1675">
        <v>3921760</v>
      </c>
      <c r="AK1675" s="151">
        <v>10288</v>
      </c>
      <c r="AL1675" s="151">
        <v>3755056</v>
      </c>
      <c r="AM1675" s="151"/>
      <c r="AN1675" s="151"/>
      <c r="AO1675" s="212">
        <v>1376</v>
      </c>
      <c r="AP1675" s="212">
        <v>3657888</v>
      </c>
      <c r="AQ1675" s="212"/>
      <c r="AR1675" s="212"/>
      <c r="AS1675" s="227">
        <v>1120</v>
      </c>
      <c r="AT1675" s="227">
        <v>3678400</v>
      </c>
      <c r="AU1675" s="227"/>
      <c r="AV1675" s="227"/>
      <c r="AW1675" s="227">
        <v>208</v>
      </c>
      <c r="AX1675" s="227">
        <v>3647536</v>
      </c>
      <c r="AY1675">
        <f>A1675+1999</f>
        <v>2021</v>
      </c>
      <c r="AZ1675" t="str">
        <f>VLOOKUP(B1675,$BF$2:$BJ$75,4)</f>
        <v>Interior TFLs</v>
      </c>
      <c r="BA1675" t="str">
        <f>VLOOKUP(B1675,$BF$2:$BK$75,2)</f>
        <v>InteriorTFLs</v>
      </c>
      <c r="BB1675" t="str">
        <f>VLOOKUP(B1675,$BF$2:$BK$75,3)</f>
        <v>Interior TFLs</v>
      </c>
      <c r="BC1675">
        <f>IF(B1675&lt;40,B1675,IF(VLOOKUP(B1675,$BF$2:$BO$75,10,FALSE)="I",40,41))</f>
        <v>40</v>
      </c>
    </row>
    <row r="1676" spans="1:55" ht="15" x14ac:dyDescent="0.25">
      <c r="A1676">
        <v>22</v>
      </c>
      <c r="B1676">
        <v>40</v>
      </c>
      <c r="E1676">
        <v>44304</v>
      </c>
      <c r="F1676">
        <v>4931136</v>
      </c>
      <c r="I1676">
        <v>3120</v>
      </c>
      <c r="J1676">
        <v>4719296</v>
      </c>
      <c r="M1676">
        <v>3136</v>
      </c>
      <c r="N1676">
        <v>4091104</v>
      </c>
      <c r="Q1676">
        <v>10528</v>
      </c>
      <c r="R1676">
        <v>3822992</v>
      </c>
      <c r="U1676">
        <v>12768</v>
      </c>
      <c r="V1676">
        <v>3521360</v>
      </c>
      <c r="Y1676">
        <v>19872</v>
      </c>
      <c r="Z1676">
        <v>3236656</v>
      </c>
      <c r="AC1676">
        <v>8272</v>
      </c>
      <c r="AD1676">
        <v>2876096</v>
      </c>
      <c r="AG1676">
        <v>2784</v>
      </c>
      <c r="AH1676">
        <v>2816160</v>
      </c>
      <c r="AK1676" s="151">
        <v>640</v>
      </c>
      <c r="AL1676" s="151">
        <v>2765008</v>
      </c>
      <c r="AM1676" s="151"/>
      <c r="AN1676" s="151"/>
      <c r="AO1676" s="212">
        <v>480</v>
      </c>
      <c r="AP1676" s="212">
        <v>2751088</v>
      </c>
      <c r="AQ1676" s="212"/>
      <c r="AR1676" s="212"/>
      <c r="AS1676" s="227">
        <v>3280</v>
      </c>
      <c r="AT1676" s="227">
        <v>2761152</v>
      </c>
      <c r="AU1676" s="227"/>
      <c r="AV1676" s="227"/>
      <c r="AW1676" s="227">
        <v>224</v>
      </c>
      <c r="AX1676" s="227">
        <v>2723552</v>
      </c>
      <c r="AY1676">
        <f>A1676+1999</f>
        <v>2021</v>
      </c>
      <c r="AZ1676" t="str">
        <f>VLOOKUP(B1676,$BF$2:$BJ$75,4)</f>
        <v>Interior TFLs</v>
      </c>
      <c r="BA1676" t="str">
        <f>VLOOKUP(B1676,$BF$2:$BK$75,2)</f>
        <v>InteriorTFLs</v>
      </c>
      <c r="BB1676" t="str">
        <f>VLOOKUP(B1676,$BF$2:$BK$75,3)</f>
        <v>Interior TFLs</v>
      </c>
      <c r="BC1676">
        <f>IF(B1676&lt;40,B1676,IF(VLOOKUP(B1676,$BF$2:$BO$75,10,FALSE)="I",40,41))</f>
        <v>40</v>
      </c>
    </row>
    <row r="1677" spans="1:55" ht="15" x14ac:dyDescent="0.25">
      <c r="A1677">
        <v>22</v>
      </c>
      <c r="B1677">
        <v>40</v>
      </c>
      <c r="E1677">
        <v>6368</v>
      </c>
      <c r="F1677">
        <v>1340768</v>
      </c>
      <c r="I1677">
        <v>2528</v>
      </c>
      <c r="J1677">
        <v>1058000</v>
      </c>
      <c r="M1677">
        <v>1856</v>
      </c>
      <c r="N1677">
        <v>1069344</v>
      </c>
      <c r="Q1677">
        <v>6176</v>
      </c>
      <c r="R1677">
        <v>1022496</v>
      </c>
      <c r="U1677">
        <v>16064</v>
      </c>
      <c r="V1677">
        <v>960000</v>
      </c>
      <c r="Y1677">
        <v>10320</v>
      </c>
      <c r="Z1677">
        <v>916704</v>
      </c>
      <c r="AC1677">
        <v>912</v>
      </c>
      <c r="AD1677">
        <v>828192</v>
      </c>
      <c r="AG1677">
        <v>1920</v>
      </c>
      <c r="AH1677">
        <v>768224</v>
      </c>
      <c r="AK1677" s="151">
        <v>464</v>
      </c>
      <c r="AL1677" s="151">
        <v>756336</v>
      </c>
      <c r="AM1677" s="151"/>
      <c r="AN1677" s="151"/>
      <c r="AO1677" s="212">
        <v>272</v>
      </c>
      <c r="AP1677" s="212">
        <v>703072</v>
      </c>
      <c r="AQ1677" s="212"/>
      <c r="AR1677" s="212"/>
      <c r="AS1677" s="227">
        <v>128</v>
      </c>
      <c r="AT1677" s="227">
        <v>710368</v>
      </c>
      <c r="AU1677" s="227"/>
      <c r="AV1677" s="227"/>
      <c r="AW1677" s="227">
        <v>224</v>
      </c>
      <c r="AX1677" s="227">
        <v>707424</v>
      </c>
      <c r="AY1677">
        <f>A1677+1999</f>
        <v>2021</v>
      </c>
      <c r="AZ1677" t="str">
        <f>VLOOKUP(B1677,$BF$2:$BJ$75,4)</f>
        <v>Interior TFLs</v>
      </c>
      <c r="BA1677" t="str">
        <f>VLOOKUP(B1677,$BF$2:$BK$75,2)</f>
        <v>InteriorTFLs</v>
      </c>
      <c r="BB1677" t="str">
        <f>VLOOKUP(B1677,$BF$2:$BK$75,3)</f>
        <v>Interior TFLs</v>
      </c>
      <c r="BC1677">
        <f>IF(B1677&lt;40,B1677,IF(VLOOKUP(B1677,$BF$2:$BO$75,10,FALSE)="I",40,41))</f>
        <v>40</v>
      </c>
    </row>
    <row r="1678" spans="1:55" ht="15" x14ac:dyDescent="0.25">
      <c r="A1678">
        <v>22</v>
      </c>
      <c r="B1678">
        <v>40</v>
      </c>
      <c r="E1678">
        <v>464</v>
      </c>
      <c r="F1678">
        <v>1824</v>
      </c>
      <c r="I1678">
        <v>944</v>
      </c>
      <c r="J1678">
        <v>33120</v>
      </c>
      <c r="M1678">
        <v>496</v>
      </c>
      <c r="N1678">
        <v>25264</v>
      </c>
      <c r="Q1678">
        <v>240</v>
      </c>
      <c r="R1678">
        <v>27984</v>
      </c>
      <c r="U1678">
        <v>208</v>
      </c>
      <c r="V1678">
        <v>31568</v>
      </c>
      <c r="Y1678">
        <v>1024</v>
      </c>
      <c r="Z1678">
        <v>28400</v>
      </c>
      <c r="AC1678">
        <v>0</v>
      </c>
      <c r="AD1678">
        <v>8544</v>
      </c>
      <c r="AG1678">
        <v>464</v>
      </c>
      <c r="AH1678">
        <v>4592</v>
      </c>
      <c r="AK1678" s="151">
        <v>160</v>
      </c>
      <c r="AL1678" s="151">
        <v>4128</v>
      </c>
      <c r="AM1678" s="151"/>
      <c r="AN1678" s="151"/>
      <c r="AO1678" s="212">
        <v>0</v>
      </c>
      <c r="AP1678" s="212">
        <v>5184</v>
      </c>
      <c r="AQ1678" s="212"/>
      <c r="AR1678" s="212"/>
      <c r="AS1678" s="227">
        <v>0</v>
      </c>
      <c r="AT1678" s="227">
        <v>6336</v>
      </c>
      <c r="AU1678" s="227"/>
      <c r="AV1678" s="227"/>
      <c r="AW1678" s="227">
        <v>256</v>
      </c>
      <c r="AX1678" s="227">
        <v>5888</v>
      </c>
      <c r="AY1678">
        <f>A1678+1999</f>
        <v>2021</v>
      </c>
      <c r="AZ1678" t="str">
        <f>VLOOKUP(B1678,$BF$2:$BJ$75,4)</f>
        <v>Interior TFLs</v>
      </c>
      <c r="BA1678" t="str">
        <f>VLOOKUP(B1678,$BF$2:$BK$75,2)</f>
        <v>InteriorTFLs</v>
      </c>
      <c r="BB1678" t="str">
        <f>VLOOKUP(B1678,$BF$2:$BK$75,3)</f>
        <v>Interior TFLs</v>
      </c>
      <c r="BC1678">
        <f>IF(B1678&lt;40,B1678,IF(VLOOKUP(B1678,$BF$2:$BO$75,10,FALSE)="I",40,41))</f>
        <v>40</v>
      </c>
    </row>
    <row r="1679" spans="1:55" ht="15" x14ac:dyDescent="0.25">
      <c r="A1679">
        <v>22</v>
      </c>
      <c r="B1679">
        <v>40</v>
      </c>
      <c r="E1679">
        <v>24400</v>
      </c>
      <c r="F1679">
        <v>542784</v>
      </c>
      <c r="I1679">
        <v>13088</v>
      </c>
      <c r="J1679">
        <v>574944</v>
      </c>
      <c r="M1679">
        <v>20176</v>
      </c>
      <c r="N1679">
        <v>599376</v>
      </c>
      <c r="Q1679">
        <v>37696</v>
      </c>
      <c r="R1679">
        <v>501760</v>
      </c>
      <c r="U1679">
        <v>25792</v>
      </c>
      <c r="V1679">
        <v>537136</v>
      </c>
      <c r="Y1679">
        <v>52832</v>
      </c>
      <c r="Z1679">
        <v>491520</v>
      </c>
      <c r="AC1679">
        <v>42656</v>
      </c>
      <c r="AD1679">
        <v>288496</v>
      </c>
      <c r="AG1679">
        <v>27856</v>
      </c>
      <c r="AH1679">
        <v>355920</v>
      </c>
      <c r="AK1679" s="151">
        <v>15184</v>
      </c>
      <c r="AL1679" s="151">
        <v>186336</v>
      </c>
      <c r="AM1679" s="151"/>
      <c r="AN1679" s="151"/>
      <c r="AO1679" s="212">
        <v>6496</v>
      </c>
      <c r="AP1679" s="212">
        <v>180608</v>
      </c>
      <c r="AQ1679" s="212"/>
      <c r="AR1679" s="212"/>
      <c r="AS1679" s="227">
        <v>496</v>
      </c>
      <c r="AT1679" s="227">
        <v>120416</v>
      </c>
      <c r="AU1679" s="227"/>
      <c r="AV1679" s="227"/>
      <c r="AW1679" s="227">
        <v>288</v>
      </c>
      <c r="AX1679" s="227">
        <v>121248</v>
      </c>
      <c r="AY1679">
        <f>A1679+1999</f>
        <v>2021</v>
      </c>
      <c r="AZ1679" t="str">
        <f>VLOOKUP(B1679,$BF$2:$BJ$75,4)</f>
        <v>Interior TFLs</v>
      </c>
      <c r="BA1679" t="str">
        <f>VLOOKUP(B1679,$BF$2:$BK$75,2)</f>
        <v>InteriorTFLs</v>
      </c>
      <c r="BB1679" t="str">
        <f>VLOOKUP(B1679,$BF$2:$BK$75,3)</f>
        <v>Interior TFLs</v>
      </c>
      <c r="BC1679">
        <f>IF(B1679&lt;40,B1679,IF(VLOOKUP(B1679,$BF$2:$BO$75,10,FALSE)="I",40,41))</f>
        <v>40</v>
      </c>
    </row>
    <row r="1680" spans="1:55" ht="15" x14ac:dyDescent="0.25">
      <c r="A1680">
        <v>22</v>
      </c>
      <c r="B1680">
        <v>40</v>
      </c>
      <c r="E1680">
        <v>11248</v>
      </c>
      <c r="F1680">
        <v>3375776</v>
      </c>
      <c r="I1680">
        <v>320</v>
      </c>
      <c r="J1680">
        <v>3057936</v>
      </c>
      <c r="M1680">
        <v>2432</v>
      </c>
      <c r="N1680">
        <v>2887728</v>
      </c>
      <c r="Q1680">
        <v>688</v>
      </c>
      <c r="R1680">
        <v>2839456</v>
      </c>
      <c r="U1680">
        <v>4432</v>
      </c>
      <c r="V1680">
        <v>2643664</v>
      </c>
      <c r="Y1680">
        <v>896</v>
      </c>
      <c r="Z1680">
        <v>2603664</v>
      </c>
      <c r="AC1680">
        <v>464</v>
      </c>
      <c r="AD1680">
        <v>2572720</v>
      </c>
      <c r="AG1680">
        <v>416</v>
      </c>
      <c r="AH1680">
        <v>2489600</v>
      </c>
      <c r="AK1680" s="151">
        <v>272</v>
      </c>
      <c r="AL1680" s="151">
        <v>2487696</v>
      </c>
      <c r="AM1680" s="151"/>
      <c r="AN1680" s="151"/>
      <c r="AO1680" s="212">
        <v>32</v>
      </c>
      <c r="AP1680" s="212">
        <v>2436416</v>
      </c>
      <c r="AQ1680" s="212"/>
      <c r="AR1680" s="212"/>
      <c r="AS1680" s="227">
        <v>528</v>
      </c>
      <c r="AT1680" s="227">
        <v>2436336</v>
      </c>
      <c r="AU1680" s="227"/>
      <c r="AV1680" s="227"/>
      <c r="AW1680" s="227">
        <v>336</v>
      </c>
      <c r="AX1680" s="227">
        <v>2428256</v>
      </c>
      <c r="AY1680">
        <f>A1680+1999</f>
        <v>2021</v>
      </c>
      <c r="AZ1680" t="str">
        <f>VLOOKUP(B1680,$BF$2:$BJ$75,4)</f>
        <v>Interior TFLs</v>
      </c>
      <c r="BA1680" t="str">
        <f>VLOOKUP(B1680,$BF$2:$BK$75,2)</f>
        <v>InteriorTFLs</v>
      </c>
      <c r="BB1680" t="str">
        <f>VLOOKUP(B1680,$BF$2:$BK$75,3)</f>
        <v>Interior TFLs</v>
      </c>
      <c r="BC1680">
        <f>IF(B1680&lt;40,B1680,IF(VLOOKUP(B1680,$BF$2:$BO$75,10,FALSE)="I",40,41))</f>
        <v>40</v>
      </c>
    </row>
    <row r="1681" spans="1:55" ht="15" x14ac:dyDescent="0.25">
      <c r="A1681">
        <v>22</v>
      </c>
      <c r="B1681">
        <v>40</v>
      </c>
      <c r="E1681">
        <v>42784</v>
      </c>
      <c r="F1681">
        <v>15668976</v>
      </c>
      <c r="I1681">
        <v>752</v>
      </c>
      <c r="J1681">
        <v>15229776</v>
      </c>
      <c r="M1681">
        <v>8576</v>
      </c>
      <c r="N1681">
        <v>14658400</v>
      </c>
      <c r="Q1681">
        <v>11248</v>
      </c>
      <c r="R1681">
        <v>14209408</v>
      </c>
      <c r="U1681">
        <v>14144</v>
      </c>
      <c r="V1681">
        <v>13423808</v>
      </c>
      <c r="Y1681">
        <v>17872</v>
      </c>
      <c r="Z1681">
        <v>13528432</v>
      </c>
      <c r="AC1681">
        <v>864</v>
      </c>
      <c r="AD1681">
        <v>13301376</v>
      </c>
      <c r="AG1681">
        <v>192</v>
      </c>
      <c r="AH1681">
        <v>12973824</v>
      </c>
      <c r="AK1681" s="151">
        <v>272</v>
      </c>
      <c r="AL1681" s="151">
        <v>12988288</v>
      </c>
      <c r="AM1681" s="151"/>
      <c r="AN1681" s="151"/>
      <c r="AO1681" s="212">
        <v>48</v>
      </c>
      <c r="AP1681" s="212">
        <v>12867376</v>
      </c>
      <c r="AQ1681" s="212"/>
      <c r="AR1681" s="212"/>
      <c r="AS1681" s="227">
        <v>320</v>
      </c>
      <c r="AT1681" s="227">
        <v>12874128</v>
      </c>
      <c r="AU1681" s="227"/>
      <c r="AV1681" s="227"/>
      <c r="AW1681" s="227">
        <v>944</v>
      </c>
      <c r="AX1681" s="227">
        <v>12906720</v>
      </c>
      <c r="AY1681">
        <f>A1681+1999</f>
        <v>2021</v>
      </c>
      <c r="AZ1681" t="str">
        <f>VLOOKUP(B1681,$BF$2:$BJ$75,4)</f>
        <v>Interior TFLs</v>
      </c>
      <c r="BA1681" t="str">
        <f>VLOOKUP(B1681,$BF$2:$BK$75,2)</f>
        <v>InteriorTFLs</v>
      </c>
      <c r="BB1681" t="str">
        <f>VLOOKUP(B1681,$BF$2:$BK$75,3)</f>
        <v>Interior TFLs</v>
      </c>
      <c r="BC1681">
        <f>IF(B1681&lt;40,B1681,IF(VLOOKUP(B1681,$BF$2:$BO$75,10,FALSE)="I",40,41))</f>
        <v>40</v>
      </c>
    </row>
    <row r="1682" spans="1:55" ht="15" x14ac:dyDescent="0.25">
      <c r="A1682">
        <v>22</v>
      </c>
      <c r="B1682">
        <v>40</v>
      </c>
      <c r="E1682">
        <v>46864</v>
      </c>
      <c r="F1682">
        <v>3472704</v>
      </c>
      <c r="I1682">
        <v>8048</v>
      </c>
      <c r="J1682">
        <v>2935344</v>
      </c>
      <c r="M1682">
        <v>12688</v>
      </c>
      <c r="N1682">
        <v>2900032</v>
      </c>
      <c r="Q1682">
        <v>15872</v>
      </c>
      <c r="R1682">
        <v>2478672</v>
      </c>
      <c r="U1682">
        <v>29984</v>
      </c>
      <c r="V1682">
        <v>2348848</v>
      </c>
      <c r="Y1682">
        <v>43904</v>
      </c>
      <c r="Z1682">
        <v>2146304</v>
      </c>
      <c r="AC1682">
        <v>52416</v>
      </c>
      <c r="AD1682">
        <v>944576</v>
      </c>
      <c r="AG1682">
        <v>26400</v>
      </c>
      <c r="AH1682">
        <v>582688</v>
      </c>
      <c r="AK1682" s="151">
        <v>24384</v>
      </c>
      <c r="AL1682" s="151">
        <v>488704</v>
      </c>
      <c r="AM1682" s="151"/>
      <c r="AN1682" s="151"/>
      <c r="AO1682" s="212">
        <v>6208</v>
      </c>
      <c r="AP1682" s="212">
        <v>410288</v>
      </c>
      <c r="AQ1682" s="212"/>
      <c r="AR1682" s="212"/>
      <c r="AS1682" s="227">
        <v>3408</v>
      </c>
      <c r="AT1682" s="227">
        <v>406720</v>
      </c>
      <c r="AU1682" s="227"/>
      <c r="AV1682" s="227"/>
      <c r="AW1682" s="227">
        <v>1440</v>
      </c>
      <c r="AX1682" s="227">
        <v>411920</v>
      </c>
      <c r="AY1682">
        <f>A1682+1999</f>
        <v>2021</v>
      </c>
      <c r="AZ1682" t="str">
        <f>VLOOKUP(B1682,$BF$2:$BJ$75,4)</f>
        <v>Interior TFLs</v>
      </c>
      <c r="BA1682" t="str">
        <f>VLOOKUP(B1682,$BF$2:$BK$75,2)</f>
        <v>InteriorTFLs</v>
      </c>
      <c r="BB1682" t="str">
        <f>VLOOKUP(B1682,$BF$2:$BK$75,3)</f>
        <v>Interior TFLs</v>
      </c>
      <c r="BC1682">
        <f>IF(B1682&lt;40,B1682,IF(VLOOKUP(B1682,$BF$2:$BO$75,10,FALSE)="I",40,41))</f>
        <v>40</v>
      </c>
    </row>
    <row r="1683" spans="1:55" ht="15" x14ac:dyDescent="0.25">
      <c r="A1683">
        <v>22</v>
      </c>
      <c r="B1683">
        <v>40</v>
      </c>
      <c r="E1683">
        <v>28880</v>
      </c>
      <c r="F1683">
        <v>1943328</v>
      </c>
      <c r="I1683">
        <v>1312</v>
      </c>
      <c r="J1683">
        <v>1782880</v>
      </c>
      <c r="M1683">
        <v>1696</v>
      </c>
      <c r="N1683">
        <v>1736208</v>
      </c>
      <c r="Q1683">
        <v>2256</v>
      </c>
      <c r="R1683">
        <v>1709024</v>
      </c>
      <c r="U1683">
        <v>17584</v>
      </c>
      <c r="V1683">
        <v>1536720</v>
      </c>
      <c r="Y1683">
        <v>14608</v>
      </c>
      <c r="Z1683">
        <v>1515200</v>
      </c>
      <c r="AC1683">
        <v>115392</v>
      </c>
      <c r="AD1683">
        <v>663888</v>
      </c>
      <c r="AG1683">
        <v>27152</v>
      </c>
      <c r="AH1683">
        <v>140944</v>
      </c>
      <c r="AK1683" s="151">
        <v>15760</v>
      </c>
      <c r="AL1683" s="151">
        <v>147760</v>
      </c>
      <c r="AM1683" s="151"/>
      <c r="AN1683" s="151"/>
      <c r="AO1683" s="212">
        <v>2720</v>
      </c>
      <c r="AP1683" s="212">
        <v>97152</v>
      </c>
      <c r="AQ1683" s="212"/>
      <c r="AR1683" s="212"/>
      <c r="AS1683" s="227">
        <v>3712</v>
      </c>
      <c r="AT1683" s="227">
        <v>84672</v>
      </c>
      <c r="AU1683" s="227"/>
      <c r="AV1683" s="227"/>
      <c r="AW1683" s="227">
        <v>1616</v>
      </c>
      <c r="AX1683" s="227">
        <v>78304</v>
      </c>
      <c r="AY1683">
        <f>A1683+1999</f>
        <v>2021</v>
      </c>
      <c r="AZ1683" t="str">
        <f>VLOOKUP(B1683,$BF$2:$BJ$75,4)</f>
        <v>Interior TFLs</v>
      </c>
      <c r="BA1683" t="str">
        <f>VLOOKUP(B1683,$BF$2:$BK$75,2)</f>
        <v>InteriorTFLs</v>
      </c>
      <c r="BB1683" t="str">
        <f>VLOOKUP(B1683,$BF$2:$BK$75,3)</f>
        <v>Interior TFLs</v>
      </c>
      <c r="BC1683">
        <f>IF(B1683&lt;40,B1683,IF(VLOOKUP(B1683,$BF$2:$BO$75,10,FALSE)="I",40,41))</f>
        <v>40</v>
      </c>
    </row>
    <row r="1684" spans="1:55" ht="15" x14ac:dyDescent="0.25">
      <c r="A1684">
        <v>22</v>
      </c>
      <c r="B1684">
        <v>40</v>
      </c>
      <c r="E1684">
        <v>6256</v>
      </c>
      <c r="F1684">
        <v>990752</v>
      </c>
      <c r="I1684">
        <v>336</v>
      </c>
      <c r="J1684">
        <v>898912</v>
      </c>
      <c r="M1684">
        <v>2192</v>
      </c>
      <c r="N1684">
        <v>866192</v>
      </c>
      <c r="Q1684">
        <v>2912</v>
      </c>
      <c r="R1684">
        <v>829904</v>
      </c>
      <c r="U1684">
        <v>5264</v>
      </c>
      <c r="V1684">
        <v>820624</v>
      </c>
      <c r="Y1684">
        <v>5824</v>
      </c>
      <c r="Z1684">
        <v>797824</v>
      </c>
      <c r="AC1684">
        <v>4672</v>
      </c>
      <c r="AD1684">
        <v>658592</v>
      </c>
      <c r="AG1684">
        <v>11728</v>
      </c>
      <c r="AH1684">
        <v>600672</v>
      </c>
      <c r="AK1684" s="151">
        <v>6096</v>
      </c>
      <c r="AL1684" s="151">
        <v>569840</v>
      </c>
      <c r="AM1684" s="151"/>
      <c r="AN1684" s="151"/>
      <c r="AO1684" s="212">
        <v>3664</v>
      </c>
      <c r="AP1684" s="212">
        <v>558768</v>
      </c>
      <c r="AQ1684" s="212"/>
      <c r="AR1684" s="212"/>
      <c r="AS1684" s="227">
        <v>4256</v>
      </c>
      <c r="AT1684" s="227">
        <v>562096</v>
      </c>
      <c r="AU1684" s="227"/>
      <c r="AV1684" s="227"/>
      <c r="AW1684" s="227">
        <v>4272</v>
      </c>
      <c r="AX1684" s="227">
        <v>527792</v>
      </c>
      <c r="AY1684">
        <f>A1684+1999</f>
        <v>2021</v>
      </c>
      <c r="AZ1684" t="str">
        <f>VLOOKUP(B1684,$BF$2:$BJ$75,4)</f>
        <v>Interior TFLs</v>
      </c>
      <c r="BA1684" t="str">
        <f>VLOOKUP(B1684,$BF$2:$BK$75,2)</f>
        <v>InteriorTFLs</v>
      </c>
      <c r="BB1684" t="str">
        <f>VLOOKUP(B1684,$BF$2:$BK$75,3)</f>
        <v>Interior TFLs</v>
      </c>
      <c r="BC1684">
        <f>IF(B1684&lt;40,B1684,IF(VLOOKUP(B1684,$BF$2:$BO$75,10,FALSE)="I",40,41))</f>
        <v>40</v>
      </c>
    </row>
    <row r="1685" spans="1:55" ht="15" x14ac:dyDescent="0.25">
      <c r="A1685">
        <v>22</v>
      </c>
      <c r="B1685">
        <v>40</v>
      </c>
      <c r="E1685">
        <v>38016</v>
      </c>
      <c r="F1685">
        <v>2769904</v>
      </c>
      <c r="I1685">
        <v>416</v>
      </c>
      <c r="J1685">
        <v>2649744</v>
      </c>
      <c r="M1685">
        <v>5840</v>
      </c>
      <c r="N1685">
        <v>2404384</v>
      </c>
      <c r="Q1685">
        <v>7568</v>
      </c>
      <c r="R1685">
        <v>2289488</v>
      </c>
      <c r="U1685">
        <v>20320</v>
      </c>
      <c r="V1685">
        <v>2165552</v>
      </c>
      <c r="Y1685">
        <v>22768</v>
      </c>
      <c r="Z1685">
        <v>2073536</v>
      </c>
      <c r="AC1685">
        <v>125136</v>
      </c>
      <c r="AD1685">
        <v>1202256</v>
      </c>
      <c r="AG1685">
        <v>80256</v>
      </c>
      <c r="AH1685">
        <v>623616</v>
      </c>
      <c r="AK1685" s="151">
        <v>58944</v>
      </c>
      <c r="AL1685" s="151">
        <v>556624</v>
      </c>
      <c r="AM1685" s="151"/>
      <c r="AN1685" s="151"/>
      <c r="AO1685" s="212">
        <v>24352</v>
      </c>
      <c r="AP1685" s="212">
        <v>384320</v>
      </c>
      <c r="AQ1685" s="212"/>
      <c r="AR1685" s="212"/>
      <c r="AS1685" s="227">
        <v>23504</v>
      </c>
      <c r="AT1685" s="227">
        <v>371872</v>
      </c>
      <c r="AU1685" s="227"/>
      <c r="AV1685" s="227"/>
      <c r="AW1685" s="227">
        <v>15392</v>
      </c>
      <c r="AX1685" s="227">
        <v>329664</v>
      </c>
      <c r="AY1685">
        <f>A1685+1999</f>
        <v>2021</v>
      </c>
      <c r="AZ1685" t="str">
        <f>VLOOKUP(B1685,$BF$2:$BJ$75,4)</f>
        <v>Interior TFLs</v>
      </c>
      <c r="BA1685" t="str">
        <f>VLOOKUP(B1685,$BF$2:$BK$75,2)</f>
        <v>InteriorTFLs</v>
      </c>
      <c r="BB1685" t="str">
        <f>VLOOKUP(B1685,$BF$2:$BK$75,3)</f>
        <v>Interior TFLs</v>
      </c>
      <c r="BC1685">
        <f>IF(B1685&lt;40,B1685,IF(VLOOKUP(B1685,$BF$2:$BO$75,10,FALSE)="I",40,41))</f>
        <v>40</v>
      </c>
    </row>
    <row r="1686" spans="1:55" ht="15" x14ac:dyDescent="0.25">
      <c r="A1686">
        <v>22</v>
      </c>
      <c r="B1686">
        <v>40</v>
      </c>
      <c r="E1686">
        <v>260944</v>
      </c>
      <c r="F1686">
        <v>17035776</v>
      </c>
      <c r="I1686">
        <v>36288</v>
      </c>
      <c r="J1686">
        <v>23304240</v>
      </c>
      <c r="M1686">
        <v>54560</v>
      </c>
      <c r="N1686">
        <v>22454800</v>
      </c>
      <c r="Q1686">
        <v>49616</v>
      </c>
      <c r="R1686">
        <v>22157936</v>
      </c>
      <c r="U1686">
        <v>91168</v>
      </c>
      <c r="V1686">
        <v>20102032</v>
      </c>
      <c r="Y1686">
        <v>51120</v>
      </c>
      <c r="Z1686">
        <v>19792144</v>
      </c>
      <c r="AC1686">
        <v>7520</v>
      </c>
      <c r="AD1686">
        <v>20957344</v>
      </c>
      <c r="AG1686">
        <v>16000</v>
      </c>
      <c r="AH1686">
        <v>18331904</v>
      </c>
      <c r="AK1686" s="151">
        <v>22848</v>
      </c>
      <c r="AL1686" s="151">
        <v>17904400</v>
      </c>
      <c r="AM1686" s="151"/>
      <c r="AN1686" s="151"/>
      <c r="AO1686" s="212">
        <v>25824</v>
      </c>
      <c r="AP1686" s="212">
        <v>17402992</v>
      </c>
      <c r="AQ1686" s="212"/>
      <c r="AR1686" s="212"/>
      <c r="AS1686" s="227">
        <v>26112</v>
      </c>
      <c r="AT1686" s="227">
        <v>17418624</v>
      </c>
      <c r="AU1686" s="227"/>
      <c r="AV1686" s="227"/>
      <c r="AW1686" s="227">
        <v>28624</v>
      </c>
      <c r="AX1686" s="227">
        <v>17418192</v>
      </c>
      <c r="AY1686">
        <f>A1686+1999</f>
        <v>2021</v>
      </c>
      <c r="AZ1686" t="str">
        <f>VLOOKUP(B1686,$BF$2:$BJ$75,4)</f>
        <v>Interior TFLs</v>
      </c>
      <c r="BA1686" t="str">
        <f>VLOOKUP(B1686,$BF$2:$BK$75,2)</f>
        <v>InteriorTFLs</v>
      </c>
      <c r="BB1686" t="str">
        <f>VLOOKUP(B1686,$BF$2:$BK$75,3)</f>
        <v>Interior TFLs</v>
      </c>
      <c r="BC1686">
        <f>IF(B1686&lt;40,B1686,IF(VLOOKUP(B1686,$BF$2:$BO$75,10,FALSE)="I",40,41))</f>
        <v>40</v>
      </c>
    </row>
    <row r="1687" spans="1:55" ht="15" x14ac:dyDescent="0.25">
      <c r="A1687">
        <v>22</v>
      </c>
      <c r="B1687">
        <v>40</v>
      </c>
      <c r="E1687">
        <v>161392</v>
      </c>
      <c r="F1687">
        <v>9141184</v>
      </c>
      <c r="I1687">
        <v>21360</v>
      </c>
      <c r="J1687">
        <v>8436736</v>
      </c>
      <c r="M1687">
        <v>62944</v>
      </c>
      <c r="N1687">
        <v>7828800</v>
      </c>
      <c r="Q1687">
        <v>85360</v>
      </c>
      <c r="R1687">
        <v>7539568</v>
      </c>
      <c r="U1687">
        <v>98656</v>
      </c>
      <c r="V1687">
        <v>7169696</v>
      </c>
      <c r="Y1687">
        <v>127584</v>
      </c>
      <c r="Z1687">
        <v>7082384</v>
      </c>
      <c r="AC1687">
        <v>166256</v>
      </c>
      <c r="AD1687">
        <v>4453152</v>
      </c>
      <c r="AG1687">
        <v>119776</v>
      </c>
      <c r="AH1687">
        <v>3549488</v>
      </c>
      <c r="AK1687" s="151">
        <v>105264</v>
      </c>
      <c r="AL1687" s="151">
        <v>3187808</v>
      </c>
      <c r="AM1687" s="151"/>
      <c r="AN1687" s="151"/>
      <c r="AO1687" s="212">
        <v>79664</v>
      </c>
      <c r="AP1687" s="212">
        <v>2966544</v>
      </c>
      <c r="AQ1687" s="212"/>
      <c r="AR1687" s="212"/>
      <c r="AS1687" s="227">
        <v>52496</v>
      </c>
      <c r="AT1687" s="227">
        <v>2882032</v>
      </c>
      <c r="AU1687" s="227"/>
      <c r="AV1687" s="227"/>
      <c r="AW1687" s="227">
        <v>52784</v>
      </c>
      <c r="AX1687" s="227">
        <v>2853280</v>
      </c>
      <c r="AY1687">
        <f>A1687+1999</f>
        <v>2021</v>
      </c>
      <c r="AZ1687" t="str">
        <f>VLOOKUP(B1687,$BF$2:$BJ$75,4)</f>
        <v>Interior TFLs</v>
      </c>
      <c r="BA1687" t="str">
        <f>VLOOKUP(B1687,$BF$2:$BK$75,2)</f>
        <v>InteriorTFLs</v>
      </c>
      <c r="BB1687" t="str">
        <f>VLOOKUP(B1687,$BF$2:$BK$75,3)</f>
        <v>Interior TFLs</v>
      </c>
      <c r="BC1687">
        <f>IF(B1687&lt;40,B1687,IF(VLOOKUP(B1687,$BF$2:$BO$75,10,FALSE)="I",40,41))</f>
        <v>40</v>
      </c>
    </row>
    <row r="1688" spans="1:55" ht="15" x14ac:dyDescent="0.25">
      <c r="A1688">
        <v>22</v>
      </c>
      <c r="B1688">
        <v>41</v>
      </c>
      <c r="E1688">
        <v>0</v>
      </c>
      <c r="F1688">
        <v>0</v>
      </c>
      <c r="I1688">
        <v>0</v>
      </c>
      <c r="J1688">
        <v>0</v>
      </c>
      <c r="M1688">
        <v>0</v>
      </c>
      <c r="N1688">
        <v>0</v>
      </c>
      <c r="Q1688">
        <v>0</v>
      </c>
      <c r="R1688">
        <v>0</v>
      </c>
      <c r="U1688">
        <v>0</v>
      </c>
      <c r="V1688">
        <v>0</v>
      </c>
      <c r="Y1688">
        <v>0</v>
      </c>
      <c r="Z1688">
        <v>0</v>
      </c>
      <c r="AC1688">
        <v>0</v>
      </c>
      <c r="AD1688">
        <v>0</v>
      </c>
      <c r="AG1688">
        <v>0</v>
      </c>
      <c r="AH1688">
        <v>0</v>
      </c>
      <c r="AK1688" s="151">
        <v>0</v>
      </c>
      <c r="AL1688" s="151">
        <v>0</v>
      </c>
      <c r="AM1688" s="151"/>
      <c r="AN1688" s="151"/>
      <c r="AO1688" s="212">
        <v>0</v>
      </c>
      <c r="AP1688" s="212">
        <v>0</v>
      </c>
      <c r="AQ1688" s="212"/>
      <c r="AR1688" s="212"/>
      <c r="AS1688" s="227">
        <v>0</v>
      </c>
      <c r="AT1688" s="227">
        <v>0</v>
      </c>
      <c r="AU1688" s="227"/>
      <c r="AV1688" s="227"/>
      <c r="AW1688" s="227">
        <v>0</v>
      </c>
      <c r="AX1688" s="227">
        <v>0</v>
      </c>
      <c r="AY1688">
        <f>A1688+1999</f>
        <v>2021</v>
      </c>
      <c r="AZ1688" t="str">
        <f>VLOOKUP(B1688,$BF$2:$BJ$75,4)</f>
        <v>Coast TFLs</v>
      </c>
      <c r="BA1688" t="str">
        <f>VLOOKUP(B1688,$BF$2:$BK$75,2)</f>
        <v>CoastTFLs</v>
      </c>
      <c r="BB1688" t="str">
        <f>VLOOKUP(B1688,$BF$2:$BK$75,3)</f>
        <v>Coast TFLs</v>
      </c>
      <c r="BC1688">
        <f>IF(B1688&lt;40,B1688,IF(VLOOKUP(B1688,$BF$2:$BO$75,10,FALSE)="I",40,41))</f>
        <v>41</v>
      </c>
    </row>
    <row r="1689" spans="1:55" ht="15" x14ac:dyDescent="0.25">
      <c r="A1689">
        <v>22</v>
      </c>
      <c r="B1689">
        <v>41</v>
      </c>
      <c r="E1689">
        <v>0</v>
      </c>
      <c r="F1689">
        <v>0</v>
      </c>
      <c r="I1689">
        <v>0</v>
      </c>
      <c r="J1689">
        <v>2864</v>
      </c>
      <c r="M1689">
        <v>0</v>
      </c>
      <c r="N1689">
        <v>1136</v>
      </c>
      <c r="Q1689">
        <v>0</v>
      </c>
      <c r="R1689">
        <v>224</v>
      </c>
      <c r="U1689">
        <v>0</v>
      </c>
      <c r="V1689">
        <v>144</v>
      </c>
      <c r="Y1689">
        <v>0</v>
      </c>
      <c r="Z1689">
        <v>144</v>
      </c>
      <c r="AC1689">
        <v>0</v>
      </c>
      <c r="AD1689">
        <v>0</v>
      </c>
      <c r="AG1689">
        <v>0</v>
      </c>
      <c r="AH1689">
        <v>0</v>
      </c>
      <c r="AK1689" s="151">
        <v>0</v>
      </c>
      <c r="AL1689" s="151">
        <v>0</v>
      </c>
      <c r="AM1689" s="151"/>
      <c r="AN1689" s="151"/>
      <c r="AO1689" s="212">
        <v>0</v>
      </c>
      <c r="AP1689" s="212">
        <v>0</v>
      </c>
      <c r="AQ1689" s="212"/>
      <c r="AR1689" s="212"/>
      <c r="AS1689" s="227">
        <v>0</v>
      </c>
      <c r="AT1689" s="227">
        <v>0</v>
      </c>
      <c r="AU1689" s="227"/>
      <c r="AV1689" s="227"/>
      <c r="AW1689" s="227">
        <v>0</v>
      </c>
      <c r="AX1689" s="227">
        <v>0</v>
      </c>
      <c r="AY1689">
        <f>A1689+1999</f>
        <v>2021</v>
      </c>
      <c r="AZ1689" t="str">
        <f>VLOOKUP(B1689,$BF$2:$BJ$75,4)</f>
        <v>Coast TFLs</v>
      </c>
      <c r="BA1689" t="str">
        <f>VLOOKUP(B1689,$BF$2:$BK$75,2)</f>
        <v>CoastTFLs</v>
      </c>
      <c r="BB1689" t="str">
        <f>VLOOKUP(B1689,$BF$2:$BK$75,3)</f>
        <v>Coast TFLs</v>
      </c>
      <c r="BC1689">
        <f>IF(B1689&lt;40,B1689,IF(VLOOKUP(B1689,$BF$2:$BO$75,10,FALSE)="I",40,41))</f>
        <v>41</v>
      </c>
    </row>
    <row r="1690" spans="1:55" ht="15" x14ac:dyDescent="0.25">
      <c r="A1690">
        <v>22</v>
      </c>
      <c r="B1690">
        <v>41</v>
      </c>
      <c r="E1690">
        <v>0</v>
      </c>
      <c r="F1690">
        <v>0</v>
      </c>
      <c r="I1690">
        <v>0</v>
      </c>
      <c r="J1690">
        <v>0</v>
      </c>
      <c r="M1690">
        <v>0</v>
      </c>
      <c r="N1690">
        <v>0</v>
      </c>
      <c r="Q1690">
        <v>0</v>
      </c>
      <c r="R1690">
        <v>0</v>
      </c>
      <c r="U1690">
        <v>0</v>
      </c>
      <c r="V1690">
        <v>0</v>
      </c>
      <c r="Y1690">
        <v>0</v>
      </c>
      <c r="Z1690">
        <v>0</v>
      </c>
      <c r="AC1690">
        <v>0</v>
      </c>
      <c r="AD1690">
        <v>0</v>
      </c>
      <c r="AG1690">
        <v>0</v>
      </c>
      <c r="AH1690">
        <v>0</v>
      </c>
      <c r="AK1690" s="151">
        <v>0</v>
      </c>
      <c r="AL1690" s="151">
        <v>0</v>
      </c>
      <c r="AM1690" s="151"/>
      <c r="AN1690" s="151"/>
      <c r="AO1690" s="212">
        <v>0</v>
      </c>
      <c r="AP1690" s="212">
        <v>0</v>
      </c>
      <c r="AQ1690" s="212"/>
      <c r="AR1690" s="212"/>
      <c r="AS1690" s="227">
        <v>0</v>
      </c>
      <c r="AT1690" s="227">
        <v>0</v>
      </c>
      <c r="AU1690" s="227"/>
      <c r="AV1690" s="227"/>
      <c r="AW1690" s="227">
        <v>0</v>
      </c>
      <c r="AX1690" s="227">
        <v>0</v>
      </c>
      <c r="AY1690">
        <f>A1690+1999</f>
        <v>2021</v>
      </c>
      <c r="AZ1690" t="str">
        <f>VLOOKUP(B1690,$BF$2:$BJ$75,4)</f>
        <v>Coast TFLs</v>
      </c>
      <c r="BA1690" t="str">
        <f>VLOOKUP(B1690,$BF$2:$BK$75,2)</f>
        <v>CoastTFLs</v>
      </c>
      <c r="BB1690" t="str">
        <f>VLOOKUP(B1690,$BF$2:$BK$75,3)</f>
        <v>Coast TFLs</v>
      </c>
      <c r="BC1690">
        <f>IF(B1690&lt;40,B1690,IF(VLOOKUP(B1690,$BF$2:$BO$75,10,FALSE)="I",40,41))</f>
        <v>41</v>
      </c>
    </row>
    <row r="1691" spans="1:55" ht="15" x14ac:dyDescent="0.25">
      <c r="A1691">
        <v>22</v>
      </c>
      <c r="B1691">
        <v>41</v>
      </c>
      <c r="E1691">
        <v>0</v>
      </c>
      <c r="F1691">
        <v>0</v>
      </c>
      <c r="I1691">
        <v>0</v>
      </c>
      <c r="J1691">
        <v>0</v>
      </c>
      <c r="M1691">
        <v>0</v>
      </c>
      <c r="N1691">
        <v>0</v>
      </c>
      <c r="Q1691">
        <v>0</v>
      </c>
      <c r="R1691">
        <v>0</v>
      </c>
      <c r="U1691">
        <v>0</v>
      </c>
      <c r="V1691">
        <v>0</v>
      </c>
      <c r="Y1691">
        <v>0</v>
      </c>
      <c r="Z1691">
        <v>0</v>
      </c>
      <c r="AC1691">
        <v>0</v>
      </c>
      <c r="AD1691">
        <v>0</v>
      </c>
      <c r="AG1691">
        <v>0</v>
      </c>
      <c r="AH1691">
        <v>0</v>
      </c>
      <c r="AK1691" s="151">
        <v>0</v>
      </c>
      <c r="AL1691" s="151">
        <v>0</v>
      </c>
      <c r="AM1691" s="151"/>
      <c r="AN1691" s="151"/>
      <c r="AO1691" s="212">
        <v>0</v>
      </c>
      <c r="AP1691" s="212">
        <v>0</v>
      </c>
      <c r="AQ1691" s="212"/>
      <c r="AR1691" s="212"/>
      <c r="AS1691" s="227">
        <v>0</v>
      </c>
      <c r="AT1691" s="227">
        <v>0</v>
      </c>
      <c r="AU1691" s="227"/>
      <c r="AV1691" s="227"/>
      <c r="AW1691" s="227">
        <v>0</v>
      </c>
      <c r="AX1691" s="227">
        <v>0</v>
      </c>
      <c r="AY1691">
        <f>A1691+1999</f>
        <v>2021</v>
      </c>
      <c r="AZ1691" t="str">
        <f>VLOOKUP(B1691,$BF$2:$BJ$75,4)</f>
        <v>Coast TFLs</v>
      </c>
      <c r="BA1691" t="str">
        <f>VLOOKUP(B1691,$BF$2:$BK$75,2)</f>
        <v>CoastTFLs</v>
      </c>
      <c r="BB1691" t="str">
        <f>VLOOKUP(B1691,$BF$2:$BK$75,3)</f>
        <v>Coast TFLs</v>
      </c>
      <c r="BC1691">
        <f>IF(B1691&lt;40,B1691,IF(VLOOKUP(B1691,$BF$2:$BO$75,10,FALSE)="I",40,41))</f>
        <v>41</v>
      </c>
    </row>
    <row r="1692" spans="1:55" ht="15" x14ac:dyDescent="0.25">
      <c r="A1692">
        <v>22</v>
      </c>
      <c r="B1692">
        <v>41</v>
      </c>
      <c r="E1692">
        <v>0</v>
      </c>
      <c r="F1692">
        <v>0</v>
      </c>
      <c r="I1692">
        <v>0</v>
      </c>
      <c r="J1692">
        <v>0</v>
      </c>
      <c r="M1692">
        <v>0</v>
      </c>
      <c r="N1692">
        <v>0</v>
      </c>
      <c r="Q1692">
        <v>0</v>
      </c>
      <c r="R1692">
        <v>0</v>
      </c>
      <c r="U1692">
        <v>0</v>
      </c>
      <c r="V1692">
        <v>0</v>
      </c>
      <c r="Y1692">
        <v>0</v>
      </c>
      <c r="Z1692">
        <v>0</v>
      </c>
      <c r="AC1692">
        <v>0</v>
      </c>
      <c r="AD1692">
        <v>0</v>
      </c>
      <c r="AG1692">
        <v>0</v>
      </c>
      <c r="AH1692">
        <v>0</v>
      </c>
      <c r="AK1692" s="151">
        <v>0</v>
      </c>
      <c r="AL1692" s="151">
        <v>0</v>
      </c>
      <c r="AM1692" s="151"/>
      <c r="AN1692" s="151"/>
      <c r="AO1692" s="212">
        <v>0</v>
      </c>
      <c r="AP1692" s="212">
        <v>0</v>
      </c>
      <c r="AQ1692" s="212"/>
      <c r="AR1692" s="212"/>
      <c r="AS1692" s="227">
        <v>0</v>
      </c>
      <c r="AT1692" s="227">
        <v>0</v>
      </c>
      <c r="AU1692" s="227"/>
      <c r="AV1692" s="227"/>
      <c r="AW1692" s="227">
        <v>0</v>
      </c>
      <c r="AX1692" s="227">
        <v>0</v>
      </c>
      <c r="AY1692">
        <f>A1692+1999</f>
        <v>2021</v>
      </c>
      <c r="AZ1692" t="str">
        <f>VLOOKUP(B1692,$BF$2:$BJ$75,4)</f>
        <v>Coast TFLs</v>
      </c>
      <c r="BA1692" t="str">
        <f>VLOOKUP(B1692,$BF$2:$BK$75,2)</f>
        <v>CoastTFLs</v>
      </c>
      <c r="BB1692" t="str">
        <f>VLOOKUP(B1692,$BF$2:$BK$75,3)</f>
        <v>Coast TFLs</v>
      </c>
      <c r="BC1692">
        <f>IF(B1692&lt;40,B1692,IF(VLOOKUP(B1692,$BF$2:$BO$75,10,FALSE)="I",40,41))</f>
        <v>41</v>
      </c>
    </row>
    <row r="1693" spans="1:55" ht="15" x14ac:dyDescent="0.25">
      <c r="A1693">
        <v>22</v>
      </c>
      <c r="B1693">
        <v>41</v>
      </c>
      <c r="E1693">
        <v>0</v>
      </c>
      <c r="F1693">
        <v>0</v>
      </c>
      <c r="I1693">
        <v>0</v>
      </c>
      <c r="J1693">
        <v>4800</v>
      </c>
      <c r="M1693">
        <v>0</v>
      </c>
      <c r="N1693">
        <v>3888</v>
      </c>
      <c r="Q1693">
        <v>0</v>
      </c>
      <c r="R1693">
        <v>6224</v>
      </c>
      <c r="U1693">
        <v>0</v>
      </c>
      <c r="V1693">
        <v>4416</v>
      </c>
      <c r="Y1693">
        <v>16</v>
      </c>
      <c r="Z1693">
        <v>3328</v>
      </c>
      <c r="AC1693">
        <v>0</v>
      </c>
      <c r="AD1693">
        <v>2432</v>
      </c>
      <c r="AG1693">
        <v>16</v>
      </c>
      <c r="AH1693">
        <v>288</v>
      </c>
      <c r="AK1693" s="151">
        <v>0</v>
      </c>
      <c r="AL1693" s="151">
        <v>0</v>
      </c>
      <c r="AM1693" s="151"/>
      <c r="AN1693" s="151"/>
      <c r="AO1693" s="212">
        <v>0</v>
      </c>
      <c r="AP1693" s="212">
        <v>0</v>
      </c>
      <c r="AQ1693" s="212"/>
      <c r="AR1693" s="212"/>
      <c r="AS1693" s="227">
        <v>0</v>
      </c>
      <c r="AT1693" s="227">
        <v>0</v>
      </c>
      <c r="AU1693" s="227"/>
      <c r="AV1693" s="227"/>
      <c r="AW1693" s="227">
        <v>0</v>
      </c>
      <c r="AX1693" s="227">
        <v>0</v>
      </c>
      <c r="AY1693">
        <f>A1693+1999</f>
        <v>2021</v>
      </c>
      <c r="AZ1693" t="str">
        <f>VLOOKUP(B1693,$BF$2:$BJ$75,4)</f>
        <v>Coast TFLs</v>
      </c>
      <c r="BA1693" t="str">
        <f>VLOOKUP(B1693,$BF$2:$BK$75,2)</f>
        <v>CoastTFLs</v>
      </c>
      <c r="BB1693" t="str">
        <f>VLOOKUP(B1693,$BF$2:$BK$75,3)</f>
        <v>Coast TFLs</v>
      </c>
      <c r="BC1693">
        <f>IF(B1693&lt;40,B1693,IF(VLOOKUP(B1693,$BF$2:$BO$75,10,FALSE)="I",40,41))</f>
        <v>41</v>
      </c>
    </row>
    <row r="1694" spans="1:55" ht="15" x14ac:dyDescent="0.25">
      <c r="A1694">
        <v>22</v>
      </c>
      <c r="B1694">
        <v>41</v>
      </c>
      <c r="E1694">
        <v>0</v>
      </c>
      <c r="F1694">
        <v>0</v>
      </c>
      <c r="I1694">
        <v>0</v>
      </c>
      <c r="J1694">
        <v>0</v>
      </c>
      <c r="M1694">
        <v>0</v>
      </c>
      <c r="N1694">
        <v>0</v>
      </c>
      <c r="Q1694">
        <v>0</v>
      </c>
      <c r="R1694">
        <v>2768</v>
      </c>
      <c r="U1694">
        <v>0</v>
      </c>
      <c r="V1694">
        <v>0</v>
      </c>
      <c r="Y1694">
        <v>0</v>
      </c>
      <c r="Z1694">
        <v>0</v>
      </c>
      <c r="AC1694">
        <v>0</v>
      </c>
      <c r="AD1694">
        <v>0</v>
      </c>
      <c r="AG1694">
        <v>0</v>
      </c>
      <c r="AH1694">
        <v>0</v>
      </c>
      <c r="AK1694" s="151">
        <v>0</v>
      </c>
      <c r="AL1694" s="151">
        <v>0</v>
      </c>
      <c r="AM1694" s="151"/>
      <c r="AN1694" s="151"/>
      <c r="AO1694" s="212">
        <v>0</v>
      </c>
      <c r="AP1694" s="212">
        <v>0</v>
      </c>
      <c r="AQ1694" s="212"/>
      <c r="AR1694" s="212"/>
      <c r="AS1694" s="227">
        <v>0</v>
      </c>
      <c r="AT1694" s="227">
        <v>0</v>
      </c>
      <c r="AU1694" s="227"/>
      <c r="AV1694" s="227"/>
      <c r="AW1694" s="227">
        <v>0</v>
      </c>
      <c r="AX1694" s="227">
        <v>0</v>
      </c>
      <c r="AY1694">
        <f>A1694+1999</f>
        <v>2021</v>
      </c>
      <c r="AZ1694" t="str">
        <f>VLOOKUP(B1694,$BF$2:$BJ$75,4)</f>
        <v>Coast TFLs</v>
      </c>
      <c r="BA1694" t="str">
        <f>VLOOKUP(B1694,$BF$2:$BK$75,2)</f>
        <v>CoastTFLs</v>
      </c>
      <c r="BB1694" t="str">
        <f>VLOOKUP(B1694,$BF$2:$BK$75,3)</f>
        <v>Coast TFLs</v>
      </c>
      <c r="BC1694">
        <f>IF(B1694&lt;40,B1694,IF(VLOOKUP(B1694,$BF$2:$BO$75,10,FALSE)="I",40,41))</f>
        <v>41</v>
      </c>
    </row>
    <row r="1695" spans="1:55" ht="15" x14ac:dyDescent="0.25">
      <c r="A1695">
        <v>22</v>
      </c>
      <c r="B1695">
        <v>41</v>
      </c>
      <c r="E1695">
        <v>0</v>
      </c>
      <c r="F1695">
        <v>0</v>
      </c>
      <c r="I1695">
        <v>0</v>
      </c>
      <c r="J1695">
        <v>0</v>
      </c>
      <c r="M1695">
        <v>0</v>
      </c>
      <c r="N1695">
        <v>2160</v>
      </c>
      <c r="Q1695">
        <v>0</v>
      </c>
      <c r="R1695">
        <v>0</v>
      </c>
      <c r="U1695">
        <v>0</v>
      </c>
      <c r="V1695">
        <v>0</v>
      </c>
      <c r="Y1695">
        <v>0</v>
      </c>
      <c r="Z1695">
        <v>0</v>
      </c>
      <c r="AC1695">
        <v>0</v>
      </c>
      <c r="AD1695">
        <v>0</v>
      </c>
      <c r="AG1695">
        <v>0</v>
      </c>
      <c r="AH1695">
        <v>0</v>
      </c>
      <c r="AK1695" s="151">
        <v>0</v>
      </c>
      <c r="AL1695" s="151">
        <v>0</v>
      </c>
      <c r="AM1695" s="151"/>
      <c r="AN1695" s="151"/>
      <c r="AO1695" s="212">
        <v>0</v>
      </c>
      <c r="AP1695" s="212">
        <v>0</v>
      </c>
      <c r="AQ1695" s="212"/>
      <c r="AR1695" s="212"/>
      <c r="AS1695" s="227">
        <v>0</v>
      </c>
      <c r="AT1695" s="227">
        <v>0</v>
      </c>
      <c r="AU1695" s="227"/>
      <c r="AV1695" s="227"/>
      <c r="AW1695" s="227">
        <v>0</v>
      </c>
      <c r="AX1695" s="227">
        <v>0</v>
      </c>
      <c r="AY1695">
        <f>A1695+1999</f>
        <v>2021</v>
      </c>
      <c r="AZ1695" t="str">
        <f>VLOOKUP(B1695,$BF$2:$BJ$75,4)</f>
        <v>Coast TFLs</v>
      </c>
      <c r="BA1695" t="str">
        <f>VLOOKUP(B1695,$BF$2:$BK$75,2)</f>
        <v>CoastTFLs</v>
      </c>
      <c r="BB1695" t="str">
        <f>VLOOKUP(B1695,$BF$2:$BK$75,3)</f>
        <v>Coast TFLs</v>
      </c>
      <c r="BC1695">
        <f>IF(B1695&lt;40,B1695,IF(VLOOKUP(B1695,$BF$2:$BO$75,10,FALSE)="I",40,41))</f>
        <v>41</v>
      </c>
    </row>
    <row r="1696" spans="1:55" ht="15" x14ac:dyDescent="0.25">
      <c r="A1696">
        <v>22</v>
      </c>
      <c r="B1696">
        <v>41</v>
      </c>
      <c r="E1696">
        <v>0</v>
      </c>
      <c r="F1696">
        <v>0</v>
      </c>
      <c r="I1696">
        <v>0</v>
      </c>
      <c r="J1696">
        <v>0</v>
      </c>
      <c r="M1696">
        <v>0</v>
      </c>
      <c r="N1696">
        <v>0</v>
      </c>
      <c r="Q1696">
        <v>0</v>
      </c>
      <c r="R1696">
        <v>0</v>
      </c>
      <c r="U1696">
        <v>0</v>
      </c>
      <c r="V1696">
        <v>0</v>
      </c>
      <c r="Y1696">
        <v>0</v>
      </c>
      <c r="Z1696">
        <v>0</v>
      </c>
      <c r="AC1696">
        <v>0</v>
      </c>
      <c r="AD1696">
        <v>0</v>
      </c>
      <c r="AG1696">
        <v>0</v>
      </c>
      <c r="AH1696">
        <v>0</v>
      </c>
      <c r="AK1696" s="151">
        <v>0</v>
      </c>
      <c r="AL1696" s="151">
        <v>0</v>
      </c>
      <c r="AM1696" s="151"/>
      <c r="AN1696" s="151"/>
      <c r="AO1696" s="212">
        <v>0</v>
      </c>
      <c r="AP1696" s="212">
        <v>0</v>
      </c>
      <c r="AQ1696" s="212"/>
      <c r="AR1696" s="212"/>
      <c r="AS1696" s="227">
        <v>0</v>
      </c>
      <c r="AT1696" s="227">
        <v>0</v>
      </c>
      <c r="AU1696" s="227"/>
      <c r="AV1696" s="227"/>
      <c r="AW1696" s="227">
        <v>0</v>
      </c>
      <c r="AX1696" s="227">
        <v>0</v>
      </c>
      <c r="AY1696">
        <f>A1696+1999</f>
        <v>2021</v>
      </c>
      <c r="AZ1696" t="str">
        <f>VLOOKUP(B1696,$BF$2:$BJ$75,4)</f>
        <v>Coast TFLs</v>
      </c>
      <c r="BA1696" t="str">
        <f>VLOOKUP(B1696,$BF$2:$BK$75,2)</f>
        <v>CoastTFLs</v>
      </c>
      <c r="BB1696" t="str">
        <f>VLOOKUP(B1696,$BF$2:$BK$75,3)</f>
        <v>Coast TFLs</v>
      </c>
      <c r="BC1696">
        <f>IF(B1696&lt;40,B1696,IF(VLOOKUP(B1696,$BF$2:$BO$75,10,FALSE)="I",40,41))</f>
        <v>41</v>
      </c>
    </row>
    <row r="1697" spans="1:55" ht="15" x14ac:dyDescent="0.25">
      <c r="A1697">
        <v>22</v>
      </c>
      <c r="B1697">
        <v>41</v>
      </c>
      <c r="E1697">
        <v>0</v>
      </c>
      <c r="F1697">
        <v>0</v>
      </c>
      <c r="I1697">
        <v>0</v>
      </c>
      <c r="J1697">
        <v>0</v>
      </c>
      <c r="M1697">
        <v>0</v>
      </c>
      <c r="N1697">
        <v>0</v>
      </c>
      <c r="Q1697">
        <v>0</v>
      </c>
      <c r="R1697">
        <v>0</v>
      </c>
      <c r="U1697">
        <v>0</v>
      </c>
      <c r="V1697">
        <v>0</v>
      </c>
      <c r="Y1697">
        <v>0</v>
      </c>
      <c r="Z1697">
        <v>0</v>
      </c>
      <c r="AC1697">
        <v>0</v>
      </c>
      <c r="AD1697">
        <v>0</v>
      </c>
      <c r="AG1697">
        <v>0</v>
      </c>
      <c r="AH1697">
        <v>0</v>
      </c>
      <c r="AK1697" s="151">
        <v>0</v>
      </c>
      <c r="AL1697" s="151">
        <v>0</v>
      </c>
      <c r="AM1697" s="151"/>
      <c r="AN1697" s="151"/>
      <c r="AO1697" s="212">
        <v>0</v>
      </c>
      <c r="AP1697" s="212">
        <v>0</v>
      </c>
      <c r="AQ1697" s="212"/>
      <c r="AR1697" s="212"/>
      <c r="AS1697" s="227">
        <v>0</v>
      </c>
      <c r="AT1697" s="227">
        <v>0</v>
      </c>
      <c r="AU1697" s="227"/>
      <c r="AV1697" s="227"/>
      <c r="AW1697" s="227">
        <v>0</v>
      </c>
      <c r="AX1697" s="227">
        <v>0</v>
      </c>
      <c r="AY1697">
        <f>A1697+1999</f>
        <v>2021</v>
      </c>
      <c r="AZ1697" t="str">
        <f>VLOOKUP(B1697,$BF$2:$BJ$75,4)</f>
        <v>Coast TFLs</v>
      </c>
      <c r="BA1697" t="str">
        <f>VLOOKUP(B1697,$BF$2:$BK$75,2)</f>
        <v>CoastTFLs</v>
      </c>
      <c r="BB1697" t="str">
        <f>VLOOKUP(B1697,$BF$2:$BK$75,3)</f>
        <v>Coast TFLs</v>
      </c>
      <c r="BC1697">
        <f>IF(B1697&lt;40,B1697,IF(VLOOKUP(B1697,$BF$2:$BO$75,10,FALSE)="I",40,41))</f>
        <v>41</v>
      </c>
    </row>
    <row r="1698" spans="1:55" ht="15" x14ac:dyDescent="0.25">
      <c r="A1698">
        <v>22</v>
      </c>
      <c r="B1698">
        <v>41</v>
      </c>
      <c r="E1698">
        <v>0</v>
      </c>
      <c r="F1698">
        <v>0</v>
      </c>
      <c r="I1698">
        <v>0</v>
      </c>
      <c r="J1698">
        <v>0</v>
      </c>
      <c r="M1698">
        <v>0</v>
      </c>
      <c r="N1698">
        <v>0</v>
      </c>
      <c r="Q1698">
        <v>0</v>
      </c>
      <c r="R1698">
        <v>0</v>
      </c>
      <c r="U1698">
        <v>0</v>
      </c>
      <c r="V1698">
        <v>0</v>
      </c>
      <c r="Y1698">
        <v>0</v>
      </c>
      <c r="Z1698">
        <v>0</v>
      </c>
      <c r="AC1698">
        <v>0</v>
      </c>
      <c r="AD1698">
        <v>0</v>
      </c>
      <c r="AG1698">
        <v>0</v>
      </c>
      <c r="AH1698">
        <v>0</v>
      </c>
      <c r="AK1698" s="151">
        <v>0</v>
      </c>
      <c r="AL1698" s="151">
        <v>0</v>
      </c>
      <c r="AM1698" s="151"/>
      <c r="AN1698" s="151"/>
      <c r="AO1698" s="212">
        <v>0</v>
      </c>
      <c r="AP1698" s="212">
        <v>0</v>
      </c>
      <c r="AQ1698" s="212"/>
      <c r="AR1698" s="212"/>
      <c r="AS1698" s="227">
        <v>0</v>
      </c>
      <c r="AT1698" s="227">
        <v>0</v>
      </c>
      <c r="AU1698" s="227"/>
      <c r="AV1698" s="227"/>
      <c r="AW1698" s="227">
        <v>0</v>
      </c>
      <c r="AX1698" s="227">
        <v>0</v>
      </c>
      <c r="AY1698">
        <f>A1698+1999</f>
        <v>2021</v>
      </c>
      <c r="AZ1698" t="str">
        <f>VLOOKUP(B1698,$BF$2:$BJ$75,4)</f>
        <v>Coast TFLs</v>
      </c>
      <c r="BA1698" t="str">
        <f>VLOOKUP(B1698,$BF$2:$BK$75,2)</f>
        <v>CoastTFLs</v>
      </c>
      <c r="BB1698" t="str">
        <f>VLOOKUP(B1698,$BF$2:$BK$75,3)</f>
        <v>Coast TFLs</v>
      </c>
      <c r="BC1698">
        <f>IF(B1698&lt;40,B1698,IF(VLOOKUP(B1698,$BF$2:$BO$75,10,FALSE)="I",40,41))</f>
        <v>41</v>
      </c>
    </row>
    <row r="1699" spans="1:55" ht="15" x14ac:dyDescent="0.25">
      <c r="A1699">
        <v>22</v>
      </c>
      <c r="B1699">
        <v>41</v>
      </c>
      <c r="E1699">
        <v>0</v>
      </c>
      <c r="F1699">
        <v>0</v>
      </c>
      <c r="I1699">
        <v>0</v>
      </c>
      <c r="J1699">
        <v>0</v>
      </c>
      <c r="M1699">
        <v>0</v>
      </c>
      <c r="N1699">
        <v>0</v>
      </c>
      <c r="Q1699">
        <v>0</v>
      </c>
      <c r="R1699">
        <v>48</v>
      </c>
      <c r="U1699">
        <v>0</v>
      </c>
      <c r="V1699">
        <v>3728</v>
      </c>
      <c r="Y1699">
        <v>0</v>
      </c>
      <c r="Z1699">
        <v>0</v>
      </c>
      <c r="AC1699">
        <v>0</v>
      </c>
      <c r="AD1699">
        <v>0</v>
      </c>
      <c r="AG1699">
        <v>0</v>
      </c>
      <c r="AH1699">
        <v>0</v>
      </c>
      <c r="AK1699" s="151">
        <v>64</v>
      </c>
      <c r="AL1699" s="151">
        <v>128</v>
      </c>
      <c r="AM1699" s="151"/>
      <c r="AN1699" s="151"/>
      <c r="AO1699" s="212">
        <v>0</v>
      </c>
      <c r="AP1699" s="212">
        <v>0</v>
      </c>
      <c r="AQ1699" s="212"/>
      <c r="AR1699" s="212"/>
      <c r="AS1699" s="227">
        <v>0</v>
      </c>
      <c r="AT1699" s="227">
        <v>0</v>
      </c>
      <c r="AU1699" s="227"/>
      <c r="AV1699" s="227"/>
      <c r="AW1699" s="227">
        <v>0</v>
      </c>
      <c r="AX1699" s="227">
        <v>0</v>
      </c>
      <c r="AY1699">
        <f>A1699+1999</f>
        <v>2021</v>
      </c>
      <c r="AZ1699" t="str">
        <f>VLOOKUP(B1699,$BF$2:$BJ$75,4)</f>
        <v>Coast TFLs</v>
      </c>
      <c r="BA1699" t="str">
        <f>VLOOKUP(B1699,$BF$2:$BK$75,2)</f>
        <v>CoastTFLs</v>
      </c>
      <c r="BB1699" t="str">
        <f>VLOOKUP(B1699,$BF$2:$BK$75,3)</f>
        <v>Coast TFLs</v>
      </c>
      <c r="BC1699">
        <f>IF(B1699&lt;40,B1699,IF(VLOOKUP(B1699,$BF$2:$BO$75,10,FALSE)="I",40,41))</f>
        <v>41</v>
      </c>
    </row>
    <row r="1700" spans="1:55" ht="15" x14ac:dyDescent="0.25">
      <c r="A1700">
        <v>22</v>
      </c>
      <c r="B1700">
        <v>41</v>
      </c>
      <c r="E1700">
        <v>0</v>
      </c>
      <c r="F1700">
        <v>0</v>
      </c>
      <c r="I1700">
        <v>0</v>
      </c>
      <c r="J1700">
        <v>0</v>
      </c>
      <c r="M1700">
        <v>0</v>
      </c>
      <c r="N1700">
        <v>0</v>
      </c>
      <c r="Q1700">
        <v>0</v>
      </c>
      <c r="R1700">
        <v>0</v>
      </c>
      <c r="U1700">
        <v>0</v>
      </c>
      <c r="V1700">
        <v>0</v>
      </c>
      <c r="Y1700">
        <v>0</v>
      </c>
      <c r="Z1700">
        <v>0</v>
      </c>
      <c r="AC1700">
        <v>0</v>
      </c>
      <c r="AD1700">
        <v>0</v>
      </c>
      <c r="AG1700">
        <v>0</v>
      </c>
      <c r="AH1700">
        <v>0</v>
      </c>
      <c r="AK1700" s="151">
        <v>0</v>
      </c>
      <c r="AL1700" s="151">
        <v>0</v>
      </c>
      <c r="AM1700" s="151"/>
      <c r="AN1700" s="151"/>
      <c r="AO1700" s="212">
        <v>0</v>
      </c>
      <c r="AP1700" s="212">
        <v>0</v>
      </c>
      <c r="AQ1700" s="212"/>
      <c r="AR1700" s="212"/>
      <c r="AS1700" s="227">
        <v>0</v>
      </c>
      <c r="AT1700" s="227">
        <v>0</v>
      </c>
      <c r="AU1700" s="227"/>
      <c r="AV1700" s="227"/>
      <c r="AW1700" s="227">
        <v>0</v>
      </c>
      <c r="AX1700" s="227">
        <v>0</v>
      </c>
      <c r="AY1700">
        <f>A1700+1999</f>
        <v>2021</v>
      </c>
      <c r="AZ1700" t="str">
        <f>VLOOKUP(B1700,$BF$2:$BJ$75,4)</f>
        <v>Coast TFLs</v>
      </c>
      <c r="BA1700" t="str">
        <f>VLOOKUP(B1700,$BF$2:$BK$75,2)</f>
        <v>CoastTFLs</v>
      </c>
      <c r="BB1700" t="str">
        <f>VLOOKUP(B1700,$BF$2:$BK$75,3)</f>
        <v>Coast TFLs</v>
      </c>
      <c r="BC1700">
        <f>IF(B1700&lt;40,B1700,IF(VLOOKUP(B1700,$BF$2:$BO$75,10,FALSE)="I",40,41))</f>
        <v>41</v>
      </c>
    </row>
    <row r="1701" spans="1:55" ht="15" x14ac:dyDescent="0.25">
      <c r="A1701">
        <v>22</v>
      </c>
      <c r="B1701">
        <v>41</v>
      </c>
      <c r="E1701">
        <v>0</v>
      </c>
      <c r="F1701">
        <v>0</v>
      </c>
      <c r="I1701">
        <v>0</v>
      </c>
      <c r="J1701">
        <v>0</v>
      </c>
      <c r="M1701">
        <v>0</v>
      </c>
      <c r="N1701">
        <v>0</v>
      </c>
      <c r="Q1701">
        <v>0</v>
      </c>
      <c r="R1701">
        <v>0</v>
      </c>
      <c r="U1701">
        <v>0</v>
      </c>
      <c r="V1701">
        <v>0</v>
      </c>
      <c r="Y1701">
        <v>0</v>
      </c>
      <c r="Z1701">
        <v>0</v>
      </c>
      <c r="AC1701">
        <v>0</v>
      </c>
      <c r="AD1701">
        <v>0</v>
      </c>
      <c r="AG1701">
        <v>0</v>
      </c>
      <c r="AH1701">
        <v>0</v>
      </c>
      <c r="AK1701" s="151">
        <v>0</v>
      </c>
      <c r="AL1701" s="151">
        <v>0</v>
      </c>
      <c r="AM1701" s="151"/>
      <c r="AN1701" s="151"/>
      <c r="AO1701" s="212">
        <v>0</v>
      </c>
      <c r="AP1701" s="212">
        <v>0</v>
      </c>
      <c r="AQ1701" s="212"/>
      <c r="AR1701" s="212"/>
      <c r="AS1701" s="227">
        <v>0</v>
      </c>
      <c r="AT1701" s="227">
        <v>0</v>
      </c>
      <c r="AU1701" s="227"/>
      <c r="AV1701" s="227"/>
      <c r="AW1701" s="227">
        <v>0</v>
      </c>
      <c r="AX1701" s="227">
        <v>0</v>
      </c>
      <c r="AY1701">
        <f>A1701+1999</f>
        <v>2021</v>
      </c>
      <c r="AZ1701" t="str">
        <f>VLOOKUP(B1701,$BF$2:$BJ$75,4)</f>
        <v>Coast TFLs</v>
      </c>
      <c r="BA1701" t="str">
        <f>VLOOKUP(B1701,$BF$2:$BK$75,2)</f>
        <v>CoastTFLs</v>
      </c>
      <c r="BB1701" t="str">
        <f>VLOOKUP(B1701,$BF$2:$BK$75,3)</f>
        <v>Coast TFLs</v>
      </c>
      <c r="BC1701">
        <f>IF(B1701&lt;40,B1701,IF(VLOOKUP(B1701,$BF$2:$BO$75,10,FALSE)="I",40,41))</f>
        <v>41</v>
      </c>
    </row>
    <row r="1702" spans="1:55" ht="15" x14ac:dyDescent="0.25">
      <c r="A1702">
        <v>22</v>
      </c>
      <c r="B1702">
        <v>41</v>
      </c>
      <c r="E1702">
        <v>0</v>
      </c>
      <c r="F1702">
        <v>0</v>
      </c>
      <c r="I1702">
        <v>0</v>
      </c>
      <c r="J1702">
        <v>0</v>
      </c>
      <c r="M1702">
        <v>0</v>
      </c>
      <c r="N1702">
        <v>0</v>
      </c>
      <c r="Q1702">
        <v>0</v>
      </c>
      <c r="R1702">
        <v>0</v>
      </c>
      <c r="U1702">
        <v>0</v>
      </c>
      <c r="V1702">
        <v>0</v>
      </c>
      <c r="Y1702">
        <v>0</v>
      </c>
      <c r="Z1702">
        <v>0</v>
      </c>
      <c r="AC1702">
        <v>0</v>
      </c>
      <c r="AD1702">
        <v>0</v>
      </c>
      <c r="AG1702">
        <v>0</v>
      </c>
      <c r="AH1702">
        <v>0</v>
      </c>
      <c r="AK1702" s="151">
        <v>0</v>
      </c>
      <c r="AL1702" s="151">
        <v>0</v>
      </c>
      <c r="AM1702" s="151"/>
      <c r="AN1702" s="151"/>
      <c r="AO1702" s="212">
        <v>0</v>
      </c>
      <c r="AP1702" s="212">
        <v>0</v>
      </c>
      <c r="AQ1702" s="212"/>
      <c r="AR1702" s="212"/>
      <c r="AS1702" s="227">
        <v>0</v>
      </c>
      <c r="AT1702" s="227">
        <v>0</v>
      </c>
      <c r="AU1702" s="227"/>
      <c r="AV1702" s="227"/>
      <c r="AW1702" s="227">
        <v>0</v>
      </c>
      <c r="AX1702" s="227">
        <v>0</v>
      </c>
      <c r="AY1702">
        <f>A1702+1999</f>
        <v>2021</v>
      </c>
      <c r="AZ1702" t="str">
        <f>VLOOKUP(B1702,$BF$2:$BJ$75,4)</f>
        <v>Coast TFLs</v>
      </c>
      <c r="BA1702" t="str">
        <f>VLOOKUP(B1702,$BF$2:$BK$75,2)</f>
        <v>CoastTFLs</v>
      </c>
      <c r="BB1702" t="str">
        <f>VLOOKUP(B1702,$BF$2:$BK$75,3)</f>
        <v>Coast TFLs</v>
      </c>
      <c r="BC1702">
        <f>IF(B1702&lt;40,B1702,IF(VLOOKUP(B1702,$BF$2:$BO$75,10,FALSE)="I",40,41))</f>
        <v>41</v>
      </c>
    </row>
    <row r="1703" spans="1:55" ht="15" x14ac:dyDescent="0.25">
      <c r="A1703">
        <v>22</v>
      </c>
      <c r="B1703">
        <v>41</v>
      </c>
      <c r="E1703">
        <v>0</v>
      </c>
      <c r="F1703">
        <v>0</v>
      </c>
      <c r="I1703">
        <v>0</v>
      </c>
      <c r="J1703">
        <v>0</v>
      </c>
      <c r="M1703">
        <v>0</v>
      </c>
      <c r="N1703">
        <v>0</v>
      </c>
      <c r="Q1703">
        <v>0</v>
      </c>
      <c r="R1703">
        <v>0</v>
      </c>
      <c r="U1703">
        <v>544</v>
      </c>
      <c r="V1703">
        <v>17504</v>
      </c>
      <c r="Y1703">
        <v>1376</v>
      </c>
      <c r="Z1703">
        <v>12720</v>
      </c>
      <c r="AC1703">
        <v>0</v>
      </c>
      <c r="AD1703">
        <v>4224</v>
      </c>
      <c r="AG1703">
        <v>0</v>
      </c>
      <c r="AH1703">
        <v>176</v>
      </c>
      <c r="AK1703" s="151">
        <v>80</v>
      </c>
      <c r="AL1703" s="151">
        <v>576</v>
      </c>
      <c r="AM1703" s="151"/>
      <c r="AN1703" s="151"/>
      <c r="AO1703" s="212">
        <v>2080</v>
      </c>
      <c r="AP1703" s="212">
        <v>5936</v>
      </c>
      <c r="AQ1703" s="212"/>
      <c r="AR1703" s="212"/>
      <c r="AS1703" s="227">
        <v>0</v>
      </c>
      <c r="AT1703" s="227">
        <v>0</v>
      </c>
      <c r="AU1703" s="227"/>
      <c r="AV1703" s="227"/>
      <c r="AW1703" s="227">
        <v>80</v>
      </c>
      <c r="AX1703" s="227">
        <v>80</v>
      </c>
      <c r="AY1703">
        <f>A1703+1999</f>
        <v>2021</v>
      </c>
      <c r="AZ1703" t="str">
        <f>VLOOKUP(B1703,$BF$2:$BJ$75,4)</f>
        <v>Coast TFLs</v>
      </c>
      <c r="BA1703" t="str">
        <f>VLOOKUP(B1703,$BF$2:$BK$75,2)</f>
        <v>CoastTFLs</v>
      </c>
      <c r="BB1703" t="str">
        <f>VLOOKUP(B1703,$BF$2:$BK$75,3)</f>
        <v>Coast TFLs</v>
      </c>
      <c r="BC1703">
        <f>IF(B1703&lt;40,B1703,IF(VLOOKUP(B1703,$BF$2:$BO$75,10,FALSE)="I",40,41))</f>
        <v>41</v>
      </c>
    </row>
    <row r="1704" spans="1:55" ht="15" x14ac:dyDescent="0.25">
      <c r="A1704">
        <v>23</v>
      </c>
      <c r="B1704">
        <v>1</v>
      </c>
      <c r="E1704">
        <v>322000</v>
      </c>
      <c r="F1704">
        <v>57051344</v>
      </c>
      <c r="I1704">
        <v>23584</v>
      </c>
      <c r="J1704">
        <v>47301056</v>
      </c>
      <c r="M1704">
        <v>39248</v>
      </c>
      <c r="N1704">
        <v>46417248</v>
      </c>
      <c r="Q1704">
        <v>72416</v>
      </c>
      <c r="R1704">
        <v>45785648</v>
      </c>
      <c r="U1704">
        <v>65696</v>
      </c>
      <c r="V1704">
        <v>44375552</v>
      </c>
      <c r="Y1704">
        <v>112720</v>
      </c>
      <c r="Z1704">
        <v>43361296</v>
      </c>
      <c r="AC1704">
        <v>36848</v>
      </c>
      <c r="AD1704">
        <v>41953760</v>
      </c>
      <c r="AG1704">
        <v>17472</v>
      </c>
      <c r="AH1704">
        <v>41627792</v>
      </c>
      <c r="AK1704" s="151">
        <v>13248</v>
      </c>
      <c r="AL1704" s="151">
        <v>41543536</v>
      </c>
      <c r="AM1704" s="151"/>
      <c r="AN1704" s="151"/>
      <c r="AO1704" s="212">
        <v>6800</v>
      </c>
      <c r="AP1704" s="212">
        <v>41508304</v>
      </c>
      <c r="AQ1704" s="212"/>
      <c r="AR1704" s="212"/>
      <c r="AS1704" s="227">
        <v>8144</v>
      </c>
      <c r="AT1704" s="227">
        <v>41465904</v>
      </c>
      <c r="AU1704" s="227"/>
      <c r="AV1704" s="227"/>
      <c r="AW1704" s="227">
        <v>8880</v>
      </c>
      <c r="AX1704" s="227">
        <v>41622544</v>
      </c>
      <c r="AY1704">
        <f>A1704+1999</f>
        <v>2022</v>
      </c>
      <c r="AZ1704" t="str">
        <f>VLOOKUP(B1704,$BF$2:$BJ$75,4)</f>
        <v>Pine Units</v>
      </c>
      <c r="BA1704" t="str">
        <f>VLOOKUP(B1704,$BF$2:$BK$75,2)</f>
        <v>100MileHouse</v>
      </c>
      <c r="BB1704" t="str">
        <f>VLOOKUP(B1704,$BF$2:$BK$75,3)</f>
        <v>100 Mile House TSA</v>
      </c>
      <c r="BC1704">
        <f>IF(B1704&lt;40,B1704,IF(VLOOKUP(B1704,$BF$2:$BO$75,10,FALSE)="I",40,41))</f>
        <v>1</v>
      </c>
    </row>
    <row r="1705" spans="1:55" ht="15" x14ac:dyDescent="0.25">
      <c r="A1705">
        <v>23</v>
      </c>
      <c r="B1705">
        <v>2</v>
      </c>
      <c r="E1705">
        <v>44288</v>
      </c>
      <c r="F1705">
        <v>7169728</v>
      </c>
      <c r="I1705">
        <v>8528</v>
      </c>
      <c r="J1705">
        <v>6994608</v>
      </c>
      <c r="M1705">
        <v>17696</v>
      </c>
      <c r="N1705">
        <v>6547552</v>
      </c>
      <c r="Q1705">
        <v>36608</v>
      </c>
      <c r="R1705">
        <v>6300816</v>
      </c>
      <c r="U1705">
        <v>29856</v>
      </c>
      <c r="V1705">
        <v>5968832</v>
      </c>
      <c r="Y1705">
        <v>35728</v>
      </c>
      <c r="Z1705">
        <v>5690336</v>
      </c>
      <c r="AC1705">
        <v>115520</v>
      </c>
      <c r="AD1705">
        <v>4084528</v>
      </c>
      <c r="AG1705">
        <v>96432</v>
      </c>
      <c r="AH1705">
        <v>3408896</v>
      </c>
      <c r="AK1705" s="151">
        <v>115600</v>
      </c>
      <c r="AL1705" s="151">
        <v>3142352</v>
      </c>
      <c r="AM1705" s="151"/>
      <c r="AN1705" s="151"/>
      <c r="AO1705" s="212">
        <v>87472</v>
      </c>
      <c r="AP1705" s="212">
        <v>2944976</v>
      </c>
      <c r="AQ1705" s="212"/>
      <c r="AR1705" s="212"/>
      <c r="AS1705" s="227">
        <v>89296</v>
      </c>
      <c r="AT1705" s="227">
        <v>2866336</v>
      </c>
      <c r="AU1705" s="227"/>
      <c r="AV1705" s="227"/>
      <c r="AW1705" s="227">
        <v>62592</v>
      </c>
      <c r="AX1705" s="227">
        <v>2718656</v>
      </c>
      <c r="AY1705">
        <f>A1705+1999</f>
        <v>2022</v>
      </c>
      <c r="AZ1705" t="str">
        <f>VLOOKUP(B1705,$BF$2:$BJ$75,4)</f>
        <v>Pine Units</v>
      </c>
      <c r="BA1705" t="str">
        <f>VLOOKUP(B1705,$BF$2:$BK$75,2)</f>
        <v>Arrow</v>
      </c>
      <c r="BB1705" t="str">
        <f>VLOOKUP(B1705,$BF$2:$BK$75,3)</f>
        <v>Arrow TSA</v>
      </c>
      <c r="BC1705">
        <f>IF(B1705&lt;40,B1705,IF(VLOOKUP(B1705,$BF$2:$BO$75,10,FALSE)="I",40,41))</f>
        <v>2</v>
      </c>
    </row>
    <row r="1706" spans="1:55" ht="15" x14ac:dyDescent="0.25">
      <c r="A1706">
        <v>23</v>
      </c>
      <c r="B1706">
        <v>3</v>
      </c>
      <c r="E1706">
        <v>0</v>
      </c>
      <c r="F1706">
        <v>0</v>
      </c>
      <c r="I1706">
        <v>0</v>
      </c>
      <c r="J1706">
        <v>0</v>
      </c>
      <c r="M1706">
        <v>0</v>
      </c>
      <c r="N1706">
        <v>0</v>
      </c>
      <c r="Q1706">
        <v>0</v>
      </c>
      <c r="R1706">
        <v>0</v>
      </c>
      <c r="U1706">
        <v>0</v>
      </c>
      <c r="V1706">
        <v>0</v>
      </c>
      <c r="Y1706">
        <v>0</v>
      </c>
      <c r="Z1706">
        <v>0</v>
      </c>
      <c r="AC1706">
        <v>0</v>
      </c>
      <c r="AD1706">
        <v>0</v>
      </c>
      <c r="AG1706">
        <v>0</v>
      </c>
      <c r="AH1706">
        <v>0</v>
      </c>
      <c r="AK1706" s="151">
        <v>0</v>
      </c>
      <c r="AL1706" s="151">
        <v>0</v>
      </c>
      <c r="AM1706" s="151"/>
      <c r="AN1706" s="151"/>
      <c r="AO1706" s="212">
        <v>0</v>
      </c>
      <c r="AP1706" s="212">
        <v>0</v>
      </c>
      <c r="AQ1706" s="212"/>
      <c r="AR1706" s="212"/>
      <c r="AS1706" s="227">
        <v>0</v>
      </c>
      <c r="AT1706" s="227">
        <v>0</v>
      </c>
      <c r="AU1706" s="227"/>
      <c r="AV1706" s="227"/>
      <c r="AW1706" s="227">
        <v>0</v>
      </c>
      <c r="AX1706" s="227">
        <v>0</v>
      </c>
      <c r="AY1706">
        <f>A1706+1999</f>
        <v>2022</v>
      </c>
      <c r="AZ1706" t="str">
        <f>VLOOKUP(B1706,$BF$2:$BJ$75,4)</f>
        <v>Non-pine Units</v>
      </c>
      <c r="BA1706" t="str">
        <f>VLOOKUP(B1706,$BF$2:$BK$75,2)</f>
        <v>Arrowsmith</v>
      </c>
      <c r="BB1706" t="str">
        <f>VLOOKUP(B1706,$BF$2:$BK$75,3)</f>
        <v>Arrowsmith TSA</v>
      </c>
      <c r="BC1706">
        <f>IF(B1706&lt;40,B1706,IF(VLOOKUP(B1706,$BF$2:$BO$75,10,FALSE)="I",40,41))</f>
        <v>3</v>
      </c>
    </row>
    <row r="1707" spans="1:55" ht="15" x14ac:dyDescent="0.25">
      <c r="A1707">
        <v>23</v>
      </c>
      <c r="B1707">
        <v>4</v>
      </c>
      <c r="E1707">
        <v>130048</v>
      </c>
      <c r="F1707">
        <v>12846608</v>
      </c>
      <c r="I1707">
        <v>12992</v>
      </c>
      <c r="J1707">
        <v>12011760</v>
      </c>
      <c r="M1707">
        <v>22816</v>
      </c>
      <c r="N1707">
        <v>11188432</v>
      </c>
      <c r="Q1707">
        <v>36288</v>
      </c>
      <c r="R1707">
        <v>10739680</v>
      </c>
      <c r="U1707">
        <v>56624</v>
      </c>
      <c r="V1707">
        <v>10072240</v>
      </c>
      <c r="Y1707">
        <v>59136</v>
      </c>
      <c r="Z1707">
        <v>9605776</v>
      </c>
      <c r="AC1707">
        <v>378400</v>
      </c>
      <c r="AD1707">
        <v>5626896</v>
      </c>
      <c r="AG1707">
        <v>425264</v>
      </c>
      <c r="AH1707">
        <v>3620736</v>
      </c>
      <c r="AK1707" s="151">
        <v>359936</v>
      </c>
      <c r="AL1707" s="151">
        <v>3119456</v>
      </c>
      <c r="AM1707" s="151"/>
      <c r="AN1707" s="151"/>
      <c r="AO1707" s="212">
        <v>173440</v>
      </c>
      <c r="AP1707" s="212">
        <v>2353472</v>
      </c>
      <c r="AQ1707" s="212"/>
      <c r="AR1707" s="212"/>
      <c r="AS1707" s="227">
        <v>187696</v>
      </c>
      <c r="AT1707" s="227">
        <v>2389920</v>
      </c>
      <c r="AU1707" s="227"/>
      <c r="AV1707" s="227"/>
      <c r="AW1707" s="227">
        <v>141680</v>
      </c>
      <c r="AX1707" s="227">
        <v>2011904</v>
      </c>
      <c r="AY1707">
        <f>A1707+1999</f>
        <v>2022</v>
      </c>
      <c r="AZ1707" t="str">
        <f>VLOOKUP(B1707,$BF$2:$BJ$75,4)</f>
        <v>Pine Units</v>
      </c>
      <c r="BA1707" t="str">
        <f>VLOOKUP(B1707,$BF$2:$BK$75,2)</f>
        <v>Boundary</v>
      </c>
      <c r="BB1707" t="str">
        <f>VLOOKUP(B1707,$BF$2:$BK$75,3)</f>
        <v>Boundary TSA</v>
      </c>
      <c r="BC1707">
        <f>IF(B1707&lt;40,B1707,IF(VLOOKUP(B1707,$BF$2:$BO$75,10,FALSE)="I",40,41))</f>
        <v>4</v>
      </c>
    </row>
    <row r="1708" spans="1:55" ht="15" x14ac:dyDescent="0.25">
      <c r="A1708">
        <v>23</v>
      </c>
      <c r="B1708">
        <v>5</v>
      </c>
      <c r="E1708">
        <v>102416</v>
      </c>
      <c r="F1708">
        <v>11657456</v>
      </c>
      <c r="I1708">
        <v>8976</v>
      </c>
      <c r="J1708">
        <v>11097616</v>
      </c>
      <c r="M1708">
        <v>17472</v>
      </c>
      <c r="N1708">
        <v>10899488</v>
      </c>
      <c r="Q1708">
        <v>27312</v>
      </c>
      <c r="R1708">
        <v>10632816</v>
      </c>
      <c r="U1708">
        <v>32896</v>
      </c>
      <c r="V1708">
        <v>10098688</v>
      </c>
      <c r="Y1708">
        <v>23472</v>
      </c>
      <c r="Z1708">
        <v>9656528</v>
      </c>
      <c r="AC1708">
        <v>23920</v>
      </c>
      <c r="AD1708">
        <v>8960256</v>
      </c>
      <c r="AG1708">
        <v>23264</v>
      </c>
      <c r="AH1708">
        <v>8371984</v>
      </c>
      <c r="AK1708" s="151">
        <v>41104</v>
      </c>
      <c r="AL1708" s="151">
        <v>7562384</v>
      </c>
      <c r="AM1708" s="151"/>
      <c r="AN1708" s="151"/>
      <c r="AO1708" s="212">
        <v>95760</v>
      </c>
      <c r="AP1708" s="212">
        <v>6372000</v>
      </c>
      <c r="AQ1708" s="212"/>
      <c r="AR1708" s="212"/>
      <c r="AS1708" s="227">
        <v>62304</v>
      </c>
      <c r="AT1708" s="227">
        <v>5335776</v>
      </c>
      <c r="AU1708" s="227"/>
      <c r="AV1708" s="227"/>
      <c r="AW1708" s="227">
        <v>60576</v>
      </c>
      <c r="AX1708" s="227">
        <v>5305040</v>
      </c>
      <c r="AY1708">
        <f>A1708+1999</f>
        <v>2022</v>
      </c>
      <c r="AZ1708" t="str">
        <f>VLOOKUP(B1708,$BF$2:$BJ$75,4)</f>
        <v>Pine Units</v>
      </c>
      <c r="BA1708" t="str">
        <f>VLOOKUP(B1708,$BF$2:$BK$75,2)</f>
        <v>Bulkley</v>
      </c>
      <c r="BB1708" t="str">
        <f>VLOOKUP(B1708,$BF$2:$BK$75,3)</f>
        <v>Bulkley TSA</v>
      </c>
      <c r="BC1708">
        <f>IF(B1708&lt;40,B1708,IF(VLOOKUP(B1708,$BF$2:$BO$75,10,FALSE)="I",40,41))</f>
        <v>5</v>
      </c>
    </row>
    <row r="1709" spans="1:55" ht="15" x14ac:dyDescent="0.25">
      <c r="A1709">
        <v>23</v>
      </c>
      <c r="B1709">
        <v>6</v>
      </c>
      <c r="E1709">
        <v>21024</v>
      </c>
      <c r="F1709">
        <v>949408</v>
      </c>
      <c r="I1709">
        <v>0</v>
      </c>
      <c r="J1709">
        <v>352</v>
      </c>
      <c r="M1709">
        <v>0</v>
      </c>
      <c r="N1709">
        <v>352</v>
      </c>
      <c r="Q1709">
        <v>0</v>
      </c>
      <c r="R1709">
        <v>352</v>
      </c>
      <c r="U1709">
        <v>0</v>
      </c>
      <c r="V1709">
        <v>352</v>
      </c>
      <c r="Y1709">
        <v>144</v>
      </c>
      <c r="Z1709">
        <v>18448</v>
      </c>
      <c r="AC1709">
        <v>17232</v>
      </c>
      <c r="AD1709">
        <v>291408</v>
      </c>
      <c r="AG1709">
        <v>119472</v>
      </c>
      <c r="AH1709">
        <v>917440</v>
      </c>
      <c r="AK1709" s="151">
        <v>766368</v>
      </c>
      <c r="AL1709" s="151">
        <v>6270976</v>
      </c>
      <c r="AM1709" s="151"/>
      <c r="AN1709" s="151"/>
      <c r="AO1709" s="212">
        <v>819360</v>
      </c>
      <c r="AP1709" s="212">
        <v>5195152</v>
      </c>
      <c r="AQ1709" s="212"/>
      <c r="AR1709" s="212"/>
      <c r="AS1709" s="227">
        <v>1221648</v>
      </c>
      <c r="AT1709" s="227">
        <v>3834544</v>
      </c>
      <c r="AU1709" s="227"/>
      <c r="AV1709" s="227"/>
      <c r="AW1709" s="227">
        <v>1334000</v>
      </c>
      <c r="AX1709" s="227">
        <v>2886480</v>
      </c>
      <c r="AY1709">
        <f>A1709+1999</f>
        <v>2022</v>
      </c>
      <c r="AZ1709" t="str">
        <f>VLOOKUP(B1709,$BF$2:$BJ$75,4)</f>
        <v>Non-pine Units</v>
      </c>
      <c r="BA1709" t="str">
        <f>VLOOKUP(B1709,$BF$2:$BK$75,2)</f>
        <v>Cassiar</v>
      </c>
      <c r="BB1709" t="str">
        <f>VLOOKUP(B1709,$BF$2:$BK$75,3)</f>
        <v>Cassiar TSA</v>
      </c>
      <c r="BC1709">
        <f>IF(B1709&lt;40,B1709,IF(VLOOKUP(B1709,$BF$2:$BO$75,10,FALSE)="I",40,41))</f>
        <v>6</v>
      </c>
    </row>
    <row r="1710" spans="1:55" ht="15" x14ac:dyDescent="0.25">
      <c r="A1710">
        <v>23</v>
      </c>
      <c r="B1710">
        <v>7</v>
      </c>
      <c r="E1710">
        <v>13424</v>
      </c>
      <c r="F1710">
        <v>495552</v>
      </c>
      <c r="I1710">
        <v>2944</v>
      </c>
      <c r="J1710">
        <v>485776</v>
      </c>
      <c r="M1710">
        <v>8768</v>
      </c>
      <c r="N1710">
        <v>481056</v>
      </c>
      <c r="Q1710">
        <v>14368</v>
      </c>
      <c r="R1710">
        <v>413264</v>
      </c>
      <c r="U1710">
        <v>7120</v>
      </c>
      <c r="V1710">
        <v>417584</v>
      </c>
      <c r="Y1710">
        <v>11952</v>
      </c>
      <c r="Z1710">
        <v>420048</v>
      </c>
      <c r="AC1710">
        <v>36000</v>
      </c>
      <c r="AD1710">
        <v>265088</v>
      </c>
      <c r="AG1710">
        <v>22848</v>
      </c>
      <c r="AH1710">
        <v>220624</v>
      </c>
      <c r="AK1710" s="151">
        <v>15872</v>
      </c>
      <c r="AL1710" s="151">
        <v>80192</v>
      </c>
      <c r="AM1710" s="151"/>
      <c r="AN1710" s="151"/>
      <c r="AO1710" s="212">
        <v>10960</v>
      </c>
      <c r="AP1710" s="212">
        <v>50928</v>
      </c>
      <c r="AQ1710" s="212"/>
      <c r="AR1710" s="212"/>
      <c r="AS1710" s="227">
        <v>5792</v>
      </c>
      <c r="AT1710" s="227">
        <v>20048</v>
      </c>
      <c r="AU1710" s="227"/>
      <c r="AV1710" s="227"/>
      <c r="AW1710" s="227">
        <v>3136</v>
      </c>
      <c r="AX1710" s="227">
        <v>9968</v>
      </c>
      <c r="AY1710">
        <f>A1710+1999</f>
        <v>2022</v>
      </c>
      <c r="AZ1710" t="str">
        <f>VLOOKUP(B1710,$BF$2:$BJ$75,4)</f>
        <v>Non-pine Units</v>
      </c>
      <c r="BA1710" t="str">
        <f>VLOOKUP(B1710,$BF$2:$BK$75,2)</f>
        <v>Cranberry</v>
      </c>
      <c r="BB1710" t="str">
        <f>VLOOKUP(B1710,$BF$2:$BK$75,3)</f>
        <v>Cranberry TSA</v>
      </c>
      <c r="BC1710">
        <f>IF(B1710&lt;40,B1710,IF(VLOOKUP(B1710,$BF$2:$BO$75,10,FALSE)="I",40,41))</f>
        <v>7</v>
      </c>
    </row>
    <row r="1711" spans="1:55" ht="15" x14ac:dyDescent="0.25">
      <c r="A1711">
        <v>23</v>
      </c>
      <c r="B1711">
        <v>8</v>
      </c>
      <c r="E1711">
        <v>272848</v>
      </c>
      <c r="F1711">
        <v>26375152</v>
      </c>
      <c r="I1711">
        <v>36160</v>
      </c>
      <c r="J1711">
        <v>23461424</v>
      </c>
      <c r="M1711">
        <v>67520</v>
      </c>
      <c r="N1711">
        <v>22425696</v>
      </c>
      <c r="Q1711">
        <v>108960</v>
      </c>
      <c r="R1711">
        <v>21361408</v>
      </c>
      <c r="U1711">
        <v>190320</v>
      </c>
      <c r="V1711">
        <v>19788816</v>
      </c>
      <c r="Y1711">
        <v>215616</v>
      </c>
      <c r="Z1711">
        <v>17497280</v>
      </c>
      <c r="AC1711">
        <v>768928</v>
      </c>
      <c r="AD1711">
        <v>11419568</v>
      </c>
      <c r="AG1711">
        <v>453840</v>
      </c>
      <c r="AH1711">
        <v>7318640</v>
      </c>
      <c r="AK1711" s="151">
        <v>336464</v>
      </c>
      <c r="AL1711" s="151">
        <v>5483440</v>
      </c>
      <c r="AM1711" s="151"/>
      <c r="AN1711" s="151"/>
      <c r="AO1711" s="212">
        <v>200880</v>
      </c>
      <c r="AP1711" s="212">
        <v>4631984</v>
      </c>
      <c r="AQ1711" s="212"/>
      <c r="AR1711" s="212"/>
      <c r="AS1711" s="227">
        <v>106864</v>
      </c>
      <c r="AT1711" s="227">
        <v>4187328</v>
      </c>
      <c r="AU1711" s="227"/>
      <c r="AV1711" s="227"/>
      <c r="AW1711" s="227">
        <v>97168</v>
      </c>
      <c r="AX1711" s="227">
        <v>4152768</v>
      </c>
      <c r="AY1711">
        <f>A1711+1999</f>
        <v>2022</v>
      </c>
      <c r="AZ1711" t="str">
        <f>VLOOKUP(B1711,$BF$2:$BJ$75,4)</f>
        <v>Pine Units</v>
      </c>
      <c r="BA1711" t="str">
        <f>VLOOKUP(B1711,$BF$2:$BK$75,2)</f>
        <v>Cranbrook</v>
      </c>
      <c r="BB1711" t="str">
        <f>VLOOKUP(B1711,$BF$2:$BK$75,3)</f>
        <v>Cranbrook TSA</v>
      </c>
      <c r="BC1711">
        <f>IF(B1711&lt;40,B1711,IF(VLOOKUP(B1711,$BF$2:$BO$75,10,FALSE)="I",40,41))</f>
        <v>8</v>
      </c>
    </row>
    <row r="1712" spans="1:55" ht="15" x14ac:dyDescent="0.25">
      <c r="A1712">
        <v>23</v>
      </c>
      <c r="B1712">
        <v>9</v>
      </c>
      <c r="E1712">
        <v>148624</v>
      </c>
      <c r="F1712">
        <v>9876464</v>
      </c>
      <c r="I1712">
        <v>31520</v>
      </c>
      <c r="J1712">
        <v>25849360</v>
      </c>
      <c r="M1712">
        <v>53312</v>
      </c>
      <c r="N1712">
        <v>25074544</v>
      </c>
      <c r="Q1712">
        <v>55904</v>
      </c>
      <c r="R1712">
        <v>24445664</v>
      </c>
      <c r="U1712">
        <v>81808</v>
      </c>
      <c r="V1712">
        <v>22992528</v>
      </c>
      <c r="Y1712">
        <v>57824</v>
      </c>
      <c r="Z1712">
        <v>22292272</v>
      </c>
      <c r="AC1712">
        <v>17200</v>
      </c>
      <c r="AD1712">
        <v>20879328</v>
      </c>
      <c r="AG1712">
        <v>105120</v>
      </c>
      <c r="AH1712">
        <v>17727648</v>
      </c>
      <c r="AK1712" s="151">
        <v>86480</v>
      </c>
      <c r="AL1712" s="151">
        <v>14912928</v>
      </c>
      <c r="AM1712" s="151"/>
      <c r="AN1712" s="151"/>
      <c r="AO1712" s="212">
        <v>130816</v>
      </c>
      <c r="AP1712" s="212">
        <v>14355056</v>
      </c>
      <c r="AQ1712" s="212"/>
      <c r="AR1712" s="212"/>
      <c r="AS1712" s="227">
        <v>92080</v>
      </c>
      <c r="AT1712" s="227">
        <v>13680176</v>
      </c>
      <c r="AU1712" s="227"/>
      <c r="AV1712" s="227"/>
      <c r="AW1712" s="227">
        <v>105808</v>
      </c>
      <c r="AX1712" s="227">
        <v>13785072</v>
      </c>
      <c r="AY1712">
        <f>A1712+1999</f>
        <v>2022</v>
      </c>
      <c r="AZ1712" t="str">
        <f>VLOOKUP(B1712,$BF$2:$BJ$75,4)</f>
        <v>Pine Units</v>
      </c>
      <c r="BA1712" t="str">
        <f>VLOOKUP(B1712,$BF$2:$BK$75,2)</f>
        <v>DawsonCreek</v>
      </c>
      <c r="BB1712" t="str">
        <f>VLOOKUP(B1712,$BF$2:$BK$75,3)</f>
        <v>Dawson Creek TSA</v>
      </c>
      <c r="BC1712">
        <f>IF(B1712&lt;40,B1712,IF(VLOOKUP(B1712,$BF$2:$BO$75,10,FALSE)="I",40,41))</f>
        <v>9</v>
      </c>
    </row>
    <row r="1713" spans="1:55" ht="15" x14ac:dyDescent="0.25">
      <c r="A1713">
        <v>23</v>
      </c>
      <c r="B1713">
        <v>10</v>
      </c>
      <c r="E1713">
        <v>0</v>
      </c>
      <c r="F1713">
        <v>0</v>
      </c>
      <c r="I1713">
        <v>0</v>
      </c>
      <c r="J1713">
        <v>0</v>
      </c>
      <c r="M1713">
        <v>0</v>
      </c>
      <c r="N1713">
        <v>0</v>
      </c>
      <c r="Q1713">
        <v>0</v>
      </c>
      <c r="R1713">
        <v>0</v>
      </c>
      <c r="U1713">
        <v>0</v>
      </c>
      <c r="V1713">
        <v>0</v>
      </c>
      <c r="Y1713">
        <v>112</v>
      </c>
      <c r="Z1713">
        <v>10016</v>
      </c>
      <c r="AC1713">
        <v>3168</v>
      </c>
      <c r="AD1713">
        <v>90992</v>
      </c>
      <c r="AG1713">
        <v>33984</v>
      </c>
      <c r="AH1713">
        <v>1190256</v>
      </c>
      <c r="AK1713" s="151">
        <v>255232</v>
      </c>
      <c r="AL1713" s="151">
        <v>5255200</v>
      </c>
      <c r="AM1713" s="151"/>
      <c r="AN1713" s="151"/>
      <c r="AO1713" s="212">
        <v>422080</v>
      </c>
      <c r="AP1713" s="212">
        <v>5266368</v>
      </c>
      <c r="AQ1713" s="212"/>
      <c r="AR1713" s="212"/>
      <c r="AS1713" s="227">
        <v>698672</v>
      </c>
      <c r="AT1713" s="227">
        <v>4662000</v>
      </c>
      <c r="AU1713" s="227"/>
      <c r="AV1713" s="227"/>
      <c r="AW1713" s="227">
        <v>668784</v>
      </c>
      <c r="AX1713" s="227">
        <v>2313200</v>
      </c>
      <c r="AY1713">
        <f>A1713+1999</f>
        <v>2022</v>
      </c>
      <c r="AZ1713" t="str">
        <f>VLOOKUP(B1713,$BF$2:$BJ$75,4)</f>
        <v>Non-pine Units</v>
      </c>
      <c r="BA1713" t="str">
        <f>VLOOKUP(B1713,$BF$2:$BK$75,2)</f>
        <v>FortNelson</v>
      </c>
      <c r="BB1713" t="str">
        <f>VLOOKUP(B1713,$BF$2:$BK$75,3)</f>
        <v>Fort Nelson TSA</v>
      </c>
      <c r="BC1713">
        <f>IF(B1713&lt;40,B1713,IF(VLOOKUP(B1713,$BF$2:$BO$75,10,FALSE)="I",40,41))</f>
        <v>10</v>
      </c>
    </row>
    <row r="1714" spans="1:55" ht="15" x14ac:dyDescent="0.25">
      <c r="A1714">
        <v>23</v>
      </c>
      <c r="B1714">
        <v>11</v>
      </c>
      <c r="E1714">
        <v>6160</v>
      </c>
      <c r="F1714">
        <v>232864</v>
      </c>
      <c r="I1714">
        <v>2448</v>
      </c>
      <c r="J1714">
        <v>502144</v>
      </c>
      <c r="M1714">
        <v>2672</v>
      </c>
      <c r="N1714">
        <v>481728</v>
      </c>
      <c r="Q1714">
        <v>4624</v>
      </c>
      <c r="R1714">
        <v>486624</v>
      </c>
      <c r="U1714">
        <v>3952</v>
      </c>
      <c r="V1714">
        <v>467168</v>
      </c>
      <c r="Y1714">
        <v>4704</v>
      </c>
      <c r="Z1714">
        <v>451888</v>
      </c>
      <c r="AC1714">
        <v>9136</v>
      </c>
      <c r="AD1714">
        <v>364416</v>
      </c>
      <c r="AG1714">
        <v>3264</v>
      </c>
      <c r="AH1714">
        <v>266256</v>
      </c>
      <c r="AK1714" s="151">
        <v>288</v>
      </c>
      <c r="AL1714" s="151">
        <v>225200</v>
      </c>
      <c r="AM1714" s="151"/>
      <c r="AN1714" s="151"/>
      <c r="AO1714" s="212">
        <v>336</v>
      </c>
      <c r="AP1714" s="212">
        <v>219856</v>
      </c>
      <c r="AQ1714" s="212"/>
      <c r="AR1714" s="212"/>
      <c r="AS1714" s="227">
        <v>48</v>
      </c>
      <c r="AT1714" s="227">
        <v>215504</v>
      </c>
      <c r="AU1714" s="227"/>
      <c r="AV1714" s="227"/>
      <c r="AW1714" s="227">
        <v>224</v>
      </c>
      <c r="AX1714" s="227">
        <v>217952</v>
      </c>
      <c r="AY1714">
        <f>A1714+1999</f>
        <v>2022</v>
      </c>
      <c r="AZ1714" t="str">
        <f>VLOOKUP(B1714,$BF$2:$BJ$75,4)</f>
        <v>Non-pine Units</v>
      </c>
      <c r="BA1714" t="str">
        <f>VLOOKUP(B1714,$BF$2:$BK$75,2)</f>
        <v>Fraser</v>
      </c>
      <c r="BB1714" t="str">
        <f>VLOOKUP(B1714,$BF$2:$BK$75,3)</f>
        <v>Fraser TSA</v>
      </c>
      <c r="BC1714">
        <f>IF(B1714&lt;40,B1714,IF(VLOOKUP(B1714,$BF$2:$BO$75,10,FALSE)="I",40,41))</f>
        <v>11</v>
      </c>
    </row>
    <row r="1715" spans="1:55" ht="15" x14ac:dyDescent="0.25">
      <c r="A1715">
        <v>23</v>
      </c>
      <c r="B1715">
        <v>12</v>
      </c>
      <c r="E1715">
        <v>717872</v>
      </c>
      <c r="F1715">
        <v>102531072</v>
      </c>
      <c r="I1715">
        <v>30976</v>
      </c>
      <c r="J1715">
        <v>97978032</v>
      </c>
      <c r="M1715">
        <v>83408</v>
      </c>
      <c r="N1715">
        <v>91846016</v>
      </c>
      <c r="Q1715">
        <v>107712</v>
      </c>
      <c r="R1715">
        <v>90916672</v>
      </c>
      <c r="U1715">
        <v>203600</v>
      </c>
      <c r="V1715">
        <v>82351664</v>
      </c>
      <c r="Y1715">
        <v>121904</v>
      </c>
      <c r="Z1715">
        <v>81701376</v>
      </c>
      <c r="AC1715">
        <v>35296</v>
      </c>
      <c r="AD1715">
        <v>80164064</v>
      </c>
      <c r="AG1715">
        <v>27792</v>
      </c>
      <c r="AH1715">
        <v>79049520</v>
      </c>
      <c r="AK1715" s="151">
        <v>35024</v>
      </c>
      <c r="AL1715" s="151">
        <v>76386768</v>
      </c>
      <c r="AM1715" s="151"/>
      <c r="AN1715" s="151"/>
      <c r="AO1715" s="212">
        <v>65632</v>
      </c>
      <c r="AP1715" s="212">
        <v>74258304</v>
      </c>
      <c r="AQ1715" s="212"/>
      <c r="AR1715" s="212"/>
      <c r="AS1715" s="227">
        <v>171072</v>
      </c>
      <c r="AT1715" s="227">
        <v>75278448</v>
      </c>
      <c r="AU1715" s="227"/>
      <c r="AV1715" s="227"/>
      <c r="AW1715" s="227">
        <v>103024</v>
      </c>
      <c r="AX1715" s="227">
        <v>74239424</v>
      </c>
      <c r="AY1715">
        <f>A1715+1999</f>
        <v>2022</v>
      </c>
      <c r="AZ1715" t="str">
        <f>VLOOKUP(B1715,$BF$2:$BJ$75,4)</f>
        <v>Pine Units</v>
      </c>
      <c r="BA1715" t="str">
        <f>VLOOKUP(B1715,$BF$2:$BK$75,2)</f>
        <v>FtStJames</v>
      </c>
      <c r="BB1715" t="str">
        <f>VLOOKUP(B1715,$BF$2:$BK$75,3)</f>
        <v>Ft. St. James Forest District</v>
      </c>
      <c r="BC1715">
        <f>IF(B1715&lt;40,B1715,IF(VLOOKUP(B1715,$BF$2:$BO$75,10,FALSE)="I",40,41))</f>
        <v>12</v>
      </c>
    </row>
    <row r="1716" spans="1:55" ht="15" x14ac:dyDescent="0.25">
      <c r="A1716">
        <v>23</v>
      </c>
      <c r="B1716">
        <v>13</v>
      </c>
      <c r="E1716">
        <v>38080</v>
      </c>
      <c r="F1716">
        <v>2723184</v>
      </c>
      <c r="I1716">
        <v>54224</v>
      </c>
      <c r="J1716">
        <v>14704592</v>
      </c>
      <c r="M1716">
        <v>90448</v>
      </c>
      <c r="N1716">
        <v>14727904</v>
      </c>
      <c r="Q1716">
        <v>166432</v>
      </c>
      <c r="R1716">
        <v>20604368</v>
      </c>
      <c r="U1716">
        <v>287296</v>
      </c>
      <c r="V1716">
        <v>25708448</v>
      </c>
      <c r="Y1716">
        <v>231680</v>
      </c>
      <c r="Z1716">
        <v>28286480</v>
      </c>
      <c r="AC1716">
        <v>153440</v>
      </c>
      <c r="AD1716">
        <v>16180320</v>
      </c>
      <c r="AG1716">
        <v>157424</v>
      </c>
      <c r="AH1716">
        <v>19313280</v>
      </c>
      <c r="AK1716" s="151">
        <v>288608</v>
      </c>
      <c r="AL1716" s="151">
        <v>19183776</v>
      </c>
      <c r="AM1716" s="151"/>
      <c r="AN1716" s="151"/>
      <c r="AO1716" s="212">
        <v>307376</v>
      </c>
      <c r="AP1716" s="212">
        <v>21018656</v>
      </c>
      <c r="AQ1716" s="212"/>
      <c r="AR1716" s="212"/>
      <c r="AS1716" s="227">
        <v>375920</v>
      </c>
      <c r="AT1716" s="227">
        <v>19700192</v>
      </c>
      <c r="AU1716" s="227"/>
      <c r="AV1716" s="227"/>
      <c r="AW1716" s="227">
        <v>189088</v>
      </c>
      <c r="AX1716" s="227">
        <v>16703808</v>
      </c>
      <c r="AY1716">
        <f>A1716+1999</f>
        <v>2022</v>
      </c>
      <c r="AZ1716" t="str">
        <f>VLOOKUP(B1716,$BF$2:$BJ$75,4)</f>
        <v>Non-pine Units</v>
      </c>
      <c r="BA1716" t="str">
        <f>VLOOKUP(B1716,$BF$2:$BK$75,2)</f>
        <v>FtStJohn</v>
      </c>
      <c r="BB1716" t="str">
        <f>VLOOKUP(B1716,$BF$2:$BK$75,3)</f>
        <v>Ft. St. John TSA</v>
      </c>
      <c r="BC1716">
        <f>IF(B1716&lt;40,B1716,IF(VLOOKUP(B1716,$BF$2:$BO$75,10,FALSE)="I",40,41))</f>
        <v>13</v>
      </c>
    </row>
    <row r="1717" spans="1:55" ht="15" x14ac:dyDescent="0.25">
      <c r="A1717">
        <v>23</v>
      </c>
      <c r="B1717">
        <v>14</v>
      </c>
      <c r="E1717">
        <v>33856</v>
      </c>
      <c r="F1717">
        <v>4368160</v>
      </c>
      <c r="I1717">
        <v>6704</v>
      </c>
      <c r="J1717">
        <v>4137568</v>
      </c>
      <c r="M1717">
        <v>13104</v>
      </c>
      <c r="N1717">
        <v>3863472</v>
      </c>
      <c r="Q1717">
        <v>24848</v>
      </c>
      <c r="R1717">
        <v>3603120</v>
      </c>
      <c r="U1717">
        <v>30624</v>
      </c>
      <c r="V1717">
        <v>3358416</v>
      </c>
      <c r="Y1717">
        <v>36496</v>
      </c>
      <c r="Z1717">
        <v>3223840</v>
      </c>
      <c r="AC1717">
        <v>67248</v>
      </c>
      <c r="AD1717">
        <v>2018416</v>
      </c>
      <c r="AG1717">
        <v>61648</v>
      </c>
      <c r="AH1717">
        <v>1557888</v>
      </c>
      <c r="AK1717" s="151">
        <v>46736</v>
      </c>
      <c r="AL1717" s="151">
        <v>1366352</v>
      </c>
      <c r="AM1717" s="151"/>
      <c r="AN1717" s="151"/>
      <c r="AO1717" s="212">
        <v>27088</v>
      </c>
      <c r="AP1717" s="212">
        <v>1274160</v>
      </c>
      <c r="AQ1717" s="212"/>
      <c r="AR1717" s="212"/>
      <c r="AS1717" s="227">
        <v>25520</v>
      </c>
      <c r="AT1717" s="227">
        <v>1251184</v>
      </c>
      <c r="AU1717" s="227"/>
      <c r="AV1717" s="227"/>
      <c r="AW1717" s="227">
        <v>26464</v>
      </c>
      <c r="AX1717" s="227">
        <v>1255504</v>
      </c>
      <c r="AY1717">
        <f>A1717+1999</f>
        <v>2022</v>
      </c>
      <c r="AZ1717" t="str">
        <f>VLOOKUP(B1717,$BF$2:$BJ$75,4)</f>
        <v>Pine Units</v>
      </c>
      <c r="BA1717" t="str">
        <f>VLOOKUP(B1717,$BF$2:$BK$75,2)</f>
        <v>Golden</v>
      </c>
      <c r="BB1717" t="str">
        <f>VLOOKUP(B1717,$BF$2:$BK$75,3)</f>
        <v>Golden TSA</v>
      </c>
      <c r="BC1717">
        <f>IF(B1717&lt;40,B1717,IF(VLOOKUP(B1717,$BF$2:$BO$75,10,FALSE)="I",40,41))</f>
        <v>14</v>
      </c>
    </row>
    <row r="1718" spans="1:55" ht="15" x14ac:dyDescent="0.25">
      <c r="A1718">
        <v>23</v>
      </c>
      <c r="B1718">
        <v>15</v>
      </c>
      <c r="E1718">
        <v>92384</v>
      </c>
      <c r="F1718">
        <v>9783552</v>
      </c>
      <c r="I1718">
        <v>19424</v>
      </c>
      <c r="J1718">
        <v>8829760</v>
      </c>
      <c r="M1718">
        <v>34112</v>
      </c>
      <c r="N1718">
        <v>8177744</v>
      </c>
      <c r="Q1718">
        <v>35808</v>
      </c>
      <c r="R1718">
        <v>7643072</v>
      </c>
      <c r="U1718">
        <v>53664</v>
      </c>
      <c r="V1718">
        <v>7265088</v>
      </c>
      <c r="Y1718">
        <v>71936</v>
      </c>
      <c r="Z1718">
        <v>6542912</v>
      </c>
      <c r="AC1718">
        <v>145840</v>
      </c>
      <c r="AD1718">
        <v>5136800</v>
      </c>
      <c r="AG1718">
        <v>163312</v>
      </c>
      <c r="AH1718">
        <v>3587056</v>
      </c>
      <c r="AK1718" s="151">
        <v>143232</v>
      </c>
      <c r="AL1718" s="151">
        <v>3116544</v>
      </c>
      <c r="AM1718" s="151"/>
      <c r="AN1718" s="151"/>
      <c r="AO1718" s="212">
        <v>118496</v>
      </c>
      <c r="AP1718" s="212">
        <v>2597152</v>
      </c>
      <c r="AQ1718" s="212"/>
      <c r="AR1718" s="212"/>
      <c r="AS1718" s="227">
        <v>61120</v>
      </c>
      <c r="AT1718" s="227">
        <v>2352448</v>
      </c>
      <c r="AU1718" s="227"/>
      <c r="AV1718" s="227"/>
      <c r="AW1718" s="227">
        <v>55664</v>
      </c>
      <c r="AX1718" s="227">
        <v>2258928</v>
      </c>
      <c r="AY1718">
        <f>A1718+1999</f>
        <v>2022</v>
      </c>
      <c r="AZ1718" t="str">
        <f>VLOOKUP(B1718,$BF$2:$BJ$75,4)</f>
        <v>Pine Units</v>
      </c>
      <c r="BA1718" t="str">
        <f>VLOOKUP(B1718,$BF$2:$BK$75,2)</f>
        <v>Invermere</v>
      </c>
      <c r="BB1718" t="str">
        <f>VLOOKUP(B1718,$BF$2:$BK$75,3)</f>
        <v>Invermere TSA</v>
      </c>
      <c r="BC1718">
        <f>IF(B1718&lt;40,B1718,IF(VLOOKUP(B1718,$BF$2:$BO$75,10,FALSE)="I",40,41))</f>
        <v>15</v>
      </c>
    </row>
    <row r="1719" spans="1:55" ht="15" x14ac:dyDescent="0.25">
      <c r="A1719">
        <v>23</v>
      </c>
      <c r="B1719">
        <v>16</v>
      </c>
      <c r="E1719">
        <v>496</v>
      </c>
      <c r="F1719">
        <v>24960</v>
      </c>
      <c r="I1719">
        <v>20688</v>
      </c>
      <c r="J1719">
        <v>256576</v>
      </c>
      <c r="M1719">
        <v>13888</v>
      </c>
      <c r="N1719">
        <v>280656</v>
      </c>
      <c r="Q1719">
        <v>19552</v>
      </c>
      <c r="R1719">
        <v>222496</v>
      </c>
      <c r="U1719">
        <v>13456</v>
      </c>
      <c r="V1719">
        <v>296496</v>
      </c>
      <c r="Y1719">
        <v>24352</v>
      </c>
      <c r="Z1719">
        <v>295808</v>
      </c>
      <c r="AC1719">
        <v>9280</v>
      </c>
      <c r="AD1719">
        <v>179728</v>
      </c>
      <c r="AG1719">
        <v>13216</v>
      </c>
      <c r="AH1719">
        <v>191040</v>
      </c>
      <c r="AK1719" s="151">
        <v>3584</v>
      </c>
      <c r="AL1719" s="151">
        <v>104912</v>
      </c>
      <c r="AM1719" s="151"/>
      <c r="AN1719" s="151"/>
      <c r="AO1719" s="212">
        <v>3024</v>
      </c>
      <c r="AP1719" s="212">
        <v>89888</v>
      </c>
      <c r="AQ1719" s="212"/>
      <c r="AR1719" s="212"/>
      <c r="AS1719" s="227">
        <v>1776</v>
      </c>
      <c r="AT1719" s="227">
        <v>68864</v>
      </c>
      <c r="AU1719" s="227"/>
      <c r="AV1719" s="227"/>
      <c r="AW1719" s="227">
        <v>912</v>
      </c>
      <c r="AX1719" s="227">
        <v>57872</v>
      </c>
      <c r="AY1719">
        <f>A1719+1999</f>
        <v>2022</v>
      </c>
      <c r="AZ1719" t="str">
        <f>VLOOKUP(B1719,$BF$2:$BJ$75,4)</f>
        <v>Non-pine Units</v>
      </c>
      <c r="BA1719" t="str">
        <f>VLOOKUP(B1719,$BF$2:$BK$75,2)</f>
        <v>Kalum</v>
      </c>
      <c r="BB1719" t="str">
        <f>VLOOKUP(B1719,$BF$2:$BK$75,3)</f>
        <v>Kalum TSA</v>
      </c>
      <c r="BC1719">
        <f>IF(B1719&lt;40,B1719,IF(VLOOKUP(B1719,$BF$2:$BO$75,10,FALSE)="I",40,41))</f>
        <v>16</v>
      </c>
    </row>
    <row r="1720" spans="1:55" ht="15" x14ac:dyDescent="0.25">
      <c r="A1720">
        <v>23</v>
      </c>
      <c r="B1720">
        <v>17</v>
      </c>
      <c r="E1720">
        <v>384016</v>
      </c>
      <c r="F1720">
        <v>53024416</v>
      </c>
      <c r="I1720">
        <v>47200</v>
      </c>
      <c r="J1720">
        <v>46835088</v>
      </c>
      <c r="M1720">
        <v>56848</v>
      </c>
      <c r="N1720">
        <v>45662240</v>
      </c>
      <c r="Q1720">
        <v>86928</v>
      </c>
      <c r="R1720">
        <v>43853088</v>
      </c>
      <c r="U1720">
        <v>130912</v>
      </c>
      <c r="V1720">
        <v>40810560</v>
      </c>
      <c r="Y1720">
        <v>213648</v>
      </c>
      <c r="Z1720">
        <v>38110560</v>
      </c>
      <c r="AC1720">
        <v>288080</v>
      </c>
      <c r="AD1720">
        <v>31763248</v>
      </c>
      <c r="AG1720">
        <v>171280</v>
      </c>
      <c r="AH1720">
        <v>29797040</v>
      </c>
      <c r="AK1720" s="151">
        <v>54624</v>
      </c>
      <c r="AL1720" s="151">
        <v>29190176</v>
      </c>
      <c r="AM1720" s="151"/>
      <c r="AN1720" s="151"/>
      <c r="AO1720" s="212">
        <v>16976</v>
      </c>
      <c r="AP1720" s="212">
        <v>28942448</v>
      </c>
      <c r="AQ1720" s="212"/>
      <c r="AR1720" s="212"/>
      <c r="AS1720" s="227">
        <v>22464</v>
      </c>
      <c r="AT1720" s="227">
        <v>28987456</v>
      </c>
      <c r="AU1720" s="227"/>
      <c r="AV1720" s="227"/>
      <c r="AW1720" s="227">
        <v>24992</v>
      </c>
      <c r="AX1720" s="227">
        <v>29026448</v>
      </c>
      <c r="AY1720">
        <f>A1720+1999</f>
        <v>2022</v>
      </c>
      <c r="AZ1720" t="str">
        <f>VLOOKUP(B1720,$BF$2:$BJ$75,4)</f>
        <v>Pine Units</v>
      </c>
      <c r="BA1720" t="str">
        <f>VLOOKUP(B1720,$BF$2:$BK$75,2)</f>
        <v>Kamloops</v>
      </c>
      <c r="BB1720" t="str">
        <f>VLOOKUP(B1720,$BF$2:$BK$75,3)</f>
        <v>Kamloops TSA</v>
      </c>
      <c r="BC1720">
        <f>IF(B1720&lt;40,B1720,IF(VLOOKUP(B1720,$BF$2:$BO$75,10,FALSE)="I",40,41))</f>
        <v>17</v>
      </c>
    </row>
    <row r="1721" spans="1:55" ht="15" x14ac:dyDescent="0.25">
      <c r="A1721">
        <v>23</v>
      </c>
      <c r="B1721">
        <v>18</v>
      </c>
      <c r="E1721">
        <v>0</v>
      </c>
      <c r="F1721">
        <v>0</v>
      </c>
      <c r="I1721">
        <v>0</v>
      </c>
      <c r="J1721">
        <v>0</v>
      </c>
      <c r="M1721">
        <v>0</v>
      </c>
      <c r="N1721">
        <v>0</v>
      </c>
      <c r="Q1721">
        <v>0</v>
      </c>
      <c r="R1721">
        <v>16</v>
      </c>
      <c r="U1721">
        <v>0</v>
      </c>
      <c r="V1721">
        <v>32</v>
      </c>
      <c r="Y1721">
        <v>0</v>
      </c>
      <c r="Z1721">
        <v>0</v>
      </c>
      <c r="AC1721">
        <v>0</v>
      </c>
      <c r="AD1721">
        <v>0</v>
      </c>
      <c r="AG1721">
        <v>0</v>
      </c>
      <c r="AH1721">
        <v>16</v>
      </c>
      <c r="AK1721" s="151">
        <v>0</v>
      </c>
      <c r="AL1721" s="151">
        <v>128</v>
      </c>
      <c r="AM1721" s="151"/>
      <c r="AN1721" s="151"/>
      <c r="AO1721" s="212">
        <v>0</v>
      </c>
      <c r="AP1721" s="212">
        <v>0</v>
      </c>
      <c r="AQ1721" s="212"/>
      <c r="AR1721" s="212"/>
      <c r="AS1721" s="227">
        <v>0</v>
      </c>
      <c r="AT1721" s="227">
        <v>0</v>
      </c>
      <c r="AU1721" s="227"/>
      <c r="AV1721" s="227"/>
      <c r="AW1721" s="227">
        <v>0</v>
      </c>
      <c r="AX1721" s="227">
        <v>0</v>
      </c>
      <c r="AY1721">
        <f>A1721+1999</f>
        <v>2022</v>
      </c>
      <c r="AZ1721" t="str">
        <f>VLOOKUP(B1721,$BF$2:$BJ$75,4)</f>
        <v>Non-pine Units</v>
      </c>
      <c r="BA1721" t="str">
        <f>VLOOKUP(B1721,$BF$2:$BK$75,2)</f>
        <v>Kingcome</v>
      </c>
      <c r="BB1721" t="str">
        <f>VLOOKUP(B1721,$BF$2:$BK$75,3)</f>
        <v>Kingcome TSA</v>
      </c>
      <c r="BC1721">
        <f>IF(B1721&lt;40,B1721,IF(VLOOKUP(B1721,$BF$2:$BO$75,10,FALSE)="I",40,41))</f>
        <v>18</v>
      </c>
    </row>
    <row r="1722" spans="1:55" ht="15" x14ac:dyDescent="0.25">
      <c r="A1722">
        <v>23</v>
      </c>
      <c r="B1722">
        <v>19</v>
      </c>
      <c r="E1722">
        <v>74192</v>
      </c>
      <c r="F1722">
        <v>2241440</v>
      </c>
      <c r="I1722">
        <v>18112</v>
      </c>
      <c r="J1722">
        <v>2446384</v>
      </c>
      <c r="M1722">
        <v>19264</v>
      </c>
      <c r="N1722">
        <v>2369136</v>
      </c>
      <c r="Q1722">
        <v>28400</v>
      </c>
      <c r="R1722">
        <v>2288448</v>
      </c>
      <c r="U1722">
        <v>31264</v>
      </c>
      <c r="V1722">
        <v>2181904</v>
      </c>
      <c r="Y1722">
        <v>33488</v>
      </c>
      <c r="Z1722">
        <v>2143680</v>
      </c>
      <c r="AC1722">
        <v>42080</v>
      </c>
      <c r="AD1722">
        <v>1654960</v>
      </c>
      <c r="AG1722">
        <v>56816</v>
      </c>
      <c r="AH1722">
        <v>1633600</v>
      </c>
      <c r="AK1722" s="151">
        <v>71600</v>
      </c>
      <c r="AL1722" s="151">
        <v>1338160</v>
      </c>
      <c r="AM1722" s="151"/>
      <c r="AN1722" s="151"/>
      <c r="AO1722" s="212">
        <v>77760</v>
      </c>
      <c r="AP1722" s="212">
        <v>931104</v>
      </c>
      <c r="AQ1722" s="212"/>
      <c r="AR1722" s="212"/>
      <c r="AS1722" s="227">
        <v>61808</v>
      </c>
      <c r="AT1722" s="227">
        <v>662496</v>
      </c>
      <c r="AU1722" s="227"/>
      <c r="AV1722" s="227"/>
      <c r="AW1722" s="227">
        <v>36976</v>
      </c>
      <c r="AX1722" s="227">
        <v>504256</v>
      </c>
      <c r="AY1722">
        <f>A1722+1999</f>
        <v>2022</v>
      </c>
      <c r="AZ1722" t="str">
        <f>VLOOKUP(B1722,$BF$2:$BJ$75,4)</f>
        <v>Non-pine Units</v>
      </c>
      <c r="BA1722" t="str">
        <f>VLOOKUP(B1722,$BF$2:$BK$75,2)</f>
        <v>Kispiox</v>
      </c>
      <c r="BB1722" t="str">
        <f>VLOOKUP(B1722,$BF$2:$BK$75,3)</f>
        <v>Kispiox TSA</v>
      </c>
      <c r="BC1722">
        <f>IF(B1722&lt;40,B1722,IF(VLOOKUP(B1722,$BF$2:$BO$75,10,FALSE)="I",40,41))</f>
        <v>19</v>
      </c>
    </row>
    <row r="1723" spans="1:55" ht="15" x14ac:dyDescent="0.25">
      <c r="A1723">
        <v>23</v>
      </c>
      <c r="B1723">
        <v>20</v>
      </c>
      <c r="E1723">
        <v>109296</v>
      </c>
      <c r="F1723">
        <v>11228720</v>
      </c>
      <c r="I1723">
        <v>17312</v>
      </c>
      <c r="J1723">
        <v>10702272</v>
      </c>
      <c r="M1723">
        <v>23776</v>
      </c>
      <c r="N1723">
        <v>10085232</v>
      </c>
      <c r="Q1723">
        <v>50240</v>
      </c>
      <c r="R1723">
        <v>9502256</v>
      </c>
      <c r="U1723">
        <v>62496</v>
      </c>
      <c r="V1723">
        <v>8953200</v>
      </c>
      <c r="Y1723">
        <v>71632</v>
      </c>
      <c r="Z1723">
        <v>8152720</v>
      </c>
      <c r="AC1723">
        <v>210560</v>
      </c>
      <c r="AD1723">
        <v>4607936</v>
      </c>
      <c r="AG1723">
        <v>143648</v>
      </c>
      <c r="AH1723">
        <v>3606080</v>
      </c>
      <c r="AK1723" s="151">
        <v>88416</v>
      </c>
      <c r="AL1723" s="151">
        <v>3035680</v>
      </c>
      <c r="AM1723" s="151"/>
      <c r="AN1723" s="151"/>
      <c r="AO1723" s="212">
        <v>74096</v>
      </c>
      <c r="AP1723" s="212">
        <v>2800320</v>
      </c>
      <c r="AQ1723" s="212"/>
      <c r="AR1723" s="212"/>
      <c r="AS1723" s="227">
        <v>49472</v>
      </c>
      <c r="AT1723" s="227">
        <v>2637808</v>
      </c>
      <c r="AU1723" s="227"/>
      <c r="AV1723" s="227"/>
      <c r="AW1723" s="227">
        <v>34816</v>
      </c>
      <c r="AX1723" s="227">
        <v>2548528</v>
      </c>
      <c r="AY1723">
        <f>A1723+1999</f>
        <v>2022</v>
      </c>
      <c r="AZ1723" t="str">
        <f>VLOOKUP(B1723,$BF$2:$BJ$75,4)</f>
        <v>Pine Units</v>
      </c>
      <c r="BA1723" t="str">
        <f>VLOOKUP(B1723,$BF$2:$BK$75,2)</f>
        <v>KootenayLake</v>
      </c>
      <c r="BB1723" t="str">
        <f>VLOOKUP(B1723,$BF$2:$BK$75,3)</f>
        <v>Kootenay Lake TSA</v>
      </c>
      <c r="BC1723">
        <f>IF(B1723&lt;40,B1723,IF(VLOOKUP(B1723,$BF$2:$BO$75,10,FALSE)="I",40,41))</f>
        <v>20</v>
      </c>
    </row>
    <row r="1724" spans="1:55" ht="15" x14ac:dyDescent="0.25">
      <c r="A1724">
        <v>23</v>
      </c>
      <c r="B1724">
        <v>21</v>
      </c>
      <c r="E1724">
        <v>352416</v>
      </c>
      <c r="F1724">
        <v>65055296</v>
      </c>
      <c r="I1724">
        <v>16768</v>
      </c>
      <c r="J1724">
        <v>60224368</v>
      </c>
      <c r="M1724">
        <v>25600</v>
      </c>
      <c r="N1724">
        <v>58399168</v>
      </c>
      <c r="Q1724">
        <v>17376</v>
      </c>
      <c r="R1724">
        <v>57393968</v>
      </c>
      <c r="U1724">
        <v>52368</v>
      </c>
      <c r="V1724">
        <v>53862928</v>
      </c>
      <c r="Y1724">
        <v>40048</v>
      </c>
      <c r="Z1724">
        <v>54201760</v>
      </c>
      <c r="AC1724">
        <v>4144</v>
      </c>
      <c r="AD1724">
        <v>54510336</v>
      </c>
      <c r="AG1724">
        <v>6368</v>
      </c>
      <c r="AH1724">
        <v>54146464</v>
      </c>
      <c r="AK1724" s="151">
        <v>2912</v>
      </c>
      <c r="AL1724" s="151">
        <v>53975120</v>
      </c>
      <c r="AM1724" s="151"/>
      <c r="AN1724" s="151"/>
      <c r="AO1724" s="212">
        <v>2368</v>
      </c>
      <c r="AP1724" s="212">
        <v>53787520</v>
      </c>
      <c r="AQ1724" s="212"/>
      <c r="AR1724" s="212"/>
      <c r="AS1724" s="227">
        <v>6048</v>
      </c>
      <c r="AT1724" s="227">
        <v>53701824</v>
      </c>
      <c r="AU1724" s="227"/>
      <c r="AV1724" s="227"/>
      <c r="AW1724" s="227">
        <v>3840</v>
      </c>
      <c r="AX1724" s="227">
        <v>53838064</v>
      </c>
      <c r="AY1724">
        <f>A1724+1999</f>
        <v>2022</v>
      </c>
      <c r="AZ1724" t="str">
        <f>VLOOKUP(B1724,$BF$2:$BJ$75,4)</f>
        <v>Pine Units</v>
      </c>
      <c r="BA1724" t="str">
        <f>VLOOKUP(B1724,$BF$2:$BK$75,2)</f>
        <v>Lakes</v>
      </c>
      <c r="BB1724" t="str">
        <f>VLOOKUP(B1724,$BF$2:$BK$75,3)</f>
        <v>Lakes TSA</v>
      </c>
      <c r="BC1724">
        <f>IF(B1724&lt;40,B1724,IF(VLOOKUP(B1724,$BF$2:$BO$75,10,FALSE)="I",40,41))</f>
        <v>21</v>
      </c>
    </row>
    <row r="1725" spans="1:55" ht="15" x14ac:dyDescent="0.25">
      <c r="A1725">
        <v>23</v>
      </c>
      <c r="B1725">
        <v>22</v>
      </c>
      <c r="E1725">
        <v>136752</v>
      </c>
      <c r="F1725">
        <v>13527808</v>
      </c>
      <c r="I1725">
        <v>20400</v>
      </c>
      <c r="J1725">
        <v>15858208</v>
      </c>
      <c r="M1725">
        <v>19968</v>
      </c>
      <c r="N1725">
        <v>15937616</v>
      </c>
      <c r="Q1725">
        <v>26592</v>
      </c>
      <c r="R1725">
        <v>15553824</v>
      </c>
      <c r="U1725">
        <v>71664</v>
      </c>
      <c r="V1725">
        <v>14120896</v>
      </c>
      <c r="Y1725">
        <v>115952</v>
      </c>
      <c r="Z1725">
        <v>12308336</v>
      </c>
      <c r="AC1725">
        <v>164112</v>
      </c>
      <c r="AD1725">
        <v>8696080</v>
      </c>
      <c r="AG1725">
        <v>100320</v>
      </c>
      <c r="AH1725">
        <v>6193584</v>
      </c>
      <c r="AK1725" s="151">
        <v>28224</v>
      </c>
      <c r="AL1725" s="151">
        <v>5538320</v>
      </c>
      <c r="AM1725" s="151"/>
      <c r="AN1725" s="151"/>
      <c r="AO1725" s="212">
        <v>6912</v>
      </c>
      <c r="AP1725" s="212">
        <v>5295872</v>
      </c>
      <c r="AQ1725" s="212"/>
      <c r="AR1725" s="212"/>
      <c r="AS1725" s="227">
        <v>7488</v>
      </c>
      <c r="AT1725" s="227">
        <v>5284496</v>
      </c>
      <c r="AU1725" s="227"/>
      <c r="AV1725" s="227"/>
      <c r="AW1725" s="227">
        <v>13776</v>
      </c>
      <c r="AX1725" s="227">
        <v>5383344</v>
      </c>
      <c r="AY1725">
        <f>A1725+1999</f>
        <v>2022</v>
      </c>
      <c r="AZ1725" t="str">
        <f>VLOOKUP(B1725,$BF$2:$BJ$75,4)</f>
        <v>Pine Units</v>
      </c>
      <c r="BA1725" t="str">
        <f>VLOOKUP(B1725,$BF$2:$BK$75,2)</f>
        <v>Lillooet</v>
      </c>
      <c r="BB1725" t="str">
        <f>VLOOKUP(B1725,$BF$2:$BK$75,3)</f>
        <v>Lillooet TSA</v>
      </c>
      <c r="BC1725">
        <f>IF(B1725&lt;40,B1725,IF(VLOOKUP(B1725,$BF$2:$BO$75,10,FALSE)="I",40,41))</f>
        <v>22</v>
      </c>
    </row>
    <row r="1726" spans="1:55" ht="15" x14ac:dyDescent="0.25">
      <c r="A1726">
        <v>23</v>
      </c>
      <c r="B1726">
        <v>23</v>
      </c>
      <c r="E1726">
        <v>954512</v>
      </c>
      <c r="F1726">
        <v>73067200</v>
      </c>
      <c r="I1726">
        <v>79248</v>
      </c>
      <c r="J1726">
        <v>91017808</v>
      </c>
      <c r="M1726">
        <v>171600</v>
      </c>
      <c r="N1726">
        <v>87606576</v>
      </c>
      <c r="Q1726">
        <v>236096</v>
      </c>
      <c r="R1726">
        <v>85849568</v>
      </c>
      <c r="U1726">
        <v>286368</v>
      </c>
      <c r="V1726">
        <v>79585936</v>
      </c>
      <c r="Y1726">
        <v>130016</v>
      </c>
      <c r="Z1726">
        <v>83643040</v>
      </c>
      <c r="AC1726">
        <v>35792</v>
      </c>
      <c r="AD1726">
        <v>86708464</v>
      </c>
      <c r="AG1726">
        <v>68400</v>
      </c>
      <c r="AH1726">
        <v>78860608</v>
      </c>
      <c r="AK1726" s="151">
        <v>53808</v>
      </c>
      <c r="AL1726" s="151">
        <v>75449744</v>
      </c>
      <c r="AM1726" s="151"/>
      <c r="AN1726" s="151"/>
      <c r="AO1726" s="212">
        <v>68256</v>
      </c>
      <c r="AP1726" s="212">
        <v>73202992</v>
      </c>
      <c r="AQ1726" s="212"/>
      <c r="AR1726" s="212"/>
      <c r="AS1726" s="227">
        <v>271984</v>
      </c>
      <c r="AT1726" s="227">
        <v>74370864</v>
      </c>
      <c r="AU1726" s="227"/>
      <c r="AV1726" s="227"/>
      <c r="AW1726" s="227">
        <v>180752</v>
      </c>
      <c r="AX1726" s="227">
        <v>72501040</v>
      </c>
      <c r="AY1726">
        <f>A1726+1999</f>
        <v>2022</v>
      </c>
      <c r="AZ1726" t="str">
        <f>VLOOKUP(B1726,$BF$2:$BJ$75,4)</f>
        <v>Pine Units</v>
      </c>
      <c r="BA1726" t="str">
        <f>VLOOKUP(B1726,$BF$2:$BK$75,2)</f>
        <v>Mackenzie</v>
      </c>
      <c r="BB1726" t="str">
        <f>VLOOKUP(B1726,$BF$2:$BK$75,3)</f>
        <v>Mackenzie TSA</v>
      </c>
      <c r="BC1726">
        <f>IF(B1726&lt;40,B1726,IF(VLOOKUP(B1726,$BF$2:$BO$75,10,FALSE)="I",40,41))</f>
        <v>23</v>
      </c>
    </row>
    <row r="1727" spans="1:55" ht="15" x14ac:dyDescent="0.25">
      <c r="A1727">
        <v>23</v>
      </c>
      <c r="B1727">
        <v>24</v>
      </c>
      <c r="E1727">
        <v>504976</v>
      </c>
      <c r="F1727">
        <v>60227072</v>
      </c>
      <c r="I1727">
        <v>32384</v>
      </c>
      <c r="J1727">
        <v>52302032</v>
      </c>
      <c r="M1727">
        <v>50560</v>
      </c>
      <c r="N1727">
        <v>50651792</v>
      </c>
      <c r="Q1727">
        <v>69888</v>
      </c>
      <c r="R1727">
        <v>49054448</v>
      </c>
      <c r="U1727">
        <v>136640</v>
      </c>
      <c r="V1727">
        <v>43425232</v>
      </c>
      <c r="Y1727">
        <v>193696</v>
      </c>
      <c r="Z1727">
        <v>37437056</v>
      </c>
      <c r="AC1727">
        <v>557296</v>
      </c>
      <c r="AD1727">
        <v>28822752</v>
      </c>
      <c r="AG1727">
        <v>205824</v>
      </c>
      <c r="AH1727">
        <v>19650672</v>
      </c>
      <c r="AK1727" s="151">
        <v>30848</v>
      </c>
      <c r="AL1727" s="151">
        <v>18111280</v>
      </c>
      <c r="AM1727" s="151"/>
      <c r="AN1727" s="151"/>
      <c r="AO1727" s="212">
        <v>4464</v>
      </c>
      <c r="AP1727" s="212">
        <v>17903904</v>
      </c>
      <c r="AQ1727" s="212"/>
      <c r="AR1727" s="212"/>
      <c r="AS1727" s="227">
        <v>1504</v>
      </c>
      <c r="AT1727" s="227">
        <v>17830832</v>
      </c>
      <c r="AU1727" s="227"/>
      <c r="AV1727" s="227"/>
      <c r="AW1727" s="227">
        <v>1984</v>
      </c>
      <c r="AX1727" s="227">
        <v>17888032</v>
      </c>
      <c r="AY1727">
        <f>A1727+1999</f>
        <v>2022</v>
      </c>
      <c r="AZ1727" t="str">
        <f>VLOOKUP(B1727,$BF$2:$BJ$75,4)</f>
        <v>Pine Units</v>
      </c>
      <c r="BA1727" t="str">
        <f>VLOOKUP(B1727,$BF$2:$BK$75,2)</f>
        <v>Merritt</v>
      </c>
      <c r="BB1727" t="str">
        <f>VLOOKUP(B1727,$BF$2:$BK$75,3)</f>
        <v>Merritt TSA</v>
      </c>
      <c r="BC1727">
        <f>IF(B1727&lt;40,B1727,IF(VLOOKUP(B1727,$BF$2:$BO$75,10,FALSE)="I",40,41))</f>
        <v>24</v>
      </c>
    </row>
    <row r="1728" spans="1:55" ht="15" x14ac:dyDescent="0.25">
      <c r="A1728">
        <v>23</v>
      </c>
      <c r="B1728">
        <v>25</v>
      </c>
      <c r="E1728">
        <v>0</v>
      </c>
      <c r="F1728">
        <v>0</v>
      </c>
      <c r="I1728">
        <v>624</v>
      </c>
      <c r="J1728">
        <v>46992</v>
      </c>
      <c r="M1728">
        <v>528</v>
      </c>
      <c r="N1728">
        <v>47504</v>
      </c>
      <c r="Q1728">
        <v>3856</v>
      </c>
      <c r="R1728">
        <v>82800</v>
      </c>
      <c r="U1728">
        <v>3664</v>
      </c>
      <c r="V1728">
        <v>110288</v>
      </c>
      <c r="Y1728">
        <v>2896</v>
      </c>
      <c r="Z1728">
        <v>76672</v>
      </c>
      <c r="AC1728">
        <v>1376</v>
      </c>
      <c r="AD1728">
        <v>28576</v>
      </c>
      <c r="AG1728">
        <v>2144</v>
      </c>
      <c r="AH1728">
        <v>35248</v>
      </c>
      <c r="AK1728" s="151">
        <v>176</v>
      </c>
      <c r="AL1728" s="151">
        <v>27952</v>
      </c>
      <c r="AM1728" s="151"/>
      <c r="AN1728" s="151"/>
      <c r="AO1728" s="212">
        <v>816</v>
      </c>
      <c r="AP1728" s="212">
        <v>26480</v>
      </c>
      <c r="AQ1728" s="212"/>
      <c r="AR1728" s="212"/>
      <c r="AS1728" s="227">
        <v>0</v>
      </c>
      <c r="AT1728" s="227">
        <v>27728</v>
      </c>
      <c r="AU1728" s="227"/>
      <c r="AV1728" s="227"/>
      <c r="AW1728" s="227">
        <v>0</v>
      </c>
      <c r="AX1728" s="227">
        <v>24064</v>
      </c>
      <c r="AY1728">
        <f>A1728+1999</f>
        <v>2022</v>
      </c>
      <c r="AZ1728" t="str">
        <f>VLOOKUP(B1728,$BF$2:$BJ$75,4)</f>
        <v>Non-pine Units</v>
      </c>
      <c r="BA1728" t="str">
        <f>VLOOKUP(B1728,$BF$2:$BK$75,2)</f>
        <v>MidCoast</v>
      </c>
      <c r="BB1728" t="str">
        <f>VLOOKUP(B1728,$BF$2:$BK$75,3)</f>
        <v>Mid Coast TSA</v>
      </c>
      <c r="BC1728">
        <f>IF(B1728&lt;40,B1728,IF(VLOOKUP(B1728,$BF$2:$BO$75,10,FALSE)="I",40,41))</f>
        <v>25</v>
      </c>
    </row>
    <row r="1729" spans="1:55" ht="15" x14ac:dyDescent="0.25">
      <c r="A1729">
        <v>23</v>
      </c>
      <c r="B1729">
        <v>26</v>
      </c>
      <c r="E1729">
        <v>395424</v>
      </c>
      <c r="F1729">
        <v>50207904</v>
      </c>
      <c r="I1729">
        <v>17168</v>
      </c>
      <c r="J1729">
        <v>46742800</v>
      </c>
      <c r="M1729">
        <v>43088</v>
      </c>
      <c r="N1729">
        <v>44698032</v>
      </c>
      <c r="Q1729">
        <v>73072</v>
      </c>
      <c r="R1729">
        <v>42388208</v>
      </c>
      <c r="U1729">
        <v>59296</v>
      </c>
      <c r="V1729">
        <v>40268576</v>
      </c>
      <c r="Y1729">
        <v>49744</v>
      </c>
      <c r="Z1729">
        <v>37679568</v>
      </c>
      <c r="AC1729">
        <v>22368</v>
      </c>
      <c r="AD1729">
        <v>36425584</v>
      </c>
      <c r="AG1729">
        <v>19584</v>
      </c>
      <c r="AH1729">
        <v>35611104</v>
      </c>
      <c r="AK1729" s="151">
        <v>34688</v>
      </c>
      <c r="AL1729" s="151">
        <v>34121888</v>
      </c>
      <c r="AM1729" s="151"/>
      <c r="AN1729" s="151"/>
      <c r="AO1729" s="212">
        <v>21424</v>
      </c>
      <c r="AP1729" s="212">
        <v>32689728</v>
      </c>
      <c r="AQ1729" s="212"/>
      <c r="AR1729" s="212"/>
      <c r="AS1729" s="227">
        <v>42176</v>
      </c>
      <c r="AT1729" s="227">
        <v>32545376</v>
      </c>
      <c r="AU1729" s="227"/>
      <c r="AV1729" s="227"/>
      <c r="AW1729" s="227">
        <v>22992</v>
      </c>
      <c r="AX1729" s="227">
        <v>32293376</v>
      </c>
      <c r="AY1729">
        <f>A1729+1999</f>
        <v>2022</v>
      </c>
      <c r="AZ1729" t="str">
        <f>VLOOKUP(B1729,$BF$2:$BJ$75,4)</f>
        <v>Pine Units</v>
      </c>
      <c r="BA1729" t="str">
        <f>VLOOKUP(B1729,$BF$2:$BK$75,2)</f>
        <v>Morice</v>
      </c>
      <c r="BB1729" t="str">
        <f>VLOOKUP(B1729,$BF$2:$BK$75,3)</f>
        <v>Morice TSA</v>
      </c>
      <c r="BC1729">
        <f>IF(B1729&lt;40,B1729,IF(VLOOKUP(B1729,$BF$2:$BO$75,10,FALSE)="I",40,41))</f>
        <v>26</v>
      </c>
    </row>
    <row r="1730" spans="1:55" ht="15" x14ac:dyDescent="0.25">
      <c r="A1730">
        <v>23</v>
      </c>
      <c r="B1730">
        <v>27</v>
      </c>
      <c r="E1730">
        <v>49248</v>
      </c>
      <c r="F1730">
        <v>996112</v>
      </c>
      <c r="I1730">
        <v>5568</v>
      </c>
      <c r="J1730">
        <v>666512</v>
      </c>
      <c r="M1730">
        <v>13008</v>
      </c>
      <c r="N1730">
        <v>669728</v>
      </c>
      <c r="Q1730">
        <v>19552</v>
      </c>
      <c r="R1730">
        <v>625760</v>
      </c>
      <c r="U1730">
        <v>18032</v>
      </c>
      <c r="V1730">
        <v>586144</v>
      </c>
      <c r="Y1730">
        <v>33136</v>
      </c>
      <c r="Z1730">
        <v>696672</v>
      </c>
      <c r="AC1730">
        <v>46832</v>
      </c>
      <c r="AD1730">
        <v>362928</v>
      </c>
      <c r="AG1730">
        <v>50784</v>
      </c>
      <c r="AH1730">
        <v>323040</v>
      </c>
      <c r="AK1730" s="151">
        <v>24672</v>
      </c>
      <c r="AL1730" s="151">
        <v>112464</v>
      </c>
      <c r="AM1730" s="151"/>
      <c r="AN1730" s="151"/>
      <c r="AO1730" s="212">
        <v>15504</v>
      </c>
      <c r="AP1730" s="212">
        <v>79904</v>
      </c>
      <c r="AQ1730" s="212"/>
      <c r="AR1730" s="212"/>
      <c r="AS1730" s="227">
        <v>5936</v>
      </c>
      <c r="AT1730" s="227">
        <v>25424</v>
      </c>
      <c r="AU1730" s="227"/>
      <c r="AV1730" s="227"/>
      <c r="AW1730" s="227">
        <v>32</v>
      </c>
      <c r="AX1730" s="227">
        <v>9408</v>
      </c>
      <c r="AY1730">
        <f>A1730+1999</f>
        <v>2022</v>
      </c>
      <c r="AZ1730" t="str">
        <f>VLOOKUP(B1730,$BF$2:$BJ$75,4)</f>
        <v>Non-pine Units</v>
      </c>
      <c r="BA1730" t="str">
        <f>VLOOKUP(B1730,$BF$2:$BK$75,2)</f>
        <v>Nass</v>
      </c>
      <c r="BB1730" t="str">
        <f>VLOOKUP(B1730,$BF$2:$BK$75,3)</f>
        <v>Nass TSA</v>
      </c>
      <c r="BC1730">
        <f>IF(B1730&lt;40,B1730,IF(VLOOKUP(B1730,$BF$2:$BO$75,10,FALSE)="I",40,41))</f>
        <v>27</v>
      </c>
    </row>
    <row r="1731" spans="1:55" ht="15" x14ac:dyDescent="0.25">
      <c r="A1731">
        <v>23</v>
      </c>
      <c r="B1731">
        <v>28</v>
      </c>
      <c r="E1731">
        <v>0</v>
      </c>
      <c r="F1731">
        <v>0</v>
      </c>
      <c r="I1731">
        <v>0</v>
      </c>
      <c r="J1731">
        <v>0</v>
      </c>
      <c r="M1731">
        <v>0</v>
      </c>
      <c r="N1731">
        <v>0</v>
      </c>
      <c r="Q1731">
        <v>0</v>
      </c>
      <c r="R1731">
        <v>0</v>
      </c>
      <c r="U1731">
        <v>0</v>
      </c>
      <c r="V1731">
        <v>0</v>
      </c>
      <c r="Y1731">
        <v>0</v>
      </c>
      <c r="Z1731">
        <v>0</v>
      </c>
      <c r="AC1731">
        <v>0</v>
      </c>
      <c r="AD1731">
        <v>0</v>
      </c>
      <c r="AG1731">
        <v>0</v>
      </c>
      <c r="AH1731">
        <v>0</v>
      </c>
      <c r="AK1731" s="151">
        <v>0</v>
      </c>
      <c r="AL1731" s="151">
        <v>176</v>
      </c>
      <c r="AM1731" s="151"/>
      <c r="AN1731" s="151"/>
      <c r="AO1731" s="212">
        <v>656</v>
      </c>
      <c r="AP1731" s="212">
        <v>3536</v>
      </c>
      <c r="AQ1731" s="212"/>
      <c r="AR1731" s="212"/>
      <c r="AS1731" s="227">
        <v>0</v>
      </c>
      <c r="AT1731" s="227">
        <v>0</v>
      </c>
      <c r="AU1731" s="227"/>
      <c r="AV1731" s="227"/>
      <c r="AW1731" s="227">
        <v>320</v>
      </c>
      <c r="AX1731" s="227">
        <v>576</v>
      </c>
      <c r="AY1731">
        <f>A1731+1999</f>
        <v>2022</v>
      </c>
      <c r="AZ1731" t="str">
        <f>VLOOKUP(B1731,$BF$2:$BJ$75,4)</f>
        <v>Non-pine Units</v>
      </c>
      <c r="BA1731" t="str">
        <f>VLOOKUP(B1731,$BF$2:$BK$75,2)</f>
        <v>NorthCoast</v>
      </c>
      <c r="BB1731" t="str">
        <f>VLOOKUP(B1731,$BF$2:$BK$75,3)</f>
        <v>North Coast TSA</v>
      </c>
      <c r="BC1731">
        <f>IF(B1731&lt;40,B1731,IF(VLOOKUP(B1731,$BF$2:$BO$75,10,FALSE)="I",40,41))</f>
        <v>28</v>
      </c>
    </row>
    <row r="1732" spans="1:55" ht="15" x14ac:dyDescent="0.25">
      <c r="A1732">
        <v>23</v>
      </c>
      <c r="B1732">
        <v>29</v>
      </c>
      <c r="E1732">
        <v>500848</v>
      </c>
      <c r="F1732">
        <v>50782624</v>
      </c>
      <c r="I1732">
        <v>56768</v>
      </c>
      <c r="J1732">
        <v>44628992</v>
      </c>
      <c r="M1732">
        <v>75856</v>
      </c>
      <c r="N1732">
        <v>42420928</v>
      </c>
      <c r="Q1732">
        <v>106992</v>
      </c>
      <c r="R1732">
        <v>40623584</v>
      </c>
      <c r="U1732">
        <v>176736</v>
      </c>
      <c r="V1732">
        <v>35861648</v>
      </c>
      <c r="Y1732">
        <v>221312</v>
      </c>
      <c r="Z1732">
        <v>32154016</v>
      </c>
      <c r="AC1732">
        <v>662560</v>
      </c>
      <c r="AD1732">
        <v>21716864</v>
      </c>
      <c r="AG1732">
        <v>546544</v>
      </c>
      <c r="AH1732">
        <v>14863776</v>
      </c>
      <c r="AK1732" s="151">
        <v>390480</v>
      </c>
      <c r="AL1732" s="151">
        <v>12886192</v>
      </c>
      <c r="AM1732" s="151"/>
      <c r="AN1732" s="151"/>
      <c r="AO1732" s="212">
        <v>88352</v>
      </c>
      <c r="AP1732" s="212">
        <v>10718128</v>
      </c>
      <c r="AQ1732" s="212"/>
      <c r="AR1732" s="212"/>
      <c r="AS1732" s="227">
        <v>69248</v>
      </c>
      <c r="AT1732" s="227">
        <v>10366368</v>
      </c>
      <c r="AU1732" s="227"/>
      <c r="AV1732" s="227"/>
      <c r="AW1732" s="227">
        <v>90672</v>
      </c>
      <c r="AX1732" s="227">
        <v>10362064</v>
      </c>
      <c r="AY1732">
        <f>A1732+1999</f>
        <v>2022</v>
      </c>
      <c r="AZ1732" t="str">
        <f>VLOOKUP(B1732,$BF$2:$BJ$75,4)</f>
        <v>Pine Units</v>
      </c>
      <c r="BA1732" t="str">
        <f>VLOOKUP(B1732,$BF$2:$BK$75,2)</f>
        <v>Okanagan</v>
      </c>
      <c r="BB1732" t="str">
        <f>VLOOKUP(B1732,$BF$2:$BK$75,3)</f>
        <v>Okanagan TSA</v>
      </c>
      <c r="BC1732">
        <f>IF(B1732&lt;40,B1732,IF(VLOOKUP(B1732,$BF$2:$BO$75,10,FALSE)="I",40,41))</f>
        <v>29</v>
      </c>
    </row>
    <row r="1733" spans="1:55" ht="15" x14ac:dyDescent="0.25">
      <c r="A1733">
        <v>23</v>
      </c>
      <c r="B1733">
        <v>30</v>
      </c>
      <c r="E1733">
        <v>380976</v>
      </c>
      <c r="F1733">
        <v>73595312</v>
      </c>
      <c r="I1733">
        <v>28128</v>
      </c>
      <c r="J1733">
        <v>60312240</v>
      </c>
      <c r="M1733">
        <v>40976</v>
      </c>
      <c r="N1733">
        <v>56456432</v>
      </c>
      <c r="Q1733">
        <v>69600</v>
      </c>
      <c r="R1733">
        <v>54628528</v>
      </c>
      <c r="U1733">
        <v>130640</v>
      </c>
      <c r="V1733">
        <v>50057808</v>
      </c>
      <c r="Y1733">
        <v>125760</v>
      </c>
      <c r="Z1733">
        <v>49463248</v>
      </c>
      <c r="AC1733">
        <v>18960</v>
      </c>
      <c r="AD1733">
        <v>49625536</v>
      </c>
      <c r="AG1733">
        <v>15984</v>
      </c>
      <c r="AH1733">
        <v>49242112</v>
      </c>
      <c r="AK1733" s="151">
        <v>7680</v>
      </c>
      <c r="AL1733" s="151">
        <v>49241168</v>
      </c>
      <c r="AM1733" s="151"/>
      <c r="AN1733" s="151"/>
      <c r="AO1733" s="212">
        <v>3488</v>
      </c>
      <c r="AP1733" s="212">
        <v>49312864</v>
      </c>
      <c r="AQ1733" s="212"/>
      <c r="AR1733" s="212"/>
      <c r="AS1733" s="227">
        <v>10000</v>
      </c>
      <c r="AT1733" s="227">
        <v>49407504</v>
      </c>
      <c r="AU1733" s="227"/>
      <c r="AV1733" s="227"/>
      <c r="AW1733" s="227">
        <v>7232</v>
      </c>
      <c r="AX1733" s="227">
        <v>49326608</v>
      </c>
      <c r="AY1733">
        <f>A1733+1999</f>
        <v>2022</v>
      </c>
      <c r="AZ1733" t="str">
        <f>VLOOKUP(B1733,$BF$2:$BJ$75,4)</f>
        <v>Pine Units</v>
      </c>
      <c r="BA1733" t="str">
        <f>VLOOKUP(B1733,$BF$2:$BK$75,2)</f>
        <v>PrinceGeorge</v>
      </c>
      <c r="BB1733" t="str">
        <f>VLOOKUP(B1733,$BF$2:$BK$75,3)</f>
        <v>Prince George Forest District</v>
      </c>
      <c r="BC1733">
        <f>IF(B1733&lt;40,B1733,IF(VLOOKUP(B1733,$BF$2:$BO$75,10,FALSE)="I",40,41))</f>
        <v>30</v>
      </c>
    </row>
    <row r="1734" spans="1:55" ht="15" x14ac:dyDescent="0.25">
      <c r="A1734">
        <v>23</v>
      </c>
      <c r="B1734">
        <v>31</v>
      </c>
      <c r="E1734">
        <v>0</v>
      </c>
      <c r="F1734">
        <v>0</v>
      </c>
      <c r="I1734">
        <v>0</v>
      </c>
      <c r="J1734">
        <v>0</v>
      </c>
      <c r="M1734">
        <v>0</v>
      </c>
      <c r="N1734">
        <v>0</v>
      </c>
      <c r="Q1734">
        <v>0</v>
      </c>
      <c r="R1734">
        <v>0</v>
      </c>
      <c r="U1734">
        <v>0</v>
      </c>
      <c r="V1734">
        <v>0</v>
      </c>
      <c r="Y1734">
        <v>0</v>
      </c>
      <c r="Z1734">
        <v>0</v>
      </c>
      <c r="AC1734">
        <v>0</v>
      </c>
      <c r="AD1734">
        <v>0</v>
      </c>
      <c r="AG1734">
        <v>0</v>
      </c>
      <c r="AH1734">
        <v>0</v>
      </c>
      <c r="AK1734" s="151">
        <v>0</v>
      </c>
      <c r="AL1734" s="151">
        <v>0</v>
      </c>
      <c r="AM1734" s="151"/>
      <c r="AN1734" s="151"/>
      <c r="AO1734" s="212">
        <v>0</v>
      </c>
      <c r="AP1734" s="212">
        <v>0</v>
      </c>
      <c r="AQ1734" s="212"/>
      <c r="AR1734" s="212"/>
      <c r="AS1734" s="227">
        <v>0</v>
      </c>
      <c r="AT1734" s="227">
        <v>0</v>
      </c>
      <c r="AU1734" s="227"/>
      <c r="AV1734" s="227"/>
      <c r="AW1734" s="227">
        <v>0</v>
      </c>
      <c r="AX1734" s="227">
        <v>0</v>
      </c>
      <c r="AY1734">
        <f>A1734+1999</f>
        <v>2022</v>
      </c>
      <c r="AZ1734" t="str">
        <f>VLOOKUP(B1734,$BF$2:$BJ$75,4)</f>
        <v>Non-pine Units</v>
      </c>
      <c r="BA1734" t="str">
        <f>VLOOKUP(B1734,$BF$2:$BK$75,2)</f>
        <v>QueenCharlotte</v>
      </c>
      <c r="BB1734" t="str">
        <f>VLOOKUP(B1734,$BF$2:$BK$75,3)</f>
        <v>Queen Charlotte TSA</v>
      </c>
      <c r="BC1734">
        <f>IF(B1734&lt;40,B1734,IF(VLOOKUP(B1734,$BF$2:$BO$75,10,FALSE)="I",40,41))</f>
        <v>31</v>
      </c>
    </row>
    <row r="1735" spans="1:55" ht="15" x14ac:dyDescent="0.25">
      <c r="A1735">
        <v>23</v>
      </c>
      <c r="B1735">
        <v>32</v>
      </c>
      <c r="E1735">
        <v>420416</v>
      </c>
      <c r="F1735">
        <v>106692304</v>
      </c>
      <c r="I1735">
        <v>13328</v>
      </c>
      <c r="J1735">
        <v>92142368</v>
      </c>
      <c r="M1735">
        <v>11008</v>
      </c>
      <c r="N1735">
        <v>91501568</v>
      </c>
      <c r="Q1735">
        <v>17072</v>
      </c>
      <c r="R1735">
        <v>91528688</v>
      </c>
      <c r="U1735">
        <v>37360</v>
      </c>
      <c r="V1735">
        <v>90029408</v>
      </c>
      <c r="Y1735">
        <v>46784</v>
      </c>
      <c r="Z1735">
        <v>90131888</v>
      </c>
      <c r="AC1735">
        <v>2016</v>
      </c>
      <c r="AD1735">
        <v>89763584</v>
      </c>
      <c r="AG1735">
        <v>2384</v>
      </c>
      <c r="AH1735">
        <v>89690192</v>
      </c>
      <c r="AK1735" s="151">
        <v>1376</v>
      </c>
      <c r="AL1735" s="151">
        <v>89693856</v>
      </c>
      <c r="AM1735" s="151"/>
      <c r="AN1735" s="151"/>
      <c r="AO1735" s="212">
        <v>1776</v>
      </c>
      <c r="AP1735" s="212">
        <v>89862752</v>
      </c>
      <c r="AQ1735" s="212"/>
      <c r="AR1735" s="212"/>
      <c r="AS1735" s="227">
        <v>976</v>
      </c>
      <c r="AT1735" s="227">
        <v>89945712</v>
      </c>
      <c r="AU1735" s="227"/>
      <c r="AV1735" s="227"/>
      <c r="AW1735" s="227">
        <v>1280</v>
      </c>
      <c r="AX1735" s="227">
        <v>89796288</v>
      </c>
      <c r="AY1735">
        <f>A1735+1999</f>
        <v>2022</v>
      </c>
      <c r="AZ1735" t="str">
        <f>VLOOKUP(B1735,$BF$2:$BJ$75,4)</f>
        <v>Pine Units</v>
      </c>
      <c r="BA1735" t="str">
        <f>VLOOKUP(B1735,$BF$2:$BK$75,2)</f>
        <v>Quesnel</v>
      </c>
      <c r="BB1735" t="str">
        <f>VLOOKUP(B1735,$BF$2:$BK$75,3)</f>
        <v>Quesnel TSA</v>
      </c>
      <c r="BC1735">
        <f>IF(B1735&lt;40,B1735,IF(VLOOKUP(B1735,$BF$2:$BO$75,10,FALSE)="I",40,41))</f>
        <v>32</v>
      </c>
    </row>
    <row r="1736" spans="1:55" ht="15" x14ac:dyDescent="0.25">
      <c r="A1736">
        <v>23</v>
      </c>
      <c r="B1736">
        <v>33</v>
      </c>
      <c r="E1736">
        <v>5312</v>
      </c>
      <c r="F1736">
        <v>130096</v>
      </c>
      <c r="I1736">
        <v>1152</v>
      </c>
      <c r="J1736">
        <v>157456</v>
      </c>
      <c r="M1736">
        <v>944</v>
      </c>
      <c r="N1736">
        <v>146240</v>
      </c>
      <c r="Q1736">
        <v>1792</v>
      </c>
      <c r="R1736">
        <v>141168</v>
      </c>
      <c r="U1736">
        <v>1184</v>
      </c>
      <c r="V1736">
        <v>127392</v>
      </c>
      <c r="Y1736">
        <v>3552</v>
      </c>
      <c r="Z1736">
        <v>122720</v>
      </c>
      <c r="AC1736">
        <v>2592</v>
      </c>
      <c r="AD1736">
        <v>42832</v>
      </c>
      <c r="AG1736">
        <v>2992</v>
      </c>
      <c r="AH1736">
        <v>34592</v>
      </c>
      <c r="AK1736" s="151">
        <v>432</v>
      </c>
      <c r="AL1736" s="151">
        <v>17936</v>
      </c>
      <c r="AM1736" s="151"/>
      <c r="AN1736" s="151"/>
      <c r="AO1736" s="212">
        <v>720</v>
      </c>
      <c r="AP1736" s="212">
        <v>18608</v>
      </c>
      <c r="AQ1736" s="212"/>
      <c r="AR1736" s="212"/>
      <c r="AS1736" s="227">
        <v>192</v>
      </c>
      <c r="AT1736" s="227">
        <v>12368</v>
      </c>
      <c r="AU1736" s="227"/>
      <c r="AV1736" s="227"/>
      <c r="AW1736" s="227">
        <v>608</v>
      </c>
      <c r="AX1736" s="227">
        <v>14816</v>
      </c>
      <c r="AY1736">
        <f>A1736+1999</f>
        <v>2022</v>
      </c>
      <c r="AZ1736" t="str">
        <f>VLOOKUP(B1736,$BF$2:$BJ$75,4)</f>
        <v>Non-pine Units</v>
      </c>
      <c r="BA1736" t="str">
        <f>VLOOKUP(B1736,$BF$2:$BK$75,2)</f>
        <v>Revelstoke</v>
      </c>
      <c r="BB1736" t="str">
        <f>VLOOKUP(B1736,$BF$2:$BK$75,3)</f>
        <v>Revelstoke TSA</v>
      </c>
      <c r="BC1736">
        <f>IF(B1736&lt;40,B1736,IF(VLOOKUP(B1736,$BF$2:$BO$75,10,FALSE)="I",40,41))</f>
        <v>33</v>
      </c>
    </row>
    <row r="1737" spans="1:55" ht="15" x14ac:dyDescent="0.25">
      <c r="A1737">
        <v>23</v>
      </c>
      <c r="B1737">
        <v>34</v>
      </c>
      <c r="E1737">
        <v>50928</v>
      </c>
      <c r="F1737">
        <v>5622800</v>
      </c>
      <c r="I1737">
        <v>6880</v>
      </c>
      <c r="J1737">
        <v>5048048</v>
      </c>
      <c r="M1737">
        <v>10080</v>
      </c>
      <c r="N1737">
        <v>4824480</v>
      </c>
      <c r="Q1737">
        <v>23344</v>
      </c>
      <c r="R1737">
        <v>4608096</v>
      </c>
      <c r="U1737">
        <v>22064</v>
      </c>
      <c r="V1737">
        <v>4255392</v>
      </c>
      <c r="Y1737">
        <v>34688</v>
      </c>
      <c r="Z1737">
        <v>3904496</v>
      </c>
      <c r="AC1737">
        <v>16624</v>
      </c>
      <c r="AD1737">
        <v>3052192</v>
      </c>
      <c r="AG1737">
        <v>4512</v>
      </c>
      <c r="AH1737">
        <v>3237008</v>
      </c>
      <c r="AK1737" s="151">
        <v>1520</v>
      </c>
      <c r="AL1737" s="151">
        <v>3005024</v>
      </c>
      <c r="AM1737" s="151"/>
      <c r="AN1737" s="151"/>
      <c r="AO1737" s="212">
        <v>720</v>
      </c>
      <c r="AP1737" s="212">
        <v>2872704</v>
      </c>
      <c r="AQ1737" s="212"/>
      <c r="AR1737" s="212"/>
      <c r="AS1737" s="227">
        <v>1120</v>
      </c>
      <c r="AT1737" s="227">
        <v>2945696</v>
      </c>
      <c r="AU1737" s="227"/>
      <c r="AV1737" s="227"/>
      <c r="AW1737" s="227">
        <v>5280</v>
      </c>
      <c r="AX1737" s="227">
        <v>3059984</v>
      </c>
      <c r="AY1737">
        <f>A1737+1999</f>
        <v>2022</v>
      </c>
      <c r="AZ1737" t="str">
        <f>VLOOKUP(B1737,$BF$2:$BJ$75,4)</f>
        <v>Pine Units</v>
      </c>
      <c r="BA1737" t="str">
        <f>VLOOKUP(B1737,$BF$2:$BK$75,2)</f>
        <v>RobsonValley</v>
      </c>
      <c r="BB1737" t="str">
        <f>VLOOKUP(B1737,$BF$2:$BK$75,3)</f>
        <v>Robson Valley TSA</v>
      </c>
      <c r="BC1737">
        <f>IF(B1737&lt;40,B1737,IF(VLOOKUP(B1737,$BF$2:$BO$75,10,FALSE)="I",40,41))</f>
        <v>34</v>
      </c>
    </row>
    <row r="1738" spans="1:55" ht="15" x14ac:dyDescent="0.25">
      <c r="A1738">
        <v>23</v>
      </c>
      <c r="B1738">
        <v>35</v>
      </c>
      <c r="E1738">
        <v>224</v>
      </c>
      <c r="F1738">
        <v>60576</v>
      </c>
      <c r="I1738">
        <v>1632</v>
      </c>
      <c r="J1738">
        <v>515504</v>
      </c>
      <c r="M1738">
        <v>5296</v>
      </c>
      <c r="N1738">
        <v>550512</v>
      </c>
      <c r="Q1738">
        <v>6208</v>
      </c>
      <c r="R1738">
        <v>547872</v>
      </c>
      <c r="U1738">
        <v>5712</v>
      </c>
      <c r="V1738">
        <v>504336</v>
      </c>
      <c r="Y1738">
        <v>7008</v>
      </c>
      <c r="Z1738">
        <v>490560</v>
      </c>
      <c r="AC1738">
        <v>6000</v>
      </c>
      <c r="AD1738">
        <v>373008</v>
      </c>
      <c r="AG1738">
        <v>3504</v>
      </c>
      <c r="AH1738">
        <v>344352</v>
      </c>
      <c r="AK1738" s="151">
        <v>1776</v>
      </c>
      <c r="AL1738" s="151">
        <v>309440</v>
      </c>
      <c r="AM1738" s="151"/>
      <c r="AN1738" s="151"/>
      <c r="AO1738" s="212">
        <v>112</v>
      </c>
      <c r="AP1738" s="212">
        <v>293264</v>
      </c>
      <c r="AQ1738" s="212"/>
      <c r="AR1738" s="212"/>
      <c r="AS1738" s="227">
        <v>96</v>
      </c>
      <c r="AT1738" s="227">
        <v>290208</v>
      </c>
      <c r="AU1738" s="227"/>
      <c r="AV1738" s="227"/>
      <c r="AW1738" s="227">
        <v>32</v>
      </c>
      <c r="AX1738" s="227">
        <v>293760</v>
      </c>
      <c r="AY1738">
        <f>A1738+1999</f>
        <v>2022</v>
      </c>
      <c r="AZ1738" t="str">
        <f>VLOOKUP(B1738,$BF$2:$BJ$75,4)</f>
        <v>Non-pine Units</v>
      </c>
      <c r="BA1738" t="str">
        <f>VLOOKUP(B1738,$BF$2:$BK$75,2)</f>
        <v>Soo</v>
      </c>
      <c r="BB1738" t="str">
        <f>VLOOKUP(B1738,$BF$2:$BK$75,3)</f>
        <v>Soo TSA</v>
      </c>
      <c r="BC1738">
        <f>IF(B1738&lt;40,B1738,IF(VLOOKUP(B1738,$BF$2:$BO$75,10,FALSE)="I",40,41))</f>
        <v>35</v>
      </c>
    </row>
    <row r="1739" spans="1:55" ht="15" x14ac:dyDescent="0.25">
      <c r="A1739">
        <v>23</v>
      </c>
      <c r="B1739">
        <v>36</v>
      </c>
      <c r="E1739">
        <v>0</v>
      </c>
      <c r="F1739">
        <v>0</v>
      </c>
      <c r="I1739">
        <v>0</v>
      </c>
      <c r="J1739">
        <v>0</v>
      </c>
      <c r="M1739">
        <v>0</v>
      </c>
      <c r="N1739">
        <v>0</v>
      </c>
      <c r="Q1739">
        <v>0</v>
      </c>
      <c r="R1739">
        <v>96</v>
      </c>
      <c r="U1739">
        <v>0</v>
      </c>
      <c r="V1739">
        <v>80</v>
      </c>
      <c r="Y1739">
        <v>208</v>
      </c>
      <c r="Z1739">
        <v>816</v>
      </c>
      <c r="AC1739">
        <v>16</v>
      </c>
      <c r="AD1739">
        <v>176</v>
      </c>
      <c r="AG1739">
        <v>32</v>
      </c>
      <c r="AH1739">
        <v>160</v>
      </c>
      <c r="AK1739" s="151">
        <v>112</v>
      </c>
      <c r="AL1739" s="151">
        <v>832</v>
      </c>
      <c r="AM1739" s="151"/>
      <c r="AN1739" s="151"/>
      <c r="AO1739" s="212">
        <v>0</v>
      </c>
      <c r="AP1739" s="212">
        <v>0</v>
      </c>
      <c r="AQ1739" s="212"/>
      <c r="AR1739" s="212"/>
      <c r="AS1739" s="227">
        <v>0</v>
      </c>
      <c r="AT1739" s="227">
        <v>128</v>
      </c>
      <c r="AU1739" s="227"/>
      <c r="AV1739" s="227"/>
      <c r="AW1739" s="227">
        <v>0</v>
      </c>
      <c r="AX1739" s="227">
        <v>416</v>
      </c>
      <c r="AY1739">
        <f>A1739+1999</f>
        <v>2022</v>
      </c>
      <c r="AZ1739" t="str">
        <f>VLOOKUP(B1739,$BF$2:$BJ$75,4)</f>
        <v>Non-pine Units</v>
      </c>
      <c r="BA1739" t="str">
        <f>VLOOKUP(B1739,$BF$2:$BK$75,2)</f>
        <v>Strathcona</v>
      </c>
      <c r="BB1739" t="str">
        <f>VLOOKUP(B1739,$BF$2:$BK$75,3)</f>
        <v>Strathcona TSA</v>
      </c>
      <c r="BC1739">
        <f>IF(B1739&lt;40,B1739,IF(VLOOKUP(B1739,$BF$2:$BO$75,10,FALSE)="I",40,41))</f>
        <v>36</v>
      </c>
    </row>
    <row r="1740" spans="1:55" ht="15" x14ac:dyDescent="0.25">
      <c r="A1740">
        <v>23</v>
      </c>
      <c r="B1740">
        <v>37</v>
      </c>
      <c r="E1740">
        <v>0</v>
      </c>
      <c r="F1740">
        <v>0</v>
      </c>
      <c r="I1740">
        <v>48</v>
      </c>
      <c r="J1740">
        <v>16576</v>
      </c>
      <c r="M1740">
        <v>432</v>
      </c>
      <c r="N1740">
        <v>20560</v>
      </c>
      <c r="Q1740">
        <v>5296</v>
      </c>
      <c r="R1740">
        <v>71488</v>
      </c>
      <c r="U1740">
        <v>8064</v>
      </c>
      <c r="V1740">
        <v>98944</v>
      </c>
      <c r="Y1740">
        <v>7696</v>
      </c>
      <c r="Z1740">
        <v>63552</v>
      </c>
      <c r="AC1740">
        <v>5328</v>
      </c>
      <c r="AD1740">
        <v>43056</v>
      </c>
      <c r="AG1740">
        <v>13808</v>
      </c>
      <c r="AH1740">
        <v>62768</v>
      </c>
      <c r="AK1740" s="151">
        <v>2096</v>
      </c>
      <c r="AL1740" s="151">
        <v>12928</v>
      </c>
      <c r="AM1740" s="151"/>
      <c r="AN1740" s="151"/>
      <c r="AO1740" s="212">
        <v>1440</v>
      </c>
      <c r="AP1740" s="212">
        <v>4960</v>
      </c>
      <c r="AQ1740" s="212"/>
      <c r="AR1740" s="212"/>
      <c r="AS1740" s="227">
        <v>3024</v>
      </c>
      <c r="AT1740" s="227">
        <v>16112</v>
      </c>
      <c r="AU1740" s="227"/>
      <c r="AV1740" s="227"/>
      <c r="AW1740" s="227">
        <v>816</v>
      </c>
      <c r="AX1740" s="227">
        <v>4576</v>
      </c>
      <c r="AY1740">
        <f>A1740+1999</f>
        <v>2022</v>
      </c>
      <c r="AZ1740" t="str">
        <f>VLOOKUP(B1740,$BF$2:$BJ$75,4)</f>
        <v>Non-pine Units</v>
      </c>
      <c r="BA1740" t="str">
        <f>VLOOKUP(B1740,$BF$2:$BK$75,2)</f>
        <v>SunshineCoast</v>
      </c>
      <c r="BB1740" t="str">
        <f>VLOOKUP(B1740,$BF$2:$BK$75,3)</f>
        <v>Sunshine Coast TSA</v>
      </c>
      <c r="BC1740">
        <f>IF(B1740&lt;40,B1740,IF(VLOOKUP(B1740,$BF$2:$BO$75,10,FALSE)="I",40,41))</f>
        <v>37</v>
      </c>
    </row>
    <row r="1741" spans="1:55" ht="15" x14ac:dyDescent="0.25">
      <c r="A1741">
        <v>23</v>
      </c>
      <c r="B1741">
        <v>38</v>
      </c>
      <c r="E1741">
        <v>365904</v>
      </c>
      <c r="F1741">
        <v>93291040</v>
      </c>
      <c r="I1741">
        <v>7744</v>
      </c>
      <c r="J1741">
        <v>79411808</v>
      </c>
      <c r="M1741">
        <v>5456</v>
      </c>
      <c r="N1741">
        <v>75589312</v>
      </c>
      <c r="Q1741">
        <v>23472</v>
      </c>
      <c r="R1741">
        <v>74971232</v>
      </c>
      <c r="U1741">
        <v>36688</v>
      </c>
      <c r="V1741">
        <v>70952432</v>
      </c>
      <c r="Y1741">
        <v>32096</v>
      </c>
      <c r="Z1741">
        <v>71255216</v>
      </c>
      <c r="AC1741">
        <v>2240</v>
      </c>
      <c r="AD1741">
        <v>71643984</v>
      </c>
      <c r="AG1741">
        <v>2096</v>
      </c>
      <c r="AH1741">
        <v>71353504</v>
      </c>
      <c r="AK1741" s="151">
        <v>4688</v>
      </c>
      <c r="AL1741" s="151">
        <v>71392800</v>
      </c>
      <c r="AM1741" s="151"/>
      <c r="AN1741" s="151"/>
      <c r="AO1741" s="212">
        <v>480</v>
      </c>
      <c r="AP1741" s="212">
        <v>71299728</v>
      </c>
      <c r="AQ1741" s="212"/>
      <c r="AR1741" s="212"/>
      <c r="AS1741" s="227">
        <v>3392</v>
      </c>
      <c r="AT1741" s="227">
        <v>71292864</v>
      </c>
      <c r="AU1741" s="227"/>
      <c r="AV1741" s="227"/>
      <c r="AW1741" s="227">
        <v>1600</v>
      </c>
      <c r="AX1741" s="227">
        <v>71265984</v>
      </c>
      <c r="AY1741">
        <f>A1741+1999</f>
        <v>2022</v>
      </c>
      <c r="AZ1741" t="str">
        <f>VLOOKUP(B1741,$BF$2:$BJ$75,4)</f>
        <v>Pine Units</v>
      </c>
      <c r="BA1741" t="str">
        <f>VLOOKUP(B1741,$BF$2:$BK$75,2)</f>
        <v>Vanderhoof</v>
      </c>
      <c r="BB1741" t="str">
        <f>VLOOKUP(B1741,$BF$2:$BK$75,3)</f>
        <v>Vanderhoof Forest District</v>
      </c>
      <c r="BC1741">
        <f>IF(B1741&lt;40,B1741,IF(VLOOKUP(B1741,$BF$2:$BO$75,10,FALSE)="I",40,41))</f>
        <v>38</v>
      </c>
    </row>
    <row r="1742" spans="1:55" ht="15" x14ac:dyDescent="0.25">
      <c r="A1742">
        <v>23</v>
      </c>
      <c r="B1742">
        <v>39</v>
      </c>
      <c r="E1742">
        <v>822704</v>
      </c>
      <c r="F1742">
        <v>133245776</v>
      </c>
      <c r="I1742">
        <v>43552</v>
      </c>
      <c r="J1742">
        <v>114316800</v>
      </c>
      <c r="M1742">
        <v>44352</v>
      </c>
      <c r="N1742">
        <v>111807296</v>
      </c>
      <c r="Q1742">
        <v>66416</v>
      </c>
      <c r="R1742">
        <v>112253952</v>
      </c>
      <c r="U1742">
        <v>135120</v>
      </c>
      <c r="V1742">
        <v>97354352</v>
      </c>
      <c r="Y1742">
        <v>263072</v>
      </c>
      <c r="Z1742">
        <v>93722192</v>
      </c>
      <c r="AC1742">
        <v>198592</v>
      </c>
      <c r="AD1742">
        <v>88336576</v>
      </c>
      <c r="AG1742">
        <v>182304</v>
      </c>
      <c r="AH1742">
        <v>87359280</v>
      </c>
      <c r="AK1742" s="151">
        <v>103904</v>
      </c>
      <c r="AL1742" s="151">
        <v>86907904</v>
      </c>
      <c r="AM1742" s="151"/>
      <c r="AN1742" s="151"/>
      <c r="AO1742" s="212">
        <v>19712</v>
      </c>
      <c r="AP1742" s="212">
        <v>86260336</v>
      </c>
      <c r="AQ1742" s="212"/>
      <c r="AR1742" s="212"/>
      <c r="AS1742" s="227">
        <v>10160</v>
      </c>
      <c r="AT1742" s="227">
        <v>86291024</v>
      </c>
      <c r="AU1742" s="227"/>
      <c r="AV1742" s="227"/>
      <c r="AW1742" s="227">
        <v>27248</v>
      </c>
      <c r="AX1742" s="227">
        <v>86303600</v>
      </c>
      <c r="AY1742">
        <f>A1742+1999</f>
        <v>2022</v>
      </c>
      <c r="AZ1742" t="str">
        <f>VLOOKUP(B1742,$BF$2:$BJ$75,4)</f>
        <v>Pine Units</v>
      </c>
      <c r="BA1742" t="str">
        <f>VLOOKUP(B1742,$BF$2:$BK$75,2)</f>
        <v>WilliamsLake</v>
      </c>
      <c r="BB1742" t="str">
        <f>VLOOKUP(B1742,$BF$2:$BK$75,3)</f>
        <v>Williams Lake TSA</v>
      </c>
      <c r="BC1742">
        <f>IF(B1742&lt;40,B1742,IF(VLOOKUP(B1742,$BF$2:$BO$75,10,FALSE)="I",40,41))</f>
        <v>39</v>
      </c>
    </row>
    <row r="1743" spans="1:55" ht="15" x14ac:dyDescent="0.25">
      <c r="A1743">
        <v>23</v>
      </c>
      <c r="B1743">
        <v>40</v>
      </c>
      <c r="E1743">
        <v>0</v>
      </c>
      <c r="F1743">
        <v>0</v>
      </c>
      <c r="I1743">
        <v>1168</v>
      </c>
      <c r="J1743">
        <v>38928</v>
      </c>
      <c r="M1743">
        <v>1728</v>
      </c>
      <c r="N1743">
        <v>43856</v>
      </c>
      <c r="Q1743">
        <v>720</v>
      </c>
      <c r="R1743">
        <v>40368</v>
      </c>
      <c r="U1743">
        <v>336</v>
      </c>
      <c r="V1743">
        <v>82336</v>
      </c>
      <c r="Y1743">
        <v>1504</v>
      </c>
      <c r="Z1743">
        <v>52112</v>
      </c>
      <c r="AC1743">
        <v>2816</v>
      </c>
      <c r="AD1743">
        <v>39888</v>
      </c>
      <c r="AG1743">
        <v>288</v>
      </c>
      <c r="AH1743">
        <v>43424</v>
      </c>
      <c r="AK1743" s="151">
        <v>3024</v>
      </c>
      <c r="AL1743" s="151">
        <v>27024</v>
      </c>
      <c r="AM1743" s="151"/>
      <c r="AN1743" s="151"/>
      <c r="AO1743" s="212">
        <v>0</v>
      </c>
      <c r="AP1743" s="212">
        <v>26528</v>
      </c>
      <c r="AQ1743" s="212"/>
      <c r="AR1743" s="212"/>
      <c r="AS1743" s="227">
        <v>0</v>
      </c>
      <c r="AT1743" s="227">
        <v>26384</v>
      </c>
      <c r="AU1743" s="227"/>
      <c r="AV1743" s="227"/>
      <c r="AW1743" s="227">
        <v>0</v>
      </c>
      <c r="AX1743" s="227">
        <v>25520</v>
      </c>
      <c r="AY1743">
        <f>A1743+1999</f>
        <v>2022</v>
      </c>
      <c r="AZ1743" t="str">
        <f>VLOOKUP(B1743,$BF$2:$BJ$75,4)</f>
        <v>Interior TFLs</v>
      </c>
      <c r="BA1743" t="str">
        <f>VLOOKUP(B1743,$BF$2:$BK$75,2)</f>
        <v>InteriorTFLs</v>
      </c>
      <c r="BB1743" t="str">
        <f>VLOOKUP(B1743,$BF$2:$BK$75,3)</f>
        <v>Interior TFLs</v>
      </c>
      <c r="BC1743">
        <f>IF(B1743&lt;40,B1743,IF(VLOOKUP(B1743,$BF$2:$BO$75,10,FALSE)="I",40,41))</f>
        <v>40</v>
      </c>
    </row>
    <row r="1744" spans="1:55" ht="15" x14ac:dyDescent="0.25">
      <c r="A1744">
        <v>23</v>
      </c>
      <c r="B1744">
        <v>40</v>
      </c>
      <c r="E1744">
        <v>816</v>
      </c>
      <c r="F1744">
        <v>2640</v>
      </c>
      <c r="I1744">
        <v>320</v>
      </c>
      <c r="J1744">
        <v>33440</v>
      </c>
      <c r="M1744">
        <v>3168</v>
      </c>
      <c r="N1744">
        <v>28432</v>
      </c>
      <c r="Q1744">
        <v>224</v>
      </c>
      <c r="R1744">
        <v>28208</v>
      </c>
      <c r="U1744">
        <v>3088</v>
      </c>
      <c r="V1744">
        <v>34656</v>
      </c>
      <c r="Y1744">
        <v>2912</v>
      </c>
      <c r="Z1744">
        <v>31312</v>
      </c>
      <c r="AC1744">
        <v>208</v>
      </c>
      <c r="AD1744">
        <v>8752</v>
      </c>
      <c r="AG1744">
        <v>208</v>
      </c>
      <c r="AH1744">
        <v>4800</v>
      </c>
      <c r="AK1744" s="151">
        <v>0</v>
      </c>
      <c r="AL1744" s="151">
        <v>4128</v>
      </c>
      <c r="AM1744" s="151"/>
      <c r="AN1744" s="151"/>
      <c r="AO1744" s="212">
        <v>256</v>
      </c>
      <c r="AP1744" s="212">
        <v>5440</v>
      </c>
      <c r="AQ1744" s="212"/>
      <c r="AR1744" s="212"/>
      <c r="AS1744" s="227">
        <v>0</v>
      </c>
      <c r="AT1744" s="227">
        <v>6336</v>
      </c>
      <c r="AU1744" s="227"/>
      <c r="AV1744" s="227"/>
      <c r="AW1744" s="227">
        <v>0</v>
      </c>
      <c r="AX1744" s="227">
        <v>5888</v>
      </c>
      <c r="AY1744">
        <f>A1744+1999</f>
        <v>2022</v>
      </c>
      <c r="AZ1744" t="str">
        <f>VLOOKUP(B1744,$BF$2:$BJ$75,4)</f>
        <v>Interior TFLs</v>
      </c>
      <c r="BA1744" t="str">
        <f>VLOOKUP(B1744,$BF$2:$BK$75,2)</f>
        <v>InteriorTFLs</v>
      </c>
      <c r="BB1744" t="str">
        <f>VLOOKUP(B1744,$BF$2:$BK$75,3)</f>
        <v>Interior TFLs</v>
      </c>
      <c r="BC1744">
        <f>IF(B1744&lt;40,B1744,IF(VLOOKUP(B1744,$BF$2:$BO$75,10,FALSE)="I",40,41))</f>
        <v>40</v>
      </c>
    </row>
    <row r="1745" spans="1:55" ht="15" x14ac:dyDescent="0.25">
      <c r="A1745">
        <v>23</v>
      </c>
      <c r="B1745">
        <v>40</v>
      </c>
      <c r="E1745">
        <v>0</v>
      </c>
      <c r="F1745">
        <v>48</v>
      </c>
      <c r="I1745">
        <v>64</v>
      </c>
      <c r="J1745">
        <v>1152</v>
      </c>
      <c r="M1745">
        <v>16</v>
      </c>
      <c r="N1745">
        <v>944</v>
      </c>
      <c r="Q1745">
        <v>80</v>
      </c>
      <c r="R1745">
        <v>1376</v>
      </c>
      <c r="U1745">
        <v>16</v>
      </c>
      <c r="V1745">
        <v>1104</v>
      </c>
      <c r="Y1745">
        <v>80</v>
      </c>
      <c r="Z1745">
        <v>1568</v>
      </c>
      <c r="AC1745">
        <v>48</v>
      </c>
      <c r="AD1745">
        <v>448</v>
      </c>
      <c r="AG1745">
        <v>112</v>
      </c>
      <c r="AH1745">
        <v>368</v>
      </c>
      <c r="AK1745" s="151">
        <v>128</v>
      </c>
      <c r="AL1745" s="151">
        <v>272</v>
      </c>
      <c r="AM1745" s="151"/>
      <c r="AN1745" s="151"/>
      <c r="AO1745" s="212">
        <v>0</v>
      </c>
      <c r="AP1745" s="212">
        <v>128</v>
      </c>
      <c r="AQ1745" s="212"/>
      <c r="AR1745" s="212"/>
      <c r="AS1745" s="227">
        <v>0</v>
      </c>
      <c r="AT1745" s="227">
        <v>240</v>
      </c>
      <c r="AU1745" s="227"/>
      <c r="AV1745" s="227"/>
      <c r="AW1745" s="227">
        <v>0</v>
      </c>
      <c r="AX1745" s="227">
        <v>192</v>
      </c>
      <c r="AY1745">
        <f>A1745+1999</f>
        <v>2022</v>
      </c>
      <c r="AZ1745" t="str">
        <f>VLOOKUP(B1745,$BF$2:$BJ$75,4)</f>
        <v>Interior TFLs</v>
      </c>
      <c r="BA1745" t="str">
        <f>VLOOKUP(B1745,$BF$2:$BK$75,2)</f>
        <v>InteriorTFLs</v>
      </c>
      <c r="BB1745" t="str">
        <f>VLOOKUP(B1745,$BF$2:$BK$75,3)</f>
        <v>Interior TFLs</v>
      </c>
      <c r="BC1745">
        <f>IF(B1745&lt;40,B1745,IF(VLOOKUP(B1745,$BF$2:$BO$75,10,FALSE)="I",40,41))</f>
        <v>40</v>
      </c>
    </row>
    <row r="1746" spans="1:55" ht="15" x14ac:dyDescent="0.25">
      <c r="A1746">
        <v>23</v>
      </c>
      <c r="B1746">
        <v>40</v>
      </c>
      <c r="E1746">
        <v>11872</v>
      </c>
      <c r="F1746">
        <v>3616208</v>
      </c>
      <c r="I1746">
        <v>608</v>
      </c>
      <c r="J1746">
        <v>3446576</v>
      </c>
      <c r="M1746">
        <v>1840</v>
      </c>
      <c r="N1746">
        <v>3226032</v>
      </c>
      <c r="Q1746">
        <v>2064</v>
      </c>
      <c r="R1746">
        <v>3175824</v>
      </c>
      <c r="U1746">
        <v>1968</v>
      </c>
      <c r="V1746">
        <v>2811632</v>
      </c>
      <c r="Y1746">
        <v>1200</v>
      </c>
      <c r="Z1746">
        <v>2907712</v>
      </c>
      <c r="AC1746">
        <v>112</v>
      </c>
      <c r="AD1746">
        <v>2899008</v>
      </c>
      <c r="AG1746">
        <v>16</v>
      </c>
      <c r="AH1746">
        <v>2816768</v>
      </c>
      <c r="AK1746" s="151">
        <v>0</v>
      </c>
      <c r="AL1746" s="151">
        <v>2790288</v>
      </c>
      <c r="AM1746" s="151"/>
      <c r="AN1746" s="151"/>
      <c r="AO1746" s="212">
        <v>16</v>
      </c>
      <c r="AP1746" s="212">
        <v>2725296</v>
      </c>
      <c r="AQ1746" s="212"/>
      <c r="AR1746" s="212"/>
      <c r="AS1746" s="227">
        <v>80</v>
      </c>
      <c r="AT1746" s="227">
        <v>2732208</v>
      </c>
      <c r="AU1746" s="227"/>
      <c r="AV1746" s="227"/>
      <c r="AW1746" s="227">
        <v>48</v>
      </c>
      <c r="AX1746" s="227">
        <v>2741536</v>
      </c>
      <c r="AY1746">
        <f>A1746+1999</f>
        <v>2022</v>
      </c>
      <c r="AZ1746" t="str">
        <f>VLOOKUP(B1746,$BF$2:$BJ$75,4)</f>
        <v>Interior TFLs</v>
      </c>
      <c r="BA1746" t="str">
        <f>VLOOKUP(B1746,$BF$2:$BK$75,2)</f>
        <v>InteriorTFLs</v>
      </c>
      <c r="BB1746" t="str">
        <f>VLOOKUP(B1746,$BF$2:$BK$75,3)</f>
        <v>Interior TFLs</v>
      </c>
      <c r="BC1746">
        <f>IF(B1746&lt;40,B1746,IF(VLOOKUP(B1746,$BF$2:$BO$75,10,FALSE)="I",40,41))</f>
        <v>40</v>
      </c>
    </row>
    <row r="1747" spans="1:55" ht="15" x14ac:dyDescent="0.25">
      <c r="A1747">
        <v>23</v>
      </c>
      <c r="B1747">
        <v>40</v>
      </c>
      <c r="E1747">
        <v>2336</v>
      </c>
      <c r="F1747">
        <v>1772080</v>
      </c>
      <c r="I1747">
        <v>16</v>
      </c>
      <c r="J1747">
        <v>1665088</v>
      </c>
      <c r="M1747">
        <v>0</v>
      </c>
      <c r="N1747">
        <v>1582896</v>
      </c>
      <c r="Q1747">
        <v>64</v>
      </c>
      <c r="R1747">
        <v>1563216</v>
      </c>
      <c r="U1747">
        <v>352</v>
      </c>
      <c r="V1747">
        <v>1521872</v>
      </c>
      <c r="Y1747">
        <v>2336</v>
      </c>
      <c r="Z1747">
        <v>1563696</v>
      </c>
      <c r="AC1747">
        <v>48</v>
      </c>
      <c r="AD1747">
        <v>1554480</v>
      </c>
      <c r="AG1747">
        <v>16</v>
      </c>
      <c r="AH1747">
        <v>1451104</v>
      </c>
      <c r="AK1747" s="151">
        <v>256</v>
      </c>
      <c r="AL1747" s="151">
        <v>1438432</v>
      </c>
      <c r="AM1747" s="151"/>
      <c r="AN1747" s="151"/>
      <c r="AO1747" s="212">
        <v>0</v>
      </c>
      <c r="AP1747" s="212">
        <v>1357328</v>
      </c>
      <c r="AQ1747" s="212"/>
      <c r="AR1747" s="212"/>
      <c r="AS1747" s="227">
        <v>0</v>
      </c>
      <c r="AT1747" s="227">
        <v>1334272</v>
      </c>
      <c r="AU1747" s="227"/>
      <c r="AV1747" s="227"/>
      <c r="AW1747" s="227">
        <v>64</v>
      </c>
      <c r="AX1747" s="227">
        <v>1332096</v>
      </c>
      <c r="AY1747">
        <f>A1747+1999</f>
        <v>2022</v>
      </c>
      <c r="AZ1747" t="str">
        <f>VLOOKUP(B1747,$BF$2:$BJ$75,4)</f>
        <v>Interior TFLs</v>
      </c>
      <c r="BA1747" t="str">
        <f>VLOOKUP(B1747,$BF$2:$BK$75,2)</f>
        <v>InteriorTFLs</v>
      </c>
      <c r="BB1747" t="str">
        <f>VLOOKUP(B1747,$BF$2:$BK$75,3)</f>
        <v>Interior TFLs</v>
      </c>
      <c r="BC1747">
        <f>IF(B1747&lt;40,B1747,IF(VLOOKUP(B1747,$BF$2:$BO$75,10,FALSE)="I",40,41))</f>
        <v>40</v>
      </c>
    </row>
    <row r="1748" spans="1:55" ht="15" x14ac:dyDescent="0.25">
      <c r="A1748">
        <v>23</v>
      </c>
      <c r="B1748">
        <v>40</v>
      </c>
      <c r="E1748">
        <v>8352</v>
      </c>
      <c r="F1748">
        <v>3384128</v>
      </c>
      <c r="I1748">
        <v>160</v>
      </c>
      <c r="J1748">
        <v>3058096</v>
      </c>
      <c r="M1748">
        <v>608</v>
      </c>
      <c r="N1748">
        <v>2888336</v>
      </c>
      <c r="Q1748">
        <v>608</v>
      </c>
      <c r="R1748">
        <v>2840064</v>
      </c>
      <c r="U1748">
        <v>3856</v>
      </c>
      <c r="V1748">
        <v>2647520</v>
      </c>
      <c r="Y1748">
        <v>1184</v>
      </c>
      <c r="Z1748">
        <v>2604848</v>
      </c>
      <c r="AC1748">
        <v>336</v>
      </c>
      <c r="AD1748">
        <v>2573056</v>
      </c>
      <c r="AG1748">
        <v>32</v>
      </c>
      <c r="AH1748">
        <v>2489632</v>
      </c>
      <c r="AK1748" s="151">
        <v>240</v>
      </c>
      <c r="AL1748" s="151">
        <v>2487936</v>
      </c>
      <c r="AM1748" s="151"/>
      <c r="AN1748" s="151"/>
      <c r="AO1748" s="212">
        <v>32</v>
      </c>
      <c r="AP1748" s="212">
        <v>2436448</v>
      </c>
      <c r="AQ1748" s="212"/>
      <c r="AR1748" s="212"/>
      <c r="AS1748" s="227">
        <v>384</v>
      </c>
      <c r="AT1748" s="227">
        <v>2436720</v>
      </c>
      <c r="AU1748" s="227"/>
      <c r="AV1748" s="227"/>
      <c r="AW1748" s="227">
        <v>144</v>
      </c>
      <c r="AX1748" s="227">
        <v>2428400</v>
      </c>
      <c r="AY1748">
        <f>A1748+1999</f>
        <v>2022</v>
      </c>
      <c r="AZ1748" t="str">
        <f>VLOOKUP(B1748,$BF$2:$BJ$75,4)</f>
        <v>Interior TFLs</v>
      </c>
      <c r="BA1748" t="str">
        <f>VLOOKUP(B1748,$BF$2:$BK$75,2)</f>
        <v>InteriorTFLs</v>
      </c>
      <c r="BB1748" t="str">
        <f>VLOOKUP(B1748,$BF$2:$BK$75,3)</f>
        <v>Interior TFLs</v>
      </c>
      <c r="BC1748">
        <f>IF(B1748&lt;40,B1748,IF(VLOOKUP(B1748,$BF$2:$BO$75,10,FALSE)="I",40,41))</f>
        <v>40</v>
      </c>
    </row>
    <row r="1749" spans="1:55" ht="15" x14ac:dyDescent="0.25">
      <c r="A1749">
        <v>23</v>
      </c>
      <c r="B1749">
        <v>40</v>
      </c>
      <c r="E1749">
        <v>16208</v>
      </c>
      <c r="F1749">
        <v>2581936</v>
      </c>
      <c r="I1749">
        <v>512</v>
      </c>
      <c r="J1749">
        <v>2381600</v>
      </c>
      <c r="M1749">
        <v>1600</v>
      </c>
      <c r="N1749">
        <v>2152624</v>
      </c>
      <c r="Q1749">
        <v>4400</v>
      </c>
      <c r="R1749">
        <v>2000592</v>
      </c>
      <c r="U1749">
        <v>2240</v>
      </c>
      <c r="V1749">
        <v>1822976</v>
      </c>
      <c r="Y1749">
        <v>6128</v>
      </c>
      <c r="Z1749">
        <v>1795024</v>
      </c>
      <c r="AC1749">
        <v>4256</v>
      </c>
      <c r="AD1749">
        <v>1559280</v>
      </c>
      <c r="AG1749">
        <v>144</v>
      </c>
      <c r="AH1749">
        <v>1453056</v>
      </c>
      <c r="AK1749" s="151">
        <v>224</v>
      </c>
      <c r="AL1749" s="151">
        <v>1453408</v>
      </c>
      <c r="AM1749" s="151"/>
      <c r="AN1749" s="151"/>
      <c r="AO1749" s="212">
        <v>16</v>
      </c>
      <c r="AP1749" s="212">
        <v>1439056</v>
      </c>
      <c r="AQ1749" s="212"/>
      <c r="AR1749" s="212"/>
      <c r="AS1749" s="227">
        <v>176</v>
      </c>
      <c r="AT1749" s="227">
        <v>1431072</v>
      </c>
      <c r="AU1749" s="227"/>
      <c r="AV1749" s="227"/>
      <c r="AW1749" s="227">
        <v>256</v>
      </c>
      <c r="AX1749" s="227">
        <v>1416976</v>
      </c>
      <c r="AY1749">
        <f>A1749+1999</f>
        <v>2022</v>
      </c>
      <c r="AZ1749" t="str">
        <f>VLOOKUP(B1749,$BF$2:$BJ$75,4)</f>
        <v>Interior TFLs</v>
      </c>
      <c r="BA1749" t="str">
        <f>VLOOKUP(B1749,$BF$2:$BK$75,2)</f>
        <v>InteriorTFLs</v>
      </c>
      <c r="BB1749" t="str">
        <f>VLOOKUP(B1749,$BF$2:$BK$75,3)</f>
        <v>Interior TFLs</v>
      </c>
      <c r="BC1749">
        <f>IF(B1749&lt;40,B1749,IF(VLOOKUP(B1749,$BF$2:$BO$75,10,FALSE)="I",40,41))</f>
        <v>40</v>
      </c>
    </row>
    <row r="1750" spans="1:55" ht="15" x14ac:dyDescent="0.25">
      <c r="A1750">
        <v>23</v>
      </c>
      <c r="B1750">
        <v>40</v>
      </c>
      <c r="E1750">
        <v>39888</v>
      </c>
      <c r="F1750">
        <v>15708864</v>
      </c>
      <c r="I1750">
        <v>4032</v>
      </c>
      <c r="J1750">
        <v>15233808</v>
      </c>
      <c r="M1750">
        <v>8176</v>
      </c>
      <c r="N1750">
        <v>14666576</v>
      </c>
      <c r="Q1750">
        <v>15504</v>
      </c>
      <c r="R1750">
        <v>14224912</v>
      </c>
      <c r="U1750">
        <v>26576</v>
      </c>
      <c r="V1750">
        <v>13450384</v>
      </c>
      <c r="Y1750">
        <v>17776</v>
      </c>
      <c r="Z1750">
        <v>13546208</v>
      </c>
      <c r="AC1750">
        <v>64</v>
      </c>
      <c r="AD1750">
        <v>13301440</v>
      </c>
      <c r="AG1750">
        <v>16</v>
      </c>
      <c r="AH1750">
        <v>12973840</v>
      </c>
      <c r="AK1750" s="151">
        <v>16</v>
      </c>
      <c r="AL1750" s="151">
        <v>12988304</v>
      </c>
      <c r="AM1750" s="151"/>
      <c r="AN1750" s="151"/>
      <c r="AO1750" s="212">
        <v>32</v>
      </c>
      <c r="AP1750" s="212">
        <v>12867408</v>
      </c>
      <c r="AQ1750" s="212"/>
      <c r="AR1750" s="212"/>
      <c r="AS1750" s="227">
        <v>768</v>
      </c>
      <c r="AT1750" s="227">
        <v>12874896</v>
      </c>
      <c r="AU1750" s="227"/>
      <c r="AV1750" s="227"/>
      <c r="AW1750" s="227">
        <v>368</v>
      </c>
      <c r="AX1750" s="227">
        <v>12907088</v>
      </c>
      <c r="AY1750">
        <f>A1750+1999</f>
        <v>2022</v>
      </c>
      <c r="AZ1750" t="str">
        <f>VLOOKUP(B1750,$BF$2:$BJ$75,4)</f>
        <v>Interior TFLs</v>
      </c>
      <c r="BA1750" t="str">
        <f>VLOOKUP(B1750,$BF$2:$BK$75,2)</f>
        <v>InteriorTFLs</v>
      </c>
      <c r="BB1750" t="str">
        <f>VLOOKUP(B1750,$BF$2:$BK$75,3)</f>
        <v>Interior TFLs</v>
      </c>
      <c r="BC1750">
        <f>IF(B1750&lt;40,B1750,IF(VLOOKUP(B1750,$BF$2:$BO$75,10,FALSE)="I",40,41))</f>
        <v>40</v>
      </c>
    </row>
    <row r="1751" spans="1:55" ht="15" x14ac:dyDescent="0.25">
      <c r="A1751">
        <v>23</v>
      </c>
      <c r="B1751">
        <v>40</v>
      </c>
      <c r="E1751">
        <v>25696</v>
      </c>
      <c r="F1751">
        <v>4956832</v>
      </c>
      <c r="I1751">
        <v>832</v>
      </c>
      <c r="J1751">
        <v>4720128</v>
      </c>
      <c r="M1751">
        <v>8384</v>
      </c>
      <c r="N1751">
        <v>4099488</v>
      </c>
      <c r="Q1751">
        <v>7264</v>
      </c>
      <c r="R1751">
        <v>3830256</v>
      </c>
      <c r="U1751">
        <v>10832</v>
      </c>
      <c r="V1751">
        <v>3532192</v>
      </c>
      <c r="Y1751">
        <v>17344</v>
      </c>
      <c r="Z1751">
        <v>3254000</v>
      </c>
      <c r="AC1751">
        <v>8704</v>
      </c>
      <c r="AD1751">
        <v>2884800</v>
      </c>
      <c r="AG1751">
        <v>5568</v>
      </c>
      <c r="AH1751">
        <v>2821728</v>
      </c>
      <c r="AK1751" s="151">
        <v>3840</v>
      </c>
      <c r="AL1751" s="151">
        <v>2768848</v>
      </c>
      <c r="AM1751" s="151"/>
      <c r="AN1751" s="151"/>
      <c r="AO1751" s="212">
        <v>1248</v>
      </c>
      <c r="AP1751" s="212">
        <v>2752336</v>
      </c>
      <c r="AQ1751" s="212"/>
      <c r="AR1751" s="212"/>
      <c r="AS1751" s="227">
        <v>2176</v>
      </c>
      <c r="AT1751" s="227">
        <v>2763328</v>
      </c>
      <c r="AU1751" s="227"/>
      <c r="AV1751" s="227"/>
      <c r="AW1751" s="227">
        <v>464</v>
      </c>
      <c r="AX1751" s="227">
        <v>2724016</v>
      </c>
      <c r="AY1751">
        <f>A1751+1999</f>
        <v>2022</v>
      </c>
      <c r="AZ1751" t="str">
        <f>VLOOKUP(B1751,$BF$2:$BJ$75,4)</f>
        <v>Interior TFLs</v>
      </c>
      <c r="BA1751" t="str">
        <f>VLOOKUP(B1751,$BF$2:$BK$75,2)</f>
        <v>InteriorTFLs</v>
      </c>
      <c r="BB1751" t="str">
        <f>VLOOKUP(B1751,$BF$2:$BK$75,3)</f>
        <v>Interior TFLs</v>
      </c>
      <c r="BC1751">
        <f>IF(B1751&lt;40,B1751,IF(VLOOKUP(B1751,$BF$2:$BO$75,10,FALSE)="I",40,41))</f>
        <v>40</v>
      </c>
    </row>
    <row r="1752" spans="1:55" ht="15" x14ac:dyDescent="0.25">
      <c r="A1752">
        <v>23</v>
      </c>
      <c r="B1752">
        <v>40</v>
      </c>
      <c r="E1752">
        <v>4256</v>
      </c>
      <c r="F1752">
        <v>152368</v>
      </c>
      <c r="I1752">
        <v>2528</v>
      </c>
      <c r="J1752">
        <v>144624</v>
      </c>
      <c r="M1752">
        <v>2240</v>
      </c>
      <c r="N1752">
        <v>136784</v>
      </c>
      <c r="Q1752">
        <v>288</v>
      </c>
      <c r="R1752">
        <v>139600</v>
      </c>
      <c r="U1752">
        <v>1424</v>
      </c>
      <c r="V1752">
        <v>153888</v>
      </c>
      <c r="Y1752">
        <v>176</v>
      </c>
      <c r="Z1752">
        <v>126960</v>
      </c>
      <c r="AC1752">
        <v>1376</v>
      </c>
      <c r="AD1752">
        <v>84656</v>
      </c>
      <c r="AG1752">
        <v>1648</v>
      </c>
      <c r="AH1752">
        <v>70848</v>
      </c>
      <c r="AK1752" s="151">
        <v>6512</v>
      </c>
      <c r="AL1752" s="151">
        <v>60496</v>
      </c>
      <c r="AM1752" s="151"/>
      <c r="AN1752" s="151"/>
      <c r="AO1752" s="212">
        <v>544</v>
      </c>
      <c r="AP1752" s="212">
        <v>57488</v>
      </c>
      <c r="AQ1752" s="212"/>
      <c r="AR1752" s="212"/>
      <c r="AS1752" s="227">
        <v>0</v>
      </c>
      <c r="AT1752" s="227">
        <v>55744</v>
      </c>
      <c r="AU1752" s="227"/>
      <c r="AV1752" s="227"/>
      <c r="AW1752" s="227">
        <v>656</v>
      </c>
      <c r="AX1752" s="227">
        <v>51648</v>
      </c>
      <c r="AY1752">
        <f>A1752+1999</f>
        <v>2022</v>
      </c>
      <c r="AZ1752" t="str">
        <f>VLOOKUP(B1752,$BF$2:$BJ$75,4)</f>
        <v>Interior TFLs</v>
      </c>
      <c r="BA1752" t="str">
        <f>VLOOKUP(B1752,$BF$2:$BK$75,2)</f>
        <v>InteriorTFLs</v>
      </c>
      <c r="BB1752" t="str">
        <f>VLOOKUP(B1752,$BF$2:$BK$75,3)</f>
        <v>Interior TFLs</v>
      </c>
      <c r="BC1752">
        <f>IF(B1752&lt;40,B1752,IF(VLOOKUP(B1752,$BF$2:$BO$75,10,FALSE)="I",40,41))</f>
        <v>40</v>
      </c>
    </row>
    <row r="1753" spans="1:55" ht="15" x14ac:dyDescent="0.25">
      <c r="A1753">
        <v>23</v>
      </c>
      <c r="B1753">
        <v>40</v>
      </c>
      <c r="E1753">
        <v>17680</v>
      </c>
      <c r="F1753">
        <v>560464</v>
      </c>
      <c r="I1753">
        <v>17264</v>
      </c>
      <c r="J1753">
        <v>592208</v>
      </c>
      <c r="M1753">
        <v>27728</v>
      </c>
      <c r="N1753">
        <v>627104</v>
      </c>
      <c r="Q1753">
        <v>31312</v>
      </c>
      <c r="R1753">
        <v>533072</v>
      </c>
      <c r="U1753">
        <v>36288</v>
      </c>
      <c r="V1753">
        <v>573424</v>
      </c>
      <c r="Y1753">
        <v>26048</v>
      </c>
      <c r="Z1753">
        <v>517568</v>
      </c>
      <c r="AC1753">
        <v>28320</v>
      </c>
      <c r="AD1753">
        <v>316816</v>
      </c>
      <c r="AG1753">
        <v>37536</v>
      </c>
      <c r="AH1753">
        <v>393456</v>
      </c>
      <c r="AK1753" s="151">
        <v>14768</v>
      </c>
      <c r="AL1753" s="151">
        <v>201104</v>
      </c>
      <c r="AM1753" s="151"/>
      <c r="AN1753" s="151"/>
      <c r="AO1753" s="212">
        <v>11120</v>
      </c>
      <c r="AP1753" s="212">
        <v>191728</v>
      </c>
      <c r="AQ1753" s="212"/>
      <c r="AR1753" s="212"/>
      <c r="AS1753" s="227">
        <v>9536</v>
      </c>
      <c r="AT1753" s="227">
        <v>129952</v>
      </c>
      <c r="AU1753" s="227"/>
      <c r="AV1753" s="227"/>
      <c r="AW1753" s="227">
        <v>896</v>
      </c>
      <c r="AX1753" s="227">
        <v>122144</v>
      </c>
      <c r="AY1753">
        <f>A1753+1999</f>
        <v>2022</v>
      </c>
      <c r="AZ1753" t="str">
        <f>VLOOKUP(B1753,$BF$2:$BJ$75,4)</f>
        <v>Interior TFLs</v>
      </c>
      <c r="BA1753" t="str">
        <f>VLOOKUP(B1753,$BF$2:$BK$75,2)</f>
        <v>InteriorTFLs</v>
      </c>
      <c r="BB1753" t="str">
        <f>VLOOKUP(B1753,$BF$2:$BK$75,3)</f>
        <v>Interior TFLs</v>
      </c>
      <c r="BC1753">
        <f>IF(B1753&lt;40,B1753,IF(VLOOKUP(B1753,$BF$2:$BO$75,10,FALSE)="I",40,41))</f>
        <v>40</v>
      </c>
    </row>
    <row r="1754" spans="1:55" ht="15" x14ac:dyDescent="0.25">
      <c r="A1754">
        <v>23</v>
      </c>
      <c r="B1754">
        <v>40</v>
      </c>
      <c r="E1754">
        <v>52336</v>
      </c>
      <c r="F1754">
        <v>8026976</v>
      </c>
      <c r="I1754">
        <v>7088</v>
      </c>
      <c r="J1754">
        <v>7624064</v>
      </c>
      <c r="M1754">
        <v>8784</v>
      </c>
      <c r="N1754">
        <v>6935984</v>
      </c>
      <c r="Q1754">
        <v>9168</v>
      </c>
      <c r="R1754">
        <v>6434240</v>
      </c>
      <c r="U1754">
        <v>24560</v>
      </c>
      <c r="V1754">
        <v>5719872</v>
      </c>
      <c r="Y1754">
        <v>34192</v>
      </c>
      <c r="Z1754">
        <v>5426304</v>
      </c>
      <c r="AC1754">
        <v>56144</v>
      </c>
      <c r="AD1754">
        <v>4711696</v>
      </c>
      <c r="AG1754">
        <v>19760</v>
      </c>
      <c r="AH1754">
        <v>3941520</v>
      </c>
      <c r="AK1754" s="151">
        <v>9728</v>
      </c>
      <c r="AL1754" s="151">
        <v>3764784</v>
      </c>
      <c r="AM1754" s="151"/>
      <c r="AN1754" s="151"/>
      <c r="AO1754" s="212">
        <v>656</v>
      </c>
      <c r="AP1754" s="212">
        <v>3658544</v>
      </c>
      <c r="AQ1754" s="212"/>
      <c r="AR1754" s="212"/>
      <c r="AS1754" s="227">
        <v>2048</v>
      </c>
      <c r="AT1754" s="227">
        <v>3680448</v>
      </c>
      <c r="AU1754" s="227"/>
      <c r="AV1754" s="227"/>
      <c r="AW1754" s="227">
        <v>992</v>
      </c>
      <c r="AX1754" s="227">
        <v>3648528</v>
      </c>
      <c r="AY1754">
        <f>A1754+1999</f>
        <v>2022</v>
      </c>
      <c r="AZ1754" t="str">
        <f>VLOOKUP(B1754,$BF$2:$BJ$75,4)</f>
        <v>Interior TFLs</v>
      </c>
      <c r="BA1754" t="str">
        <f>VLOOKUP(B1754,$BF$2:$BK$75,2)</f>
        <v>InteriorTFLs</v>
      </c>
      <c r="BB1754" t="str">
        <f>VLOOKUP(B1754,$BF$2:$BK$75,3)</f>
        <v>Interior TFLs</v>
      </c>
      <c r="BC1754">
        <f>IF(B1754&lt;40,B1754,IF(VLOOKUP(B1754,$BF$2:$BO$75,10,FALSE)="I",40,41))</f>
        <v>40</v>
      </c>
    </row>
    <row r="1755" spans="1:55" ht="15" x14ac:dyDescent="0.25">
      <c r="A1755">
        <v>23</v>
      </c>
      <c r="B1755">
        <v>40</v>
      </c>
      <c r="E1755">
        <v>6320</v>
      </c>
      <c r="F1755">
        <v>1347088</v>
      </c>
      <c r="I1755">
        <v>1488</v>
      </c>
      <c r="J1755">
        <v>1059488</v>
      </c>
      <c r="M1755">
        <v>3296</v>
      </c>
      <c r="N1755">
        <v>1072640</v>
      </c>
      <c r="Q1755">
        <v>1808</v>
      </c>
      <c r="R1755">
        <v>1024304</v>
      </c>
      <c r="U1755">
        <v>8528</v>
      </c>
      <c r="V1755">
        <v>968528</v>
      </c>
      <c r="Y1755">
        <v>6448</v>
      </c>
      <c r="Z1755">
        <v>923152</v>
      </c>
      <c r="AC1755">
        <v>960</v>
      </c>
      <c r="AD1755">
        <v>829152</v>
      </c>
      <c r="AG1755">
        <v>656</v>
      </c>
      <c r="AH1755">
        <v>768880</v>
      </c>
      <c r="AK1755" s="151">
        <v>320</v>
      </c>
      <c r="AL1755" s="151">
        <v>756656</v>
      </c>
      <c r="AM1755" s="151"/>
      <c r="AN1755" s="151"/>
      <c r="AO1755" s="212">
        <v>240</v>
      </c>
      <c r="AP1755" s="212">
        <v>703312</v>
      </c>
      <c r="AQ1755" s="212"/>
      <c r="AR1755" s="212"/>
      <c r="AS1755" s="227">
        <v>208</v>
      </c>
      <c r="AT1755" s="227">
        <v>710576</v>
      </c>
      <c r="AU1755" s="227"/>
      <c r="AV1755" s="227"/>
      <c r="AW1755" s="227">
        <v>1328</v>
      </c>
      <c r="AX1755" s="227">
        <v>708752</v>
      </c>
      <c r="AY1755">
        <f>A1755+1999</f>
        <v>2022</v>
      </c>
      <c r="AZ1755" t="str">
        <f>VLOOKUP(B1755,$BF$2:$BJ$75,4)</f>
        <v>Interior TFLs</v>
      </c>
      <c r="BA1755" t="str">
        <f>VLOOKUP(B1755,$BF$2:$BK$75,2)</f>
        <v>InteriorTFLs</v>
      </c>
      <c r="BB1755" t="str">
        <f>VLOOKUP(B1755,$BF$2:$BK$75,3)</f>
        <v>Interior TFLs</v>
      </c>
      <c r="BC1755">
        <f>IF(B1755&lt;40,B1755,IF(VLOOKUP(B1755,$BF$2:$BO$75,10,FALSE)="I",40,41))</f>
        <v>40</v>
      </c>
    </row>
    <row r="1756" spans="1:55" ht="15" x14ac:dyDescent="0.25">
      <c r="A1756">
        <v>23</v>
      </c>
      <c r="B1756">
        <v>40</v>
      </c>
      <c r="E1756">
        <v>38448</v>
      </c>
      <c r="F1756">
        <v>3511152</v>
      </c>
      <c r="I1756">
        <v>6544</v>
      </c>
      <c r="J1756">
        <v>2941888</v>
      </c>
      <c r="M1756">
        <v>17376</v>
      </c>
      <c r="N1756">
        <v>2917408</v>
      </c>
      <c r="Q1756">
        <v>14496</v>
      </c>
      <c r="R1756">
        <v>2493168</v>
      </c>
      <c r="U1756">
        <v>27120</v>
      </c>
      <c r="V1756">
        <v>2375968</v>
      </c>
      <c r="Y1756">
        <v>35296</v>
      </c>
      <c r="Z1756">
        <v>2181600</v>
      </c>
      <c r="AC1756">
        <v>48464</v>
      </c>
      <c r="AD1756">
        <v>993040</v>
      </c>
      <c r="AG1756">
        <v>29552</v>
      </c>
      <c r="AH1756">
        <v>612240</v>
      </c>
      <c r="AK1756" s="151">
        <v>29216</v>
      </c>
      <c r="AL1756" s="151">
        <v>517920</v>
      </c>
      <c r="AM1756" s="151"/>
      <c r="AN1756" s="151"/>
      <c r="AO1756" s="212">
        <v>8592</v>
      </c>
      <c r="AP1756" s="212">
        <v>418880</v>
      </c>
      <c r="AQ1756" s="212"/>
      <c r="AR1756" s="212"/>
      <c r="AS1756" s="227">
        <v>5216</v>
      </c>
      <c r="AT1756" s="227">
        <v>411936</v>
      </c>
      <c r="AU1756" s="227"/>
      <c r="AV1756" s="227"/>
      <c r="AW1756" s="227">
        <v>2272</v>
      </c>
      <c r="AX1756" s="227">
        <v>414192</v>
      </c>
      <c r="AY1756">
        <f>A1756+1999</f>
        <v>2022</v>
      </c>
      <c r="AZ1756" t="str">
        <f>VLOOKUP(B1756,$BF$2:$BJ$75,4)</f>
        <v>Interior TFLs</v>
      </c>
      <c r="BA1756" t="str">
        <f>VLOOKUP(B1756,$BF$2:$BK$75,2)</f>
        <v>InteriorTFLs</v>
      </c>
      <c r="BB1756" t="str">
        <f>VLOOKUP(B1756,$BF$2:$BK$75,3)</f>
        <v>Interior TFLs</v>
      </c>
      <c r="BC1756">
        <f>IF(B1756&lt;40,B1756,IF(VLOOKUP(B1756,$BF$2:$BO$75,10,FALSE)="I",40,41))</f>
        <v>40</v>
      </c>
    </row>
    <row r="1757" spans="1:55" ht="15" x14ac:dyDescent="0.25">
      <c r="A1757">
        <v>23</v>
      </c>
      <c r="B1757">
        <v>40</v>
      </c>
      <c r="E1757">
        <v>21056</v>
      </c>
      <c r="F1757">
        <v>1964384</v>
      </c>
      <c r="I1757">
        <v>624</v>
      </c>
      <c r="J1757">
        <v>1783504</v>
      </c>
      <c r="M1757">
        <v>736</v>
      </c>
      <c r="N1757">
        <v>1736944</v>
      </c>
      <c r="Q1757">
        <v>1568</v>
      </c>
      <c r="R1757">
        <v>1710592</v>
      </c>
      <c r="U1757">
        <v>13392</v>
      </c>
      <c r="V1757">
        <v>1550112</v>
      </c>
      <c r="Y1757">
        <v>15808</v>
      </c>
      <c r="Z1757">
        <v>1531008</v>
      </c>
      <c r="AC1757">
        <v>73184</v>
      </c>
      <c r="AD1757">
        <v>737072</v>
      </c>
      <c r="AG1757">
        <v>42752</v>
      </c>
      <c r="AH1757">
        <v>183696</v>
      </c>
      <c r="AK1757" s="151">
        <v>18928</v>
      </c>
      <c r="AL1757" s="151">
        <v>166688</v>
      </c>
      <c r="AM1757" s="151"/>
      <c r="AN1757" s="151"/>
      <c r="AO1757" s="212">
        <v>3104</v>
      </c>
      <c r="AP1757" s="212">
        <v>100256</v>
      </c>
      <c r="AQ1757" s="212"/>
      <c r="AR1757" s="212"/>
      <c r="AS1757" s="227">
        <v>3216</v>
      </c>
      <c r="AT1757" s="227">
        <v>87888</v>
      </c>
      <c r="AU1757" s="227"/>
      <c r="AV1757" s="227"/>
      <c r="AW1757" s="227">
        <v>2976</v>
      </c>
      <c r="AX1757" s="227">
        <v>81280</v>
      </c>
      <c r="AY1757">
        <f>A1757+1999</f>
        <v>2022</v>
      </c>
      <c r="AZ1757" t="str">
        <f>VLOOKUP(B1757,$BF$2:$BJ$75,4)</f>
        <v>Interior TFLs</v>
      </c>
      <c r="BA1757" t="str">
        <f>VLOOKUP(B1757,$BF$2:$BK$75,2)</f>
        <v>InteriorTFLs</v>
      </c>
      <c r="BB1757" t="str">
        <f>VLOOKUP(B1757,$BF$2:$BK$75,3)</f>
        <v>Interior TFLs</v>
      </c>
      <c r="BC1757">
        <f>IF(B1757&lt;40,B1757,IF(VLOOKUP(B1757,$BF$2:$BO$75,10,FALSE)="I",40,41))</f>
        <v>40</v>
      </c>
    </row>
    <row r="1758" spans="1:55" ht="15" x14ac:dyDescent="0.25">
      <c r="A1758">
        <v>23</v>
      </c>
      <c r="B1758">
        <v>40</v>
      </c>
      <c r="E1758">
        <v>7968</v>
      </c>
      <c r="F1758">
        <v>998720</v>
      </c>
      <c r="I1758">
        <v>624</v>
      </c>
      <c r="J1758">
        <v>899536</v>
      </c>
      <c r="M1758">
        <v>1008</v>
      </c>
      <c r="N1758">
        <v>867200</v>
      </c>
      <c r="Q1758">
        <v>3408</v>
      </c>
      <c r="R1758">
        <v>833312</v>
      </c>
      <c r="U1758">
        <v>5024</v>
      </c>
      <c r="V1758">
        <v>825648</v>
      </c>
      <c r="Y1758">
        <v>4336</v>
      </c>
      <c r="Z1758">
        <v>802160</v>
      </c>
      <c r="AC1758">
        <v>8816</v>
      </c>
      <c r="AD1758">
        <v>667408</v>
      </c>
      <c r="AG1758">
        <v>5312</v>
      </c>
      <c r="AH1758">
        <v>605984</v>
      </c>
      <c r="AK1758" s="151">
        <v>11840</v>
      </c>
      <c r="AL1758" s="151">
        <v>581680</v>
      </c>
      <c r="AM1758" s="151"/>
      <c r="AN1758" s="151"/>
      <c r="AO1758" s="212">
        <v>3952</v>
      </c>
      <c r="AP1758" s="212">
        <v>562720</v>
      </c>
      <c r="AQ1758" s="212"/>
      <c r="AR1758" s="212"/>
      <c r="AS1758" s="227">
        <v>5456</v>
      </c>
      <c r="AT1758" s="227">
        <v>567552</v>
      </c>
      <c r="AU1758" s="227"/>
      <c r="AV1758" s="227"/>
      <c r="AW1758" s="227">
        <v>5184</v>
      </c>
      <c r="AX1758" s="227">
        <v>532976</v>
      </c>
      <c r="AY1758">
        <f>A1758+1999</f>
        <v>2022</v>
      </c>
      <c r="AZ1758" t="str">
        <f>VLOOKUP(B1758,$BF$2:$BJ$75,4)</f>
        <v>Interior TFLs</v>
      </c>
      <c r="BA1758" t="str">
        <f>VLOOKUP(B1758,$BF$2:$BK$75,2)</f>
        <v>InteriorTFLs</v>
      </c>
      <c r="BB1758" t="str">
        <f>VLOOKUP(B1758,$BF$2:$BK$75,3)</f>
        <v>Interior TFLs</v>
      </c>
      <c r="BC1758">
        <f>IF(B1758&lt;40,B1758,IF(VLOOKUP(B1758,$BF$2:$BO$75,10,FALSE)="I",40,41))</f>
        <v>40</v>
      </c>
    </row>
    <row r="1759" spans="1:55" ht="15" x14ac:dyDescent="0.25">
      <c r="A1759">
        <v>23</v>
      </c>
      <c r="B1759">
        <v>40</v>
      </c>
      <c r="E1759">
        <v>25312</v>
      </c>
      <c r="F1759">
        <v>2795216</v>
      </c>
      <c r="I1759">
        <v>560</v>
      </c>
      <c r="J1759">
        <v>2650304</v>
      </c>
      <c r="M1759">
        <v>8976</v>
      </c>
      <c r="N1759">
        <v>2413360</v>
      </c>
      <c r="Q1759">
        <v>8304</v>
      </c>
      <c r="R1759">
        <v>2297792</v>
      </c>
      <c r="U1759">
        <v>13280</v>
      </c>
      <c r="V1759">
        <v>2178832</v>
      </c>
      <c r="Y1759">
        <v>10512</v>
      </c>
      <c r="Z1759">
        <v>2084048</v>
      </c>
      <c r="AC1759">
        <v>101504</v>
      </c>
      <c r="AD1759">
        <v>1303760</v>
      </c>
      <c r="AG1759">
        <v>110720</v>
      </c>
      <c r="AH1759">
        <v>734336</v>
      </c>
      <c r="AK1759" s="151">
        <v>69360</v>
      </c>
      <c r="AL1759" s="151">
        <v>625984</v>
      </c>
      <c r="AM1759" s="151"/>
      <c r="AN1759" s="151"/>
      <c r="AO1759" s="212">
        <v>26880</v>
      </c>
      <c r="AP1759" s="212">
        <v>411200</v>
      </c>
      <c r="AQ1759" s="212"/>
      <c r="AR1759" s="212"/>
      <c r="AS1759" s="227">
        <v>29040</v>
      </c>
      <c r="AT1759" s="227">
        <v>400912</v>
      </c>
      <c r="AU1759" s="227"/>
      <c r="AV1759" s="227"/>
      <c r="AW1759" s="227">
        <v>12224</v>
      </c>
      <c r="AX1759" s="227">
        <v>341888</v>
      </c>
      <c r="AY1759">
        <f>A1759+1999</f>
        <v>2022</v>
      </c>
      <c r="AZ1759" t="str">
        <f>VLOOKUP(B1759,$BF$2:$BJ$75,4)</f>
        <v>Interior TFLs</v>
      </c>
      <c r="BA1759" t="str">
        <f>VLOOKUP(B1759,$BF$2:$BK$75,2)</f>
        <v>InteriorTFLs</v>
      </c>
      <c r="BB1759" t="str">
        <f>VLOOKUP(B1759,$BF$2:$BK$75,3)</f>
        <v>Interior TFLs</v>
      </c>
      <c r="BC1759">
        <f>IF(B1759&lt;40,B1759,IF(VLOOKUP(B1759,$BF$2:$BO$75,10,FALSE)="I",40,41))</f>
        <v>40</v>
      </c>
    </row>
    <row r="1760" spans="1:55" ht="15" x14ac:dyDescent="0.25">
      <c r="A1760">
        <v>23</v>
      </c>
      <c r="B1760">
        <v>40</v>
      </c>
      <c r="E1760">
        <v>208256</v>
      </c>
      <c r="F1760">
        <v>17244032</v>
      </c>
      <c r="I1760">
        <v>23904</v>
      </c>
      <c r="J1760">
        <v>23328144</v>
      </c>
      <c r="M1760">
        <v>49312</v>
      </c>
      <c r="N1760">
        <v>22504112</v>
      </c>
      <c r="Q1760">
        <v>43776</v>
      </c>
      <c r="R1760">
        <v>22201712</v>
      </c>
      <c r="U1760">
        <v>91856</v>
      </c>
      <c r="V1760">
        <v>20193888</v>
      </c>
      <c r="Y1760">
        <v>50096</v>
      </c>
      <c r="Z1760">
        <v>19842240</v>
      </c>
      <c r="AC1760">
        <v>6608</v>
      </c>
      <c r="AD1760">
        <v>20963952</v>
      </c>
      <c r="AG1760">
        <v>16272</v>
      </c>
      <c r="AH1760">
        <v>18348176</v>
      </c>
      <c r="AK1760" s="151">
        <v>18464</v>
      </c>
      <c r="AL1760" s="151">
        <v>17922864</v>
      </c>
      <c r="AM1760" s="151"/>
      <c r="AN1760" s="151"/>
      <c r="AO1760" s="212">
        <v>24160</v>
      </c>
      <c r="AP1760" s="212">
        <v>17427152</v>
      </c>
      <c r="AQ1760" s="212"/>
      <c r="AR1760" s="212"/>
      <c r="AS1760" s="227">
        <v>25520</v>
      </c>
      <c r="AT1760" s="227">
        <v>17444144</v>
      </c>
      <c r="AU1760" s="227"/>
      <c r="AV1760" s="227"/>
      <c r="AW1760" s="227">
        <v>28768</v>
      </c>
      <c r="AX1760" s="227">
        <v>17446960</v>
      </c>
      <c r="AY1760">
        <f>A1760+1999</f>
        <v>2022</v>
      </c>
      <c r="AZ1760" t="str">
        <f>VLOOKUP(B1760,$BF$2:$BJ$75,4)</f>
        <v>Interior TFLs</v>
      </c>
      <c r="BA1760" t="str">
        <f>VLOOKUP(B1760,$BF$2:$BK$75,2)</f>
        <v>InteriorTFLs</v>
      </c>
      <c r="BB1760" t="str">
        <f>VLOOKUP(B1760,$BF$2:$BK$75,3)</f>
        <v>Interior TFLs</v>
      </c>
      <c r="BC1760">
        <f>IF(B1760&lt;40,B1760,IF(VLOOKUP(B1760,$BF$2:$BO$75,10,FALSE)="I",40,41))</f>
        <v>40</v>
      </c>
    </row>
    <row r="1761" spans="1:55" ht="15" x14ac:dyDescent="0.25">
      <c r="A1761">
        <v>23</v>
      </c>
      <c r="B1761">
        <v>40</v>
      </c>
      <c r="E1761">
        <v>142160</v>
      </c>
      <c r="F1761">
        <v>9283344</v>
      </c>
      <c r="I1761">
        <v>31328</v>
      </c>
      <c r="J1761">
        <v>8468064</v>
      </c>
      <c r="M1761">
        <v>46208</v>
      </c>
      <c r="N1761">
        <v>7875008</v>
      </c>
      <c r="Q1761">
        <v>50112</v>
      </c>
      <c r="R1761">
        <v>7589680</v>
      </c>
      <c r="U1761">
        <v>83376</v>
      </c>
      <c r="V1761">
        <v>7253072</v>
      </c>
      <c r="Y1761">
        <v>85808</v>
      </c>
      <c r="Z1761">
        <v>7168192</v>
      </c>
      <c r="AC1761">
        <v>139040</v>
      </c>
      <c r="AD1761">
        <v>4592192</v>
      </c>
      <c r="AG1761">
        <v>119808</v>
      </c>
      <c r="AH1761">
        <v>3669296</v>
      </c>
      <c r="AK1761" s="151">
        <v>95792</v>
      </c>
      <c r="AL1761" s="151">
        <v>3283600</v>
      </c>
      <c r="AM1761" s="151"/>
      <c r="AN1761" s="151"/>
      <c r="AO1761" s="212">
        <v>63664</v>
      </c>
      <c r="AP1761" s="212">
        <v>3030208</v>
      </c>
      <c r="AQ1761" s="212"/>
      <c r="AR1761" s="212"/>
      <c r="AS1761" s="227">
        <v>70272</v>
      </c>
      <c r="AT1761" s="227">
        <v>2952304</v>
      </c>
      <c r="AU1761" s="227"/>
      <c r="AV1761" s="227"/>
      <c r="AW1761" s="227">
        <v>52320</v>
      </c>
      <c r="AX1761" s="227">
        <v>2905600</v>
      </c>
      <c r="AY1761">
        <f>A1761+1999</f>
        <v>2022</v>
      </c>
      <c r="AZ1761" t="str">
        <f>VLOOKUP(B1761,$BF$2:$BJ$75,4)</f>
        <v>Interior TFLs</v>
      </c>
      <c r="BA1761" t="str">
        <f>VLOOKUP(B1761,$BF$2:$BK$75,2)</f>
        <v>InteriorTFLs</v>
      </c>
      <c r="BB1761" t="str">
        <f>VLOOKUP(B1761,$BF$2:$BK$75,3)</f>
        <v>Interior TFLs</v>
      </c>
      <c r="BC1761">
        <f>IF(B1761&lt;40,B1761,IF(VLOOKUP(B1761,$BF$2:$BO$75,10,FALSE)="I",40,41))</f>
        <v>40</v>
      </c>
    </row>
    <row r="1762" spans="1:55" ht="15" x14ac:dyDescent="0.25">
      <c r="A1762">
        <v>23</v>
      </c>
      <c r="B1762">
        <v>41</v>
      </c>
      <c r="E1762">
        <v>0</v>
      </c>
      <c r="F1762">
        <v>0</v>
      </c>
      <c r="I1762">
        <v>0</v>
      </c>
      <c r="J1762">
        <v>0</v>
      </c>
      <c r="M1762">
        <v>0</v>
      </c>
      <c r="N1762">
        <v>0</v>
      </c>
      <c r="Q1762">
        <v>0</v>
      </c>
      <c r="R1762">
        <v>0</v>
      </c>
      <c r="U1762">
        <v>0</v>
      </c>
      <c r="V1762">
        <v>0</v>
      </c>
      <c r="Y1762">
        <v>0</v>
      </c>
      <c r="Z1762">
        <v>0</v>
      </c>
      <c r="AC1762">
        <v>0</v>
      </c>
      <c r="AD1762">
        <v>0</v>
      </c>
      <c r="AG1762">
        <v>0</v>
      </c>
      <c r="AH1762">
        <v>0</v>
      </c>
      <c r="AK1762" s="151">
        <v>0</v>
      </c>
      <c r="AL1762" s="151">
        <v>0</v>
      </c>
      <c r="AM1762" s="151"/>
      <c r="AN1762" s="151"/>
      <c r="AO1762" s="212">
        <v>0</v>
      </c>
      <c r="AP1762" s="212">
        <v>0</v>
      </c>
      <c r="AQ1762" s="212"/>
      <c r="AR1762" s="212"/>
      <c r="AS1762" s="227">
        <v>0</v>
      </c>
      <c r="AT1762" s="227">
        <v>0</v>
      </c>
      <c r="AU1762" s="227"/>
      <c r="AV1762" s="227"/>
      <c r="AW1762" s="227">
        <v>0</v>
      </c>
      <c r="AX1762" s="227">
        <v>0</v>
      </c>
      <c r="AY1762">
        <f>A1762+1999</f>
        <v>2022</v>
      </c>
      <c r="AZ1762" t="str">
        <f>VLOOKUP(B1762,$BF$2:$BJ$75,4)</f>
        <v>Coast TFLs</v>
      </c>
      <c r="BA1762" t="str">
        <f>VLOOKUP(B1762,$BF$2:$BK$75,2)</f>
        <v>CoastTFLs</v>
      </c>
      <c r="BB1762" t="str">
        <f>VLOOKUP(B1762,$BF$2:$BK$75,3)</f>
        <v>Coast TFLs</v>
      </c>
      <c r="BC1762">
        <f>IF(B1762&lt;40,B1762,IF(VLOOKUP(B1762,$BF$2:$BO$75,10,FALSE)="I",40,41))</f>
        <v>41</v>
      </c>
    </row>
    <row r="1763" spans="1:55" ht="15" x14ac:dyDescent="0.25">
      <c r="A1763">
        <v>23</v>
      </c>
      <c r="B1763">
        <v>41</v>
      </c>
      <c r="E1763">
        <v>0</v>
      </c>
      <c r="F1763">
        <v>0</v>
      </c>
      <c r="I1763">
        <v>0</v>
      </c>
      <c r="J1763">
        <v>2864</v>
      </c>
      <c r="M1763">
        <v>0</v>
      </c>
      <c r="N1763">
        <v>1136</v>
      </c>
      <c r="Q1763">
        <v>0</v>
      </c>
      <c r="R1763">
        <v>224</v>
      </c>
      <c r="U1763">
        <v>0</v>
      </c>
      <c r="V1763">
        <v>144</v>
      </c>
      <c r="Y1763">
        <v>0</v>
      </c>
      <c r="Z1763">
        <v>144</v>
      </c>
      <c r="AC1763">
        <v>0</v>
      </c>
      <c r="AD1763">
        <v>0</v>
      </c>
      <c r="AG1763">
        <v>0</v>
      </c>
      <c r="AH1763">
        <v>0</v>
      </c>
      <c r="AK1763" s="151">
        <v>0</v>
      </c>
      <c r="AL1763" s="151">
        <v>0</v>
      </c>
      <c r="AM1763" s="151"/>
      <c r="AN1763" s="151"/>
      <c r="AO1763" s="212">
        <v>0</v>
      </c>
      <c r="AP1763" s="212">
        <v>0</v>
      </c>
      <c r="AQ1763" s="212"/>
      <c r="AR1763" s="212"/>
      <c r="AS1763" s="227">
        <v>0</v>
      </c>
      <c r="AT1763" s="227">
        <v>0</v>
      </c>
      <c r="AU1763" s="227"/>
      <c r="AV1763" s="227"/>
      <c r="AW1763" s="227">
        <v>0</v>
      </c>
      <c r="AX1763" s="227">
        <v>0</v>
      </c>
      <c r="AY1763">
        <f>A1763+1999</f>
        <v>2022</v>
      </c>
      <c r="AZ1763" t="str">
        <f>VLOOKUP(B1763,$BF$2:$BJ$75,4)</f>
        <v>Coast TFLs</v>
      </c>
      <c r="BA1763" t="str">
        <f>VLOOKUP(B1763,$BF$2:$BK$75,2)</f>
        <v>CoastTFLs</v>
      </c>
      <c r="BB1763" t="str">
        <f>VLOOKUP(B1763,$BF$2:$BK$75,3)</f>
        <v>Coast TFLs</v>
      </c>
      <c r="BC1763">
        <f>IF(B1763&lt;40,B1763,IF(VLOOKUP(B1763,$BF$2:$BO$75,10,FALSE)="I",40,41))</f>
        <v>41</v>
      </c>
    </row>
    <row r="1764" spans="1:55" ht="15" x14ac:dyDescent="0.25">
      <c r="A1764">
        <v>23</v>
      </c>
      <c r="B1764">
        <v>41</v>
      </c>
      <c r="E1764">
        <v>0</v>
      </c>
      <c r="F1764">
        <v>0</v>
      </c>
      <c r="I1764">
        <v>0</v>
      </c>
      <c r="J1764">
        <v>0</v>
      </c>
      <c r="M1764">
        <v>0</v>
      </c>
      <c r="N1764">
        <v>0</v>
      </c>
      <c r="Q1764">
        <v>0</v>
      </c>
      <c r="R1764">
        <v>0</v>
      </c>
      <c r="U1764">
        <v>0</v>
      </c>
      <c r="V1764">
        <v>0</v>
      </c>
      <c r="Y1764">
        <v>0</v>
      </c>
      <c r="Z1764">
        <v>0</v>
      </c>
      <c r="AC1764">
        <v>0</v>
      </c>
      <c r="AD1764">
        <v>0</v>
      </c>
      <c r="AG1764">
        <v>0</v>
      </c>
      <c r="AH1764">
        <v>0</v>
      </c>
      <c r="AK1764" s="151">
        <v>0</v>
      </c>
      <c r="AL1764" s="151">
        <v>0</v>
      </c>
      <c r="AM1764" s="151"/>
      <c r="AN1764" s="151"/>
      <c r="AO1764" s="212">
        <v>0</v>
      </c>
      <c r="AP1764" s="212">
        <v>0</v>
      </c>
      <c r="AQ1764" s="212"/>
      <c r="AR1764" s="212"/>
      <c r="AS1764" s="227">
        <v>0</v>
      </c>
      <c r="AT1764" s="227">
        <v>0</v>
      </c>
      <c r="AU1764" s="227"/>
      <c r="AV1764" s="227"/>
      <c r="AW1764" s="227">
        <v>0</v>
      </c>
      <c r="AX1764" s="227">
        <v>0</v>
      </c>
      <c r="AY1764">
        <f>A1764+1999</f>
        <v>2022</v>
      </c>
      <c r="AZ1764" t="str">
        <f>VLOOKUP(B1764,$BF$2:$BJ$75,4)</f>
        <v>Coast TFLs</v>
      </c>
      <c r="BA1764" t="str">
        <f>VLOOKUP(B1764,$BF$2:$BK$75,2)</f>
        <v>CoastTFLs</v>
      </c>
      <c r="BB1764" t="str">
        <f>VLOOKUP(B1764,$BF$2:$BK$75,3)</f>
        <v>Coast TFLs</v>
      </c>
      <c r="BC1764">
        <f>IF(B1764&lt;40,B1764,IF(VLOOKUP(B1764,$BF$2:$BO$75,10,FALSE)="I",40,41))</f>
        <v>41</v>
      </c>
    </row>
    <row r="1765" spans="1:55" ht="15" x14ac:dyDescent="0.25">
      <c r="A1765">
        <v>23</v>
      </c>
      <c r="B1765">
        <v>41</v>
      </c>
      <c r="E1765">
        <v>0</v>
      </c>
      <c r="F1765">
        <v>0</v>
      </c>
      <c r="I1765">
        <v>0</v>
      </c>
      <c r="J1765">
        <v>0</v>
      </c>
      <c r="M1765">
        <v>0</v>
      </c>
      <c r="N1765">
        <v>0</v>
      </c>
      <c r="Q1765">
        <v>0</v>
      </c>
      <c r="R1765">
        <v>0</v>
      </c>
      <c r="U1765">
        <v>0</v>
      </c>
      <c r="V1765">
        <v>17504</v>
      </c>
      <c r="Y1765">
        <v>1696</v>
      </c>
      <c r="Z1765">
        <v>14416</v>
      </c>
      <c r="AC1765">
        <v>0</v>
      </c>
      <c r="AD1765">
        <v>4224</v>
      </c>
      <c r="AG1765">
        <v>160</v>
      </c>
      <c r="AH1765">
        <v>336</v>
      </c>
      <c r="AK1765" s="151">
        <v>80</v>
      </c>
      <c r="AL1765" s="151">
        <v>656</v>
      </c>
      <c r="AM1765" s="151"/>
      <c r="AN1765" s="151"/>
      <c r="AO1765" s="212">
        <v>8800</v>
      </c>
      <c r="AP1765" s="212">
        <v>14736</v>
      </c>
      <c r="AQ1765" s="212"/>
      <c r="AR1765" s="212"/>
      <c r="AS1765" s="227">
        <v>0</v>
      </c>
      <c r="AT1765" s="227">
        <v>0</v>
      </c>
      <c r="AU1765" s="227"/>
      <c r="AV1765" s="227"/>
      <c r="AW1765" s="227">
        <v>0</v>
      </c>
      <c r="AX1765" s="227">
        <v>80</v>
      </c>
      <c r="AY1765">
        <f>A1765+1999</f>
        <v>2022</v>
      </c>
      <c r="AZ1765" t="str">
        <f>VLOOKUP(B1765,$BF$2:$BJ$75,4)</f>
        <v>Coast TFLs</v>
      </c>
      <c r="BA1765" t="str">
        <f>VLOOKUP(B1765,$BF$2:$BK$75,2)</f>
        <v>CoastTFLs</v>
      </c>
      <c r="BB1765" t="str">
        <f>VLOOKUP(B1765,$BF$2:$BK$75,3)</f>
        <v>Coast TFLs</v>
      </c>
      <c r="BC1765">
        <f>IF(B1765&lt;40,B1765,IF(VLOOKUP(B1765,$BF$2:$BO$75,10,FALSE)="I",40,41))</f>
        <v>41</v>
      </c>
    </row>
    <row r="1766" spans="1:55" ht="15" x14ac:dyDescent="0.25">
      <c r="A1766">
        <v>23</v>
      </c>
      <c r="B1766">
        <v>41</v>
      </c>
      <c r="E1766">
        <v>0</v>
      </c>
      <c r="F1766">
        <v>0</v>
      </c>
      <c r="I1766">
        <v>0</v>
      </c>
      <c r="J1766">
        <v>0</v>
      </c>
      <c r="M1766">
        <v>0</v>
      </c>
      <c r="N1766">
        <v>0</v>
      </c>
      <c r="Q1766">
        <v>0</v>
      </c>
      <c r="R1766">
        <v>0</v>
      </c>
      <c r="U1766">
        <v>0</v>
      </c>
      <c r="V1766">
        <v>0</v>
      </c>
      <c r="Y1766">
        <v>0</v>
      </c>
      <c r="Z1766">
        <v>0</v>
      </c>
      <c r="AC1766">
        <v>0</v>
      </c>
      <c r="AD1766">
        <v>0</v>
      </c>
      <c r="AG1766">
        <v>0</v>
      </c>
      <c r="AH1766">
        <v>0</v>
      </c>
      <c r="AK1766" s="151">
        <v>0</v>
      </c>
      <c r="AL1766" s="151">
        <v>0</v>
      </c>
      <c r="AM1766" s="151"/>
      <c r="AN1766" s="151"/>
      <c r="AO1766" s="212">
        <v>0</v>
      </c>
      <c r="AP1766" s="212">
        <v>0</v>
      </c>
      <c r="AQ1766" s="212"/>
      <c r="AR1766" s="212"/>
      <c r="AS1766" s="227">
        <v>0</v>
      </c>
      <c r="AT1766" s="227">
        <v>0</v>
      </c>
      <c r="AU1766" s="227"/>
      <c r="AV1766" s="227"/>
      <c r="AW1766" s="227">
        <v>0</v>
      </c>
      <c r="AX1766" s="227">
        <v>0</v>
      </c>
      <c r="AY1766">
        <f>A1766+1999</f>
        <v>2022</v>
      </c>
      <c r="AZ1766" t="str">
        <f>VLOOKUP(B1766,$BF$2:$BJ$75,4)</f>
        <v>Coast TFLs</v>
      </c>
      <c r="BA1766" t="str">
        <f>VLOOKUP(B1766,$BF$2:$BK$75,2)</f>
        <v>CoastTFLs</v>
      </c>
      <c r="BB1766" t="str">
        <f>VLOOKUP(B1766,$BF$2:$BK$75,3)</f>
        <v>Coast TFLs</v>
      </c>
      <c r="BC1766">
        <f>IF(B1766&lt;40,B1766,IF(VLOOKUP(B1766,$BF$2:$BO$75,10,FALSE)="I",40,41))</f>
        <v>41</v>
      </c>
    </row>
    <row r="1767" spans="1:55" ht="15" x14ac:dyDescent="0.25">
      <c r="A1767">
        <v>23</v>
      </c>
      <c r="B1767">
        <v>41</v>
      </c>
      <c r="E1767">
        <v>0</v>
      </c>
      <c r="F1767">
        <v>0</v>
      </c>
      <c r="I1767">
        <v>0</v>
      </c>
      <c r="J1767">
        <v>0</v>
      </c>
      <c r="M1767">
        <v>0</v>
      </c>
      <c r="N1767">
        <v>0</v>
      </c>
      <c r="Q1767">
        <v>0</v>
      </c>
      <c r="R1767">
        <v>0</v>
      </c>
      <c r="U1767">
        <v>0</v>
      </c>
      <c r="V1767">
        <v>0</v>
      </c>
      <c r="Y1767">
        <v>0</v>
      </c>
      <c r="Z1767">
        <v>0</v>
      </c>
      <c r="AC1767">
        <v>0</v>
      </c>
      <c r="AD1767">
        <v>0</v>
      </c>
      <c r="AG1767">
        <v>0</v>
      </c>
      <c r="AH1767">
        <v>0</v>
      </c>
      <c r="AK1767" s="151">
        <v>0</v>
      </c>
      <c r="AL1767" s="151">
        <v>0</v>
      </c>
      <c r="AM1767" s="151"/>
      <c r="AN1767" s="151"/>
      <c r="AO1767" s="212">
        <v>0</v>
      </c>
      <c r="AP1767" s="212">
        <v>0</v>
      </c>
      <c r="AQ1767" s="212"/>
      <c r="AR1767" s="212"/>
      <c r="AS1767" s="227">
        <v>0</v>
      </c>
      <c r="AT1767" s="227">
        <v>0</v>
      </c>
      <c r="AU1767" s="227"/>
      <c r="AV1767" s="227"/>
      <c r="AW1767" s="227">
        <v>0</v>
      </c>
      <c r="AX1767" s="227">
        <v>0</v>
      </c>
      <c r="AY1767">
        <f>A1767+1999</f>
        <v>2022</v>
      </c>
      <c r="AZ1767" t="str">
        <f>VLOOKUP(B1767,$BF$2:$BJ$75,4)</f>
        <v>Coast TFLs</v>
      </c>
      <c r="BA1767" t="str">
        <f>VLOOKUP(B1767,$BF$2:$BK$75,2)</f>
        <v>CoastTFLs</v>
      </c>
      <c r="BB1767" t="str">
        <f>VLOOKUP(B1767,$BF$2:$BK$75,3)</f>
        <v>Coast TFLs</v>
      </c>
      <c r="BC1767">
        <f>IF(B1767&lt;40,B1767,IF(VLOOKUP(B1767,$BF$2:$BO$75,10,FALSE)="I",40,41))</f>
        <v>41</v>
      </c>
    </row>
    <row r="1768" spans="1:55" ht="15" x14ac:dyDescent="0.25">
      <c r="A1768">
        <v>23</v>
      </c>
      <c r="B1768">
        <v>41</v>
      </c>
      <c r="E1768">
        <v>0</v>
      </c>
      <c r="F1768">
        <v>0</v>
      </c>
      <c r="I1768">
        <v>0</v>
      </c>
      <c r="J1768">
        <v>4800</v>
      </c>
      <c r="M1768">
        <v>0</v>
      </c>
      <c r="N1768">
        <v>3888</v>
      </c>
      <c r="Q1768">
        <v>0</v>
      </c>
      <c r="R1768">
        <v>6224</v>
      </c>
      <c r="U1768">
        <v>816</v>
      </c>
      <c r="V1768">
        <v>5232</v>
      </c>
      <c r="Y1768">
        <v>0</v>
      </c>
      <c r="Z1768">
        <v>3328</v>
      </c>
      <c r="AC1768">
        <v>0</v>
      </c>
      <c r="AD1768">
        <v>2432</v>
      </c>
      <c r="AG1768">
        <v>0</v>
      </c>
      <c r="AH1768">
        <v>288</v>
      </c>
      <c r="AK1768" s="151">
        <v>0</v>
      </c>
      <c r="AL1768" s="151">
        <v>0</v>
      </c>
      <c r="AM1768" s="151"/>
      <c r="AN1768" s="151"/>
      <c r="AO1768" s="212">
        <v>0</v>
      </c>
      <c r="AP1768" s="212">
        <v>0</v>
      </c>
      <c r="AQ1768" s="212"/>
      <c r="AR1768" s="212"/>
      <c r="AS1768" s="227">
        <v>0</v>
      </c>
      <c r="AT1768" s="227">
        <v>0</v>
      </c>
      <c r="AU1768" s="227"/>
      <c r="AV1768" s="227"/>
      <c r="AW1768" s="227">
        <v>0</v>
      </c>
      <c r="AX1768" s="227">
        <v>0</v>
      </c>
      <c r="AY1768">
        <f>A1768+1999</f>
        <v>2022</v>
      </c>
      <c r="AZ1768" t="str">
        <f>VLOOKUP(B1768,$BF$2:$BJ$75,4)</f>
        <v>Coast TFLs</v>
      </c>
      <c r="BA1768" t="str">
        <f>VLOOKUP(B1768,$BF$2:$BK$75,2)</f>
        <v>CoastTFLs</v>
      </c>
      <c r="BB1768" t="str">
        <f>VLOOKUP(B1768,$BF$2:$BK$75,3)</f>
        <v>Coast TFLs</v>
      </c>
      <c r="BC1768">
        <f>IF(B1768&lt;40,B1768,IF(VLOOKUP(B1768,$BF$2:$BO$75,10,FALSE)="I",40,41))</f>
        <v>41</v>
      </c>
    </row>
    <row r="1769" spans="1:55" ht="15" x14ac:dyDescent="0.25">
      <c r="A1769">
        <v>23</v>
      </c>
      <c r="B1769">
        <v>41</v>
      </c>
      <c r="E1769">
        <v>0</v>
      </c>
      <c r="F1769">
        <v>0</v>
      </c>
      <c r="I1769">
        <v>0</v>
      </c>
      <c r="J1769">
        <v>0</v>
      </c>
      <c r="M1769">
        <v>0</v>
      </c>
      <c r="N1769">
        <v>0</v>
      </c>
      <c r="Q1769">
        <v>0</v>
      </c>
      <c r="R1769">
        <v>2768</v>
      </c>
      <c r="U1769">
        <v>0</v>
      </c>
      <c r="V1769">
        <v>0</v>
      </c>
      <c r="Y1769">
        <v>0</v>
      </c>
      <c r="Z1769">
        <v>0</v>
      </c>
      <c r="AC1769">
        <v>0</v>
      </c>
      <c r="AD1769">
        <v>0</v>
      </c>
      <c r="AG1769">
        <v>0</v>
      </c>
      <c r="AH1769">
        <v>0</v>
      </c>
      <c r="AK1769" s="151">
        <v>0</v>
      </c>
      <c r="AL1769" s="151">
        <v>0</v>
      </c>
      <c r="AM1769" s="151"/>
      <c r="AN1769" s="151"/>
      <c r="AO1769" s="212">
        <v>0</v>
      </c>
      <c r="AP1769" s="212">
        <v>0</v>
      </c>
      <c r="AQ1769" s="212"/>
      <c r="AR1769" s="212"/>
      <c r="AS1769" s="227">
        <v>0</v>
      </c>
      <c r="AT1769" s="227">
        <v>0</v>
      </c>
      <c r="AU1769" s="227"/>
      <c r="AV1769" s="227"/>
      <c r="AW1769" s="227">
        <v>0</v>
      </c>
      <c r="AX1769" s="227">
        <v>0</v>
      </c>
      <c r="AY1769">
        <f>A1769+1999</f>
        <v>2022</v>
      </c>
      <c r="AZ1769" t="str">
        <f>VLOOKUP(B1769,$BF$2:$BJ$75,4)</f>
        <v>Coast TFLs</v>
      </c>
      <c r="BA1769" t="str">
        <f>VLOOKUP(B1769,$BF$2:$BK$75,2)</f>
        <v>CoastTFLs</v>
      </c>
      <c r="BB1769" t="str">
        <f>VLOOKUP(B1769,$BF$2:$BK$75,3)</f>
        <v>Coast TFLs</v>
      </c>
      <c r="BC1769">
        <f>IF(B1769&lt;40,B1769,IF(VLOOKUP(B1769,$BF$2:$BO$75,10,FALSE)="I",40,41))</f>
        <v>41</v>
      </c>
    </row>
    <row r="1770" spans="1:55" ht="15" x14ac:dyDescent="0.25">
      <c r="A1770">
        <v>23</v>
      </c>
      <c r="B1770">
        <v>41</v>
      </c>
      <c r="E1770">
        <v>0</v>
      </c>
      <c r="F1770">
        <v>0</v>
      </c>
      <c r="I1770">
        <v>0</v>
      </c>
      <c r="J1770">
        <v>0</v>
      </c>
      <c r="M1770">
        <v>0</v>
      </c>
      <c r="N1770">
        <v>2160</v>
      </c>
      <c r="Q1770">
        <v>0</v>
      </c>
      <c r="R1770">
        <v>0</v>
      </c>
      <c r="U1770">
        <v>0</v>
      </c>
      <c r="V1770">
        <v>0</v>
      </c>
      <c r="Y1770">
        <v>0</v>
      </c>
      <c r="Z1770">
        <v>0</v>
      </c>
      <c r="AC1770">
        <v>0</v>
      </c>
      <c r="AD1770">
        <v>0</v>
      </c>
      <c r="AG1770">
        <v>0</v>
      </c>
      <c r="AH1770">
        <v>0</v>
      </c>
      <c r="AK1770" s="151">
        <v>0</v>
      </c>
      <c r="AL1770" s="151">
        <v>0</v>
      </c>
      <c r="AM1770" s="151"/>
      <c r="AN1770" s="151"/>
      <c r="AO1770" s="212">
        <v>0</v>
      </c>
      <c r="AP1770" s="212">
        <v>0</v>
      </c>
      <c r="AQ1770" s="212"/>
      <c r="AR1770" s="212"/>
      <c r="AS1770" s="227">
        <v>0</v>
      </c>
      <c r="AT1770" s="227">
        <v>0</v>
      </c>
      <c r="AU1770" s="227"/>
      <c r="AV1770" s="227"/>
      <c r="AW1770" s="227">
        <v>0</v>
      </c>
      <c r="AX1770" s="227">
        <v>0</v>
      </c>
      <c r="AY1770">
        <f>A1770+1999</f>
        <v>2022</v>
      </c>
      <c r="AZ1770" t="str">
        <f>VLOOKUP(B1770,$BF$2:$BJ$75,4)</f>
        <v>Coast TFLs</v>
      </c>
      <c r="BA1770" t="str">
        <f>VLOOKUP(B1770,$BF$2:$BK$75,2)</f>
        <v>CoastTFLs</v>
      </c>
      <c r="BB1770" t="str">
        <f>VLOOKUP(B1770,$BF$2:$BK$75,3)</f>
        <v>Coast TFLs</v>
      </c>
      <c r="BC1770">
        <f>IF(B1770&lt;40,B1770,IF(VLOOKUP(B1770,$BF$2:$BO$75,10,FALSE)="I",40,41))</f>
        <v>41</v>
      </c>
    </row>
    <row r="1771" spans="1:55" ht="15" x14ac:dyDescent="0.25">
      <c r="A1771">
        <v>23</v>
      </c>
      <c r="B1771">
        <v>41</v>
      </c>
      <c r="E1771">
        <v>0</v>
      </c>
      <c r="F1771">
        <v>0</v>
      </c>
      <c r="I1771">
        <v>0</v>
      </c>
      <c r="J1771">
        <v>0</v>
      </c>
      <c r="M1771">
        <v>0</v>
      </c>
      <c r="N1771">
        <v>0</v>
      </c>
      <c r="Q1771">
        <v>0</v>
      </c>
      <c r="R1771">
        <v>0</v>
      </c>
      <c r="U1771">
        <v>0</v>
      </c>
      <c r="V1771">
        <v>0</v>
      </c>
      <c r="Y1771">
        <v>0</v>
      </c>
      <c r="Z1771">
        <v>0</v>
      </c>
      <c r="AC1771">
        <v>0</v>
      </c>
      <c r="AD1771">
        <v>0</v>
      </c>
      <c r="AG1771">
        <v>0</v>
      </c>
      <c r="AH1771">
        <v>0</v>
      </c>
      <c r="AK1771" s="151">
        <v>0</v>
      </c>
      <c r="AL1771" s="151">
        <v>0</v>
      </c>
      <c r="AM1771" s="151"/>
      <c r="AN1771" s="151"/>
      <c r="AO1771" s="212">
        <v>0</v>
      </c>
      <c r="AP1771" s="212">
        <v>0</v>
      </c>
      <c r="AQ1771" s="212"/>
      <c r="AR1771" s="212"/>
      <c r="AS1771" s="227">
        <v>0</v>
      </c>
      <c r="AT1771" s="227">
        <v>0</v>
      </c>
      <c r="AU1771" s="227"/>
      <c r="AV1771" s="227"/>
      <c r="AW1771" s="227">
        <v>0</v>
      </c>
      <c r="AX1771" s="227">
        <v>0</v>
      </c>
      <c r="AY1771">
        <f>A1771+1999</f>
        <v>2022</v>
      </c>
      <c r="AZ1771" t="str">
        <f>VLOOKUP(B1771,$BF$2:$BJ$75,4)</f>
        <v>Coast TFLs</v>
      </c>
      <c r="BA1771" t="str">
        <f>VLOOKUP(B1771,$BF$2:$BK$75,2)</f>
        <v>CoastTFLs</v>
      </c>
      <c r="BB1771" t="str">
        <f>VLOOKUP(B1771,$BF$2:$BK$75,3)</f>
        <v>Coast TFLs</v>
      </c>
      <c r="BC1771">
        <f>IF(B1771&lt;40,B1771,IF(VLOOKUP(B1771,$BF$2:$BO$75,10,FALSE)="I",40,41))</f>
        <v>41</v>
      </c>
    </row>
    <row r="1772" spans="1:55" ht="15" x14ac:dyDescent="0.25">
      <c r="A1772">
        <v>23</v>
      </c>
      <c r="B1772">
        <v>41</v>
      </c>
      <c r="E1772">
        <v>0</v>
      </c>
      <c r="F1772">
        <v>0</v>
      </c>
      <c r="I1772">
        <v>0</v>
      </c>
      <c r="J1772">
        <v>0</v>
      </c>
      <c r="M1772">
        <v>0</v>
      </c>
      <c r="N1772">
        <v>0</v>
      </c>
      <c r="Q1772">
        <v>0</v>
      </c>
      <c r="R1772">
        <v>0</v>
      </c>
      <c r="U1772">
        <v>0</v>
      </c>
      <c r="V1772">
        <v>0</v>
      </c>
      <c r="Y1772">
        <v>0</v>
      </c>
      <c r="Z1772">
        <v>0</v>
      </c>
      <c r="AC1772">
        <v>0</v>
      </c>
      <c r="AD1772">
        <v>0</v>
      </c>
      <c r="AG1772">
        <v>0</v>
      </c>
      <c r="AH1772">
        <v>0</v>
      </c>
      <c r="AK1772" s="151">
        <v>0</v>
      </c>
      <c r="AL1772" s="151">
        <v>0</v>
      </c>
      <c r="AM1772" s="151"/>
      <c r="AN1772" s="151"/>
      <c r="AO1772" s="212">
        <v>0</v>
      </c>
      <c r="AP1772" s="212">
        <v>0</v>
      </c>
      <c r="AQ1772" s="212"/>
      <c r="AR1772" s="212"/>
      <c r="AS1772" s="227">
        <v>0</v>
      </c>
      <c r="AT1772" s="227">
        <v>0</v>
      </c>
      <c r="AU1772" s="227"/>
      <c r="AV1772" s="227"/>
      <c r="AW1772" s="227">
        <v>0</v>
      </c>
      <c r="AX1772" s="227">
        <v>0</v>
      </c>
      <c r="AY1772">
        <f>A1772+1999</f>
        <v>2022</v>
      </c>
      <c r="AZ1772" t="str">
        <f>VLOOKUP(B1772,$BF$2:$BJ$75,4)</f>
        <v>Coast TFLs</v>
      </c>
      <c r="BA1772" t="str">
        <f>VLOOKUP(B1772,$BF$2:$BK$75,2)</f>
        <v>CoastTFLs</v>
      </c>
      <c r="BB1772" t="str">
        <f>VLOOKUP(B1772,$BF$2:$BK$75,3)</f>
        <v>Coast TFLs</v>
      </c>
      <c r="BC1772">
        <f>IF(B1772&lt;40,B1772,IF(VLOOKUP(B1772,$BF$2:$BO$75,10,FALSE)="I",40,41))</f>
        <v>41</v>
      </c>
    </row>
    <row r="1773" spans="1:55" ht="15" x14ac:dyDescent="0.25">
      <c r="A1773">
        <v>23</v>
      </c>
      <c r="B1773">
        <v>41</v>
      </c>
      <c r="E1773">
        <v>0</v>
      </c>
      <c r="F1773">
        <v>0</v>
      </c>
      <c r="I1773">
        <v>0</v>
      </c>
      <c r="J1773">
        <v>0</v>
      </c>
      <c r="M1773">
        <v>0</v>
      </c>
      <c r="N1773">
        <v>0</v>
      </c>
      <c r="Q1773">
        <v>0</v>
      </c>
      <c r="R1773">
        <v>0</v>
      </c>
      <c r="U1773">
        <v>0</v>
      </c>
      <c r="V1773">
        <v>0</v>
      </c>
      <c r="Y1773">
        <v>0</v>
      </c>
      <c r="Z1773">
        <v>0</v>
      </c>
      <c r="AC1773">
        <v>0</v>
      </c>
      <c r="AD1773">
        <v>0</v>
      </c>
      <c r="AG1773">
        <v>0</v>
      </c>
      <c r="AH1773">
        <v>0</v>
      </c>
      <c r="AK1773" s="151">
        <v>0</v>
      </c>
      <c r="AL1773" s="151">
        <v>0</v>
      </c>
      <c r="AM1773" s="151"/>
      <c r="AN1773" s="151"/>
      <c r="AO1773" s="212">
        <v>0</v>
      </c>
      <c r="AP1773" s="212">
        <v>0</v>
      </c>
      <c r="AQ1773" s="212"/>
      <c r="AR1773" s="212"/>
      <c r="AS1773" s="227">
        <v>0</v>
      </c>
      <c r="AT1773" s="227">
        <v>0</v>
      </c>
      <c r="AU1773" s="227"/>
      <c r="AV1773" s="227"/>
      <c r="AW1773" s="227">
        <v>0</v>
      </c>
      <c r="AX1773" s="227">
        <v>0</v>
      </c>
      <c r="AY1773">
        <f>A1773+1999</f>
        <v>2022</v>
      </c>
      <c r="AZ1773" t="str">
        <f>VLOOKUP(B1773,$BF$2:$BJ$75,4)</f>
        <v>Coast TFLs</v>
      </c>
      <c r="BA1773" t="str">
        <f>VLOOKUP(B1773,$BF$2:$BK$75,2)</f>
        <v>CoastTFLs</v>
      </c>
      <c r="BB1773" t="str">
        <f>VLOOKUP(B1773,$BF$2:$BK$75,3)</f>
        <v>Coast TFLs</v>
      </c>
      <c r="BC1773">
        <f>IF(B1773&lt;40,B1773,IF(VLOOKUP(B1773,$BF$2:$BO$75,10,FALSE)="I",40,41))</f>
        <v>41</v>
      </c>
    </row>
    <row r="1774" spans="1:55" ht="15" x14ac:dyDescent="0.25">
      <c r="A1774">
        <v>23</v>
      </c>
      <c r="B1774">
        <v>41</v>
      </c>
      <c r="E1774">
        <v>0</v>
      </c>
      <c r="F1774">
        <v>0</v>
      </c>
      <c r="I1774">
        <v>0</v>
      </c>
      <c r="J1774">
        <v>0</v>
      </c>
      <c r="M1774">
        <v>0</v>
      </c>
      <c r="N1774">
        <v>0</v>
      </c>
      <c r="Q1774">
        <v>16</v>
      </c>
      <c r="R1774">
        <v>64</v>
      </c>
      <c r="U1774">
        <v>0</v>
      </c>
      <c r="V1774">
        <v>3728</v>
      </c>
      <c r="Y1774">
        <v>0</v>
      </c>
      <c r="Z1774">
        <v>0</v>
      </c>
      <c r="AC1774">
        <v>0</v>
      </c>
      <c r="AD1774">
        <v>0</v>
      </c>
      <c r="AG1774">
        <v>0</v>
      </c>
      <c r="AH1774">
        <v>0</v>
      </c>
      <c r="AK1774" s="151">
        <v>64</v>
      </c>
      <c r="AL1774" s="151">
        <v>192</v>
      </c>
      <c r="AM1774" s="151"/>
      <c r="AN1774" s="151"/>
      <c r="AO1774" s="212">
        <v>0</v>
      </c>
      <c r="AP1774" s="212">
        <v>0</v>
      </c>
      <c r="AQ1774" s="212"/>
      <c r="AR1774" s="212"/>
      <c r="AS1774" s="227">
        <v>0</v>
      </c>
      <c r="AT1774" s="227">
        <v>0</v>
      </c>
      <c r="AU1774" s="227"/>
      <c r="AV1774" s="227"/>
      <c r="AW1774" s="227">
        <v>0</v>
      </c>
      <c r="AX1774" s="227">
        <v>0</v>
      </c>
      <c r="AY1774">
        <f>A1774+1999</f>
        <v>2022</v>
      </c>
      <c r="AZ1774" t="str">
        <f>VLOOKUP(B1774,$BF$2:$BJ$75,4)</f>
        <v>Coast TFLs</v>
      </c>
      <c r="BA1774" t="str">
        <f>VLOOKUP(B1774,$BF$2:$BK$75,2)</f>
        <v>CoastTFLs</v>
      </c>
      <c r="BB1774" t="str">
        <f>VLOOKUP(B1774,$BF$2:$BK$75,3)</f>
        <v>Coast TFLs</v>
      </c>
      <c r="BC1774">
        <f>IF(B1774&lt;40,B1774,IF(VLOOKUP(B1774,$BF$2:$BO$75,10,FALSE)="I",40,41))</f>
        <v>41</v>
      </c>
    </row>
    <row r="1775" spans="1:55" ht="15" x14ac:dyDescent="0.25">
      <c r="A1775">
        <v>23</v>
      </c>
      <c r="B1775">
        <v>41</v>
      </c>
      <c r="E1775">
        <v>0</v>
      </c>
      <c r="F1775">
        <v>0</v>
      </c>
      <c r="I1775">
        <v>0</v>
      </c>
      <c r="J1775">
        <v>0</v>
      </c>
      <c r="M1775">
        <v>0</v>
      </c>
      <c r="N1775">
        <v>0</v>
      </c>
      <c r="Q1775">
        <v>0</v>
      </c>
      <c r="R1775">
        <v>0</v>
      </c>
      <c r="U1775">
        <v>0</v>
      </c>
      <c r="V1775">
        <v>0</v>
      </c>
      <c r="Y1775">
        <v>0</v>
      </c>
      <c r="Z1775">
        <v>0</v>
      </c>
      <c r="AC1775">
        <v>0</v>
      </c>
      <c r="AD1775">
        <v>0</v>
      </c>
      <c r="AG1775">
        <v>0</v>
      </c>
      <c r="AH1775">
        <v>0</v>
      </c>
      <c r="AK1775" s="151">
        <v>0</v>
      </c>
      <c r="AL1775" s="151">
        <v>0</v>
      </c>
      <c r="AM1775" s="151"/>
      <c r="AN1775" s="151"/>
      <c r="AO1775" s="212">
        <v>0</v>
      </c>
      <c r="AP1775" s="212">
        <v>0</v>
      </c>
      <c r="AQ1775" s="212"/>
      <c r="AR1775" s="212"/>
      <c r="AS1775" s="227">
        <v>0</v>
      </c>
      <c r="AT1775" s="227">
        <v>0</v>
      </c>
      <c r="AU1775" s="227"/>
      <c r="AV1775" s="227"/>
      <c r="AW1775" s="227">
        <v>0</v>
      </c>
      <c r="AX1775" s="227">
        <v>0</v>
      </c>
      <c r="AY1775">
        <f>A1775+1999</f>
        <v>2022</v>
      </c>
      <c r="AZ1775" t="str">
        <f>VLOOKUP(B1775,$BF$2:$BJ$75,4)</f>
        <v>Coast TFLs</v>
      </c>
      <c r="BA1775" t="str">
        <f>VLOOKUP(B1775,$BF$2:$BK$75,2)</f>
        <v>CoastTFLs</v>
      </c>
      <c r="BB1775" t="str">
        <f>VLOOKUP(B1775,$BF$2:$BK$75,3)</f>
        <v>Coast TFLs</v>
      </c>
      <c r="BC1775">
        <f>IF(B1775&lt;40,B1775,IF(VLOOKUP(B1775,$BF$2:$BO$75,10,FALSE)="I",40,41))</f>
        <v>41</v>
      </c>
    </row>
    <row r="1776" spans="1:55" ht="15" x14ac:dyDescent="0.25">
      <c r="A1776">
        <v>23</v>
      </c>
      <c r="B1776">
        <v>41</v>
      </c>
      <c r="E1776">
        <v>0</v>
      </c>
      <c r="F1776">
        <v>0</v>
      </c>
      <c r="I1776">
        <v>0</v>
      </c>
      <c r="J1776">
        <v>0</v>
      </c>
      <c r="M1776">
        <v>0</v>
      </c>
      <c r="N1776">
        <v>0</v>
      </c>
      <c r="Q1776">
        <v>0</v>
      </c>
      <c r="R1776">
        <v>0</v>
      </c>
      <c r="U1776">
        <v>0</v>
      </c>
      <c r="V1776">
        <v>0</v>
      </c>
      <c r="Y1776">
        <v>0</v>
      </c>
      <c r="Z1776">
        <v>0</v>
      </c>
      <c r="AC1776">
        <v>0</v>
      </c>
      <c r="AD1776">
        <v>0</v>
      </c>
      <c r="AG1776">
        <v>0</v>
      </c>
      <c r="AH1776">
        <v>0</v>
      </c>
      <c r="AK1776" s="151">
        <v>0</v>
      </c>
      <c r="AL1776" s="151">
        <v>0</v>
      </c>
      <c r="AM1776" s="151"/>
      <c r="AN1776" s="151"/>
      <c r="AO1776" s="212">
        <v>0</v>
      </c>
      <c r="AP1776" s="212">
        <v>0</v>
      </c>
      <c r="AQ1776" s="212"/>
      <c r="AR1776" s="212"/>
      <c r="AS1776" s="227">
        <v>0</v>
      </c>
      <c r="AT1776" s="227">
        <v>0</v>
      </c>
      <c r="AU1776" s="227"/>
      <c r="AV1776" s="227"/>
      <c r="AW1776" s="227">
        <v>0</v>
      </c>
      <c r="AX1776" s="227">
        <v>0</v>
      </c>
      <c r="AY1776">
        <f>A1776+1999</f>
        <v>2022</v>
      </c>
      <c r="AZ1776" t="str">
        <f>VLOOKUP(B1776,$BF$2:$BJ$75,4)</f>
        <v>Coast TFLs</v>
      </c>
      <c r="BA1776" t="str">
        <f>VLOOKUP(B1776,$BF$2:$BK$75,2)</f>
        <v>CoastTFLs</v>
      </c>
      <c r="BB1776" t="str">
        <f>VLOOKUP(B1776,$BF$2:$BK$75,3)</f>
        <v>Coast TFLs</v>
      </c>
      <c r="BC1776">
        <f>IF(B1776&lt;40,B1776,IF(VLOOKUP(B1776,$BF$2:$BO$75,10,FALSE)="I",40,41))</f>
        <v>41</v>
      </c>
    </row>
    <row r="1777" spans="1:55" ht="15" x14ac:dyDescent="0.25">
      <c r="A1777">
        <v>23</v>
      </c>
      <c r="B1777">
        <v>41</v>
      </c>
      <c r="E1777">
        <v>0</v>
      </c>
      <c r="F1777">
        <v>0</v>
      </c>
      <c r="I1777">
        <v>0</v>
      </c>
      <c r="J1777">
        <v>0</v>
      </c>
      <c r="M1777">
        <v>0</v>
      </c>
      <c r="N1777">
        <v>0</v>
      </c>
      <c r="Q1777">
        <v>0</v>
      </c>
      <c r="R1777">
        <v>0</v>
      </c>
      <c r="U1777">
        <v>0</v>
      </c>
      <c r="V1777">
        <v>0</v>
      </c>
      <c r="Y1777">
        <v>0</v>
      </c>
      <c r="Z1777">
        <v>0</v>
      </c>
      <c r="AC1777">
        <v>0</v>
      </c>
      <c r="AD1777">
        <v>0</v>
      </c>
      <c r="AG1777">
        <v>0</v>
      </c>
      <c r="AH1777">
        <v>0</v>
      </c>
      <c r="AK1777" s="151">
        <v>0</v>
      </c>
      <c r="AL1777" s="151">
        <v>0</v>
      </c>
      <c r="AM1777" s="151"/>
      <c r="AN1777" s="151"/>
      <c r="AO1777" s="212">
        <v>0</v>
      </c>
      <c r="AP1777" s="212">
        <v>0</v>
      </c>
      <c r="AQ1777" s="212"/>
      <c r="AR1777" s="212"/>
      <c r="AS1777" s="227">
        <v>0</v>
      </c>
      <c r="AT1777" s="227">
        <v>0</v>
      </c>
      <c r="AU1777" s="227"/>
      <c r="AV1777" s="227"/>
      <c r="AW1777" s="227">
        <v>0</v>
      </c>
      <c r="AX1777" s="227">
        <v>0</v>
      </c>
      <c r="AY1777">
        <f>A1777+1999</f>
        <v>2022</v>
      </c>
      <c r="AZ1777" t="str">
        <f>VLOOKUP(B1777,$BF$2:$BJ$75,4)</f>
        <v>Coast TFLs</v>
      </c>
      <c r="BA1777" t="str">
        <f>VLOOKUP(B1777,$BF$2:$BK$75,2)</f>
        <v>CoastTFLs</v>
      </c>
      <c r="BB1777" t="str">
        <f>VLOOKUP(B1777,$BF$2:$BK$75,3)</f>
        <v>Coast TFLs</v>
      </c>
      <c r="BC1777">
        <f>IF(B1777&lt;40,B1777,IF(VLOOKUP(B1777,$BF$2:$BO$75,10,FALSE)="I",40,41))</f>
        <v>41</v>
      </c>
    </row>
    <row r="1778" spans="1:55" ht="15" x14ac:dyDescent="0.25">
      <c r="A1778">
        <v>24</v>
      </c>
      <c r="B1778">
        <v>1</v>
      </c>
      <c r="E1778">
        <v>274000</v>
      </c>
      <c r="F1778">
        <v>57325344</v>
      </c>
      <c r="I1778">
        <v>26000</v>
      </c>
      <c r="J1778">
        <v>47327056</v>
      </c>
      <c r="M1778">
        <v>31968</v>
      </c>
      <c r="N1778">
        <v>46449216</v>
      </c>
      <c r="Q1778">
        <v>58128</v>
      </c>
      <c r="R1778">
        <v>45843776</v>
      </c>
      <c r="U1778">
        <v>66480</v>
      </c>
      <c r="V1778">
        <v>44442032</v>
      </c>
      <c r="Y1778">
        <v>110464</v>
      </c>
      <c r="Z1778">
        <v>43471760</v>
      </c>
      <c r="AC1778">
        <v>33584</v>
      </c>
      <c r="AD1778">
        <v>41987344</v>
      </c>
      <c r="AG1778">
        <v>17488</v>
      </c>
      <c r="AH1778">
        <v>41645280</v>
      </c>
      <c r="AK1778" s="151">
        <v>13984</v>
      </c>
      <c r="AL1778" s="151">
        <v>41557520</v>
      </c>
      <c r="AM1778" s="151"/>
      <c r="AN1778" s="151"/>
      <c r="AO1778" s="212">
        <v>7456</v>
      </c>
      <c r="AP1778" s="212">
        <v>41515760</v>
      </c>
      <c r="AQ1778" s="212"/>
      <c r="AR1778" s="212"/>
      <c r="AS1778" s="227">
        <v>8592</v>
      </c>
      <c r="AT1778" s="227">
        <v>41474496</v>
      </c>
      <c r="AU1778" s="227"/>
      <c r="AV1778" s="227"/>
      <c r="AW1778" s="227">
        <v>13136</v>
      </c>
      <c r="AX1778" s="227">
        <v>41635680</v>
      </c>
      <c r="AY1778">
        <f>A1778+1999</f>
        <v>2023</v>
      </c>
      <c r="AZ1778" t="str">
        <f>VLOOKUP(B1778,$BF$2:$BJ$75,4)</f>
        <v>Pine Units</v>
      </c>
      <c r="BA1778" t="str">
        <f>VLOOKUP(B1778,$BF$2:$BK$75,2)</f>
        <v>100MileHouse</v>
      </c>
      <c r="BB1778" t="str">
        <f>VLOOKUP(B1778,$BF$2:$BK$75,3)</f>
        <v>100 Mile House TSA</v>
      </c>
      <c r="BC1778">
        <f>IF(B1778&lt;40,B1778,IF(VLOOKUP(B1778,$BF$2:$BO$75,10,FALSE)="I",40,41))</f>
        <v>1</v>
      </c>
    </row>
    <row r="1779" spans="1:55" ht="15" x14ac:dyDescent="0.25">
      <c r="A1779">
        <v>24</v>
      </c>
      <c r="B1779">
        <v>2</v>
      </c>
      <c r="E1779">
        <v>34656</v>
      </c>
      <c r="F1779">
        <v>7204384</v>
      </c>
      <c r="I1779">
        <v>8784</v>
      </c>
      <c r="J1779">
        <v>7003392</v>
      </c>
      <c r="M1779">
        <v>16848</v>
      </c>
      <c r="N1779">
        <v>6564400</v>
      </c>
      <c r="Q1779">
        <v>29072</v>
      </c>
      <c r="R1779">
        <v>6329888</v>
      </c>
      <c r="U1779">
        <v>20928</v>
      </c>
      <c r="V1779">
        <v>5989760</v>
      </c>
      <c r="Y1779">
        <v>32256</v>
      </c>
      <c r="Z1779">
        <v>5722592</v>
      </c>
      <c r="AC1779">
        <v>95504</v>
      </c>
      <c r="AD1779">
        <v>4180032</v>
      </c>
      <c r="AG1779">
        <v>91600</v>
      </c>
      <c r="AH1779">
        <v>3500496</v>
      </c>
      <c r="AK1779" s="151">
        <v>103440</v>
      </c>
      <c r="AL1779" s="151">
        <v>3245792</v>
      </c>
      <c r="AM1779" s="151"/>
      <c r="AN1779" s="151"/>
      <c r="AO1779" s="212">
        <v>91760</v>
      </c>
      <c r="AP1779" s="212">
        <v>3036736</v>
      </c>
      <c r="AQ1779" s="212"/>
      <c r="AR1779" s="212"/>
      <c r="AS1779" s="227">
        <v>90144</v>
      </c>
      <c r="AT1779" s="227">
        <v>2956480</v>
      </c>
      <c r="AU1779" s="227"/>
      <c r="AV1779" s="227"/>
      <c r="AW1779" s="227">
        <v>81104</v>
      </c>
      <c r="AX1779" s="227">
        <v>2799760</v>
      </c>
      <c r="AY1779">
        <f>A1779+1999</f>
        <v>2023</v>
      </c>
      <c r="AZ1779" t="str">
        <f>VLOOKUP(B1779,$BF$2:$BJ$75,4)</f>
        <v>Pine Units</v>
      </c>
      <c r="BA1779" t="str">
        <f>VLOOKUP(B1779,$BF$2:$BK$75,2)</f>
        <v>Arrow</v>
      </c>
      <c r="BB1779" t="str">
        <f>VLOOKUP(B1779,$BF$2:$BK$75,3)</f>
        <v>Arrow TSA</v>
      </c>
      <c r="BC1779">
        <f>IF(B1779&lt;40,B1779,IF(VLOOKUP(B1779,$BF$2:$BO$75,10,FALSE)="I",40,41))</f>
        <v>2</v>
      </c>
    </row>
    <row r="1780" spans="1:55" ht="15" x14ac:dyDescent="0.25">
      <c r="A1780">
        <v>24</v>
      </c>
      <c r="B1780">
        <v>3</v>
      </c>
      <c r="E1780">
        <v>0</v>
      </c>
      <c r="F1780">
        <v>0</v>
      </c>
      <c r="I1780">
        <v>0</v>
      </c>
      <c r="J1780">
        <v>0</v>
      </c>
      <c r="M1780">
        <v>0</v>
      </c>
      <c r="N1780">
        <v>0</v>
      </c>
      <c r="Q1780">
        <v>0</v>
      </c>
      <c r="R1780">
        <v>0</v>
      </c>
      <c r="U1780">
        <v>0</v>
      </c>
      <c r="V1780">
        <v>0</v>
      </c>
      <c r="Y1780">
        <v>0</v>
      </c>
      <c r="Z1780">
        <v>0</v>
      </c>
      <c r="AC1780">
        <v>0</v>
      </c>
      <c r="AD1780">
        <v>0</v>
      </c>
      <c r="AG1780">
        <v>0</v>
      </c>
      <c r="AH1780">
        <v>0</v>
      </c>
      <c r="AK1780" s="151">
        <v>0</v>
      </c>
      <c r="AL1780" s="151">
        <v>0</v>
      </c>
      <c r="AM1780" s="151"/>
      <c r="AN1780" s="151"/>
      <c r="AO1780" s="212">
        <v>0</v>
      </c>
      <c r="AP1780" s="212">
        <v>0</v>
      </c>
      <c r="AQ1780" s="212"/>
      <c r="AR1780" s="212"/>
      <c r="AS1780" s="227">
        <v>0</v>
      </c>
      <c r="AT1780" s="227">
        <v>0</v>
      </c>
      <c r="AU1780" s="227"/>
      <c r="AV1780" s="227"/>
      <c r="AW1780" s="227">
        <v>0</v>
      </c>
      <c r="AX1780" s="227">
        <v>0</v>
      </c>
      <c r="AY1780">
        <f>A1780+1999</f>
        <v>2023</v>
      </c>
      <c r="AZ1780" t="str">
        <f>VLOOKUP(B1780,$BF$2:$BJ$75,4)</f>
        <v>Non-pine Units</v>
      </c>
      <c r="BA1780" t="str">
        <f>VLOOKUP(B1780,$BF$2:$BK$75,2)</f>
        <v>Arrowsmith</v>
      </c>
      <c r="BB1780" t="str">
        <f>VLOOKUP(B1780,$BF$2:$BK$75,3)</f>
        <v>Arrowsmith TSA</v>
      </c>
      <c r="BC1780">
        <f>IF(B1780&lt;40,B1780,IF(VLOOKUP(B1780,$BF$2:$BO$75,10,FALSE)="I",40,41))</f>
        <v>3</v>
      </c>
    </row>
    <row r="1781" spans="1:55" ht="15" x14ac:dyDescent="0.25">
      <c r="A1781">
        <v>24</v>
      </c>
      <c r="B1781">
        <v>4</v>
      </c>
      <c r="E1781">
        <v>108672</v>
      </c>
      <c r="F1781">
        <v>12955280</v>
      </c>
      <c r="I1781">
        <v>14480</v>
      </c>
      <c r="J1781">
        <v>12026240</v>
      </c>
      <c r="M1781">
        <v>16880</v>
      </c>
      <c r="N1781">
        <v>11205312</v>
      </c>
      <c r="Q1781">
        <v>30304</v>
      </c>
      <c r="R1781">
        <v>10769984</v>
      </c>
      <c r="U1781">
        <v>47776</v>
      </c>
      <c r="V1781">
        <v>10120016</v>
      </c>
      <c r="Y1781">
        <v>45504</v>
      </c>
      <c r="Z1781">
        <v>9651280</v>
      </c>
      <c r="AC1781">
        <v>303072</v>
      </c>
      <c r="AD1781">
        <v>5929968</v>
      </c>
      <c r="AG1781">
        <v>427856</v>
      </c>
      <c r="AH1781">
        <v>4048592</v>
      </c>
      <c r="AK1781" s="151">
        <v>376928</v>
      </c>
      <c r="AL1781" s="151">
        <v>3496384</v>
      </c>
      <c r="AM1781" s="151"/>
      <c r="AN1781" s="151"/>
      <c r="AO1781" s="212">
        <v>183744</v>
      </c>
      <c r="AP1781" s="212">
        <v>2537216</v>
      </c>
      <c r="AQ1781" s="212"/>
      <c r="AR1781" s="212"/>
      <c r="AS1781" s="227">
        <v>200320</v>
      </c>
      <c r="AT1781" s="227">
        <v>2590240</v>
      </c>
      <c r="AU1781" s="227"/>
      <c r="AV1781" s="227"/>
      <c r="AW1781" s="227">
        <v>149552</v>
      </c>
      <c r="AX1781" s="227">
        <v>2161456</v>
      </c>
      <c r="AY1781">
        <f>A1781+1999</f>
        <v>2023</v>
      </c>
      <c r="AZ1781" t="str">
        <f>VLOOKUP(B1781,$BF$2:$BJ$75,4)</f>
        <v>Pine Units</v>
      </c>
      <c r="BA1781" t="str">
        <f>VLOOKUP(B1781,$BF$2:$BK$75,2)</f>
        <v>Boundary</v>
      </c>
      <c r="BB1781" t="str">
        <f>VLOOKUP(B1781,$BF$2:$BK$75,3)</f>
        <v>Boundary TSA</v>
      </c>
      <c r="BC1781">
        <f>IF(B1781&lt;40,B1781,IF(VLOOKUP(B1781,$BF$2:$BO$75,10,FALSE)="I",40,41))</f>
        <v>4</v>
      </c>
    </row>
    <row r="1782" spans="1:55" ht="15" x14ac:dyDescent="0.25">
      <c r="A1782">
        <v>24</v>
      </c>
      <c r="B1782">
        <v>5</v>
      </c>
      <c r="E1782">
        <v>90736</v>
      </c>
      <c r="F1782">
        <v>11748192</v>
      </c>
      <c r="I1782">
        <v>10672</v>
      </c>
      <c r="J1782">
        <v>11108288</v>
      </c>
      <c r="M1782">
        <v>19680</v>
      </c>
      <c r="N1782">
        <v>10919168</v>
      </c>
      <c r="Q1782">
        <v>25488</v>
      </c>
      <c r="R1782">
        <v>10658304</v>
      </c>
      <c r="U1782">
        <v>24032</v>
      </c>
      <c r="V1782">
        <v>10122720</v>
      </c>
      <c r="Y1782">
        <v>18672</v>
      </c>
      <c r="Z1782">
        <v>9675200</v>
      </c>
      <c r="AC1782">
        <v>13488</v>
      </c>
      <c r="AD1782">
        <v>8973744</v>
      </c>
      <c r="AG1782">
        <v>16464</v>
      </c>
      <c r="AH1782">
        <v>8388448</v>
      </c>
      <c r="AK1782" s="151">
        <v>23152</v>
      </c>
      <c r="AL1782" s="151">
        <v>7585536</v>
      </c>
      <c r="AM1782" s="151"/>
      <c r="AN1782" s="151"/>
      <c r="AO1782" s="212">
        <v>79632</v>
      </c>
      <c r="AP1782" s="212">
        <v>6451632</v>
      </c>
      <c r="AQ1782" s="212"/>
      <c r="AR1782" s="212"/>
      <c r="AS1782" s="227">
        <v>70864</v>
      </c>
      <c r="AT1782" s="227">
        <v>5406640</v>
      </c>
      <c r="AU1782" s="227"/>
      <c r="AV1782" s="227"/>
      <c r="AW1782" s="227">
        <v>59120</v>
      </c>
      <c r="AX1782" s="227">
        <v>5364160</v>
      </c>
      <c r="AY1782">
        <f>A1782+1999</f>
        <v>2023</v>
      </c>
      <c r="AZ1782" t="str">
        <f>VLOOKUP(B1782,$BF$2:$BJ$75,4)</f>
        <v>Pine Units</v>
      </c>
      <c r="BA1782" t="str">
        <f>VLOOKUP(B1782,$BF$2:$BK$75,2)</f>
        <v>Bulkley</v>
      </c>
      <c r="BB1782" t="str">
        <f>VLOOKUP(B1782,$BF$2:$BK$75,3)</f>
        <v>Bulkley TSA</v>
      </c>
      <c r="BC1782">
        <f>IF(B1782&lt;40,B1782,IF(VLOOKUP(B1782,$BF$2:$BO$75,10,FALSE)="I",40,41))</f>
        <v>5</v>
      </c>
    </row>
    <row r="1783" spans="1:55" ht="15" x14ac:dyDescent="0.25">
      <c r="A1783">
        <v>24</v>
      </c>
      <c r="B1783">
        <v>6</v>
      </c>
      <c r="E1783">
        <v>14448</v>
      </c>
      <c r="F1783">
        <v>963856</v>
      </c>
      <c r="I1783">
        <v>0</v>
      </c>
      <c r="J1783">
        <v>352</v>
      </c>
      <c r="M1783">
        <v>0</v>
      </c>
      <c r="N1783">
        <v>352</v>
      </c>
      <c r="Q1783">
        <v>0</v>
      </c>
      <c r="R1783">
        <v>352</v>
      </c>
      <c r="U1783">
        <v>0</v>
      </c>
      <c r="V1783">
        <v>352</v>
      </c>
      <c r="Y1783">
        <v>48</v>
      </c>
      <c r="Z1783">
        <v>18496</v>
      </c>
      <c r="AC1783">
        <v>9936</v>
      </c>
      <c r="AD1783">
        <v>301344</v>
      </c>
      <c r="AG1783">
        <v>103760</v>
      </c>
      <c r="AH1783">
        <v>1021200</v>
      </c>
      <c r="AK1783" s="151">
        <v>600352</v>
      </c>
      <c r="AL1783" s="151">
        <v>6871328</v>
      </c>
      <c r="AM1783" s="151"/>
      <c r="AN1783" s="151"/>
      <c r="AO1783" s="212">
        <v>645936</v>
      </c>
      <c r="AP1783" s="212">
        <v>5841088</v>
      </c>
      <c r="AQ1783" s="212"/>
      <c r="AR1783" s="212"/>
      <c r="AS1783" s="227">
        <v>930528</v>
      </c>
      <c r="AT1783" s="227">
        <v>4765072</v>
      </c>
      <c r="AU1783" s="227"/>
      <c r="AV1783" s="227"/>
      <c r="AW1783" s="227">
        <v>1339120</v>
      </c>
      <c r="AX1783" s="227">
        <v>4225600</v>
      </c>
      <c r="AY1783">
        <f>A1783+1999</f>
        <v>2023</v>
      </c>
      <c r="AZ1783" t="str">
        <f>VLOOKUP(B1783,$BF$2:$BJ$75,4)</f>
        <v>Non-pine Units</v>
      </c>
      <c r="BA1783" t="str">
        <f>VLOOKUP(B1783,$BF$2:$BK$75,2)</f>
        <v>Cassiar</v>
      </c>
      <c r="BB1783" t="str">
        <f>VLOOKUP(B1783,$BF$2:$BK$75,3)</f>
        <v>Cassiar TSA</v>
      </c>
      <c r="BC1783">
        <f>IF(B1783&lt;40,B1783,IF(VLOOKUP(B1783,$BF$2:$BO$75,10,FALSE)="I",40,41))</f>
        <v>6</v>
      </c>
    </row>
    <row r="1784" spans="1:55" ht="15" x14ac:dyDescent="0.25">
      <c r="A1784">
        <v>24</v>
      </c>
      <c r="B1784">
        <v>7</v>
      </c>
      <c r="E1784">
        <v>9072</v>
      </c>
      <c r="F1784">
        <v>504624</v>
      </c>
      <c r="I1784">
        <v>4000</v>
      </c>
      <c r="J1784">
        <v>489776</v>
      </c>
      <c r="M1784">
        <v>5344</v>
      </c>
      <c r="N1784">
        <v>486400</v>
      </c>
      <c r="Q1784">
        <v>13248</v>
      </c>
      <c r="R1784">
        <v>426512</v>
      </c>
      <c r="U1784">
        <v>10544</v>
      </c>
      <c r="V1784">
        <v>428128</v>
      </c>
      <c r="Y1784">
        <v>6512</v>
      </c>
      <c r="Z1784">
        <v>426560</v>
      </c>
      <c r="AC1784">
        <v>26352</v>
      </c>
      <c r="AD1784">
        <v>291440</v>
      </c>
      <c r="AG1784">
        <v>20096</v>
      </c>
      <c r="AH1784">
        <v>240720</v>
      </c>
      <c r="AK1784" s="151">
        <v>32032</v>
      </c>
      <c r="AL1784" s="151">
        <v>112224</v>
      </c>
      <c r="AM1784" s="151"/>
      <c r="AN1784" s="151"/>
      <c r="AO1784" s="212">
        <v>18768</v>
      </c>
      <c r="AP1784" s="212">
        <v>69696</v>
      </c>
      <c r="AQ1784" s="212"/>
      <c r="AR1784" s="212"/>
      <c r="AS1784" s="227">
        <v>9616</v>
      </c>
      <c r="AT1784" s="227">
        <v>29664</v>
      </c>
      <c r="AU1784" s="227"/>
      <c r="AV1784" s="227"/>
      <c r="AW1784" s="227">
        <v>4224</v>
      </c>
      <c r="AX1784" s="227">
        <v>14192</v>
      </c>
      <c r="AY1784">
        <f>A1784+1999</f>
        <v>2023</v>
      </c>
      <c r="AZ1784" t="str">
        <f>VLOOKUP(B1784,$BF$2:$BJ$75,4)</f>
        <v>Non-pine Units</v>
      </c>
      <c r="BA1784" t="str">
        <f>VLOOKUP(B1784,$BF$2:$BK$75,2)</f>
        <v>Cranberry</v>
      </c>
      <c r="BB1784" t="str">
        <f>VLOOKUP(B1784,$BF$2:$BK$75,3)</f>
        <v>Cranberry TSA</v>
      </c>
      <c r="BC1784">
        <f>IF(B1784&lt;40,B1784,IF(VLOOKUP(B1784,$BF$2:$BO$75,10,FALSE)="I",40,41))</f>
        <v>7</v>
      </c>
    </row>
    <row r="1785" spans="1:55" ht="15" x14ac:dyDescent="0.25">
      <c r="A1785">
        <v>24</v>
      </c>
      <c r="B1785">
        <v>8</v>
      </c>
      <c r="E1785">
        <v>230512</v>
      </c>
      <c r="F1785">
        <v>26605664</v>
      </c>
      <c r="I1785">
        <v>34640</v>
      </c>
      <c r="J1785">
        <v>23496064</v>
      </c>
      <c r="M1785">
        <v>59728</v>
      </c>
      <c r="N1785">
        <v>22485424</v>
      </c>
      <c r="Q1785">
        <v>89824</v>
      </c>
      <c r="R1785">
        <v>21451232</v>
      </c>
      <c r="U1785">
        <v>170896</v>
      </c>
      <c r="V1785">
        <v>19959712</v>
      </c>
      <c r="Y1785">
        <v>179840</v>
      </c>
      <c r="Z1785">
        <v>17677120</v>
      </c>
      <c r="AC1785">
        <v>687040</v>
      </c>
      <c r="AD1785">
        <v>12106608</v>
      </c>
      <c r="AG1785">
        <v>450912</v>
      </c>
      <c r="AH1785">
        <v>7769552</v>
      </c>
      <c r="AK1785" s="151">
        <v>374992</v>
      </c>
      <c r="AL1785" s="151">
        <v>5858432</v>
      </c>
      <c r="AM1785" s="151"/>
      <c r="AN1785" s="151"/>
      <c r="AO1785" s="212">
        <v>260048</v>
      </c>
      <c r="AP1785" s="212">
        <v>4892032</v>
      </c>
      <c r="AQ1785" s="212"/>
      <c r="AR1785" s="212"/>
      <c r="AS1785" s="227">
        <v>134864</v>
      </c>
      <c r="AT1785" s="227">
        <v>4322192</v>
      </c>
      <c r="AU1785" s="227"/>
      <c r="AV1785" s="227"/>
      <c r="AW1785" s="227">
        <v>126480</v>
      </c>
      <c r="AX1785" s="227">
        <v>4279248</v>
      </c>
      <c r="AY1785">
        <f>A1785+1999</f>
        <v>2023</v>
      </c>
      <c r="AZ1785" t="str">
        <f>VLOOKUP(B1785,$BF$2:$BJ$75,4)</f>
        <v>Pine Units</v>
      </c>
      <c r="BA1785" t="str">
        <f>VLOOKUP(B1785,$BF$2:$BK$75,2)</f>
        <v>Cranbrook</v>
      </c>
      <c r="BB1785" t="str">
        <f>VLOOKUP(B1785,$BF$2:$BK$75,3)</f>
        <v>Cranbrook TSA</v>
      </c>
      <c r="BC1785">
        <f>IF(B1785&lt;40,B1785,IF(VLOOKUP(B1785,$BF$2:$BO$75,10,FALSE)="I",40,41))</f>
        <v>8</v>
      </c>
    </row>
    <row r="1786" spans="1:55" ht="15" x14ac:dyDescent="0.25">
      <c r="A1786">
        <v>24</v>
      </c>
      <c r="B1786">
        <v>9</v>
      </c>
      <c r="E1786">
        <v>119024</v>
      </c>
      <c r="F1786">
        <v>9995488</v>
      </c>
      <c r="I1786">
        <v>29344</v>
      </c>
      <c r="J1786">
        <v>25878704</v>
      </c>
      <c r="M1786">
        <v>51008</v>
      </c>
      <c r="N1786">
        <v>25125552</v>
      </c>
      <c r="Q1786">
        <v>42000</v>
      </c>
      <c r="R1786">
        <v>24487664</v>
      </c>
      <c r="U1786">
        <v>61952</v>
      </c>
      <c r="V1786">
        <v>23054480</v>
      </c>
      <c r="Y1786">
        <v>40400</v>
      </c>
      <c r="Z1786">
        <v>22332672</v>
      </c>
      <c r="AC1786">
        <v>16496</v>
      </c>
      <c r="AD1786">
        <v>20895824</v>
      </c>
      <c r="AG1786">
        <v>78848</v>
      </c>
      <c r="AH1786">
        <v>17806496</v>
      </c>
      <c r="AK1786" s="151">
        <v>70624</v>
      </c>
      <c r="AL1786" s="151">
        <v>14983552</v>
      </c>
      <c r="AM1786" s="151"/>
      <c r="AN1786" s="151"/>
      <c r="AO1786" s="212">
        <v>111968</v>
      </c>
      <c r="AP1786" s="212">
        <v>14467024</v>
      </c>
      <c r="AQ1786" s="212"/>
      <c r="AR1786" s="212"/>
      <c r="AS1786" s="227">
        <v>68736</v>
      </c>
      <c r="AT1786" s="227">
        <v>13748912</v>
      </c>
      <c r="AU1786" s="227"/>
      <c r="AV1786" s="227"/>
      <c r="AW1786" s="227">
        <v>102880</v>
      </c>
      <c r="AX1786" s="227">
        <v>13887952</v>
      </c>
      <c r="AY1786">
        <f>A1786+1999</f>
        <v>2023</v>
      </c>
      <c r="AZ1786" t="str">
        <f>VLOOKUP(B1786,$BF$2:$BJ$75,4)</f>
        <v>Pine Units</v>
      </c>
      <c r="BA1786" t="str">
        <f>VLOOKUP(B1786,$BF$2:$BK$75,2)</f>
        <v>DawsonCreek</v>
      </c>
      <c r="BB1786" t="str">
        <f>VLOOKUP(B1786,$BF$2:$BK$75,3)</f>
        <v>Dawson Creek TSA</v>
      </c>
      <c r="BC1786">
        <f>IF(B1786&lt;40,B1786,IF(VLOOKUP(B1786,$BF$2:$BO$75,10,FALSE)="I",40,41))</f>
        <v>9</v>
      </c>
    </row>
    <row r="1787" spans="1:55" ht="15" x14ac:dyDescent="0.25">
      <c r="A1787">
        <v>24</v>
      </c>
      <c r="B1787">
        <v>10</v>
      </c>
      <c r="E1787">
        <v>0</v>
      </c>
      <c r="F1787">
        <v>0</v>
      </c>
      <c r="I1787">
        <v>0</v>
      </c>
      <c r="J1787">
        <v>0</v>
      </c>
      <c r="M1787">
        <v>0</v>
      </c>
      <c r="N1787">
        <v>0</v>
      </c>
      <c r="Q1787">
        <v>0</v>
      </c>
      <c r="R1787">
        <v>0</v>
      </c>
      <c r="U1787">
        <v>0</v>
      </c>
      <c r="V1787">
        <v>0</v>
      </c>
      <c r="Y1787">
        <v>80</v>
      </c>
      <c r="Z1787">
        <v>10096</v>
      </c>
      <c r="AC1787">
        <v>2512</v>
      </c>
      <c r="AD1787">
        <v>93504</v>
      </c>
      <c r="AG1787">
        <v>20816</v>
      </c>
      <c r="AH1787">
        <v>1211072</v>
      </c>
      <c r="AK1787" s="151">
        <v>176576</v>
      </c>
      <c r="AL1787" s="151">
        <v>5431776</v>
      </c>
      <c r="AM1787" s="151"/>
      <c r="AN1787" s="151"/>
      <c r="AO1787" s="212">
        <v>242576</v>
      </c>
      <c r="AP1787" s="212">
        <v>5508944</v>
      </c>
      <c r="AQ1787" s="212"/>
      <c r="AR1787" s="212"/>
      <c r="AS1787" s="227">
        <v>584176</v>
      </c>
      <c r="AT1787" s="227">
        <v>5246176</v>
      </c>
      <c r="AU1787" s="227"/>
      <c r="AV1787" s="227"/>
      <c r="AW1787" s="227">
        <v>688144</v>
      </c>
      <c r="AX1787" s="227">
        <v>3001344</v>
      </c>
      <c r="AY1787">
        <f>A1787+1999</f>
        <v>2023</v>
      </c>
      <c r="AZ1787" t="str">
        <f>VLOOKUP(B1787,$BF$2:$BJ$75,4)</f>
        <v>Non-pine Units</v>
      </c>
      <c r="BA1787" t="str">
        <f>VLOOKUP(B1787,$BF$2:$BK$75,2)</f>
        <v>FortNelson</v>
      </c>
      <c r="BB1787" t="str">
        <f>VLOOKUP(B1787,$BF$2:$BK$75,3)</f>
        <v>Fort Nelson TSA</v>
      </c>
      <c r="BC1787">
        <f>IF(B1787&lt;40,B1787,IF(VLOOKUP(B1787,$BF$2:$BO$75,10,FALSE)="I",40,41))</f>
        <v>10</v>
      </c>
    </row>
    <row r="1788" spans="1:55" ht="15" x14ac:dyDescent="0.25">
      <c r="A1788">
        <v>24</v>
      </c>
      <c r="B1788">
        <v>11</v>
      </c>
      <c r="E1788">
        <v>5680</v>
      </c>
      <c r="F1788">
        <v>238544</v>
      </c>
      <c r="I1788">
        <v>3040</v>
      </c>
      <c r="J1788">
        <v>505184</v>
      </c>
      <c r="M1788">
        <v>2272</v>
      </c>
      <c r="N1788">
        <v>484000</v>
      </c>
      <c r="Q1788">
        <v>4496</v>
      </c>
      <c r="R1788">
        <v>491120</v>
      </c>
      <c r="U1788">
        <v>2752</v>
      </c>
      <c r="V1788">
        <v>469920</v>
      </c>
      <c r="Y1788">
        <v>3760</v>
      </c>
      <c r="Z1788">
        <v>455648</v>
      </c>
      <c r="AC1788">
        <v>8256</v>
      </c>
      <c r="AD1788">
        <v>372672</v>
      </c>
      <c r="AG1788">
        <v>2576</v>
      </c>
      <c r="AH1788">
        <v>268832</v>
      </c>
      <c r="AK1788" s="151">
        <v>48</v>
      </c>
      <c r="AL1788" s="151">
        <v>225248</v>
      </c>
      <c r="AM1788" s="151"/>
      <c r="AN1788" s="151"/>
      <c r="AO1788" s="212">
        <v>192</v>
      </c>
      <c r="AP1788" s="212">
        <v>220048</v>
      </c>
      <c r="AQ1788" s="212"/>
      <c r="AR1788" s="212"/>
      <c r="AS1788" s="227">
        <v>176</v>
      </c>
      <c r="AT1788" s="227">
        <v>215680</v>
      </c>
      <c r="AU1788" s="227"/>
      <c r="AV1788" s="227"/>
      <c r="AW1788" s="227">
        <v>560</v>
      </c>
      <c r="AX1788" s="227">
        <v>218512</v>
      </c>
      <c r="AY1788">
        <f>A1788+1999</f>
        <v>2023</v>
      </c>
      <c r="AZ1788" t="str">
        <f>VLOOKUP(B1788,$BF$2:$BJ$75,4)</f>
        <v>Non-pine Units</v>
      </c>
      <c r="BA1788" t="str">
        <f>VLOOKUP(B1788,$BF$2:$BK$75,2)</f>
        <v>Fraser</v>
      </c>
      <c r="BB1788" t="str">
        <f>VLOOKUP(B1788,$BF$2:$BK$75,3)</f>
        <v>Fraser TSA</v>
      </c>
      <c r="BC1788">
        <f>IF(B1788&lt;40,B1788,IF(VLOOKUP(B1788,$BF$2:$BO$75,10,FALSE)="I",40,41))</f>
        <v>11</v>
      </c>
    </row>
    <row r="1789" spans="1:55" ht="15" x14ac:dyDescent="0.25">
      <c r="A1789">
        <v>24</v>
      </c>
      <c r="B1789">
        <v>12</v>
      </c>
      <c r="E1789">
        <v>587536</v>
      </c>
      <c r="F1789">
        <v>103118608</v>
      </c>
      <c r="I1789">
        <v>28784</v>
      </c>
      <c r="J1789">
        <v>98006816</v>
      </c>
      <c r="M1789">
        <v>72880</v>
      </c>
      <c r="N1789">
        <v>91918896</v>
      </c>
      <c r="Q1789">
        <v>96864</v>
      </c>
      <c r="R1789">
        <v>91013536</v>
      </c>
      <c r="U1789">
        <v>161824</v>
      </c>
      <c r="V1789">
        <v>82513488</v>
      </c>
      <c r="Y1789">
        <v>103472</v>
      </c>
      <c r="Z1789">
        <v>81804848</v>
      </c>
      <c r="AC1789">
        <v>25296</v>
      </c>
      <c r="AD1789">
        <v>80189360</v>
      </c>
      <c r="AG1789">
        <v>14592</v>
      </c>
      <c r="AH1789">
        <v>79064112</v>
      </c>
      <c r="AK1789" s="151">
        <v>31456</v>
      </c>
      <c r="AL1789" s="151">
        <v>76418224</v>
      </c>
      <c r="AM1789" s="151"/>
      <c r="AN1789" s="151"/>
      <c r="AO1789" s="212">
        <v>51648</v>
      </c>
      <c r="AP1789" s="212">
        <v>74309952</v>
      </c>
      <c r="AQ1789" s="212"/>
      <c r="AR1789" s="212"/>
      <c r="AS1789" s="227">
        <v>134912</v>
      </c>
      <c r="AT1789" s="227">
        <v>75413360</v>
      </c>
      <c r="AU1789" s="227"/>
      <c r="AV1789" s="227"/>
      <c r="AW1789" s="227">
        <v>95152</v>
      </c>
      <c r="AX1789" s="227">
        <v>74334576</v>
      </c>
      <c r="AY1789">
        <f>A1789+1999</f>
        <v>2023</v>
      </c>
      <c r="AZ1789" t="str">
        <f>VLOOKUP(B1789,$BF$2:$BJ$75,4)</f>
        <v>Pine Units</v>
      </c>
      <c r="BA1789" t="str">
        <f>VLOOKUP(B1789,$BF$2:$BK$75,2)</f>
        <v>FtStJames</v>
      </c>
      <c r="BB1789" t="str">
        <f>VLOOKUP(B1789,$BF$2:$BK$75,3)</f>
        <v>Ft. St. James Forest District</v>
      </c>
      <c r="BC1789">
        <f>IF(B1789&lt;40,B1789,IF(VLOOKUP(B1789,$BF$2:$BO$75,10,FALSE)="I",40,41))</f>
        <v>12</v>
      </c>
    </row>
    <row r="1790" spans="1:55" ht="15" x14ac:dyDescent="0.25">
      <c r="A1790">
        <v>24</v>
      </c>
      <c r="B1790">
        <v>13</v>
      </c>
      <c r="E1790">
        <v>33840</v>
      </c>
      <c r="F1790">
        <v>2757024</v>
      </c>
      <c r="I1790">
        <v>40384</v>
      </c>
      <c r="J1790">
        <v>14744976</v>
      </c>
      <c r="M1790">
        <v>64928</v>
      </c>
      <c r="N1790">
        <v>14792832</v>
      </c>
      <c r="Q1790">
        <v>147920</v>
      </c>
      <c r="R1790">
        <v>20752288</v>
      </c>
      <c r="U1790">
        <v>236208</v>
      </c>
      <c r="V1790">
        <v>25944656</v>
      </c>
      <c r="Y1790">
        <v>208912</v>
      </c>
      <c r="Z1790">
        <v>28495392</v>
      </c>
      <c r="AC1790">
        <v>156368</v>
      </c>
      <c r="AD1790">
        <v>16336688</v>
      </c>
      <c r="AG1790">
        <v>148144</v>
      </c>
      <c r="AH1790">
        <v>19461424</v>
      </c>
      <c r="AK1790" s="151">
        <v>287360</v>
      </c>
      <c r="AL1790" s="151">
        <v>19471136</v>
      </c>
      <c r="AM1790" s="151"/>
      <c r="AN1790" s="151"/>
      <c r="AO1790" s="212">
        <v>268272</v>
      </c>
      <c r="AP1790" s="212">
        <v>21286928</v>
      </c>
      <c r="AQ1790" s="212"/>
      <c r="AR1790" s="212"/>
      <c r="AS1790" s="227">
        <v>366432</v>
      </c>
      <c r="AT1790" s="227">
        <v>20066624</v>
      </c>
      <c r="AU1790" s="227"/>
      <c r="AV1790" s="227"/>
      <c r="AW1790" s="227">
        <v>190688</v>
      </c>
      <c r="AX1790" s="227">
        <v>16894496</v>
      </c>
      <c r="AY1790">
        <f>A1790+1999</f>
        <v>2023</v>
      </c>
      <c r="AZ1790" t="str">
        <f>VLOOKUP(B1790,$BF$2:$BJ$75,4)</f>
        <v>Non-pine Units</v>
      </c>
      <c r="BA1790" t="str">
        <f>VLOOKUP(B1790,$BF$2:$BK$75,2)</f>
        <v>FtStJohn</v>
      </c>
      <c r="BB1790" t="str">
        <f>VLOOKUP(B1790,$BF$2:$BK$75,3)</f>
        <v>Ft. St. John TSA</v>
      </c>
      <c r="BC1790">
        <f>IF(B1790&lt;40,B1790,IF(VLOOKUP(B1790,$BF$2:$BO$75,10,FALSE)="I",40,41))</f>
        <v>13</v>
      </c>
    </row>
    <row r="1791" spans="1:55" ht="15" x14ac:dyDescent="0.25">
      <c r="A1791">
        <v>24</v>
      </c>
      <c r="B1791">
        <v>14</v>
      </c>
      <c r="E1791">
        <v>31040</v>
      </c>
      <c r="F1791">
        <v>4399200</v>
      </c>
      <c r="I1791">
        <v>7168</v>
      </c>
      <c r="J1791">
        <v>4144736</v>
      </c>
      <c r="M1791">
        <v>17200</v>
      </c>
      <c r="N1791">
        <v>3880672</v>
      </c>
      <c r="Q1791">
        <v>23680</v>
      </c>
      <c r="R1791">
        <v>3626800</v>
      </c>
      <c r="U1791">
        <v>28816</v>
      </c>
      <c r="V1791">
        <v>3387232</v>
      </c>
      <c r="Y1791">
        <v>24832</v>
      </c>
      <c r="Z1791">
        <v>3248672</v>
      </c>
      <c r="AC1791">
        <v>59824</v>
      </c>
      <c r="AD1791">
        <v>2078240</v>
      </c>
      <c r="AG1791">
        <v>63968</v>
      </c>
      <c r="AH1791">
        <v>1621856</v>
      </c>
      <c r="AK1791" s="151">
        <v>50720</v>
      </c>
      <c r="AL1791" s="151">
        <v>1417072</v>
      </c>
      <c r="AM1791" s="151"/>
      <c r="AN1791" s="151"/>
      <c r="AO1791" s="212">
        <v>26368</v>
      </c>
      <c r="AP1791" s="212">
        <v>1300528</v>
      </c>
      <c r="AQ1791" s="212"/>
      <c r="AR1791" s="212"/>
      <c r="AS1791" s="227">
        <v>32032</v>
      </c>
      <c r="AT1791" s="227">
        <v>1283216</v>
      </c>
      <c r="AU1791" s="227"/>
      <c r="AV1791" s="227"/>
      <c r="AW1791" s="227">
        <v>26400</v>
      </c>
      <c r="AX1791" s="227">
        <v>1281904</v>
      </c>
      <c r="AY1791">
        <f>A1791+1999</f>
        <v>2023</v>
      </c>
      <c r="AZ1791" t="str">
        <f>VLOOKUP(B1791,$BF$2:$BJ$75,4)</f>
        <v>Pine Units</v>
      </c>
      <c r="BA1791" t="str">
        <f>VLOOKUP(B1791,$BF$2:$BK$75,2)</f>
        <v>Golden</v>
      </c>
      <c r="BB1791" t="str">
        <f>VLOOKUP(B1791,$BF$2:$BK$75,3)</f>
        <v>Golden TSA</v>
      </c>
      <c r="BC1791">
        <f>IF(B1791&lt;40,B1791,IF(VLOOKUP(B1791,$BF$2:$BO$75,10,FALSE)="I",40,41))</f>
        <v>14</v>
      </c>
    </row>
    <row r="1792" spans="1:55" ht="15" x14ac:dyDescent="0.25">
      <c r="A1792">
        <v>24</v>
      </c>
      <c r="B1792">
        <v>15</v>
      </c>
      <c r="E1792">
        <v>77296</v>
      </c>
      <c r="F1792">
        <v>9860848</v>
      </c>
      <c r="I1792">
        <v>12000</v>
      </c>
      <c r="J1792">
        <v>8841760</v>
      </c>
      <c r="M1792">
        <v>29440</v>
      </c>
      <c r="N1792">
        <v>8207184</v>
      </c>
      <c r="Q1792">
        <v>27440</v>
      </c>
      <c r="R1792">
        <v>7670512</v>
      </c>
      <c r="U1792">
        <v>39648</v>
      </c>
      <c r="V1792">
        <v>7304736</v>
      </c>
      <c r="Y1792">
        <v>64592</v>
      </c>
      <c r="Z1792">
        <v>6607504</v>
      </c>
      <c r="AC1792">
        <v>126384</v>
      </c>
      <c r="AD1792">
        <v>5263184</v>
      </c>
      <c r="AG1792">
        <v>173344</v>
      </c>
      <c r="AH1792">
        <v>3760400</v>
      </c>
      <c r="AK1792" s="151">
        <v>143136</v>
      </c>
      <c r="AL1792" s="151">
        <v>3259680</v>
      </c>
      <c r="AM1792" s="151"/>
      <c r="AN1792" s="151"/>
      <c r="AO1792" s="212">
        <v>110464</v>
      </c>
      <c r="AP1792" s="212">
        <v>2707616</v>
      </c>
      <c r="AQ1792" s="212"/>
      <c r="AR1792" s="212"/>
      <c r="AS1792" s="227">
        <v>64912</v>
      </c>
      <c r="AT1792" s="227">
        <v>2417360</v>
      </c>
      <c r="AU1792" s="227"/>
      <c r="AV1792" s="227"/>
      <c r="AW1792" s="227">
        <v>59072</v>
      </c>
      <c r="AX1792" s="227">
        <v>2318000</v>
      </c>
      <c r="AY1792">
        <f>A1792+1999</f>
        <v>2023</v>
      </c>
      <c r="AZ1792" t="str">
        <f>VLOOKUP(B1792,$BF$2:$BJ$75,4)</f>
        <v>Pine Units</v>
      </c>
      <c r="BA1792" t="str">
        <f>VLOOKUP(B1792,$BF$2:$BK$75,2)</f>
        <v>Invermere</v>
      </c>
      <c r="BB1792" t="str">
        <f>VLOOKUP(B1792,$BF$2:$BK$75,3)</f>
        <v>Invermere TSA</v>
      </c>
      <c r="BC1792">
        <f>IF(B1792&lt;40,B1792,IF(VLOOKUP(B1792,$BF$2:$BO$75,10,FALSE)="I",40,41))</f>
        <v>15</v>
      </c>
    </row>
    <row r="1793" spans="1:55" ht="15" x14ac:dyDescent="0.25">
      <c r="A1793">
        <v>24</v>
      </c>
      <c r="B1793">
        <v>16</v>
      </c>
      <c r="E1793">
        <v>208</v>
      </c>
      <c r="F1793">
        <v>25168</v>
      </c>
      <c r="I1793">
        <v>22672</v>
      </c>
      <c r="J1793">
        <v>279248</v>
      </c>
      <c r="M1793">
        <v>11552</v>
      </c>
      <c r="N1793">
        <v>292208</v>
      </c>
      <c r="Q1793">
        <v>21600</v>
      </c>
      <c r="R1793">
        <v>244096</v>
      </c>
      <c r="U1793">
        <v>6512</v>
      </c>
      <c r="V1793">
        <v>303008</v>
      </c>
      <c r="Y1793">
        <v>14000</v>
      </c>
      <c r="Z1793">
        <v>309808</v>
      </c>
      <c r="AC1793">
        <v>7712</v>
      </c>
      <c r="AD1793">
        <v>187440</v>
      </c>
      <c r="AG1793">
        <v>7856</v>
      </c>
      <c r="AH1793">
        <v>198896</v>
      </c>
      <c r="AK1793" s="151">
        <v>4240</v>
      </c>
      <c r="AL1793" s="151">
        <v>109152</v>
      </c>
      <c r="AM1793" s="151"/>
      <c r="AN1793" s="151"/>
      <c r="AO1793" s="212">
        <v>2368</v>
      </c>
      <c r="AP1793" s="212">
        <v>92256</v>
      </c>
      <c r="AQ1793" s="212"/>
      <c r="AR1793" s="212"/>
      <c r="AS1793" s="227">
        <v>2992</v>
      </c>
      <c r="AT1793" s="227">
        <v>71856</v>
      </c>
      <c r="AU1793" s="227"/>
      <c r="AV1793" s="227"/>
      <c r="AW1793" s="227">
        <v>720</v>
      </c>
      <c r="AX1793" s="227">
        <v>58592</v>
      </c>
      <c r="AY1793">
        <f>A1793+1999</f>
        <v>2023</v>
      </c>
      <c r="AZ1793" t="str">
        <f>VLOOKUP(B1793,$BF$2:$BJ$75,4)</f>
        <v>Non-pine Units</v>
      </c>
      <c r="BA1793" t="str">
        <f>VLOOKUP(B1793,$BF$2:$BK$75,2)</f>
        <v>Kalum</v>
      </c>
      <c r="BB1793" t="str">
        <f>VLOOKUP(B1793,$BF$2:$BK$75,3)</f>
        <v>Kalum TSA</v>
      </c>
      <c r="BC1793">
        <f>IF(B1793&lt;40,B1793,IF(VLOOKUP(B1793,$BF$2:$BO$75,10,FALSE)="I",40,41))</f>
        <v>16</v>
      </c>
    </row>
    <row r="1794" spans="1:55" ht="15" x14ac:dyDescent="0.25">
      <c r="A1794">
        <v>24</v>
      </c>
      <c r="B1794">
        <v>17</v>
      </c>
      <c r="E1794">
        <v>326048</v>
      </c>
      <c r="F1794">
        <v>53350464</v>
      </c>
      <c r="I1794">
        <v>42272</v>
      </c>
      <c r="J1794">
        <v>46877360</v>
      </c>
      <c r="M1794">
        <v>53040</v>
      </c>
      <c r="N1794">
        <v>45715280</v>
      </c>
      <c r="Q1794">
        <v>85984</v>
      </c>
      <c r="R1794">
        <v>43939072</v>
      </c>
      <c r="U1794">
        <v>118048</v>
      </c>
      <c r="V1794">
        <v>40928608</v>
      </c>
      <c r="Y1794">
        <v>178352</v>
      </c>
      <c r="Z1794">
        <v>38288912</v>
      </c>
      <c r="AC1794">
        <v>267584</v>
      </c>
      <c r="AD1794">
        <v>32030832</v>
      </c>
      <c r="AG1794">
        <v>176368</v>
      </c>
      <c r="AH1794">
        <v>29973408</v>
      </c>
      <c r="AK1794" s="151">
        <v>55104</v>
      </c>
      <c r="AL1794" s="151">
        <v>29245280</v>
      </c>
      <c r="AM1794" s="151"/>
      <c r="AN1794" s="151"/>
      <c r="AO1794" s="212">
        <v>23024</v>
      </c>
      <c r="AP1794" s="212">
        <v>28965472</v>
      </c>
      <c r="AQ1794" s="212"/>
      <c r="AR1794" s="212"/>
      <c r="AS1794" s="227">
        <v>23472</v>
      </c>
      <c r="AT1794" s="227">
        <v>29010928</v>
      </c>
      <c r="AU1794" s="227"/>
      <c r="AV1794" s="227"/>
      <c r="AW1794" s="227">
        <v>35744</v>
      </c>
      <c r="AX1794" s="227">
        <v>29062192</v>
      </c>
      <c r="AY1794">
        <f>A1794+1999</f>
        <v>2023</v>
      </c>
      <c r="AZ1794" t="str">
        <f>VLOOKUP(B1794,$BF$2:$BJ$75,4)</f>
        <v>Pine Units</v>
      </c>
      <c r="BA1794" t="str">
        <f>VLOOKUP(B1794,$BF$2:$BK$75,2)</f>
        <v>Kamloops</v>
      </c>
      <c r="BB1794" t="str">
        <f>VLOOKUP(B1794,$BF$2:$BK$75,3)</f>
        <v>Kamloops TSA</v>
      </c>
      <c r="BC1794">
        <f>IF(B1794&lt;40,B1794,IF(VLOOKUP(B1794,$BF$2:$BO$75,10,FALSE)="I",40,41))</f>
        <v>17</v>
      </c>
    </row>
    <row r="1795" spans="1:55" ht="15" x14ac:dyDescent="0.25">
      <c r="A1795">
        <v>24</v>
      </c>
      <c r="B1795">
        <v>18</v>
      </c>
      <c r="E1795">
        <v>0</v>
      </c>
      <c r="F1795">
        <v>0</v>
      </c>
      <c r="I1795">
        <v>0</v>
      </c>
      <c r="J1795">
        <v>0</v>
      </c>
      <c r="M1795">
        <v>0</v>
      </c>
      <c r="N1795">
        <v>0</v>
      </c>
      <c r="Q1795">
        <v>0</v>
      </c>
      <c r="R1795">
        <v>16</v>
      </c>
      <c r="U1795">
        <v>0</v>
      </c>
      <c r="V1795">
        <v>32</v>
      </c>
      <c r="Y1795">
        <v>0</v>
      </c>
      <c r="Z1795">
        <v>0</v>
      </c>
      <c r="AC1795">
        <v>0</v>
      </c>
      <c r="AD1795">
        <v>0</v>
      </c>
      <c r="AG1795">
        <v>0</v>
      </c>
      <c r="AH1795">
        <v>16</v>
      </c>
      <c r="AK1795" s="151">
        <v>0</v>
      </c>
      <c r="AL1795" s="151">
        <v>128</v>
      </c>
      <c r="AM1795" s="151"/>
      <c r="AN1795" s="151"/>
      <c r="AO1795" s="212">
        <v>0</v>
      </c>
      <c r="AP1795" s="212">
        <v>0</v>
      </c>
      <c r="AQ1795" s="212"/>
      <c r="AR1795" s="212"/>
      <c r="AS1795" s="227">
        <v>0</v>
      </c>
      <c r="AT1795" s="227">
        <v>0</v>
      </c>
      <c r="AU1795" s="227"/>
      <c r="AV1795" s="227"/>
      <c r="AW1795" s="227">
        <v>0</v>
      </c>
      <c r="AX1795" s="227">
        <v>0</v>
      </c>
      <c r="AY1795">
        <f>A1795+1999</f>
        <v>2023</v>
      </c>
      <c r="AZ1795" t="str">
        <f>VLOOKUP(B1795,$BF$2:$BJ$75,4)</f>
        <v>Non-pine Units</v>
      </c>
      <c r="BA1795" t="str">
        <f>VLOOKUP(B1795,$BF$2:$BK$75,2)</f>
        <v>Kingcome</v>
      </c>
      <c r="BB1795" t="str">
        <f>VLOOKUP(B1795,$BF$2:$BK$75,3)</f>
        <v>Kingcome TSA</v>
      </c>
      <c r="BC1795">
        <f>IF(B1795&lt;40,B1795,IF(VLOOKUP(B1795,$BF$2:$BO$75,10,FALSE)="I",40,41))</f>
        <v>18</v>
      </c>
    </row>
    <row r="1796" spans="1:55" ht="15" x14ac:dyDescent="0.25">
      <c r="A1796">
        <v>24</v>
      </c>
      <c r="B1796">
        <v>19</v>
      </c>
      <c r="E1796">
        <v>57920</v>
      </c>
      <c r="F1796">
        <v>2299360</v>
      </c>
      <c r="I1796">
        <v>13488</v>
      </c>
      <c r="J1796">
        <v>2459872</v>
      </c>
      <c r="M1796">
        <v>16128</v>
      </c>
      <c r="N1796">
        <v>2385264</v>
      </c>
      <c r="Q1796">
        <v>23440</v>
      </c>
      <c r="R1796">
        <v>2311888</v>
      </c>
      <c r="U1796">
        <v>20320</v>
      </c>
      <c r="V1796">
        <v>2202224</v>
      </c>
      <c r="Y1796">
        <v>34256</v>
      </c>
      <c r="Z1796">
        <v>2177936</v>
      </c>
      <c r="AC1796">
        <v>46848</v>
      </c>
      <c r="AD1796">
        <v>1701808</v>
      </c>
      <c r="AG1796">
        <v>45424</v>
      </c>
      <c r="AH1796">
        <v>1679024</v>
      </c>
      <c r="AK1796" s="151">
        <v>61184</v>
      </c>
      <c r="AL1796" s="151">
        <v>1399344</v>
      </c>
      <c r="AM1796" s="151"/>
      <c r="AN1796" s="151"/>
      <c r="AO1796" s="212">
        <v>69056</v>
      </c>
      <c r="AP1796" s="212">
        <v>1000160</v>
      </c>
      <c r="AQ1796" s="212"/>
      <c r="AR1796" s="212"/>
      <c r="AS1796" s="227">
        <v>70912</v>
      </c>
      <c r="AT1796" s="227">
        <v>733408</v>
      </c>
      <c r="AU1796" s="227"/>
      <c r="AV1796" s="227"/>
      <c r="AW1796" s="227">
        <v>49472</v>
      </c>
      <c r="AX1796" s="227">
        <v>553728</v>
      </c>
      <c r="AY1796">
        <f>A1796+1999</f>
        <v>2023</v>
      </c>
      <c r="AZ1796" t="str">
        <f>VLOOKUP(B1796,$BF$2:$BJ$75,4)</f>
        <v>Non-pine Units</v>
      </c>
      <c r="BA1796" t="str">
        <f>VLOOKUP(B1796,$BF$2:$BK$75,2)</f>
        <v>Kispiox</v>
      </c>
      <c r="BB1796" t="str">
        <f>VLOOKUP(B1796,$BF$2:$BK$75,3)</f>
        <v>Kispiox TSA</v>
      </c>
      <c r="BC1796">
        <f>IF(B1796&lt;40,B1796,IF(VLOOKUP(B1796,$BF$2:$BO$75,10,FALSE)="I",40,41))</f>
        <v>19</v>
      </c>
    </row>
    <row r="1797" spans="1:55" ht="15" x14ac:dyDescent="0.25">
      <c r="A1797">
        <v>24</v>
      </c>
      <c r="B1797">
        <v>20</v>
      </c>
      <c r="E1797">
        <v>87792</v>
      </c>
      <c r="F1797">
        <v>11316512</v>
      </c>
      <c r="I1797">
        <v>15712</v>
      </c>
      <c r="J1797">
        <v>10717984</v>
      </c>
      <c r="M1797">
        <v>19280</v>
      </c>
      <c r="N1797">
        <v>10104512</v>
      </c>
      <c r="Q1797">
        <v>40800</v>
      </c>
      <c r="R1797">
        <v>9543056</v>
      </c>
      <c r="U1797">
        <v>48224</v>
      </c>
      <c r="V1797">
        <v>9001424</v>
      </c>
      <c r="Y1797">
        <v>52800</v>
      </c>
      <c r="Z1797">
        <v>8205520</v>
      </c>
      <c r="AC1797">
        <v>171584</v>
      </c>
      <c r="AD1797">
        <v>4779520</v>
      </c>
      <c r="AG1797">
        <v>159840</v>
      </c>
      <c r="AH1797">
        <v>3765920</v>
      </c>
      <c r="AK1797" s="151">
        <v>95408</v>
      </c>
      <c r="AL1797" s="151">
        <v>3131088</v>
      </c>
      <c r="AM1797" s="151"/>
      <c r="AN1797" s="151"/>
      <c r="AO1797" s="212">
        <v>87936</v>
      </c>
      <c r="AP1797" s="212">
        <v>2888256</v>
      </c>
      <c r="AQ1797" s="212"/>
      <c r="AR1797" s="212"/>
      <c r="AS1797" s="227">
        <v>49600</v>
      </c>
      <c r="AT1797" s="227">
        <v>2687408</v>
      </c>
      <c r="AU1797" s="227"/>
      <c r="AV1797" s="227"/>
      <c r="AW1797" s="227">
        <v>33024</v>
      </c>
      <c r="AX1797" s="227">
        <v>2581552</v>
      </c>
      <c r="AY1797">
        <f>A1797+1999</f>
        <v>2023</v>
      </c>
      <c r="AZ1797" t="str">
        <f>VLOOKUP(B1797,$BF$2:$BJ$75,4)</f>
        <v>Pine Units</v>
      </c>
      <c r="BA1797" t="str">
        <f>VLOOKUP(B1797,$BF$2:$BK$75,2)</f>
        <v>KootenayLake</v>
      </c>
      <c r="BB1797" t="str">
        <f>VLOOKUP(B1797,$BF$2:$BK$75,3)</f>
        <v>Kootenay Lake TSA</v>
      </c>
      <c r="BC1797">
        <f>IF(B1797&lt;40,B1797,IF(VLOOKUP(B1797,$BF$2:$BO$75,10,FALSE)="I",40,41))</f>
        <v>20</v>
      </c>
    </row>
    <row r="1798" spans="1:55" ht="15" x14ac:dyDescent="0.25">
      <c r="A1798">
        <v>24</v>
      </c>
      <c r="B1798">
        <v>21</v>
      </c>
      <c r="E1798">
        <v>295424</v>
      </c>
      <c r="F1798">
        <v>65350720</v>
      </c>
      <c r="I1798">
        <v>15664</v>
      </c>
      <c r="J1798">
        <v>60240032</v>
      </c>
      <c r="M1798">
        <v>18512</v>
      </c>
      <c r="N1798">
        <v>58417680</v>
      </c>
      <c r="Q1798">
        <v>16208</v>
      </c>
      <c r="R1798">
        <v>57410176</v>
      </c>
      <c r="U1798">
        <v>51952</v>
      </c>
      <c r="V1798">
        <v>53914880</v>
      </c>
      <c r="Y1798">
        <v>40784</v>
      </c>
      <c r="Z1798">
        <v>54242544</v>
      </c>
      <c r="AC1798">
        <v>2976</v>
      </c>
      <c r="AD1798">
        <v>54513312</v>
      </c>
      <c r="AG1798">
        <v>4832</v>
      </c>
      <c r="AH1798">
        <v>54151296</v>
      </c>
      <c r="AK1798" s="151">
        <v>3408</v>
      </c>
      <c r="AL1798" s="151">
        <v>53978528</v>
      </c>
      <c r="AM1798" s="151"/>
      <c r="AN1798" s="151"/>
      <c r="AO1798" s="212">
        <v>1056</v>
      </c>
      <c r="AP1798" s="212">
        <v>53788576</v>
      </c>
      <c r="AQ1798" s="212"/>
      <c r="AR1798" s="212"/>
      <c r="AS1798" s="227">
        <v>8080</v>
      </c>
      <c r="AT1798" s="227">
        <v>53709904</v>
      </c>
      <c r="AU1798" s="227"/>
      <c r="AV1798" s="227"/>
      <c r="AW1798" s="227">
        <v>4256</v>
      </c>
      <c r="AX1798" s="227">
        <v>53842320</v>
      </c>
      <c r="AY1798">
        <f>A1798+1999</f>
        <v>2023</v>
      </c>
      <c r="AZ1798" t="str">
        <f>VLOOKUP(B1798,$BF$2:$BJ$75,4)</f>
        <v>Pine Units</v>
      </c>
      <c r="BA1798" t="str">
        <f>VLOOKUP(B1798,$BF$2:$BK$75,2)</f>
        <v>Lakes</v>
      </c>
      <c r="BB1798" t="str">
        <f>VLOOKUP(B1798,$BF$2:$BK$75,3)</f>
        <v>Lakes TSA</v>
      </c>
      <c r="BC1798">
        <f>IF(B1798&lt;40,B1798,IF(VLOOKUP(B1798,$BF$2:$BO$75,10,FALSE)="I",40,41))</f>
        <v>21</v>
      </c>
    </row>
    <row r="1799" spans="1:55" ht="15" x14ac:dyDescent="0.25">
      <c r="A1799">
        <v>24</v>
      </c>
      <c r="B1799">
        <v>22</v>
      </c>
      <c r="E1799">
        <v>117408</v>
      </c>
      <c r="F1799">
        <v>13645216</v>
      </c>
      <c r="I1799">
        <v>22048</v>
      </c>
      <c r="J1799">
        <v>15880256</v>
      </c>
      <c r="M1799">
        <v>17584</v>
      </c>
      <c r="N1799">
        <v>15955200</v>
      </c>
      <c r="Q1799">
        <v>25472</v>
      </c>
      <c r="R1799">
        <v>15579296</v>
      </c>
      <c r="U1799">
        <v>59568</v>
      </c>
      <c r="V1799">
        <v>14180464</v>
      </c>
      <c r="Y1799">
        <v>100320</v>
      </c>
      <c r="Z1799">
        <v>12408656</v>
      </c>
      <c r="AC1799">
        <v>132064</v>
      </c>
      <c r="AD1799">
        <v>8828144</v>
      </c>
      <c r="AG1799">
        <v>86992</v>
      </c>
      <c r="AH1799">
        <v>6280576</v>
      </c>
      <c r="AK1799" s="151">
        <v>27392</v>
      </c>
      <c r="AL1799" s="151">
        <v>5565712</v>
      </c>
      <c r="AM1799" s="151"/>
      <c r="AN1799" s="151"/>
      <c r="AO1799" s="212">
        <v>5296</v>
      </c>
      <c r="AP1799" s="212">
        <v>5301168</v>
      </c>
      <c r="AQ1799" s="212"/>
      <c r="AR1799" s="212"/>
      <c r="AS1799" s="227">
        <v>8944</v>
      </c>
      <c r="AT1799" s="227">
        <v>5293440</v>
      </c>
      <c r="AU1799" s="227"/>
      <c r="AV1799" s="227"/>
      <c r="AW1799" s="227">
        <v>9408</v>
      </c>
      <c r="AX1799" s="227">
        <v>5392752</v>
      </c>
      <c r="AY1799">
        <f>A1799+1999</f>
        <v>2023</v>
      </c>
      <c r="AZ1799" t="str">
        <f>VLOOKUP(B1799,$BF$2:$BJ$75,4)</f>
        <v>Pine Units</v>
      </c>
      <c r="BA1799" t="str">
        <f>VLOOKUP(B1799,$BF$2:$BK$75,2)</f>
        <v>Lillooet</v>
      </c>
      <c r="BB1799" t="str">
        <f>VLOOKUP(B1799,$BF$2:$BK$75,3)</f>
        <v>Lillooet TSA</v>
      </c>
      <c r="BC1799">
        <f>IF(B1799&lt;40,B1799,IF(VLOOKUP(B1799,$BF$2:$BO$75,10,FALSE)="I",40,41))</f>
        <v>22</v>
      </c>
    </row>
    <row r="1800" spans="1:55" ht="15" x14ac:dyDescent="0.25">
      <c r="A1800">
        <v>24</v>
      </c>
      <c r="B1800">
        <v>23</v>
      </c>
      <c r="E1800">
        <v>769920</v>
      </c>
      <c r="F1800">
        <v>73837120</v>
      </c>
      <c r="I1800">
        <v>64272</v>
      </c>
      <c r="J1800">
        <v>91082080</v>
      </c>
      <c r="M1800">
        <v>138720</v>
      </c>
      <c r="N1800">
        <v>87745296</v>
      </c>
      <c r="Q1800">
        <v>208224</v>
      </c>
      <c r="R1800">
        <v>86057792</v>
      </c>
      <c r="U1800">
        <v>251744</v>
      </c>
      <c r="V1800">
        <v>79837680</v>
      </c>
      <c r="Y1800">
        <v>119728</v>
      </c>
      <c r="Z1800">
        <v>83762768</v>
      </c>
      <c r="AC1800">
        <v>19984</v>
      </c>
      <c r="AD1800">
        <v>86728448</v>
      </c>
      <c r="AG1800">
        <v>64976</v>
      </c>
      <c r="AH1800">
        <v>78925584</v>
      </c>
      <c r="AK1800" s="151">
        <v>44240</v>
      </c>
      <c r="AL1800" s="151">
        <v>75493984</v>
      </c>
      <c r="AM1800" s="151"/>
      <c r="AN1800" s="151"/>
      <c r="AO1800" s="212">
        <v>51216</v>
      </c>
      <c r="AP1800" s="212">
        <v>73254208</v>
      </c>
      <c r="AQ1800" s="212"/>
      <c r="AR1800" s="212"/>
      <c r="AS1800" s="227">
        <v>263664</v>
      </c>
      <c r="AT1800" s="227">
        <v>74634528</v>
      </c>
      <c r="AU1800" s="227"/>
      <c r="AV1800" s="227"/>
      <c r="AW1800" s="227">
        <v>167440</v>
      </c>
      <c r="AX1800" s="227">
        <v>72668480</v>
      </c>
      <c r="AY1800">
        <f>A1800+1999</f>
        <v>2023</v>
      </c>
      <c r="AZ1800" t="str">
        <f>VLOOKUP(B1800,$BF$2:$BJ$75,4)</f>
        <v>Pine Units</v>
      </c>
      <c r="BA1800" t="str">
        <f>VLOOKUP(B1800,$BF$2:$BK$75,2)</f>
        <v>Mackenzie</v>
      </c>
      <c r="BB1800" t="str">
        <f>VLOOKUP(B1800,$BF$2:$BK$75,3)</f>
        <v>Mackenzie TSA</v>
      </c>
      <c r="BC1800">
        <f>IF(B1800&lt;40,B1800,IF(VLOOKUP(B1800,$BF$2:$BO$75,10,FALSE)="I",40,41))</f>
        <v>23</v>
      </c>
    </row>
    <row r="1801" spans="1:55" ht="15" x14ac:dyDescent="0.25">
      <c r="A1801">
        <v>24</v>
      </c>
      <c r="B1801">
        <v>24</v>
      </c>
      <c r="E1801">
        <v>452896</v>
      </c>
      <c r="F1801">
        <v>60679968</v>
      </c>
      <c r="I1801">
        <v>23200</v>
      </c>
      <c r="J1801">
        <v>52325232</v>
      </c>
      <c r="M1801">
        <v>44144</v>
      </c>
      <c r="N1801">
        <v>50695936</v>
      </c>
      <c r="Q1801">
        <v>45520</v>
      </c>
      <c r="R1801">
        <v>49099968</v>
      </c>
      <c r="U1801">
        <v>115504</v>
      </c>
      <c r="V1801">
        <v>43540736</v>
      </c>
      <c r="Y1801">
        <v>172256</v>
      </c>
      <c r="Z1801">
        <v>37609312</v>
      </c>
      <c r="AC1801">
        <v>514352</v>
      </c>
      <c r="AD1801">
        <v>29337104</v>
      </c>
      <c r="AG1801">
        <v>191408</v>
      </c>
      <c r="AH1801">
        <v>19842080</v>
      </c>
      <c r="AK1801" s="151">
        <v>32240</v>
      </c>
      <c r="AL1801" s="151">
        <v>18143520</v>
      </c>
      <c r="AM1801" s="151"/>
      <c r="AN1801" s="151"/>
      <c r="AO1801" s="212">
        <v>3824</v>
      </c>
      <c r="AP1801" s="212">
        <v>17907728</v>
      </c>
      <c r="AQ1801" s="212"/>
      <c r="AR1801" s="212"/>
      <c r="AS1801" s="227">
        <v>2736</v>
      </c>
      <c r="AT1801" s="227">
        <v>17833568</v>
      </c>
      <c r="AU1801" s="227"/>
      <c r="AV1801" s="227"/>
      <c r="AW1801" s="227">
        <v>3840</v>
      </c>
      <c r="AX1801" s="227">
        <v>17891872</v>
      </c>
      <c r="AY1801">
        <f>A1801+1999</f>
        <v>2023</v>
      </c>
      <c r="AZ1801" t="str">
        <f>VLOOKUP(B1801,$BF$2:$BJ$75,4)</f>
        <v>Pine Units</v>
      </c>
      <c r="BA1801" t="str">
        <f>VLOOKUP(B1801,$BF$2:$BK$75,2)</f>
        <v>Merritt</v>
      </c>
      <c r="BB1801" t="str">
        <f>VLOOKUP(B1801,$BF$2:$BK$75,3)</f>
        <v>Merritt TSA</v>
      </c>
      <c r="BC1801">
        <f>IF(B1801&lt;40,B1801,IF(VLOOKUP(B1801,$BF$2:$BO$75,10,FALSE)="I",40,41))</f>
        <v>24</v>
      </c>
    </row>
    <row r="1802" spans="1:55" ht="15" x14ac:dyDescent="0.25">
      <c r="A1802">
        <v>24</v>
      </c>
      <c r="B1802">
        <v>25</v>
      </c>
      <c r="E1802">
        <v>0</v>
      </c>
      <c r="F1802">
        <v>0</v>
      </c>
      <c r="I1802">
        <v>1104</v>
      </c>
      <c r="J1802">
        <v>48096</v>
      </c>
      <c r="M1802">
        <v>800</v>
      </c>
      <c r="N1802">
        <v>48304</v>
      </c>
      <c r="Q1802">
        <v>3488</v>
      </c>
      <c r="R1802">
        <v>86288</v>
      </c>
      <c r="U1802">
        <v>4928</v>
      </c>
      <c r="V1802">
        <v>115216</v>
      </c>
      <c r="Y1802">
        <v>4832</v>
      </c>
      <c r="Z1802">
        <v>81504</v>
      </c>
      <c r="AC1802">
        <v>1184</v>
      </c>
      <c r="AD1802">
        <v>29760</v>
      </c>
      <c r="AG1802">
        <v>2416</v>
      </c>
      <c r="AH1802">
        <v>37664</v>
      </c>
      <c r="AK1802" s="151">
        <v>176</v>
      </c>
      <c r="AL1802" s="151">
        <v>28128</v>
      </c>
      <c r="AM1802" s="151"/>
      <c r="AN1802" s="151"/>
      <c r="AO1802" s="212">
        <v>592</v>
      </c>
      <c r="AP1802" s="212">
        <v>27072</v>
      </c>
      <c r="AQ1802" s="212"/>
      <c r="AR1802" s="212"/>
      <c r="AS1802" s="227">
        <v>0</v>
      </c>
      <c r="AT1802" s="227">
        <v>27728</v>
      </c>
      <c r="AU1802" s="227"/>
      <c r="AV1802" s="227"/>
      <c r="AW1802" s="227">
        <v>16</v>
      </c>
      <c r="AX1802" s="227">
        <v>24080</v>
      </c>
      <c r="AY1802">
        <f>A1802+1999</f>
        <v>2023</v>
      </c>
      <c r="AZ1802" t="str">
        <f>VLOOKUP(B1802,$BF$2:$BJ$75,4)</f>
        <v>Non-pine Units</v>
      </c>
      <c r="BA1802" t="str">
        <f>VLOOKUP(B1802,$BF$2:$BK$75,2)</f>
        <v>MidCoast</v>
      </c>
      <c r="BB1802" t="str">
        <f>VLOOKUP(B1802,$BF$2:$BK$75,3)</f>
        <v>Mid Coast TSA</v>
      </c>
      <c r="BC1802">
        <f>IF(B1802&lt;40,B1802,IF(VLOOKUP(B1802,$BF$2:$BO$75,10,FALSE)="I",40,41))</f>
        <v>25</v>
      </c>
    </row>
    <row r="1803" spans="1:55" ht="15" x14ac:dyDescent="0.25">
      <c r="A1803">
        <v>24</v>
      </c>
      <c r="B1803">
        <v>26</v>
      </c>
      <c r="E1803">
        <v>330256</v>
      </c>
      <c r="F1803">
        <v>50538160</v>
      </c>
      <c r="I1803">
        <v>12576</v>
      </c>
      <c r="J1803">
        <v>46755376</v>
      </c>
      <c r="M1803">
        <v>33408</v>
      </c>
      <c r="N1803">
        <v>44731440</v>
      </c>
      <c r="Q1803">
        <v>60896</v>
      </c>
      <c r="R1803">
        <v>42449104</v>
      </c>
      <c r="U1803">
        <v>56960</v>
      </c>
      <c r="V1803">
        <v>40325536</v>
      </c>
      <c r="Y1803">
        <v>38960</v>
      </c>
      <c r="Z1803">
        <v>37718528</v>
      </c>
      <c r="AC1803">
        <v>17168</v>
      </c>
      <c r="AD1803">
        <v>36442752</v>
      </c>
      <c r="AG1803">
        <v>11952</v>
      </c>
      <c r="AH1803">
        <v>35623056</v>
      </c>
      <c r="AK1803" s="151">
        <v>27152</v>
      </c>
      <c r="AL1803" s="151">
        <v>34149040</v>
      </c>
      <c r="AM1803" s="151"/>
      <c r="AN1803" s="151"/>
      <c r="AO1803" s="212">
        <v>19968</v>
      </c>
      <c r="AP1803" s="212">
        <v>32709696</v>
      </c>
      <c r="AQ1803" s="212"/>
      <c r="AR1803" s="212"/>
      <c r="AS1803" s="227">
        <v>37904</v>
      </c>
      <c r="AT1803" s="227">
        <v>32583280</v>
      </c>
      <c r="AU1803" s="227"/>
      <c r="AV1803" s="227"/>
      <c r="AW1803" s="227">
        <v>20704</v>
      </c>
      <c r="AX1803" s="227">
        <v>32314080</v>
      </c>
      <c r="AY1803">
        <f>A1803+1999</f>
        <v>2023</v>
      </c>
      <c r="AZ1803" t="str">
        <f>VLOOKUP(B1803,$BF$2:$BJ$75,4)</f>
        <v>Pine Units</v>
      </c>
      <c r="BA1803" t="str">
        <f>VLOOKUP(B1803,$BF$2:$BK$75,2)</f>
        <v>Morice</v>
      </c>
      <c r="BB1803" t="str">
        <f>VLOOKUP(B1803,$BF$2:$BK$75,3)</f>
        <v>Morice TSA</v>
      </c>
      <c r="BC1803">
        <f>IF(B1803&lt;40,B1803,IF(VLOOKUP(B1803,$BF$2:$BO$75,10,FALSE)="I",40,41))</f>
        <v>26</v>
      </c>
    </row>
    <row r="1804" spans="1:55" ht="15" x14ac:dyDescent="0.25">
      <c r="A1804">
        <v>24</v>
      </c>
      <c r="B1804">
        <v>27</v>
      </c>
      <c r="E1804">
        <v>34272</v>
      </c>
      <c r="F1804">
        <v>1030384</v>
      </c>
      <c r="I1804">
        <v>6256</v>
      </c>
      <c r="J1804">
        <v>672768</v>
      </c>
      <c r="M1804">
        <v>12208</v>
      </c>
      <c r="N1804">
        <v>681936</v>
      </c>
      <c r="Q1804">
        <v>18192</v>
      </c>
      <c r="R1804">
        <v>643952</v>
      </c>
      <c r="U1804">
        <v>15984</v>
      </c>
      <c r="V1804">
        <v>602128</v>
      </c>
      <c r="Y1804">
        <v>24000</v>
      </c>
      <c r="Z1804">
        <v>720672</v>
      </c>
      <c r="AC1804">
        <v>40016</v>
      </c>
      <c r="AD1804">
        <v>402944</v>
      </c>
      <c r="AG1804">
        <v>49104</v>
      </c>
      <c r="AH1804">
        <v>372144</v>
      </c>
      <c r="AK1804" s="151">
        <v>38080</v>
      </c>
      <c r="AL1804" s="151">
        <v>150544</v>
      </c>
      <c r="AM1804" s="151"/>
      <c r="AN1804" s="151"/>
      <c r="AO1804" s="212">
        <v>21792</v>
      </c>
      <c r="AP1804" s="212">
        <v>101696</v>
      </c>
      <c r="AQ1804" s="212"/>
      <c r="AR1804" s="212"/>
      <c r="AS1804" s="227">
        <v>9216</v>
      </c>
      <c r="AT1804" s="227">
        <v>34640</v>
      </c>
      <c r="AU1804" s="227"/>
      <c r="AV1804" s="227"/>
      <c r="AW1804" s="227">
        <v>992</v>
      </c>
      <c r="AX1804" s="227">
        <v>10400</v>
      </c>
      <c r="AY1804">
        <f>A1804+1999</f>
        <v>2023</v>
      </c>
      <c r="AZ1804" t="str">
        <f>VLOOKUP(B1804,$BF$2:$BJ$75,4)</f>
        <v>Non-pine Units</v>
      </c>
      <c r="BA1804" t="str">
        <f>VLOOKUP(B1804,$BF$2:$BK$75,2)</f>
        <v>Nass</v>
      </c>
      <c r="BB1804" t="str">
        <f>VLOOKUP(B1804,$BF$2:$BK$75,3)</f>
        <v>Nass TSA</v>
      </c>
      <c r="BC1804">
        <f>IF(B1804&lt;40,B1804,IF(VLOOKUP(B1804,$BF$2:$BO$75,10,FALSE)="I",40,41))</f>
        <v>27</v>
      </c>
    </row>
    <row r="1805" spans="1:55" ht="15" x14ac:dyDescent="0.25">
      <c r="A1805">
        <v>24</v>
      </c>
      <c r="B1805">
        <v>28</v>
      </c>
      <c r="E1805">
        <v>0</v>
      </c>
      <c r="F1805">
        <v>0</v>
      </c>
      <c r="I1805">
        <v>0</v>
      </c>
      <c r="J1805">
        <v>0</v>
      </c>
      <c r="M1805">
        <v>0</v>
      </c>
      <c r="N1805">
        <v>0</v>
      </c>
      <c r="Q1805">
        <v>0</v>
      </c>
      <c r="R1805">
        <v>0</v>
      </c>
      <c r="U1805">
        <v>0</v>
      </c>
      <c r="V1805">
        <v>0</v>
      </c>
      <c r="Y1805">
        <v>0</v>
      </c>
      <c r="Z1805">
        <v>0</v>
      </c>
      <c r="AC1805">
        <v>0</v>
      </c>
      <c r="AD1805">
        <v>0</v>
      </c>
      <c r="AG1805">
        <v>0</v>
      </c>
      <c r="AH1805">
        <v>0</v>
      </c>
      <c r="AK1805" s="151">
        <v>0</v>
      </c>
      <c r="AL1805" s="151">
        <v>176</v>
      </c>
      <c r="AM1805" s="151"/>
      <c r="AN1805" s="151"/>
      <c r="AO1805" s="212">
        <v>1776</v>
      </c>
      <c r="AP1805" s="212">
        <v>5312</v>
      </c>
      <c r="AQ1805" s="212"/>
      <c r="AR1805" s="212"/>
      <c r="AS1805" s="227">
        <v>0</v>
      </c>
      <c r="AT1805" s="227">
        <v>0</v>
      </c>
      <c r="AU1805" s="227"/>
      <c r="AV1805" s="227"/>
      <c r="AW1805" s="227">
        <v>480</v>
      </c>
      <c r="AX1805" s="227">
        <v>1056</v>
      </c>
      <c r="AY1805">
        <f>A1805+1999</f>
        <v>2023</v>
      </c>
      <c r="AZ1805" t="str">
        <f>VLOOKUP(B1805,$BF$2:$BJ$75,4)</f>
        <v>Non-pine Units</v>
      </c>
      <c r="BA1805" t="str">
        <f>VLOOKUP(B1805,$BF$2:$BK$75,2)</f>
        <v>NorthCoast</v>
      </c>
      <c r="BB1805" t="str">
        <f>VLOOKUP(B1805,$BF$2:$BK$75,3)</f>
        <v>North Coast TSA</v>
      </c>
      <c r="BC1805">
        <f>IF(B1805&lt;40,B1805,IF(VLOOKUP(B1805,$BF$2:$BO$75,10,FALSE)="I",40,41))</f>
        <v>28</v>
      </c>
    </row>
    <row r="1806" spans="1:55" ht="15" x14ac:dyDescent="0.25">
      <c r="A1806">
        <v>24</v>
      </c>
      <c r="B1806">
        <v>29</v>
      </c>
      <c r="E1806">
        <v>407504</v>
      </c>
      <c r="F1806">
        <v>51190128</v>
      </c>
      <c r="I1806">
        <v>41152</v>
      </c>
      <c r="J1806">
        <v>44670144</v>
      </c>
      <c r="M1806">
        <v>60624</v>
      </c>
      <c r="N1806">
        <v>42481552</v>
      </c>
      <c r="Q1806">
        <v>93264</v>
      </c>
      <c r="R1806">
        <v>40716848</v>
      </c>
      <c r="U1806">
        <v>144096</v>
      </c>
      <c r="V1806">
        <v>36005744</v>
      </c>
      <c r="Y1806">
        <v>194816</v>
      </c>
      <c r="Z1806">
        <v>32348832</v>
      </c>
      <c r="AC1806">
        <v>575232</v>
      </c>
      <c r="AD1806">
        <v>22292096</v>
      </c>
      <c r="AG1806">
        <v>498784</v>
      </c>
      <c r="AH1806">
        <v>15362560</v>
      </c>
      <c r="AK1806" s="151">
        <v>367072</v>
      </c>
      <c r="AL1806" s="151">
        <v>13253264</v>
      </c>
      <c r="AM1806" s="151"/>
      <c r="AN1806" s="151"/>
      <c r="AO1806" s="212">
        <v>115488</v>
      </c>
      <c r="AP1806" s="212">
        <v>10833616</v>
      </c>
      <c r="AQ1806" s="212"/>
      <c r="AR1806" s="212"/>
      <c r="AS1806" s="227">
        <v>78688</v>
      </c>
      <c r="AT1806" s="227">
        <v>10445056</v>
      </c>
      <c r="AU1806" s="227"/>
      <c r="AV1806" s="227"/>
      <c r="AW1806" s="227">
        <v>93824</v>
      </c>
      <c r="AX1806" s="227">
        <v>10455888</v>
      </c>
      <c r="AY1806">
        <f>A1806+1999</f>
        <v>2023</v>
      </c>
      <c r="AZ1806" t="str">
        <f>VLOOKUP(B1806,$BF$2:$BJ$75,4)</f>
        <v>Pine Units</v>
      </c>
      <c r="BA1806" t="str">
        <f>VLOOKUP(B1806,$BF$2:$BK$75,2)</f>
        <v>Okanagan</v>
      </c>
      <c r="BB1806" t="str">
        <f>VLOOKUP(B1806,$BF$2:$BK$75,3)</f>
        <v>Okanagan TSA</v>
      </c>
      <c r="BC1806">
        <f>IF(B1806&lt;40,B1806,IF(VLOOKUP(B1806,$BF$2:$BO$75,10,FALSE)="I",40,41))</f>
        <v>29</v>
      </c>
    </row>
    <row r="1807" spans="1:55" ht="15" x14ac:dyDescent="0.25">
      <c r="A1807">
        <v>24</v>
      </c>
      <c r="B1807">
        <v>30</v>
      </c>
      <c r="E1807">
        <v>329120</v>
      </c>
      <c r="F1807">
        <v>73924432</v>
      </c>
      <c r="I1807">
        <v>34000</v>
      </c>
      <c r="J1807">
        <v>60346240</v>
      </c>
      <c r="M1807">
        <v>44256</v>
      </c>
      <c r="N1807">
        <v>56500688</v>
      </c>
      <c r="Q1807">
        <v>75200</v>
      </c>
      <c r="R1807">
        <v>54703728</v>
      </c>
      <c r="U1807">
        <v>131296</v>
      </c>
      <c r="V1807">
        <v>50189104</v>
      </c>
      <c r="Y1807">
        <v>120816</v>
      </c>
      <c r="Z1807">
        <v>49584064</v>
      </c>
      <c r="AC1807">
        <v>16032</v>
      </c>
      <c r="AD1807">
        <v>49641568</v>
      </c>
      <c r="AG1807">
        <v>16896</v>
      </c>
      <c r="AH1807">
        <v>49259008</v>
      </c>
      <c r="AK1807" s="151">
        <v>5200</v>
      </c>
      <c r="AL1807" s="151">
        <v>49246368</v>
      </c>
      <c r="AM1807" s="151"/>
      <c r="AN1807" s="151"/>
      <c r="AO1807" s="212">
        <v>3920</v>
      </c>
      <c r="AP1807" s="212">
        <v>49316784</v>
      </c>
      <c r="AQ1807" s="212"/>
      <c r="AR1807" s="212"/>
      <c r="AS1807" s="227">
        <v>10912</v>
      </c>
      <c r="AT1807" s="227">
        <v>49418416</v>
      </c>
      <c r="AU1807" s="227"/>
      <c r="AV1807" s="227"/>
      <c r="AW1807" s="227">
        <v>8304</v>
      </c>
      <c r="AX1807" s="227">
        <v>49334912</v>
      </c>
      <c r="AY1807">
        <f>A1807+1999</f>
        <v>2023</v>
      </c>
      <c r="AZ1807" t="str">
        <f>VLOOKUP(B1807,$BF$2:$BJ$75,4)</f>
        <v>Pine Units</v>
      </c>
      <c r="BA1807" t="str">
        <f>VLOOKUP(B1807,$BF$2:$BK$75,2)</f>
        <v>PrinceGeorge</v>
      </c>
      <c r="BB1807" t="str">
        <f>VLOOKUP(B1807,$BF$2:$BK$75,3)</f>
        <v>Prince George Forest District</v>
      </c>
      <c r="BC1807">
        <f>IF(B1807&lt;40,B1807,IF(VLOOKUP(B1807,$BF$2:$BO$75,10,FALSE)="I",40,41))</f>
        <v>30</v>
      </c>
    </row>
    <row r="1808" spans="1:55" ht="15" x14ac:dyDescent="0.25">
      <c r="A1808">
        <v>24</v>
      </c>
      <c r="B1808">
        <v>31</v>
      </c>
      <c r="E1808">
        <v>0</v>
      </c>
      <c r="F1808">
        <v>0</v>
      </c>
      <c r="I1808">
        <v>0</v>
      </c>
      <c r="J1808">
        <v>0</v>
      </c>
      <c r="M1808">
        <v>0</v>
      </c>
      <c r="N1808">
        <v>0</v>
      </c>
      <c r="Q1808">
        <v>0</v>
      </c>
      <c r="R1808">
        <v>0</v>
      </c>
      <c r="U1808">
        <v>0</v>
      </c>
      <c r="V1808">
        <v>0</v>
      </c>
      <c r="Y1808">
        <v>0</v>
      </c>
      <c r="Z1808">
        <v>0</v>
      </c>
      <c r="AC1808">
        <v>0</v>
      </c>
      <c r="AD1808">
        <v>0</v>
      </c>
      <c r="AG1808">
        <v>0</v>
      </c>
      <c r="AH1808">
        <v>0</v>
      </c>
      <c r="AK1808" s="151">
        <v>0</v>
      </c>
      <c r="AL1808" s="151">
        <v>0</v>
      </c>
      <c r="AM1808" s="151"/>
      <c r="AN1808" s="151"/>
      <c r="AO1808" s="212">
        <v>0</v>
      </c>
      <c r="AP1808" s="212">
        <v>0</v>
      </c>
      <c r="AQ1808" s="212"/>
      <c r="AR1808" s="212"/>
      <c r="AS1808" s="227">
        <v>0</v>
      </c>
      <c r="AT1808" s="227">
        <v>0</v>
      </c>
      <c r="AU1808" s="227"/>
      <c r="AV1808" s="227"/>
      <c r="AW1808" s="227">
        <v>0</v>
      </c>
      <c r="AX1808" s="227">
        <v>0</v>
      </c>
      <c r="AY1808">
        <f>A1808+1999</f>
        <v>2023</v>
      </c>
      <c r="AZ1808" t="str">
        <f>VLOOKUP(B1808,$BF$2:$BJ$75,4)</f>
        <v>Non-pine Units</v>
      </c>
      <c r="BA1808" t="str">
        <f>VLOOKUP(B1808,$BF$2:$BK$75,2)</f>
        <v>QueenCharlotte</v>
      </c>
      <c r="BB1808" t="str">
        <f>VLOOKUP(B1808,$BF$2:$BK$75,3)</f>
        <v>Queen Charlotte TSA</v>
      </c>
      <c r="BC1808">
        <f>IF(B1808&lt;40,B1808,IF(VLOOKUP(B1808,$BF$2:$BO$75,10,FALSE)="I",40,41))</f>
        <v>31</v>
      </c>
    </row>
    <row r="1809" spans="1:55" ht="15" x14ac:dyDescent="0.25">
      <c r="A1809">
        <v>24</v>
      </c>
      <c r="B1809">
        <v>32</v>
      </c>
      <c r="E1809">
        <v>374064</v>
      </c>
      <c r="F1809">
        <v>107066368</v>
      </c>
      <c r="I1809">
        <v>8432</v>
      </c>
      <c r="J1809">
        <v>92150800</v>
      </c>
      <c r="M1809">
        <v>12208</v>
      </c>
      <c r="N1809">
        <v>91513776</v>
      </c>
      <c r="Q1809">
        <v>17904</v>
      </c>
      <c r="R1809">
        <v>91546592</v>
      </c>
      <c r="U1809">
        <v>30176</v>
      </c>
      <c r="V1809">
        <v>90059584</v>
      </c>
      <c r="Y1809">
        <v>47200</v>
      </c>
      <c r="Z1809">
        <v>90179088</v>
      </c>
      <c r="AC1809">
        <v>2464</v>
      </c>
      <c r="AD1809">
        <v>89766048</v>
      </c>
      <c r="AG1809">
        <v>2112</v>
      </c>
      <c r="AH1809">
        <v>89692304</v>
      </c>
      <c r="AK1809" s="151">
        <v>1216</v>
      </c>
      <c r="AL1809" s="151">
        <v>89695072</v>
      </c>
      <c r="AM1809" s="151"/>
      <c r="AN1809" s="151"/>
      <c r="AO1809" s="212">
        <v>1040</v>
      </c>
      <c r="AP1809" s="212">
        <v>89863792</v>
      </c>
      <c r="AQ1809" s="212"/>
      <c r="AR1809" s="212"/>
      <c r="AS1809" s="227">
        <v>592</v>
      </c>
      <c r="AT1809" s="227">
        <v>89946304</v>
      </c>
      <c r="AU1809" s="227"/>
      <c r="AV1809" s="227"/>
      <c r="AW1809" s="227">
        <v>1184</v>
      </c>
      <c r="AX1809" s="227">
        <v>89797472</v>
      </c>
      <c r="AY1809">
        <f>A1809+1999</f>
        <v>2023</v>
      </c>
      <c r="AZ1809" t="str">
        <f>VLOOKUP(B1809,$BF$2:$BJ$75,4)</f>
        <v>Pine Units</v>
      </c>
      <c r="BA1809" t="str">
        <f>VLOOKUP(B1809,$BF$2:$BK$75,2)</f>
        <v>Quesnel</v>
      </c>
      <c r="BB1809" t="str">
        <f>VLOOKUP(B1809,$BF$2:$BK$75,3)</f>
        <v>Quesnel TSA</v>
      </c>
      <c r="BC1809">
        <f>IF(B1809&lt;40,B1809,IF(VLOOKUP(B1809,$BF$2:$BO$75,10,FALSE)="I",40,41))</f>
        <v>32</v>
      </c>
    </row>
    <row r="1810" spans="1:55" ht="15" x14ac:dyDescent="0.25">
      <c r="A1810">
        <v>24</v>
      </c>
      <c r="B1810">
        <v>33</v>
      </c>
      <c r="E1810">
        <v>4128</v>
      </c>
      <c r="F1810">
        <v>134224</v>
      </c>
      <c r="I1810">
        <v>944</v>
      </c>
      <c r="J1810">
        <v>158400</v>
      </c>
      <c r="M1810">
        <v>528</v>
      </c>
      <c r="N1810">
        <v>146768</v>
      </c>
      <c r="Q1810">
        <v>2304</v>
      </c>
      <c r="R1810">
        <v>143472</v>
      </c>
      <c r="U1810">
        <v>1760</v>
      </c>
      <c r="V1810">
        <v>129152</v>
      </c>
      <c r="Y1810">
        <v>3248</v>
      </c>
      <c r="Z1810">
        <v>125968</v>
      </c>
      <c r="AC1810">
        <v>2880</v>
      </c>
      <c r="AD1810">
        <v>45712</v>
      </c>
      <c r="AG1810">
        <v>2016</v>
      </c>
      <c r="AH1810">
        <v>36608</v>
      </c>
      <c r="AK1810" s="151">
        <v>608</v>
      </c>
      <c r="AL1810" s="151">
        <v>18544</v>
      </c>
      <c r="AM1810" s="151"/>
      <c r="AN1810" s="151"/>
      <c r="AO1810" s="212">
        <v>256</v>
      </c>
      <c r="AP1810" s="212">
        <v>18864</v>
      </c>
      <c r="AQ1810" s="212"/>
      <c r="AR1810" s="212"/>
      <c r="AS1810" s="227">
        <v>1184</v>
      </c>
      <c r="AT1810" s="227">
        <v>13552</v>
      </c>
      <c r="AU1810" s="227"/>
      <c r="AV1810" s="227"/>
      <c r="AW1810" s="227">
        <v>608</v>
      </c>
      <c r="AX1810" s="227">
        <v>15424</v>
      </c>
      <c r="AY1810">
        <f>A1810+1999</f>
        <v>2023</v>
      </c>
      <c r="AZ1810" t="str">
        <f>VLOOKUP(B1810,$BF$2:$BJ$75,4)</f>
        <v>Non-pine Units</v>
      </c>
      <c r="BA1810" t="str">
        <f>VLOOKUP(B1810,$BF$2:$BK$75,2)</f>
        <v>Revelstoke</v>
      </c>
      <c r="BB1810" t="str">
        <f>VLOOKUP(B1810,$BF$2:$BK$75,3)</f>
        <v>Revelstoke TSA</v>
      </c>
      <c r="BC1810">
        <f>IF(B1810&lt;40,B1810,IF(VLOOKUP(B1810,$BF$2:$BO$75,10,FALSE)="I",40,41))</f>
        <v>33</v>
      </c>
    </row>
    <row r="1811" spans="1:55" ht="15" x14ac:dyDescent="0.25">
      <c r="A1811">
        <v>24</v>
      </c>
      <c r="B1811">
        <v>34</v>
      </c>
      <c r="E1811">
        <v>41024</v>
      </c>
      <c r="F1811">
        <v>5663824</v>
      </c>
      <c r="I1811">
        <v>6176</v>
      </c>
      <c r="J1811">
        <v>5054224</v>
      </c>
      <c r="M1811">
        <v>9200</v>
      </c>
      <c r="N1811">
        <v>4833680</v>
      </c>
      <c r="Q1811">
        <v>22496</v>
      </c>
      <c r="R1811">
        <v>4630592</v>
      </c>
      <c r="U1811">
        <v>25664</v>
      </c>
      <c r="V1811">
        <v>4281056</v>
      </c>
      <c r="Y1811">
        <v>28480</v>
      </c>
      <c r="Z1811">
        <v>3932976</v>
      </c>
      <c r="AC1811">
        <v>18880</v>
      </c>
      <c r="AD1811">
        <v>3071072</v>
      </c>
      <c r="AG1811">
        <v>2912</v>
      </c>
      <c r="AH1811">
        <v>3239920</v>
      </c>
      <c r="AK1811" s="151">
        <v>960</v>
      </c>
      <c r="AL1811" s="151">
        <v>3005984</v>
      </c>
      <c r="AM1811" s="151"/>
      <c r="AN1811" s="151"/>
      <c r="AO1811" s="212">
        <v>816</v>
      </c>
      <c r="AP1811" s="212">
        <v>2873520</v>
      </c>
      <c r="AQ1811" s="212"/>
      <c r="AR1811" s="212"/>
      <c r="AS1811" s="227">
        <v>720</v>
      </c>
      <c r="AT1811" s="227">
        <v>2946416</v>
      </c>
      <c r="AU1811" s="227"/>
      <c r="AV1811" s="227"/>
      <c r="AW1811" s="227">
        <v>4720</v>
      </c>
      <c r="AX1811" s="227">
        <v>3064704</v>
      </c>
      <c r="AY1811">
        <f>A1811+1999</f>
        <v>2023</v>
      </c>
      <c r="AZ1811" t="str">
        <f>VLOOKUP(B1811,$BF$2:$BJ$75,4)</f>
        <v>Pine Units</v>
      </c>
      <c r="BA1811" t="str">
        <f>VLOOKUP(B1811,$BF$2:$BK$75,2)</f>
        <v>RobsonValley</v>
      </c>
      <c r="BB1811" t="str">
        <f>VLOOKUP(B1811,$BF$2:$BK$75,3)</f>
        <v>Robson Valley TSA</v>
      </c>
      <c r="BC1811">
        <f>IF(B1811&lt;40,B1811,IF(VLOOKUP(B1811,$BF$2:$BO$75,10,FALSE)="I",40,41))</f>
        <v>34</v>
      </c>
    </row>
    <row r="1812" spans="1:55" ht="15" x14ac:dyDescent="0.25">
      <c r="A1812">
        <v>24</v>
      </c>
      <c r="B1812">
        <v>35</v>
      </c>
      <c r="E1812">
        <v>256</v>
      </c>
      <c r="F1812">
        <v>60832</v>
      </c>
      <c r="I1812">
        <v>4016</v>
      </c>
      <c r="J1812">
        <v>519520</v>
      </c>
      <c r="M1812">
        <v>3664</v>
      </c>
      <c r="N1812">
        <v>554176</v>
      </c>
      <c r="Q1812">
        <v>3616</v>
      </c>
      <c r="R1812">
        <v>551488</v>
      </c>
      <c r="U1812">
        <v>6768</v>
      </c>
      <c r="V1812">
        <v>511104</v>
      </c>
      <c r="Y1812">
        <v>8704</v>
      </c>
      <c r="Z1812">
        <v>499264</v>
      </c>
      <c r="AC1812">
        <v>4448</v>
      </c>
      <c r="AD1812">
        <v>377456</v>
      </c>
      <c r="AG1812">
        <v>3648</v>
      </c>
      <c r="AH1812">
        <v>348000</v>
      </c>
      <c r="AK1812" s="151">
        <v>336</v>
      </c>
      <c r="AL1812" s="151">
        <v>309776</v>
      </c>
      <c r="AM1812" s="151"/>
      <c r="AN1812" s="151"/>
      <c r="AO1812" s="212">
        <v>96</v>
      </c>
      <c r="AP1812" s="212">
        <v>293360</v>
      </c>
      <c r="AQ1812" s="212"/>
      <c r="AR1812" s="212"/>
      <c r="AS1812" s="227">
        <v>64</v>
      </c>
      <c r="AT1812" s="227">
        <v>290272</v>
      </c>
      <c r="AU1812" s="227"/>
      <c r="AV1812" s="227"/>
      <c r="AW1812" s="227">
        <v>48</v>
      </c>
      <c r="AX1812" s="227">
        <v>293808</v>
      </c>
      <c r="AY1812">
        <f>A1812+1999</f>
        <v>2023</v>
      </c>
      <c r="AZ1812" t="str">
        <f>VLOOKUP(B1812,$BF$2:$BJ$75,4)</f>
        <v>Non-pine Units</v>
      </c>
      <c r="BA1812" t="str">
        <f>VLOOKUP(B1812,$BF$2:$BK$75,2)</f>
        <v>Soo</v>
      </c>
      <c r="BB1812" t="str">
        <f>VLOOKUP(B1812,$BF$2:$BK$75,3)</f>
        <v>Soo TSA</v>
      </c>
      <c r="BC1812">
        <f>IF(B1812&lt;40,B1812,IF(VLOOKUP(B1812,$BF$2:$BO$75,10,FALSE)="I",40,41))</f>
        <v>35</v>
      </c>
    </row>
    <row r="1813" spans="1:55" ht="15" x14ac:dyDescent="0.25">
      <c r="A1813">
        <v>24</v>
      </c>
      <c r="B1813">
        <v>36</v>
      </c>
      <c r="E1813">
        <v>0</v>
      </c>
      <c r="F1813">
        <v>0</v>
      </c>
      <c r="I1813">
        <v>0</v>
      </c>
      <c r="J1813">
        <v>0</v>
      </c>
      <c r="M1813">
        <v>0</v>
      </c>
      <c r="N1813">
        <v>0</v>
      </c>
      <c r="Q1813">
        <v>0</v>
      </c>
      <c r="R1813">
        <v>96</v>
      </c>
      <c r="U1813">
        <v>672</v>
      </c>
      <c r="V1813">
        <v>752</v>
      </c>
      <c r="Y1813">
        <v>16</v>
      </c>
      <c r="Z1813">
        <v>832</v>
      </c>
      <c r="AC1813">
        <v>0</v>
      </c>
      <c r="AD1813">
        <v>176</v>
      </c>
      <c r="AG1813">
        <v>0</v>
      </c>
      <c r="AH1813">
        <v>160</v>
      </c>
      <c r="AK1813" s="151">
        <v>0</v>
      </c>
      <c r="AL1813" s="151">
        <v>832</v>
      </c>
      <c r="AM1813" s="151"/>
      <c r="AN1813" s="151"/>
      <c r="AO1813" s="212">
        <v>448</v>
      </c>
      <c r="AP1813" s="212">
        <v>448</v>
      </c>
      <c r="AQ1813" s="212"/>
      <c r="AR1813" s="212"/>
      <c r="AS1813" s="227">
        <v>96</v>
      </c>
      <c r="AT1813" s="227">
        <v>224</v>
      </c>
      <c r="AU1813" s="227"/>
      <c r="AV1813" s="227"/>
      <c r="AW1813" s="227">
        <v>80</v>
      </c>
      <c r="AX1813" s="227">
        <v>496</v>
      </c>
      <c r="AY1813">
        <f>A1813+1999</f>
        <v>2023</v>
      </c>
      <c r="AZ1813" t="str">
        <f>VLOOKUP(B1813,$BF$2:$BJ$75,4)</f>
        <v>Non-pine Units</v>
      </c>
      <c r="BA1813" t="str">
        <f>VLOOKUP(B1813,$BF$2:$BK$75,2)</f>
        <v>Strathcona</v>
      </c>
      <c r="BB1813" t="str">
        <f>VLOOKUP(B1813,$BF$2:$BK$75,3)</f>
        <v>Strathcona TSA</v>
      </c>
      <c r="BC1813">
        <f>IF(B1813&lt;40,B1813,IF(VLOOKUP(B1813,$BF$2:$BO$75,10,FALSE)="I",40,41))</f>
        <v>36</v>
      </c>
    </row>
    <row r="1814" spans="1:55" ht="15" x14ac:dyDescent="0.25">
      <c r="A1814">
        <v>24</v>
      </c>
      <c r="B1814">
        <v>37</v>
      </c>
      <c r="E1814">
        <v>0</v>
      </c>
      <c r="F1814">
        <v>0</v>
      </c>
      <c r="I1814">
        <v>2288</v>
      </c>
      <c r="J1814">
        <v>18864</v>
      </c>
      <c r="M1814">
        <v>544</v>
      </c>
      <c r="N1814">
        <v>21104</v>
      </c>
      <c r="Q1814">
        <v>7552</v>
      </c>
      <c r="R1814">
        <v>79040</v>
      </c>
      <c r="U1814">
        <v>6272</v>
      </c>
      <c r="V1814">
        <v>105216</v>
      </c>
      <c r="Y1814">
        <v>9312</v>
      </c>
      <c r="Z1814">
        <v>72864</v>
      </c>
      <c r="AC1814">
        <v>9728</v>
      </c>
      <c r="AD1814">
        <v>52784</v>
      </c>
      <c r="AG1814">
        <v>14192</v>
      </c>
      <c r="AH1814">
        <v>76960</v>
      </c>
      <c r="AK1814" s="151">
        <v>5408</v>
      </c>
      <c r="AL1814" s="151">
        <v>18336</v>
      </c>
      <c r="AM1814" s="151"/>
      <c r="AN1814" s="151"/>
      <c r="AO1814" s="212">
        <v>1888</v>
      </c>
      <c r="AP1814" s="212">
        <v>6848</v>
      </c>
      <c r="AQ1814" s="212"/>
      <c r="AR1814" s="212"/>
      <c r="AS1814" s="227">
        <v>2688</v>
      </c>
      <c r="AT1814" s="227">
        <v>18800</v>
      </c>
      <c r="AU1814" s="227"/>
      <c r="AV1814" s="227"/>
      <c r="AW1814" s="227">
        <v>384</v>
      </c>
      <c r="AX1814" s="227">
        <v>4960</v>
      </c>
      <c r="AY1814">
        <f>A1814+1999</f>
        <v>2023</v>
      </c>
      <c r="AZ1814" t="str">
        <f>VLOOKUP(B1814,$BF$2:$BJ$75,4)</f>
        <v>Non-pine Units</v>
      </c>
      <c r="BA1814" t="str">
        <f>VLOOKUP(B1814,$BF$2:$BK$75,2)</f>
        <v>SunshineCoast</v>
      </c>
      <c r="BB1814" t="str">
        <f>VLOOKUP(B1814,$BF$2:$BK$75,3)</f>
        <v>Sunshine Coast TSA</v>
      </c>
      <c r="BC1814">
        <f>IF(B1814&lt;40,B1814,IF(VLOOKUP(B1814,$BF$2:$BO$75,10,FALSE)="I",40,41))</f>
        <v>37</v>
      </c>
    </row>
    <row r="1815" spans="1:55" ht="15" x14ac:dyDescent="0.25">
      <c r="A1815">
        <v>24</v>
      </c>
      <c r="B1815">
        <v>38</v>
      </c>
      <c r="E1815">
        <v>328000</v>
      </c>
      <c r="F1815">
        <v>93619040</v>
      </c>
      <c r="I1815">
        <v>6576</v>
      </c>
      <c r="J1815">
        <v>79418384</v>
      </c>
      <c r="M1815">
        <v>4192</v>
      </c>
      <c r="N1815">
        <v>75593504</v>
      </c>
      <c r="Q1815">
        <v>19984</v>
      </c>
      <c r="R1815">
        <v>74991216</v>
      </c>
      <c r="U1815">
        <v>37200</v>
      </c>
      <c r="V1815">
        <v>70989632</v>
      </c>
      <c r="Y1815">
        <v>25920</v>
      </c>
      <c r="Z1815">
        <v>71281136</v>
      </c>
      <c r="AC1815">
        <v>4656</v>
      </c>
      <c r="AD1815">
        <v>71648640</v>
      </c>
      <c r="AG1815">
        <v>2112</v>
      </c>
      <c r="AH1815">
        <v>71355616</v>
      </c>
      <c r="AK1815" s="151">
        <v>1808</v>
      </c>
      <c r="AL1815" s="151">
        <v>71394608</v>
      </c>
      <c r="AM1815" s="151"/>
      <c r="AN1815" s="151"/>
      <c r="AO1815" s="212">
        <v>1888</v>
      </c>
      <c r="AP1815" s="212">
        <v>71301616</v>
      </c>
      <c r="AQ1815" s="212"/>
      <c r="AR1815" s="212"/>
      <c r="AS1815" s="227">
        <v>3776</v>
      </c>
      <c r="AT1815" s="227">
        <v>71296640</v>
      </c>
      <c r="AU1815" s="227"/>
      <c r="AV1815" s="227"/>
      <c r="AW1815" s="227">
        <v>4400</v>
      </c>
      <c r="AX1815" s="227">
        <v>71270384</v>
      </c>
      <c r="AY1815">
        <f>A1815+1999</f>
        <v>2023</v>
      </c>
      <c r="AZ1815" t="str">
        <f>VLOOKUP(B1815,$BF$2:$BJ$75,4)</f>
        <v>Pine Units</v>
      </c>
      <c r="BA1815" t="str">
        <f>VLOOKUP(B1815,$BF$2:$BK$75,2)</f>
        <v>Vanderhoof</v>
      </c>
      <c r="BB1815" t="str">
        <f>VLOOKUP(B1815,$BF$2:$BK$75,3)</f>
        <v>Vanderhoof Forest District</v>
      </c>
      <c r="BC1815">
        <f>IF(B1815&lt;40,B1815,IF(VLOOKUP(B1815,$BF$2:$BO$75,10,FALSE)="I",40,41))</f>
        <v>38</v>
      </c>
    </row>
    <row r="1816" spans="1:55" ht="15" x14ac:dyDescent="0.25">
      <c r="A1816">
        <v>24</v>
      </c>
      <c r="B1816">
        <v>39</v>
      </c>
      <c r="E1816">
        <v>726496</v>
      </c>
      <c r="F1816">
        <v>133972272</v>
      </c>
      <c r="I1816">
        <v>39280</v>
      </c>
      <c r="J1816">
        <v>114356080</v>
      </c>
      <c r="M1816">
        <v>47360</v>
      </c>
      <c r="N1816">
        <v>111854656</v>
      </c>
      <c r="Q1816">
        <v>67520</v>
      </c>
      <c r="R1816">
        <v>112321472</v>
      </c>
      <c r="U1816">
        <v>130128</v>
      </c>
      <c r="V1816">
        <v>97484480</v>
      </c>
      <c r="Y1816">
        <v>226880</v>
      </c>
      <c r="Z1816">
        <v>93949072</v>
      </c>
      <c r="AC1816">
        <v>176704</v>
      </c>
      <c r="AD1816">
        <v>88513280</v>
      </c>
      <c r="AG1816">
        <v>174384</v>
      </c>
      <c r="AH1816">
        <v>87533664</v>
      </c>
      <c r="AK1816" s="151">
        <v>134736</v>
      </c>
      <c r="AL1816" s="151">
        <v>87042640</v>
      </c>
      <c r="AM1816" s="151"/>
      <c r="AN1816" s="151"/>
      <c r="AO1816" s="212">
        <v>27184</v>
      </c>
      <c r="AP1816" s="212">
        <v>86287520</v>
      </c>
      <c r="AQ1816" s="212"/>
      <c r="AR1816" s="212"/>
      <c r="AS1816" s="227">
        <v>9136</v>
      </c>
      <c r="AT1816" s="227">
        <v>86300160</v>
      </c>
      <c r="AU1816" s="227"/>
      <c r="AV1816" s="227"/>
      <c r="AW1816" s="227">
        <v>41136</v>
      </c>
      <c r="AX1816" s="227">
        <v>86344736</v>
      </c>
      <c r="AY1816">
        <f>A1816+1999</f>
        <v>2023</v>
      </c>
      <c r="AZ1816" t="str">
        <f>VLOOKUP(B1816,$BF$2:$BJ$75,4)</f>
        <v>Pine Units</v>
      </c>
      <c r="BA1816" t="str">
        <f>VLOOKUP(B1816,$BF$2:$BK$75,2)</f>
        <v>WilliamsLake</v>
      </c>
      <c r="BB1816" t="str">
        <f>VLOOKUP(B1816,$BF$2:$BK$75,3)</f>
        <v>Williams Lake TSA</v>
      </c>
      <c r="BC1816">
        <f>IF(B1816&lt;40,B1816,IF(VLOOKUP(B1816,$BF$2:$BO$75,10,FALSE)="I",40,41))</f>
        <v>39</v>
      </c>
    </row>
    <row r="1817" spans="1:55" ht="15" x14ac:dyDescent="0.25">
      <c r="A1817">
        <v>24</v>
      </c>
      <c r="B1817">
        <v>40</v>
      </c>
      <c r="E1817">
        <v>0</v>
      </c>
      <c r="F1817">
        <v>0</v>
      </c>
      <c r="I1817">
        <v>768</v>
      </c>
      <c r="J1817">
        <v>39696</v>
      </c>
      <c r="M1817">
        <v>160</v>
      </c>
      <c r="N1817">
        <v>44016</v>
      </c>
      <c r="Q1817">
        <v>1136</v>
      </c>
      <c r="R1817">
        <v>41504</v>
      </c>
      <c r="U1817">
        <v>0</v>
      </c>
      <c r="V1817">
        <v>82336</v>
      </c>
      <c r="Y1817">
        <v>7824</v>
      </c>
      <c r="Z1817">
        <v>59936</v>
      </c>
      <c r="AC1817">
        <v>2560</v>
      </c>
      <c r="AD1817">
        <v>42448</v>
      </c>
      <c r="AG1817">
        <v>176</v>
      </c>
      <c r="AH1817">
        <v>43600</v>
      </c>
      <c r="AK1817" s="151">
        <v>288</v>
      </c>
      <c r="AL1817" s="151">
        <v>27312</v>
      </c>
      <c r="AM1817" s="151"/>
      <c r="AN1817" s="151"/>
      <c r="AO1817" s="212">
        <v>0</v>
      </c>
      <c r="AP1817" s="212">
        <v>26528</v>
      </c>
      <c r="AQ1817" s="212"/>
      <c r="AR1817" s="212"/>
      <c r="AS1817" s="227">
        <v>752</v>
      </c>
      <c r="AT1817" s="227">
        <v>27136</v>
      </c>
      <c r="AU1817" s="227"/>
      <c r="AV1817" s="227"/>
      <c r="AW1817" s="227">
        <v>0</v>
      </c>
      <c r="AX1817" s="227">
        <v>25520</v>
      </c>
      <c r="AY1817">
        <f>A1817+1999</f>
        <v>2023</v>
      </c>
      <c r="AZ1817" t="str">
        <f>VLOOKUP(B1817,$BF$2:$BJ$75,4)</f>
        <v>Interior TFLs</v>
      </c>
      <c r="BA1817" t="str">
        <f>VLOOKUP(B1817,$BF$2:$BK$75,2)</f>
        <v>InteriorTFLs</v>
      </c>
      <c r="BB1817" t="str">
        <f>VLOOKUP(B1817,$BF$2:$BK$75,3)</f>
        <v>Interior TFLs</v>
      </c>
      <c r="BC1817">
        <f>IF(B1817&lt;40,B1817,IF(VLOOKUP(B1817,$BF$2:$BO$75,10,FALSE)="I",40,41))</f>
        <v>40</v>
      </c>
    </row>
    <row r="1818" spans="1:55" ht="15" x14ac:dyDescent="0.25">
      <c r="A1818">
        <v>24</v>
      </c>
      <c r="B1818">
        <v>40</v>
      </c>
      <c r="E1818">
        <v>3408</v>
      </c>
      <c r="F1818">
        <v>1775488</v>
      </c>
      <c r="I1818">
        <v>0</v>
      </c>
      <c r="J1818">
        <v>1665088</v>
      </c>
      <c r="M1818">
        <v>96</v>
      </c>
      <c r="N1818">
        <v>1582992</v>
      </c>
      <c r="Q1818">
        <v>48</v>
      </c>
      <c r="R1818">
        <v>1563264</v>
      </c>
      <c r="U1818">
        <v>1600</v>
      </c>
      <c r="V1818">
        <v>1523472</v>
      </c>
      <c r="Y1818">
        <v>432</v>
      </c>
      <c r="Z1818">
        <v>1564128</v>
      </c>
      <c r="AC1818">
        <v>0</v>
      </c>
      <c r="AD1818">
        <v>1554480</v>
      </c>
      <c r="AG1818">
        <v>16</v>
      </c>
      <c r="AH1818">
        <v>1451120</v>
      </c>
      <c r="AK1818" s="151">
        <v>272</v>
      </c>
      <c r="AL1818" s="151">
        <v>1438704</v>
      </c>
      <c r="AM1818" s="151"/>
      <c r="AN1818" s="151"/>
      <c r="AO1818" s="212">
        <v>0</v>
      </c>
      <c r="AP1818" s="212">
        <v>1357328</v>
      </c>
      <c r="AQ1818" s="212"/>
      <c r="AR1818" s="212"/>
      <c r="AS1818" s="227">
        <v>0</v>
      </c>
      <c r="AT1818" s="227">
        <v>1334272</v>
      </c>
      <c r="AU1818" s="227"/>
      <c r="AV1818" s="227"/>
      <c r="AW1818" s="227">
        <v>0</v>
      </c>
      <c r="AX1818" s="227">
        <v>1332096</v>
      </c>
      <c r="AY1818">
        <f>A1818+1999</f>
        <v>2023</v>
      </c>
      <c r="AZ1818" t="str">
        <f>VLOOKUP(B1818,$BF$2:$BJ$75,4)</f>
        <v>Interior TFLs</v>
      </c>
      <c r="BA1818" t="str">
        <f>VLOOKUP(B1818,$BF$2:$BK$75,2)</f>
        <v>InteriorTFLs</v>
      </c>
      <c r="BB1818" t="str">
        <f>VLOOKUP(B1818,$BF$2:$BK$75,3)</f>
        <v>Interior TFLs</v>
      </c>
      <c r="BC1818">
        <f>IF(B1818&lt;40,B1818,IF(VLOOKUP(B1818,$BF$2:$BO$75,10,FALSE)="I",40,41))</f>
        <v>40</v>
      </c>
    </row>
    <row r="1819" spans="1:55" ht="15" x14ac:dyDescent="0.25">
      <c r="A1819">
        <v>24</v>
      </c>
      <c r="B1819">
        <v>40</v>
      </c>
      <c r="E1819">
        <v>1632</v>
      </c>
      <c r="F1819">
        <v>4272</v>
      </c>
      <c r="I1819">
        <v>0</v>
      </c>
      <c r="J1819">
        <v>33440</v>
      </c>
      <c r="M1819">
        <v>6432</v>
      </c>
      <c r="N1819">
        <v>34864</v>
      </c>
      <c r="Q1819">
        <v>128</v>
      </c>
      <c r="R1819">
        <v>28336</v>
      </c>
      <c r="U1819">
        <v>0</v>
      </c>
      <c r="V1819">
        <v>34656</v>
      </c>
      <c r="Y1819">
        <v>448</v>
      </c>
      <c r="Z1819">
        <v>31760</v>
      </c>
      <c r="AC1819">
        <v>208</v>
      </c>
      <c r="AD1819">
        <v>8960</v>
      </c>
      <c r="AG1819">
        <v>3472</v>
      </c>
      <c r="AH1819">
        <v>8272</v>
      </c>
      <c r="AK1819" s="151">
        <v>0</v>
      </c>
      <c r="AL1819" s="151">
        <v>4128</v>
      </c>
      <c r="AM1819" s="151"/>
      <c r="AN1819" s="151"/>
      <c r="AO1819" s="212">
        <v>0</v>
      </c>
      <c r="AP1819" s="212">
        <v>5440</v>
      </c>
      <c r="AQ1819" s="212"/>
      <c r="AR1819" s="212"/>
      <c r="AS1819" s="227">
        <v>0</v>
      </c>
      <c r="AT1819" s="227">
        <v>6336</v>
      </c>
      <c r="AU1819" s="227"/>
      <c r="AV1819" s="227"/>
      <c r="AW1819" s="227">
        <v>0</v>
      </c>
      <c r="AX1819" s="227">
        <v>5888</v>
      </c>
      <c r="AY1819">
        <f>A1819+1999</f>
        <v>2023</v>
      </c>
      <c r="AZ1819" t="str">
        <f>VLOOKUP(B1819,$BF$2:$BJ$75,4)</f>
        <v>Interior TFLs</v>
      </c>
      <c r="BA1819" t="str">
        <f>VLOOKUP(B1819,$BF$2:$BK$75,2)</f>
        <v>InteriorTFLs</v>
      </c>
      <c r="BB1819" t="str">
        <f>VLOOKUP(B1819,$BF$2:$BK$75,3)</f>
        <v>Interior TFLs</v>
      </c>
      <c r="BC1819">
        <f>IF(B1819&lt;40,B1819,IF(VLOOKUP(B1819,$BF$2:$BO$75,10,FALSE)="I",40,41))</f>
        <v>40</v>
      </c>
    </row>
    <row r="1820" spans="1:55" ht="15" x14ac:dyDescent="0.25">
      <c r="A1820">
        <v>24</v>
      </c>
      <c r="B1820">
        <v>40</v>
      </c>
      <c r="E1820">
        <v>0</v>
      </c>
      <c r="F1820">
        <v>48</v>
      </c>
      <c r="I1820">
        <v>112</v>
      </c>
      <c r="J1820">
        <v>1264</v>
      </c>
      <c r="M1820">
        <v>0</v>
      </c>
      <c r="N1820">
        <v>944</v>
      </c>
      <c r="Q1820">
        <v>32</v>
      </c>
      <c r="R1820">
        <v>1408</v>
      </c>
      <c r="U1820">
        <v>32</v>
      </c>
      <c r="V1820">
        <v>1136</v>
      </c>
      <c r="Y1820">
        <v>32</v>
      </c>
      <c r="Z1820">
        <v>1600</v>
      </c>
      <c r="AC1820">
        <v>0</v>
      </c>
      <c r="AD1820">
        <v>448</v>
      </c>
      <c r="AG1820">
        <v>16</v>
      </c>
      <c r="AH1820">
        <v>384</v>
      </c>
      <c r="AK1820" s="151">
        <v>16</v>
      </c>
      <c r="AL1820" s="151">
        <v>288</v>
      </c>
      <c r="AM1820" s="151"/>
      <c r="AN1820" s="151"/>
      <c r="AO1820" s="212">
        <v>16</v>
      </c>
      <c r="AP1820" s="212">
        <v>144</v>
      </c>
      <c r="AQ1820" s="212"/>
      <c r="AR1820" s="212"/>
      <c r="AS1820" s="227">
        <v>0</v>
      </c>
      <c r="AT1820" s="227">
        <v>240</v>
      </c>
      <c r="AU1820" s="227"/>
      <c r="AV1820" s="227"/>
      <c r="AW1820" s="227">
        <v>16</v>
      </c>
      <c r="AX1820" s="227">
        <v>208</v>
      </c>
      <c r="AY1820">
        <f>A1820+1999</f>
        <v>2023</v>
      </c>
      <c r="AZ1820" t="str">
        <f>VLOOKUP(B1820,$BF$2:$BJ$75,4)</f>
        <v>Interior TFLs</v>
      </c>
      <c r="BA1820" t="str">
        <f>VLOOKUP(B1820,$BF$2:$BK$75,2)</f>
        <v>InteriorTFLs</v>
      </c>
      <c r="BB1820" t="str">
        <f>VLOOKUP(B1820,$BF$2:$BK$75,3)</f>
        <v>Interior TFLs</v>
      </c>
      <c r="BC1820">
        <f>IF(B1820&lt;40,B1820,IF(VLOOKUP(B1820,$BF$2:$BO$75,10,FALSE)="I",40,41))</f>
        <v>40</v>
      </c>
    </row>
    <row r="1821" spans="1:55" ht="15" x14ac:dyDescent="0.25">
      <c r="A1821">
        <v>24</v>
      </c>
      <c r="B1821">
        <v>40</v>
      </c>
      <c r="E1821">
        <v>13984</v>
      </c>
      <c r="F1821">
        <v>2595920</v>
      </c>
      <c r="I1821">
        <v>1728</v>
      </c>
      <c r="J1821">
        <v>2383328</v>
      </c>
      <c r="M1821">
        <v>880</v>
      </c>
      <c r="N1821">
        <v>2153504</v>
      </c>
      <c r="Q1821">
        <v>3504</v>
      </c>
      <c r="R1821">
        <v>2004096</v>
      </c>
      <c r="U1821">
        <v>3024</v>
      </c>
      <c r="V1821">
        <v>1826000</v>
      </c>
      <c r="Y1821">
        <v>7024</v>
      </c>
      <c r="Z1821">
        <v>1802048</v>
      </c>
      <c r="AC1821">
        <v>5056</v>
      </c>
      <c r="AD1821">
        <v>1564336</v>
      </c>
      <c r="AG1821">
        <v>144</v>
      </c>
      <c r="AH1821">
        <v>1453200</v>
      </c>
      <c r="AK1821" s="151">
        <v>144</v>
      </c>
      <c r="AL1821" s="151">
        <v>1453552</v>
      </c>
      <c r="AM1821" s="151"/>
      <c r="AN1821" s="151"/>
      <c r="AO1821" s="212">
        <v>16</v>
      </c>
      <c r="AP1821" s="212">
        <v>1439072</v>
      </c>
      <c r="AQ1821" s="212"/>
      <c r="AR1821" s="212"/>
      <c r="AS1821" s="227">
        <v>48</v>
      </c>
      <c r="AT1821" s="227">
        <v>1431120</v>
      </c>
      <c r="AU1821" s="227"/>
      <c r="AV1821" s="227"/>
      <c r="AW1821" s="227">
        <v>48</v>
      </c>
      <c r="AX1821" s="227">
        <v>1417024</v>
      </c>
      <c r="AY1821">
        <f>A1821+1999</f>
        <v>2023</v>
      </c>
      <c r="AZ1821" t="str">
        <f>VLOOKUP(B1821,$BF$2:$BJ$75,4)</f>
        <v>Interior TFLs</v>
      </c>
      <c r="BA1821" t="str">
        <f>VLOOKUP(B1821,$BF$2:$BK$75,2)</f>
        <v>InteriorTFLs</v>
      </c>
      <c r="BB1821" t="str">
        <f>VLOOKUP(B1821,$BF$2:$BK$75,3)</f>
        <v>Interior TFLs</v>
      </c>
      <c r="BC1821">
        <f>IF(B1821&lt;40,B1821,IF(VLOOKUP(B1821,$BF$2:$BO$75,10,FALSE)="I",40,41))</f>
        <v>40</v>
      </c>
    </row>
    <row r="1822" spans="1:55" ht="15" x14ac:dyDescent="0.25">
      <c r="A1822">
        <v>24</v>
      </c>
      <c r="B1822">
        <v>40</v>
      </c>
      <c r="E1822">
        <v>9808</v>
      </c>
      <c r="F1822">
        <v>3626016</v>
      </c>
      <c r="I1822">
        <v>1680</v>
      </c>
      <c r="J1822">
        <v>3448256</v>
      </c>
      <c r="M1822">
        <v>2064</v>
      </c>
      <c r="N1822">
        <v>3228096</v>
      </c>
      <c r="Q1822">
        <v>1408</v>
      </c>
      <c r="R1822">
        <v>3177232</v>
      </c>
      <c r="U1822">
        <v>1312</v>
      </c>
      <c r="V1822">
        <v>2812944</v>
      </c>
      <c r="Y1822">
        <v>2480</v>
      </c>
      <c r="Z1822">
        <v>2910192</v>
      </c>
      <c r="AC1822">
        <v>176</v>
      </c>
      <c r="AD1822">
        <v>2899184</v>
      </c>
      <c r="AG1822">
        <v>96</v>
      </c>
      <c r="AH1822">
        <v>2816864</v>
      </c>
      <c r="AK1822" s="151">
        <v>16</v>
      </c>
      <c r="AL1822" s="151">
        <v>2790304</v>
      </c>
      <c r="AM1822" s="151"/>
      <c r="AN1822" s="151"/>
      <c r="AO1822" s="212">
        <v>0</v>
      </c>
      <c r="AP1822" s="212">
        <v>2725296</v>
      </c>
      <c r="AQ1822" s="212"/>
      <c r="AR1822" s="212"/>
      <c r="AS1822" s="227">
        <v>48</v>
      </c>
      <c r="AT1822" s="227">
        <v>2732256</v>
      </c>
      <c r="AU1822" s="227"/>
      <c r="AV1822" s="227"/>
      <c r="AW1822" s="227">
        <v>80</v>
      </c>
      <c r="AX1822" s="227">
        <v>2741616</v>
      </c>
      <c r="AY1822">
        <f>A1822+1999</f>
        <v>2023</v>
      </c>
      <c r="AZ1822" t="str">
        <f>VLOOKUP(B1822,$BF$2:$BJ$75,4)</f>
        <v>Interior TFLs</v>
      </c>
      <c r="BA1822" t="str">
        <f>VLOOKUP(B1822,$BF$2:$BK$75,2)</f>
        <v>InteriorTFLs</v>
      </c>
      <c r="BB1822" t="str">
        <f>VLOOKUP(B1822,$BF$2:$BK$75,3)</f>
        <v>Interior TFLs</v>
      </c>
      <c r="BC1822">
        <f>IF(B1822&lt;40,B1822,IF(VLOOKUP(B1822,$BF$2:$BO$75,10,FALSE)="I",40,41))</f>
        <v>40</v>
      </c>
    </row>
    <row r="1823" spans="1:55" ht="15" x14ac:dyDescent="0.25">
      <c r="A1823">
        <v>24</v>
      </c>
      <c r="B1823">
        <v>40</v>
      </c>
      <c r="E1823">
        <v>23488</v>
      </c>
      <c r="F1823">
        <v>4980320</v>
      </c>
      <c r="I1823">
        <v>1520</v>
      </c>
      <c r="J1823">
        <v>4721648</v>
      </c>
      <c r="M1823">
        <v>2960</v>
      </c>
      <c r="N1823">
        <v>4102448</v>
      </c>
      <c r="Q1823">
        <v>5968</v>
      </c>
      <c r="R1823">
        <v>3836224</v>
      </c>
      <c r="U1823">
        <v>11360</v>
      </c>
      <c r="V1823">
        <v>3543552</v>
      </c>
      <c r="Y1823">
        <v>27824</v>
      </c>
      <c r="Z1823">
        <v>3281824</v>
      </c>
      <c r="AC1823">
        <v>9872</v>
      </c>
      <c r="AD1823">
        <v>2894672</v>
      </c>
      <c r="AG1823">
        <v>9216</v>
      </c>
      <c r="AH1823">
        <v>2830944</v>
      </c>
      <c r="AK1823" s="151">
        <v>2880</v>
      </c>
      <c r="AL1823" s="151">
        <v>2771728</v>
      </c>
      <c r="AM1823" s="151"/>
      <c r="AN1823" s="151"/>
      <c r="AO1823" s="212">
        <v>4336</v>
      </c>
      <c r="AP1823" s="212">
        <v>2756672</v>
      </c>
      <c r="AQ1823" s="212"/>
      <c r="AR1823" s="212"/>
      <c r="AS1823" s="227">
        <v>2336</v>
      </c>
      <c r="AT1823" s="227">
        <v>2765664</v>
      </c>
      <c r="AU1823" s="227"/>
      <c r="AV1823" s="227"/>
      <c r="AW1823" s="227">
        <v>208</v>
      </c>
      <c r="AX1823" s="227">
        <v>2724224</v>
      </c>
      <c r="AY1823">
        <f>A1823+1999</f>
        <v>2023</v>
      </c>
      <c r="AZ1823" t="str">
        <f>VLOOKUP(B1823,$BF$2:$BJ$75,4)</f>
        <v>Interior TFLs</v>
      </c>
      <c r="BA1823" t="str">
        <f>VLOOKUP(B1823,$BF$2:$BK$75,2)</f>
        <v>InteriorTFLs</v>
      </c>
      <c r="BB1823" t="str">
        <f>VLOOKUP(B1823,$BF$2:$BK$75,3)</f>
        <v>Interior TFLs</v>
      </c>
      <c r="BC1823">
        <f>IF(B1823&lt;40,B1823,IF(VLOOKUP(B1823,$BF$2:$BO$75,10,FALSE)="I",40,41))</f>
        <v>40</v>
      </c>
    </row>
    <row r="1824" spans="1:55" ht="15" x14ac:dyDescent="0.25">
      <c r="A1824">
        <v>24</v>
      </c>
      <c r="B1824">
        <v>40</v>
      </c>
      <c r="E1824">
        <v>10944</v>
      </c>
      <c r="F1824">
        <v>3395072</v>
      </c>
      <c r="I1824">
        <v>128</v>
      </c>
      <c r="J1824">
        <v>3058224</v>
      </c>
      <c r="M1824">
        <v>80</v>
      </c>
      <c r="N1824">
        <v>2888416</v>
      </c>
      <c r="Q1824">
        <v>976</v>
      </c>
      <c r="R1824">
        <v>2841040</v>
      </c>
      <c r="U1824">
        <v>3088</v>
      </c>
      <c r="V1824">
        <v>2650608</v>
      </c>
      <c r="Y1824">
        <v>1616</v>
      </c>
      <c r="Z1824">
        <v>2606464</v>
      </c>
      <c r="AC1824">
        <v>272</v>
      </c>
      <c r="AD1824">
        <v>2573328</v>
      </c>
      <c r="AG1824">
        <v>96</v>
      </c>
      <c r="AH1824">
        <v>2489728</v>
      </c>
      <c r="AK1824" s="151">
        <v>0</v>
      </c>
      <c r="AL1824" s="151">
        <v>2487936</v>
      </c>
      <c r="AM1824" s="151"/>
      <c r="AN1824" s="151"/>
      <c r="AO1824" s="212">
        <v>176</v>
      </c>
      <c r="AP1824" s="212">
        <v>2436624</v>
      </c>
      <c r="AQ1824" s="212"/>
      <c r="AR1824" s="212"/>
      <c r="AS1824" s="227">
        <v>400</v>
      </c>
      <c r="AT1824" s="227">
        <v>2437120</v>
      </c>
      <c r="AU1824" s="227"/>
      <c r="AV1824" s="227"/>
      <c r="AW1824" s="227">
        <v>208</v>
      </c>
      <c r="AX1824" s="227">
        <v>2428608</v>
      </c>
      <c r="AY1824">
        <f>A1824+1999</f>
        <v>2023</v>
      </c>
      <c r="AZ1824" t="str">
        <f>VLOOKUP(B1824,$BF$2:$BJ$75,4)</f>
        <v>Interior TFLs</v>
      </c>
      <c r="BA1824" t="str">
        <f>VLOOKUP(B1824,$BF$2:$BK$75,2)</f>
        <v>InteriorTFLs</v>
      </c>
      <c r="BB1824" t="str">
        <f>VLOOKUP(B1824,$BF$2:$BK$75,3)</f>
        <v>Interior TFLs</v>
      </c>
      <c r="BC1824">
        <f>IF(B1824&lt;40,B1824,IF(VLOOKUP(B1824,$BF$2:$BO$75,10,FALSE)="I",40,41))</f>
        <v>40</v>
      </c>
    </row>
    <row r="1825" spans="1:55" ht="15" x14ac:dyDescent="0.25">
      <c r="A1825">
        <v>24</v>
      </c>
      <c r="B1825">
        <v>40</v>
      </c>
      <c r="E1825">
        <v>19344</v>
      </c>
      <c r="F1825">
        <v>579808</v>
      </c>
      <c r="I1825">
        <v>9856</v>
      </c>
      <c r="J1825">
        <v>602064</v>
      </c>
      <c r="M1825">
        <v>12992</v>
      </c>
      <c r="N1825">
        <v>640096</v>
      </c>
      <c r="Q1825">
        <v>26320</v>
      </c>
      <c r="R1825">
        <v>559392</v>
      </c>
      <c r="U1825">
        <v>29008</v>
      </c>
      <c r="V1825">
        <v>602432</v>
      </c>
      <c r="Y1825">
        <v>12688</v>
      </c>
      <c r="Z1825">
        <v>530256</v>
      </c>
      <c r="AC1825">
        <v>26848</v>
      </c>
      <c r="AD1825">
        <v>343664</v>
      </c>
      <c r="AG1825">
        <v>23792</v>
      </c>
      <c r="AH1825">
        <v>417248</v>
      </c>
      <c r="AK1825" s="151">
        <v>20720</v>
      </c>
      <c r="AL1825" s="151">
        <v>221824</v>
      </c>
      <c r="AM1825" s="151"/>
      <c r="AN1825" s="151"/>
      <c r="AO1825" s="212">
        <v>6560</v>
      </c>
      <c r="AP1825" s="212">
        <v>198288</v>
      </c>
      <c r="AQ1825" s="212"/>
      <c r="AR1825" s="212"/>
      <c r="AS1825" s="227">
        <v>5904</v>
      </c>
      <c r="AT1825" s="227">
        <v>135856</v>
      </c>
      <c r="AU1825" s="227"/>
      <c r="AV1825" s="227"/>
      <c r="AW1825" s="227">
        <v>560</v>
      </c>
      <c r="AX1825" s="227">
        <v>122704</v>
      </c>
      <c r="AY1825">
        <f>A1825+1999</f>
        <v>2023</v>
      </c>
      <c r="AZ1825" t="str">
        <f>VLOOKUP(B1825,$BF$2:$BJ$75,4)</f>
        <v>Interior TFLs</v>
      </c>
      <c r="BA1825" t="str">
        <f>VLOOKUP(B1825,$BF$2:$BK$75,2)</f>
        <v>InteriorTFLs</v>
      </c>
      <c r="BB1825" t="str">
        <f>VLOOKUP(B1825,$BF$2:$BK$75,3)</f>
        <v>Interior TFLs</v>
      </c>
      <c r="BC1825">
        <f>IF(B1825&lt;40,B1825,IF(VLOOKUP(B1825,$BF$2:$BO$75,10,FALSE)="I",40,41))</f>
        <v>40</v>
      </c>
    </row>
    <row r="1826" spans="1:55" ht="15" x14ac:dyDescent="0.25">
      <c r="A1826">
        <v>24</v>
      </c>
      <c r="B1826">
        <v>40</v>
      </c>
      <c r="E1826">
        <v>38896</v>
      </c>
      <c r="F1826">
        <v>8065872</v>
      </c>
      <c r="I1826">
        <v>6896</v>
      </c>
      <c r="J1826">
        <v>7630960</v>
      </c>
      <c r="M1826">
        <v>6096</v>
      </c>
      <c r="N1826">
        <v>6942080</v>
      </c>
      <c r="Q1826">
        <v>7824</v>
      </c>
      <c r="R1826">
        <v>6442064</v>
      </c>
      <c r="U1826">
        <v>17200</v>
      </c>
      <c r="V1826">
        <v>5737072</v>
      </c>
      <c r="Y1826">
        <v>30464</v>
      </c>
      <c r="Z1826">
        <v>5456768</v>
      </c>
      <c r="AC1826">
        <v>41504</v>
      </c>
      <c r="AD1826">
        <v>4753200</v>
      </c>
      <c r="AG1826">
        <v>23024</v>
      </c>
      <c r="AH1826">
        <v>3964544</v>
      </c>
      <c r="AK1826" s="151">
        <v>10304</v>
      </c>
      <c r="AL1826" s="151">
        <v>3775088</v>
      </c>
      <c r="AM1826" s="151"/>
      <c r="AN1826" s="151"/>
      <c r="AO1826" s="212">
        <v>608</v>
      </c>
      <c r="AP1826" s="212">
        <v>3659152</v>
      </c>
      <c r="AQ1826" s="212"/>
      <c r="AR1826" s="212"/>
      <c r="AS1826" s="227">
        <v>800</v>
      </c>
      <c r="AT1826" s="227">
        <v>3681248</v>
      </c>
      <c r="AU1826" s="227"/>
      <c r="AV1826" s="227"/>
      <c r="AW1826" s="227">
        <v>688</v>
      </c>
      <c r="AX1826" s="227">
        <v>3649216</v>
      </c>
      <c r="AY1826">
        <f>A1826+1999</f>
        <v>2023</v>
      </c>
      <c r="AZ1826" t="str">
        <f>VLOOKUP(B1826,$BF$2:$BJ$75,4)</f>
        <v>Interior TFLs</v>
      </c>
      <c r="BA1826" t="str">
        <f>VLOOKUP(B1826,$BF$2:$BK$75,2)</f>
        <v>InteriorTFLs</v>
      </c>
      <c r="BB1826" t="str">
        <f>VLOOKUP(B1826,$BF$2:$BK$75,3)</f>
        <v>Interior TFLs</v>
      </c>
      <c r="BC1826">
        <f>IF(B1826&lt;40,B1826,IF(VLOOKUP(B1826,$BF$2:$BO$75,10,FALSE)="I",40,41))</f>
        <v>40</v>
      </c>
    </row>
    <row r="1827" spans="1:55" ht="15" x14ac:dyDescent="0.25">
      <c r="A1827">
        <v>24</v>
      </c>
      <c r="B1827">
        <v>40</v>
      </c>
      <c r="E1827">
        <v>2704</v>
      </c>
      <c r="F1827">
        <v>1349792</v>
      </c>
      <c r="I1827">
        <v>2752</v>
      </c>
      <c r="J1827">
        <v>1062240</v>
      </c>
      <c r="M1827">
        <v>3776</v>
      </c>
      <c r="N1827">
        <v>1076416</v>
      </c>
      <c r="Q1827">
        <v>5664</v>
      </c>
      <c r="R1827">
        <v>1029968</v>
      </c>
      <c r="U1827">
        <v>12832</v>
      </c>
      <c r="V1827">
        <v>981360</v>
      </c>
      <c r="Y1827">
        <v>7616</v>
      </c>
      <c r="Z1827">
        <v>930768</v>
      </c>
      <c r="AC1827">
        <v>4384</v>
      </c>
      <c r="AD1827">
        <v>833536</v>
      </c>
      <c r="AG1827">
        <v>912</v>
      </c>
      <c r="AH1827">
        <v>769792</v>
      </c>
      <c r="AK1827" s="151">
        <v>3504</v>
      </c>
      <c r="AL1827" s="151">
        <v>760160</v>
      </c>
      <c r="AM1827" s="151"/>
      <c r="AN1827" s="151"/>
      <c r="AO1827" s="212">
        <v>16</v>
      </c>
      <c r="AP1827" s="212">
        <v>703328</v>
      </c>
      <c r="AQ1827" s="212"/>
      <c r="AR1827" s="212"/>
      <c r="AS1827" s="227">
        <v>576</v>
      </c>
      <c r="AT1827" s="227">
        <v>711152</v>
      </c>
      <c r="AU1827" s="227"/>
      <c r="AV1827" s="227"/>
      <c r="AW1827" s="227">
        <v>1072</v>
      </c>
      <c r="AX1827" s="227">
        <v>709824</v>
      </c>
      <c r="AY1827">
        <f>A1827+1999</f>
        <v>2023</v>
      </c>
      <c r="AZ1827" t="str">
        <f>VLOOKUP(B1827,$BF$2:$BJ$75,4)</f>
        <v>Interior TFLs</v>
      </c>
      <c r="BA1827" t="str">
        <f>VLOOKUP(B1827,$BF$2:$BK$75,2)</f>
        <v>InteriorTFLs</v>
      </c>
      <c r="BB1827" t="str">
        <f>VLOOKUP(B1827,$BF$2:$BK$75,3)</f>
        <v>Interior TFLs</v>
      </c>
      <c r="BC1827">
        <f>IF(B1827&lt;40,B1827,IF(VLOOKUP(B1827,$BF$2:$BO$75,10,FALSE)="I",40,41))</f>
        <v>40</v>
      </c>
    </row>
    <row r="1828" spans="1:55" ht="15" x14ac:dyDescent="0.25">
      <c r="A1828">
        <v>24</v>
      </c>
      <c r="B1828">
        <v>40</v>
      </c>
      <c r="E1828">
        <v>6400</v>
      </c>
      <c r="F1828">
        <v>158768</v>
      </c>
      <c r="I1828">
        <v>912</v>
      </c>
      <c r="J1828">
        <v>145536</v>
      </c>
      <c r="M1828">
        <v>800</v>
      </c>
      <c r="N1828">
        <v>137584</v>
      </c>
      <c r="Q1828">
        <v>288</v>
      </c>
      <c r="R1828">
        <v>139888</v>
      </c>
      <c r="U1828">
        <v>384</v>
      </c>
      <c r="V1828">
        <v>154272</v>
      </c>
      <c r="Y1828">
        <v>1408</v>
      </c>
      <c r="Z1828">
        <v>128368</v>
      </c>
      <c r="AC1828">
        <v>416</v>
      </c>
      <c r="AD1828">
        <v>85072</v>
      </c>
      <c r="AG1828">
        <v>208</v>
      </c>
      <c r="AH1828">
        <v>71056</v>
      </c>
      <c r="AK1828" s="151">
        <v>3312</v>
      </c>
      <c r="AL1828" s="151">
        <v>63808</v>
      </c>
      <c r="AM1828" s="151"/>
      <c r="AN1828" s="151"/>
      <c r="AO1828" s="212">
        <v>0</v>
      </c>
      <c r="AP1828" s="212">
        <v>57488</v>
      </c>
      <c r="AQ1828" s="212"/>
      <c r="AR1828" s="212"/>
      <c r="AS1828" s="227">
        <v>0</v>
      </c>
      <c r="AT1828" s="227">
        <v>55744</v>
      </c>
      <c r="AU1828" s="227"/>
      <c r="AV1828" s="227"/>
      <c r="AW1828" s="227">
        <v>1088</v>
      </c>
      <c r="AX1828" s="227">
        <v>52736</v>
      </c>
      <c r="AY1828">
        <f>A1828+1999</f>
        <v>2023</v>
      </c>
      <c r="AZ1828" t="str">
        <f>VLOOKUP(B1828,$BF$2:$BJ$75,4)</f>
        <v>Interior TFLs</v>
      </c>
      <c r="BA1828" t="str">
        <f>VLOOKUP(B1828,$BF$2:$BK$75,2)</f>
        <v>InteriorTFLs</v>
      </c>
      <c r="BB1828" t="str">
        <f>VLOOKUP(B1828,$BF$2:$BK$75,3)</f>
        <v>Interior TFLs</v>
      </c>
      <c r="BC1828">
        <f>IF(B1828&lt;40,B1828,IF(VLOOKUP(B1828,$BF$2:$BO$75,10,FALSE)="I",40,41))</f>
        <v>40</v>
      </c>
    </row>
    <row r="1829" spans="1:55" ht="15" x14ac:dyDescent="0.25">
      <c r="A1829">
        <v>24</v>
      </c>
      <c r="B1829">
        <v>40</v>
      </c>
      <c r="E1829">
        <v>5568</v>
      </c>
      <c r="F1829">
        <v>1004288</v>
      </c>
      <c r="I1829">
        <v>1200</v>
      </c>
      <c r="J1829">
        <v>900736</v>
      </c>
      <c r="M1829">
        <v>2256</v>
      </c>
      <c r="N1829">
        <v>869456</v>
      </c>
      <c r="Q1829">
        <v>2352</v>
      </c>
      <c r="R1829">
        <v>835664</v>
      </c>
      <c r="U1829">
        <v>3600</v>
      </c>
      <c r="V1829">
        <v>829248</v>
      </c>
      <c r="Y1829">
        <v>4672</v>
      </c>
      <c r="Z1829">
        <v>806832</v>
      </c>
      <c r="AC1829">
        <v>7520</v>
      </c>
      <c r="AD1829">
        <v>674928</v>
      </c>
      <c r="AG1829">
        <v>4672</v>
      </c>
      <c r="AH1829">
        <v>610656</v>
      </c>
      <c r="AK1829" s="151">
        <v>11360</v>
      </c>
      <c r="AL1829" s="151">
        <v>593040</v>
      </c>
      <c r="AM1829" s="151"/>
      <c r="AN1829" s="151"/>
      <c r="AO1829" s="212">
        <v>6160</v>
      </c>
      <c r="AP1829" s="212">
        <v>568880</v>
      </c>
      <c r="AQ1829" s="212"/>
      <c r="AR1829" s="212"/>
      <c r="AS1829" s="227">
        <v>3744</v>
      </c>
      <c r="AT1829" s="227">
        <v>571296</v>
      </c>
      <c r="AU1829" s="227"/>
      <c r="AV1829" s="227"/>
      <c r="AW1829" s="227">
        <v>3664</v>
      </c>
      <c r="AX1829" s="227">
        <v>536640</v>
      </c>
      <c r="AY1829">
        <f>A1829+1999</f>
        <v>2023</v>
      </c>
      <c r="AZ1829" t="str">
        <f>VLOOKUP(B1829,$BF$2:$BJ$75,4)</f>
        <v>Interior TFLs</v>
      </c>
      <c r="BA1829" t="str">
        <f>VLOOKUP(B1829,$BF$2:$BK$75,2)</f>
        <v>InteriorTFLs</v>
      </c>
      <c r="BB1829" t="str">
        <f>VLOOKUP(B1829,$BF$2:$BK$75,3)</f>
        <v>Interior TFLs</v>
      </c>
      <c r="BC1829">
        <f>IF(B1829&lt;40,B1829,IF(VLOOKUP(B1829,$BF$2:$BO$75,10,FALSE)="I",40,41))</f>
        <v>40</v>
      </c>
    </row>
    <row r="1830" spans="1:55" ht="15" x14ac:dyDescent="0.25">
      <c r="A1830">
        <v>24</v>
      </c>
      <c r="B1830">
        <v>40</v>
      </c>
      <c r="E1830">
        <v>27920</v>
      </c>
      <c r="F1830">
        <v>3539072</v>
      </c>
      <c r="I1830">
        <v>2896</v>
      </c>
      <c r="J1830">
        <v>2944784</v>
      </c>
      <c r="M1830">
        <v>12816</v>
      </c>
      <c r="N1830">
        <v>2930224</v>
      </c>
      <c r="Q1830">
        <v>14304</v>
      </c>
      <c r="R1830">
        <v>2507472</v>
      </c>
      <c r="U1830">
        <v>21120</v>
      </c>
      <c r="V1830">
        <v>2397088</v>
      </c>
      <c r="Y1830">
        <v>22560</v>
      </c>
      <c r="Z1830">
        <v>2204160</v>
      </c>
      <c r="AC1830">
        <v>51200</v>
      </c>
      <c r="AD1830">
        <v>1044240</v>
      </c>
      <c r="AG1830">
        <v>36896</v>
      </c>
      <c r="AH1830">
        <v>649136</v>
      </c>
      <c r="AK1830" s="151">
        <v>27760</v>
      </c>
      <c r="AL1830" s="151">
        <v>545680</v>
      </c>
      <c r="AM1830" s="151"/>
      <c r="AN1830" s="151"/>
      <c r="AO1830" s="212">
        <v>10448</v>
      </c>
      <c r="AP1830" s="212">
        <v>429328</v>
      </c>
      <c r="AQ1830" s="212"/>
      <c r="AR1830" s="212"/>
      <c r="AS1830" s="227">
        <v>3824</v>
      </c>
      <c r="AT1830" s="227">
        <v>415760</v>
      </c>
      <c r="AU1830" s="227"/>
      <c r="AV1830" s="227"/>
      <c r="AW1830" s="227">
        <v>4128</v>
      </c>
      <c r="AX1830" s="227">
        <v>418320</v>
      </c>
      <c r="AY1830">
        <f>A1830+1999</f>
        <v>2023</v>
      </c>
      <c r="AZ1830" t="str">
        <f>VLOOKUP(B1830,$BF$2:$BJ$75,4)</f>
        <v>Interior TFLs</v>
      </c>
      <c r="BA1830" t="str">
        <f>VLOOKUP(B1830,$BF$2:$BK$75,2)</f>
        <v>InteriorTFLs</v>
      </c>
      <c r="BB1830" t="str">
        <f>VLOOKUP(B1830,$BF$2:$BK$75,3)</f>
        <v>Interior TFLs</v>
      </c>
      <c r="BC1830">
        <f>IF(B1830&lt;40,B1830,IF(VLOOKUP(B1830,$BF$2:$BO$75,10,FALSE)="I",40,41))</f>
        <v>40</v>
      </c>
    </row>
    <row r="1831" spans="1:55" ht="15" x14ac:dyDescent="0.25">
      <c r="A1831">
        <v>24</v>
      </c>
      <c r="B1831">
        <v>40</v>
      </c>
      <c r="E1831">
        <v>32192</v>
      </c>
      <c r="F1831">
        <v>15741056</v>
      </c>
      <c r="I1831">
        <v>2224</v>
      </c>
      <c r="J1831">
        <v>15236032</v>
      </c>
      <c r="M1831">
        <v>4144</v>
      </c>
      <c r="N1831">
        <v>14670720</v>
      </c>
      <c r="Q1831">
        <v>18800</v>
      </c>
      <c r="R1831">
        <v>14243712</v>
      </c>
      <c r="U1831">
        <v>13728</v>
      </c>
      <c r="V1831">
        <v>13464112</v>
      </c>
      <c r="Y1831">
        <v>18176</v>
      </c>
      <c r="Z1831">
        <v>13564384</v>
      </c>
      <c r="AC1831">
        <v>64</v>
      </c>
      <c r="AD1831">
        <v>13301504</v>
      </c>
      <c r="AG1831">
        <v>64</v>
      </c>
      <c r="AH1831">
        <v>12973904</v>
      </c>
      <c r="AK1831" s="151">
        <v>816</v>
      </c>
      <c r="AL1831" s="151">
        <v>12989120</v>
      </c>
      <c r="AM1831" s="151"/>
      <c r="AN1831" s="151"/>
      <c r="AO1831" s="212">
        <v>0</v>
      </c>
      <c r="AP1831" s="212">
        <v>12867408</v>
      </c>
      <c r="AQ1831" s="212"/>
      <c r="AR1831" s="212"/>
      <c r="AS1831" s="227">
        <v>32</v>
      </c>
      <c r="AT1831" s="227">
        <v>12874928</v>
      </c>
      <c r="AU1831" s="227"/>
      <c r="AV1831" s="227"/>
      <c r="AW1831" s="227">
        <v>4688</v>
      </c>
      <c r="AX1831" s="227">
        <v>12911776</v>
      </c>
      <c r="AY1831">
        <f>A1831+1999</f>
        <v>2023</v>
      </c>
      <c r="AZ1831" t="str">
        <f>VLOOKUP(B1831,$BF$2:$BJ$75,4)</f>
        <v>Interior TFLs</v>
      </c>
      <c r="BA1831" t="str">
        <f>VLOOKUP(B1831,$BF$2:$BK$75,2)</f>
        <v>InteriorTFLs</v>
      </c>
      <c r="BB1831" t="str">
        <f>VLOOKUP(B1831,$BF$2:$BK$75,3)</f>
        <v>Interior TFLs</v>
      </c>
      <c r="BC1831">
        <f>IF(B1831&lt;40,B1831,IF(VLOOKUP(B1831,$BF$2:$BO$75,10,FALSE)="I",40,41))</f>
        <v>40</v>
      </c>
    </row>
    <row r="1832" spans="1:55" ht="15" x14ac:dyDescent="0.25">
      <c r="A1832">
        <v>24</v>
      </c>
      <c r="B1832">
        <v>40</v>
      </c>
      <c r="E1832">
        <v>18784</v>
      </c>
      <c r="F1832">
        <v>1983168</v>
      </c>
      <c r="I1832">
        <v>480</v>
      </c>
      <c r="J1832">
        <v>1783984</v>
      </c>
      <c r="M1832">
        <v>2880</v>
      </c>
      <c r="N1832">
        <v>1739824</v>
      </c>
      <c r="Q1832">
        <v>1248</v>
      </c>
      <c r="R1832">
        <v>1711840</v>
      </c>
      <c r="U1832">
        <v>9024</v>
      </c>
      <c r="V1832">
        <v>1559136</v>
      </c>
      <c r="Y1832">
        <v>8400</v>
      </c>
      <c r="Z1832">
        <v>1539408</v>
      </c>
      <c r="AC1832">
        <v>73600</v>
      </c>
      <c r="AD1832">
        <v>810672</v>
      </c>
      <c r="AG1832">
        <v>63216</v>
      </c>
      <c r="AH1832">
        <v>246912</v>
      </c>
      <c r="AK1832" s="151">
        <v>30848</v>
      </c>
      <c r="AL1832" s="151">
        <v>197536</v>
      </c>
      <c r="AM1832" s="151"/>
      <c r="AN1832" s="151"/>
      <c r="AO1832" s="212">
        <v>5072</v>
      </c>
      <c r="AP1832" s="212">
        <v>105328</v>
      </c>
      <c r="AQ1832" s="212"/>
      <c r="AR1832" s="212"/>
      <c r="AS1832" s="227">
        <v>4112</v>
      </c>
      <c r="AT1832" s="227">
        <v>92000</v>
      </c>
      <c r="AU1832" s="227"/>
      <c r="AV1832" s="227"/>
      <c r="AW1832" s="227">
        <v>5392</v>
      </c>
      <c r="AX1832" s="227">
        <v>86672</v>
      </c>
      <c r="AY1832">
        <f>A1832+1999</f>
        <v>2023</v>
      </c>
      <c r="AZ1832" t="str">
        <f>VLOOKUP(B1832,$BF$2:$BJ$75,4)</f>
        <v>Interior TFLs</v>
      </c>
      <c r="BA1832" t="str">
        <f>VLOOKUP(B1832,$BF$2:$BK$75,2)</f>
        <v>InteriorTFLs</v>
      </c>
      <c r="BB1832" t="str">
        <f>VLOOKUP(B1832,$BF$2:$BK$75,3)</f>
        <v>Interior TFLs</v>
      </c>
      <c r="BC1832">
        <f>IF(B1832&lt;40,B1832,IF(VLOOKUP(B1832,$BF$2:$BO$75,10,FALSE)="I",40,41))</f>
        <v>40</v>
      </c>
    </row>
    <row r="1833" spans="1:55" ht="15" x14ac:dyDescent="0.25">
      <c r="A1833">
        <v>24</v>
      </c>
      <c r="B1833">
        <v>40</v>
      </c>
      <c r="E1833">
        <v>17056</v>
      </c>
      <c r="F1833">
        <v>2812272</v>
      </c>
      <c r="I1833">
        <v>1072</v>
      </c>
      <c r="J1833">
        <v>2651376</v>
      </c>
      <c r="M1833">
        <v>6768</v>
      </c>
      <c r="N1833">
        <v>2420128</v>
      </c>
      <c r="Q1833">
        <v>6480</v>
      </c>
      <c r="R1833">
        <v>2304272</v>
      </c>
      <c r="U1833">
        <v>10992</v>
      </c>
      <c r="V1833">
        <v>2189824</v>
      </c>
      <c r="Y1833">
        <v>13632</v>
      </c>
      <c r="Z1833">
        <v>2097680</v>
      </c>
      <c r="AC1833">
        <v>71520</v>
      </c>
      <c r="AD1833">
        <v>1375280</v>
      </c>
      <c r="AG1833">
        <v>92896</v>
      </c>
      <c r="AH1833">
        <v>827232</v>
      </c>
      <c r="AK1833" s="151">
        <v>74640</v>
      </c>
      <c r="AL1833" s="151">
        <v>700624</v>
      </c>
      <c r="AM1833" s="151"/>
      <c r="AN1833" s="151"/>
      <c r="AO1833" s="212">
        <v>25440</v>
      </c>
      <c r="AP1833" s="212">
        <v>436640</v>
      </c>
      <c r="AQ1833" s="212"/>
      <c r="AR1833" s="212"/>
      <c r="AS1833" s="227">
        <v>23152</v>
      </c>
      <c r="AT1833" s="227">
        <v>424064</v>
      </c>
      <c r="AU1833" s="227"/>
      <c r="AV1833" s="227"/>
      <c r="AW1833" s="227">
        <v>16624</v>
      </c>
      <c r="AX1833" s="227">
        <v>358512</v>
      </c>
      <c r="AY1833">
        <f>A1833+1999</f>
        <v>2023</v>
      </c>
      <c r="AZ1833" t="str">
        <f>VLOOKUP(B1833,$BF$2:$BJ$75,4)</f>
        <v>Interior TFLs</v>
      </c>
      <c r="BA1833" t="str">
        <f>VLOOKUP(B1833,$BF$2:$BK$75,2)</f>
        <v>InteriorTFLs</v>
      </c>
      <c r="BB1833" t="str">
        <f>VLOOKUP(B1833,$BF$2:$BK$75,3)</f>
        <v>Interior TFLs</v>
      </c>
      <c r="BC1833">
        <f>IF(B1833&lt;40,B1833,IF(VLOOKUP(B1833,$BF$2:$BO$75,10,FALSE)="I",40,41))</f>
        <v>40</v>
      </c>
    </row>
    <row r="1834" spans="1:55" ht="15" x14ac:dyDescent="0.25">
      <c r="A1834">
        <v>24</v>
      </c>
      <c r="B1834">
        <v>40</v>
      </c>
      <c r="E1834">
        <v>159600</v>
      </c>
      <c r="F1834">
        <v>17403632</v>
      </c>
      <c r="I1834">
        <v>23568</v>
      </c>
      <c r="J1834">
        <v>23351712</v>
      </c>
      <c r="M1834">
        <v>49600</v>
      </c>
      <c r="N1834">
        <v>22553712</v>
      </c>
      <c r="Q1834">
        <v>41632</v>
      </c>
      <c r="R1834">
        <v>22243344</v>
      </c>
      <c r="U1834">
        <v>78880</v>
      </c>
      <c r="V1834">
        <v>20272768</v>
      </c>
      <c r="Y1834">
        <v>53600</v>
      </c>
      <c r="Z1834">
        <v>19895840</v>
      </c>
      <c r="AC1834">
        <v>7936</v>
      </c>
      <c r="AD1834">
        <v>20971888</v>
      </c>
      <c r="AG1834">
        <v>14880</v>
      </c>
      <c r="AH1834">
        <v>18363056</v>
      </c>
      <c r="AK1834" s="151">
        <v>14144</v>
      </c>
      <c r="AL1834" s="151">
        <v>17937008</v>
      </c>
      <c r="AM1834" s="151"/>
      <c r="AN1834" s="151"/>
      <c r="AO1834" s="212">
        <v>23536</v>
      </c>
      <c r="AP1834" s="212">
        <v>17450688</v>
      </c>
      <c r="AQ1834" s="212"/>
      <c r="AR1834" s="212"/>
      <c r="AS1834" s="227">
        <v>20784</v>
      </c>
      <c r="AT1834" s="227">
        <v>17464928</v>
      </c>
      <c r="AU1834" s="227"/>
      <c r="AV1834" s="227"/>
      <c r="AW1834" s="227">
        <v>27632</v>
      </c>
      <c r="AX1834" s="227">
        <v>17474592</v>
      </c>
      <c r="AY1834">
        <f>A1834+1999</f>
        <v>2023</v>
      </c>
      <c r="AZ1834" t="str">
        <f>VLOOKUP(B1834,$BF$2:$BJ$75,4)</f>
        <v>Interior TFLs</v>
      </c>
      <c r="BA1834" t="str">
        <f>VLOOKUP(B1834,$BF$2:$BK$75,2)</f>
        <v>InteriorTFLs</v>
      </c>
      <c r="BB1834" t="str">
        <f>VLOOKUP(B1834,$BF$2:$BK$75,3)</f>
        <v>Interior TFLs</v>
      </c>
      <c r="BC1834">
        <f>IF(B1834&lt;40,B1834,IF(VLOOKUP(B1834,$BF$2:$BO$75,10,FALSE)="I",40,41))</f>
        <v>40</v>
      </c>
    </row>
    <row r="1835" spans="1:55" ht="15" x14ac:dyDescent="0.25">
      <c r="A1835">
        <v>24</v>
      </c>
      <c r="B1835">
        <v>40</v>
      </c>
      <c r="E1835">
        <v>104336</v>
      </c>
      <c r="F1835">
        <v>9387680</v>
      </c>
      <c r="I1835">
        <v>23456</v>
      </c>
      <c r="J1835">
        <v>8491520</v>
      </c>
      <c r="M1835">
        <v>41136</v>
      </c>
      <c r="N1835">
        <v>7916144</v>
      </c>
      <c r="Q1835">
        <v>49088</v>
      </c>
      <c r="R1835">
        <v>7638768</v>
      </c>
      <c r="U1835">
        <v>67712</v>
      </c>
      <c r="V1835">
        <v>7320784</v>
      </c>
      <c r="Y1835">
        <v>87616</v>
      </c>
      <c r="Z1835">
        <v>7255808</v>
      </c>
      <c r="AC1835">
        <v>118976</v>
      </c>
      <c r="AD1835">
        <v>4711168</v>
      </c>
      <c r="AG1835">
        <v>85408</v>
      </c>
      <c r="AH1835">
        <v>3754704</v>
      </c>
      <c r="AK1835" s="151">
        <v>106512</v>
      </c>
      <c r="AL1835" s="151">
        <v>3390112</v>
      </c>
      <c r="AM1835" s="151"/>
      <c r="AN1835" s="151"/>
      <c r="AO1835" s="212">
        <v>59248</v>
      </c>
      <c r="AP1835" s="212">
        <v>3089456</v>
      </c>
      <c r="AQ1835" s="212"/>
      <c r="AR1835" s="212"/>
      <c r="AS1835" s="227">
        <v>76048</v>
      </c>
      <c r="AT1835" s="227">
        <v>3028352</v>
      </c>
      <c r="AU1835" s="227"/>
      <c r="AV1835" s="227"/>
      <c r="AW1835" s="227">
        <v>60144</v>
      </c>
      <c r="AX1835" s="227">
        <v>2965744</v>
      </c>
      <c r="AY1835">
        <f>A1835+1999</f>
        <v>2023</v>
      </c>
      <c r="AZ1835" t="str">
        <f>VLOOKUP(B1835,$BF$2:$BJ$75,4)</f>
        <v>Interior TFLs</v>
      </c>
      <c r="BA1835" t="str">
        <f>VLOOKUP(B1835,$BF$2:$BK$75,2)</f>
        <v>InteriorTFLs</v>
      </c>
      <c r="BB1835" t="str">
        <f>VLOOKUP(B1835,$BF$2:$BK$75,3)</f>
        <v>Interior TFLs</v>
      </c>
      <c r="BC1835">
        <f>IF(B1835&lt;40,B1835,IF(VLOOKUP(B1835,$BF$2:$BO$75,10,FALSE)="I",40,41))</f>
        <v>40</v>
      </c>
    </row>
    <row r="1836" spans="1:55" ht="15" x14ac:dyDescent="0.25">
      <c r="A1836">
        <v>24</v>
      </c>
      <c r="B1836">
        <v>41</v>
      </c>
      <c r="E1836">
        <v>0</v>
      </c>
      <c r="F1836">
        <v>0</v>
      </c>
      <c r="I1836">
        <v>0</v>
      </c>
      <c r="J1836">
        <v>0</v>
      </c>
      <c r="M1836">
        <v>0</v>
      </c>
      <c r="N1836">
        <v>0</v>
      </c>
      <c r="Q1836">
        <v>0</v>
      </c>
      <c r="R1836">
        <v>0</v>
      </c>
      <c r="U1836">
        <v>0</v>
      </c>
      <c r="V1836">
        <v>0</v>
      </c>
      <c r="Y1836">
        <v>0</v>
      </c>
      <c r="Z1836">
        <v>0</v>
      </c>
      <c r="AC1836">
        <v>0</v>
      </c>
      <c r="AD1836">
        <v>0</v>
      </c>
      <c r="AG1836">
        <v>0</v>
      </c>
      <c r="AH1836">
        <v>0</v>
      </c>
      <c r="AK1836" s="151">
        <v>0</v>
      </c>
      <c r="AL1836" s="151">
        <v>0</v>
      </c>
      <c r="AM1836" s="151"/>
      <c r="AN1836" s="151"/>
      <c r="AO1836" s="212">
        <v>0</v>
      </c>
      <c r="AP1836" s="212">
        <v>0</v>
      </c>
      <c r="AQ1836" s="212"/>
      <c r="AR1836" s="212"/>
      <c r="AS1836" s="227">
        <v>0</v>
      </c>
      <c r="AT1836" s="227">
        <v>0</v>
      </c>
      <c r="AU1836" s="227"/>
      <c r="AV1836" s="227"/>
      <c r="AW1836" s="227">
        <v>0</v>
      </c>
      <c r="AX1836" s="227">
        <v>0</v>
      </c>
      <c r="AY1836">
        <f>A1836+1999</f>
        <v>2023</v>
      </c>
      <c r="AZ1836" t="str">
        <f>VLOOKUP(B1836,$BF$2:$BJ$75,4)</f>
        <v>Coast TFLs</v>
      </c>
      <c r="BA1836" t="str">
        <f>VLOOKUP(B1836,$BF$2:$BK$75,2)</f>
        <v>CoastTFLs</v>
      </c>
      <c r="BB1836" t="str">
        <f>VLOOKUP(B1836,$BF$2:$BK$75,3)</f>
        <v>Coast TFLs</v>
      </c>
      <c r="BC1836">
        <f>IF(B1836&lt;40,B1836,IF(VLOOKUP(B1836,$BF$2:$BO$75,10,FALSE)="I",40,41))</f>
        <v>41</v>
      </c>
    </row>
    <row r="1837" spans="1:55" ht="15" x14ac:dyDescent="0.25">
      <c r="A1837">
        <v>24</v>
      </c>
      <c r="B1837">
        <v>41</v>
      </c>
      <c r="E1837">
        <v>0</v>
      </c>
      <c r="F1837">
        <v>0</v>
      </c>
      <c r="I1837">
        <v>0</v>
      </c>
      <c r="J1837">
        <v>2864</v>
      </c>
      <c r="M1837">
        <v>0</v>
      </c>
      <c r="N1837">
        <v>1136</v>
      </c>
      <c r="Q1837">
        <v>0</v>
      </c>
      <c r="R1837">
        <v>224</v>
      </c>
      <c r="U1837">
        <v>0</v>
      </c>
      <c r="V1837">
        <v>144</v>
      </c>
      <c r="Y1837">
        <v>0</v>
      </c>
      <c r="Z1837">
        <v>144</v>
      </c>
      <c r="AC1837">
        <v>0</v>
      </c>
      <c r="AD1837">
        <v>0</v>
      </c>
      <c r="AG1837">
        <v>0</v>
      </c>
      <c r="AH1837">
        <v>0</v>
      </c>
      <c r="AK1837" s="151">
        <v>0</v>
      </c>
      <c r="AL1837" s="151">
        <v>0</v>
      </c>
      <c r="AM1837" s="151"/>
      <c r="AN1837" s="151"/>
      <c r="AO1837" s="212">
        <v>0</v>
      </c>
      <c r="AP1837" s="212">
        <v>0</v>
      </c>
      <c r="AQ1837" s="212"/>
      <c r="AR1837" s="212"/>
      <c r="AS1837" s="227">
        <v>0</v>
      </c>
      <c r="AT1837" s="227">
        <v>0</v>
      </c>
      <c r="AU1837" s="227"/>
      <c r="AV1837" s="227"/>
      <c r="AW1837" s="227">
        <v>0</v>
      </c>
      <c r="AX1837" s="227">
        <v>0</v>
      </c>
      <c r="AY1837">
        <f>A1837+1999</f>
        <v>2023</v>
      </c>
      <c r="AZ1837" t="str">
        <f>VLOOKUP(B1837,$BF$2:$BJ$75,4)</f>
        <v>Coast TFLs</v>
      </c>
      <c r="BA1837" t="str">
        <f>VLOOKUP(B1837,$BF$2:$BK$75,2)</f>
        <v>CoastTFLs</v>
      </c>
      <c r="BB1837" t="str">
        <f>VLOOKUP(B1837,$BF$2:$BK$75,3)</f>
        <v>Coast TFLs</v>
      </c>
      <c r="BC1837">
        <f>IF(B1837&lt;40,B1837,IF(VLOOKUP(B1837,$BF$2:$BO$75,10,FALSE)="I",40,41))</f>
        <v>41</v>
      </c>
    </row>
    <row r="1838" spans="1:55" ht="15" x14ac:dyDescent="0.25">
      <c r="A1838">
        <v>24</v>
      </c>
      <c r="B1838">
        <v>41</v>
      </c>
      <c r="E1838">
        <v>0</v>
      </c>
      <c r="F1838">
        <v>0</v>
      </c>
      <c r="I1838">
        <v>0</v>
      </c>
      <c r="J1838">
        <v>0</v>
      </c>
      <c r="M1838">
        <v>0</v>
      </c>
      <c r="N1838">
        <v>0</v>
      </c>
      <c r="Q1838">
        <v>0</v>
      </c>
      <c r="R1838">
        <v>0</v>
      </c>
      <c r="U1838">
        <v>0</v>
      </c>
      <c r="V1838">
        <v>0</v>
      </c>
      <c r="Y1838">
        <v>0</v>
      </c>
      <c r="Z1838">
        <v>0</v>
      </c>
      <c r="AC1838">
        <v>0</v>
      </c>
      <c r="AD1838">
        <v>0</v>
      </c>
      <c r="AG1838">
        <v>0</v>
      </c>
      <c r="AH1838">
        <v>0</v>
      </c>
      <c r="AK1838" s="151">
        <v>0</v>
      </c>
      <c r="AL1838" s="151">
        <v>0</v>
      </c>
      <c r="AM1838" s="151"/>
      <c r="AN1838" s="151"/>
      <c r="AO1838" s="212">
        <v>0</v>
      </c>
      <c r="AP1838" s="212">
        <v>0</v>
      </c>
      <c r="AQ1838" s="212"/>
      <c r="AR1838" s="212"/>
      <c r="AS1838" s="227">
        <v>0</v>
      </c>
      <c r="AT1838" s="227">
        <v>0</v>
      </c>
      <c r="AU1838" s="227"/>
      <c r="AV1838" s="227"/>
      <c r="AW1838" s="227">
        <v>0</v>
      </c>
      <c r="AX1838" s="227">
        <v>0</v>
      </c>
      <c r="AY1838">
        <f>A1838+1999</f>
        <v>2023</v>
      </c>
      <c r="AZ1838" t="str">
        <f>VLOOKUP(B1838,$BF$2:$BJ$75,4)</f>
        <v>Coast TFLs</v>
      </c>
      <c r="BA1838" t="str">
        <f>VLOOKUP(B1838,$BF$2:$BK$75,2)</f>
        <v>CoastTFLs</v>
      </c>
      <c r="BB1838" t="str">
        <f>VLOOKUP(B1838,$BF$2:$BK$75,3)</f>
        <v>Coast TFLs</v>
      </c>
      <c r="BC1838">
        <f>IF(B1838&lt;40,B1838,IF(VLOOKUP(B1838,$BF$2:$BO$75,10,FALSE)="I",40,41))</f>
        <v>41</v>
      </c>
    </row>
    <row r="1839" spans="1:55" ht="15" x14ac:dyDescent="0.25">
      <c r="A1839">
        <v>24</v>
      </c>
      <c r="B1839">
        <v>41</v>
      </c>
      <c r="E1839">
        <v>0</v>
      </c>
      <c r="F1839">
        <v>0</v>
      </c>
      <c r="I1839">
        <v>0</v>
      </c>
      <c r="J1839">
        <v>0</v>
      </c>
      <c r="M1839">
        <v>0</v>
      </c>
      <c r="N1839">
        <v>0</v>
      </c>
      <c r="Q1839">
        <v>0</v>
      </c>
      <c r="R1839">
        <v>0</v>
      </c>
      <c r="U1839">
        <v>0</v>
      </c>
      <c r="V1839">
        <v>17504</v>
      </c>
      <c r="Y1839">
        <v>0</v>
      </c>
      <c r="Z1839">
        <v>14416</v>
      </c>
      <c r="AC1839">
        <v>0</v>
      </c>
      <c r="AD1839">
        <v>4224</v>
      </c>
      <c r="AG1839">
        <v>0</v>
      </c>
      <c r="AH1839">
        <v>336</v>
      </c>
      <c r="AK1839" s="151">
        <v>672</v>
      </c>
      <c r="AL1839" s="151">
        <v>1328</v>
      </c>
      <c r="AM1839" s="151"/>
      <c r="AN1839" s="151"/>
      <c r="AO1839" s="212">
        <v>10304</v>
      </c>
      <c r="AP1839" s="212">
        <v>25040</v>
      </c>
      <c r="AQ1839" s="212"/>
      <c r="AR1839" s="212"/>
      <c r="AS1839" s="227">
        <v>0</v>
      </c>
      <c r="AT1839" s="227">
        <v>0</v>
      </c>
      <c r="AU1839" s="227"/>
      <c r="AV1839" s="227"/>
      <c r="AW1839" s="227">
        <v>0</v>
      </c>
      <c r="AX1839" s="227">
        <v>80</v>
      </c>
      <c r="AY1839">
        <f>A1839+1999</f>
        <v>2023</v>
      </c>
      <c r="AZ1839" t="str">
        <f>VLOOKUP(B1839,$BF$2:$BJ$75,4)</f>
        <v>Coast TFLs</v>
      </c>
      <c r="BA1839" t="str">
        <f>VLOOKUP(B1839,$BF$2:$BK$75,2)</f>
        <v>CoastTFLs</v>
      </c>
      <c r="BB1839" t="str">
        <f>VLOOKUP(B1839,$BF$2:$BK$75,3)</f>
        <v>Coast TFLs</v>
      </c>
      <c r="BC1839">
        <f>IF(B1839&lt;40,B1839,IF(VLOOKUP(B1839,$BF$2:$BO$75,10,FALSE)="I",40,41))</f>
        <v>41</v>
      </c>
    </row>
    <row r="1840" spans="1:55" ht="15" x14ac:dyDescent="0.25">
      <c r="A1840">
        <v>24</v>
      </c>
      <c r="B1840">
        <v>41</v>
      </c>
      <c r="E1840">
        <v>0</v>
      </c>
      <c r="F1840">
        <v>0</v>
      </c>
      <c r="I1840">
        <v>0</v>
      </c>
      <c r="J1840">
        <v>0</v>
      </c>
      <c r="M1840">
        <v>0</v>
      </c>
      <c r="N1840">
        <v>0</v>
      </c>
      <c r="Q1840">
        <v>0</v>
      </c>
      <c r="R1840">
        <v>0</v>
      </c>
      <c r="U1840">
        <v>0</v>
      </c>
      <c r="V1840">
        <v>0</v>
      </c>
      <c r="Y1840">
        <v>0</v>
      </c>
      <c r="Z1840">
        <v>0</v>
      </c>
      <c r="AC1840">
        <v>0</v>
      </c>
      <c r="AD1840">
        <v>0</v>
      </c>
      <c r="AG1840">
        <v>0</v>
      </c>
      <c r="AH1840">
        <v>0</v>
      </c>
      <c r="AK1840" s="151">
        <v>0</v>
      </c>
      <c r="AL1840" s="151">
        <v>0</v>
      </c>
      <c r="AM1840" s="151"/>
      <c r="AN1840" s="151"/>
      <c r="AO1840" s="212">
        <v>0</v>
      </c>
      <c r="AP1840" s="212">
        <v>0</v>
      </c>
      <c r="AQ1840" s="212"/>
      <c r="AR1840" s="212"/>
      <c r="AS1840" s="227">
        <v>0</v>
      </c>
      <c r="AT1840" s="227">
        <v>0</v>
      </c>
      <c r="AU1840" s="227"/>
      <c r="AV1840" s="227"/>
      <c r="AW1840" s="227">
        <v>0</v>
      </c>
      <c r="AX1840" s="227">
        <v>0</v>
      </c>
      <c r="AY1840">
        <f>A1840+1999</f>
        <v>2023</v>
      </c>
      <c r="AZ1840" t="str">
        <f>VLOOKUP(B1840,$BF$2:$BJ$75,4)</f>
        <v>Coast TFLs</v>
      </c>
      <c r="BA1840" t="str">
        <f>VLOOKUP(B1840,$BF$2:$BK$75,2)</f>
        <v>CoastTFLs</v>
      </c>
      <c r="BB1840" t="str">
        <f>VLOOKUP(B1840,$BF$2:$BK$75,3)</f>
        <v>Coast TFLs</v>
      </c>
      <c r="BC1840">
        <f>IF(B1840&lt;40,B1840,IF(VLOOKUP(B1840,$BF$2:$BO$75,10,FALSE)="I",40,41))</f>
        <v>41</v>
      </c>
    </row>
    <row r="1841" spans="1:55" ht="15" x14ac:dyDescent="0.25">
      <c r="A1841">
        <v>24</v>
      </c>
      <c r="B1841">
        <v>41</v>
      </c>
      <c r="E1841">
        <v>0</v>
      </c>
      <c r="F1841">
        <v>0</v>
      </c>
      <c r="I1841">
        <v>0</v>
      </c>
      <c r="J1841">
        <v>0</v>
      </c>
      <c r="M1841">
        <v>0</v>
      </c>
      <c r="N1841">
        <v>0</v>
      </c>
      <c r="Q1841">
        <v>0</v>
      </c>
      <c r="R1841">
        <v>0</v>
      </c>
      <c r="U1841">
        <v>0</v>
      </c>
      <c r="V1841">
        <v>0</v>
      </c>
      <c r="Y1841">
        <v>0</v>
      </c>
      <c r="Z1841">
        <v>0</v>
      </c>
      <c r="AC1841">
        <v>0</v>
      </c>
      <c r="AD1841">
        <v>0</v>
      </c>
      <c r="AG1841">
        <v>0</v>
      </c>
      <c r="AH1841">
        <v>0</v>
      </c>
      <c r="AK1841" s="151">
        <v>0</v>
      </c>
      <c r="AL1841" s="151">
        <v>0</v>
      </c>
      <c r="AM1841" s="151"/>
      <c r="AN1841" s="151"/>
      <c r="AO1841" s="212">
        <v>0</v>
      </c>
      <c r="AP1841" s="212">
        <v>0</v>
      </c>
      <c r="AQ1841" s="212"/>
      <c r="AR1841" s="212"/>
      <c r="AS1841" s="227">
        <v>0</v>
      </c>
      <c r="AT1841" s="227">
        <v>0</v>
      </c>
      <c r="AU1841" s="227"/>
      <c r="AV1841" s="227"/>
      <c r="AW1841" s="227">
        <v>0</v>
      </c>
      <c r="AX1841" s="227">
        <v>0</v>
      </c>
      <c r="AY1841">
        <f>A1841+1999</f>
        <v>2023</v>
      </c>
      <c r="AZ1841" t="str">
        <f>VLOOKUP(B1841,$BF$2:$BJ$75,4)</f>
        <v>Coast TFLs</v>
      </c>
      <c r="BA1841" t="str">
        <f>VLOOKUP(B1841,$BF$2:$BK$75,2)</f>
        <v>CoastTFLs</v>
      </c>
      <c r="BB1841" t="str">
        <f>VLOOKUP(B1841,$BF$2:$BK$75,3)</f>
        <v>Coast TFLs</v>
      </c>
      <c r="BC1841">
        <f>IF(B1841&lt;40,B1841,IF(VLOOKUP(B1841,$BF$2:$BO$75,10,FALSE)="I",40,41))</f>
        <v>41</v>
      </c>
    </row>
    <row r="1842" spans="1:55" ht="15" x14ac:dyDescent="0.25">
      <c r="A1842">
        <v>24</v>
      </c>
      <c r="B1842">
        <v>41</v>
      </c>
      <c r="E1842">
        <v>0</v>
      </c>
      <c r="F1842">
        <v>0</v>
      </c>
      <c r="I1842">
        <v>0</v>
      </c>
      <c r="J1842">
        <v>4800</v>
      </c>
      <c r="M1842">
        <v>0</v>
      </c>
      <c r="N1842">
        <v>3888</v>
      </c>
      <c r="Q1842">
        <v>0</v>
      </c>
      <c r="R1842">
        <v>6224</v>
      </c>
      <c r="U1842">
        <v>3840</v>
      </c>
      <c r="V1842">
        <v>9072</v>
      </c>
      <c r="Y1842">
        <v>3008</v>
      </c>
      <c r="Z1842">
        <v>6336</v>
      </c>
      <c r="AC1842">
        <v>0</v>
      </c>
      <c r="AD1842">
        <v>2432</v>
      </c>
      <c r="AG1842">
        <v>0</v>
      </c>
      <c r="AH1842">
        <v>288</v>
      </c>
      <c r="AK1842" s="151">
        <v>0</v>
      </c>
      <c r="AL1842" s="151">
        <v>0</v>
      </c>
      <c r="AM1842" s="151"/>
      <c r="AN1842" s="151"/>
      <c r="AO1842" s="212">
        <v>0</v>
      </c>
      <c r="AP1842" s="212">
        <v>0</v>
      </c>
      <c r="AQ1842" s="212"/>
      <c r="AR1842" s="212"/>
      <c r="AS1842" s="227">
        <v>0</v>
      </c>
      <c r="AT1842" s="227">
        <v>0</v>
      </c>
      <c r="AU1842" s="227"/>
      <c r="AV1842" s="227"/>
      <c r="AW1842" s="227">
        <v>0</v>
      </c>
      <c r="AX1842" s="227">
        <v>0</v>
      </c>
      <c r="AY1842">
        <f>A1842+1999</f>
        <v>2023</v>
      </c>
      <c r="AZ1842" t="str">
        <f>VLOOKUP(B1842,$BF$2:$BJ$75,4)</f>
        <v>Coast TFLs</v>
      </c>
      <c r="BA1842" t="str">
        <f>VLOOKUP(B1842,$BF$2:$BK$75,2)</f>
        <v>CoastTFLs</v>
      </c>
      <c r="BB1842" t="str">
        <f>VLOOKUP(B1842,$BF$2:$BK$75,3)</f>
        <v>Coast TFLs</v>
      </c>
      <c r="BC1842">
        <f>IF(B1842&lt;40,B1842,IF(VLOOKUP(B1842,$BF$2:$BO$75,10,FALSE)="I",40,41))</f>
        <v>41</v>
      </c>
    </row>
    <row r="1843" spans="1:55" ht="15" x14ac:dyDescent="0.25">
      <c r="A1843">
        <v>24</v>
      </c>
      <c r="B1843">
        <v>41</v>
      </c>
      <c r="E1843">
        <v>0</v>
      </c>
      <c r="F1843">
        <v>0</v>
      </c>
      <c r="I1843">
        <v>0</v>
      </c>
      <c r="J1843">
        <v>0</v>
      </c>
      <c r="M1843">
        <v>0</v>
      </c>
      <c r="N1843">
        <v>0</v>
      </c>
      <c r="Q1843">
        <v>0</v>
      </c>
      <c r="R1843">
        <v>2768</v>
      </c>
      <c r="U1843">
        <v>0</v>
      </c>
      <c r="V1843">
        <v>0</v>
      </c>
      <c r="Y1843">
        <v>0</v>
      </c>
      <c r="Z1843">
        <v>0</v>
      </c>
      <c r="AC1843">
        <v>0</v>
      </c>
      <c r="AD1843">
        <v>0</v>
      </c>
      <c r="AG1843">
        <v>0</v>
      </c>
      <c r="AH1843">
        <v>0</v>
      </c>
      <c r="AK1843" s="151">
        <v>0</v>
      </c>
      <c r="AL1843" s="151">
        <v>0</v>
      </c>
      <c r="AM1843" s="151"/>
      <c r="AN1843" s="151"/>
      <c r="AO1843" s="212">
        <v>0</v>
      </c>
      <c r="AP1843" s="212">
        <v>0</v>
      </c>
      <c r="AQ1843" s="212"/>
      <c r="AR1843" s="212"/>
      <c r="AS1843" s="227">
        <v>0</v>
      </c>
      <c r="AT1843" s="227">
        <v>0</v>
      </c>
      <c r="AU1843" s="227"/>
      <c r="AV1843" s="227"/>
      <c r="AW1843" s="227">
        <v>0</v>
      </c>
      <c r="AX1843" s="227">
        <v>0</v>
      </c>
      <c r="AY1843">
        <f>A1843+1999</f>
        <v>2023</v>
      </c>
      <c r="AZ1843" t="str">
        <f>VLOOKUP(B1843,$BF$2:$BJ$75,4)</f>
        <v>Coast TFLs</v>
      </c>
      <c r="BA1843" t="str">
        <f>VLOOKUP(B1843,$BF$2:$BK$75,2)</f>
        <v>CoastTFLs</v>
      </c>
      <c r="BB1843" t="str">
        <f>VLOOKUP(B1843,$BF$2:$BK$75,3)</f>
        <v>Coast TFLs</v>
      </c>
      <c r="BC1843">
        <f>IF(B1843&lt;40,B1843,IF(VLOOKUP(B1843,$BF$2:$BO$75,10,FALSE)="I",40,41))</f>
        <v>41</v>
      </c>
    </row>
    <row r="1844" spans="1:55" ht="15" x14ac:dyDescent="0.25">
      <c r="A1844">
        <v>24</v>
      </c>
      <c r="B1844">
        <v>41</v>
      </c>
      <c r="E1844">
        <v>0</v>
      </c>
      <c r="F1844">
        <v>0</v>
      </c>
      <c r="I1844">
        <v>0</v>
      </c>
      <c r="J1844">
        <v>0</v>
      </c>
      <c r="M1844">
        <v>0</v>
      </c>
      <c r="N1844">
        <v>2160</v>
      </c>
      <c r="Q1844">
        <v>0</v>
      </c>
      <c r="R1844">
        <v>0</v>
      </c>
      <c r="U1844">
        <v>1616</v>
      </c>
      <c r="V1844">
        <v>1616</v>
      </c>
      <c r="Y1844">
        <v>0</v>
      </c>
      <c r="Z1844">
        <v>0</v>
      </c>
      <c r="AC1844">
        <v>0</v>
      </c>
      <c r="AD1844">
        <v>0</v>
      </c>
      <c r="AG1844">
        <v>0</v>
      </c>
      <c r="AH1844">
        <v>0</v>
      </c>
      <c r="AK1844" s="151">
        <v>0</v>
      </c>
      <c r="AL1844" s="151">
        <v>0</v>
      </c>
      <c r="AM1844" s="151"/>
      <c r="AN1844" s="151"/>
      <c r="AO1844" s="212">
        <v>0</v>
      </c>
      <c r="AP1844" s="212">
        <v>0</v>
      </c>
      <c r="AQ1844" s="212"/>
      <c r="AR1844" s="212"/>
      <c r="AS1844" s="227">
        <v>0</v>
      </c>
      <c r="AT1844" s="227">
        <v>0</v>
      </c>
      <c r="AU1844" s="227"/>
      <c r="AV1844" s="227"/>
      <c r="AW1844" s="227">
        <v>0</v>
      </c>
      <c r="AX1844" s="227">
        <v>0</v>
      </c>
      <c r="AY1844">
        <f>A1844+1999</f>
        <v>2023</v>
      </c>
      <c r="AZ1844" t="str">
        <f>VLOOKUP(B1844,$BF$2:$BJ$75,4)</f>
        <v>Coast TFLs</v>
      </c>
      <c r="BA1844" t="str">
        <f>VLOOKUP(B1844,$BF$2:$BK$75,2)</f>
        <v>CoastTFLs</v>
      </c>
      <c r="BB1844" t="str">
        <f>VLOOKUP(B1844,$BF$2:$BK$75,3)</f>
        <v>Coast TFLs</v>
      </c>
      <c r="BC1844">
        <f>IF(B1844&lt;40,B1844,IF(VLOOKUP(B1844,$BF$2:$BO$75,10,FALSE)="I",40,41))</f>
        <v>41</v>
      </c>
    </row>
    <row r="1845" spans="1:55" ht="15" x14ac:dyDescent="0.25">
      <c r="A1845">
        <v>24</v>
      </c>
      <c r="B1845">
        <v>41</v>
      </c>
      <c r="E1845">
        <v>0</v>
      </c>
      <c r="F1845">
        <v>0</v>
      </c>
      <c r="I1845">
        <v>0</v>
      </c>
      <c r="J1845">
        <v>0</v>
      </c>
      <c r="M1845">
        <v>0</v>
      </c>
      <c r="N1845">
        <v>0</v>
      </c>
      <c r="Q1845">
        <v>0</v>
      </c>
      <c r="R1845">
        <v>0</v>
      </c>
      <c r="U1845">
        <v>0</v>
      </c>
      <c r="V1845">
        <v>0</v>
      </c>
      <c r="Y1845">
        <v>0</v>
      </c>
      <c r="Z1845">
        <v>0</v>
      </c>
      <c r="AC1845">
        <v>0</v>
      </c>
      <c r="AD1845">
        <v>0</v>
      </c>
      <c r="AG1845">
        <v>0</v>
      </c>
      <c r="AH1845">
        <v>0</v>
      </c>
      <c r="AK1845" s="151">
        <v>0</v>
      </c>
      <c r="AL1845" s="151">
        <v>0</v>
      </c>
      <c r="AM1845" s="151"/>
      <c r="AN1845" s="151"/>
      <c r="AO1845" s="212">
        <v>0</v>
      </c>
      <c r="AP1845" s="212">
        <v>0</v>
      </c>
      <c r="AQ1845" s="212"/>
      <c r="AR1845" s="212"/>
      <c r="AS1845" s="227">
        <v>0</v>
      </c>
      <c r="AT1845" s="227">
        <v>0</v>
      </c>
      <c r="AU1845" s="227"/>
      <c r="AV1845" s="227"/>
      <c r="AW1845" s="227">
        <v>0</v>
      </c>
      <c r="AX1845" s="227">
        <v>0</v>
      </c>
      <c r="AY1845">
        <f>A1845+1999</f>
        <v>2023</v>
      </c>
      <c r="AZ1845" t="str">
        <f>VLOOKUP(B1845,$BF$2:$BJ$75,4)</f>
        <v>Coast TFLs</v>
      </c>
      <c r="BA1845" t="str">
        <f>VLOOKUP(B1845,$BF$2:$BK$75,2)</f>
        <v>CoastTFLs</v>
      </c>
      <c r="BB1845" t="str">
        <f>VLOOKUP(B1845,$BF$2:$BK$75,3)</f>
        <v>Coast TFLs</v>
      </c>
      <c r="BC1845">
        <f>IF(B1845&lt;40,B1845,IF(VLOOKUP(B1845,$BF$2:$BO$75,10,FALSE)="I",40,41))</f>
        <v>41</v>
      </c>
    </row>
    <row r="1846" spans="1:55" ht="15" x14ac:dyDescent="0.25">
      <c r="A1846">
        <v>24</v>
      </c>
      <c r="B1846">
        <v>41</v>
      </c>
      <c r="E1846">
        <v>0</v>
      </c>
      <c r="F1846">
        <v>0</v>
      </c>
      <c r="I1846">
        <v>0</v>
      </c>
      <c r="J1846">
        <v>0</v>
      </c>
      <c r="M1846">
        <v>0</v>
      </c>
      <c r="N1846">
        <v>0</v>
      </c>
      <c r="Q1846">
        <v>0</v>
      </c>
      <c r="R1846">
        <v>0</v>
      </c>
      <c r="U1846">
        <v>0</v>
      </c>
      <c r="V1846">
        <v>0</v>
      </c>
      <c r="Y1846">
        <v>0</v>
      </c>
      <c r="Z1846">
        <v>0</v>
      </c>
      <c r="AC1846">
        <v>0</v>
      </c>
      <c r="AD1846">
        <v>0</v>
      </c>
      <c r="AG1846">
        <v>0</v>
      </c>
      <c r="AH1846">
        <v>0</v>
      </c>
      <c r="AK1846" s="151">
        <v>0</v>
      </c>
      <c r="AL1846" s="151">
        <v>0</v>
      </c>
      <c r="AM1846" s="151"/>
      <c r="AN1846" s="151"/>
      <c r="AO1846" s="212">
        <v>0</v>
      </c>
      <c r="AP1846" s="212">
        <v>0</v>
      </c>
      <c r="AQ1846" s="212"/>
      <c r="AR1846" s="212"/>
      <c r="AS1846" s="227">
        <v>0</v>
      </c>
      <c r="AT1846" s="227">
        <v>0</v>
      </c>
      <c r="AU1846" s="227"/>
      <c r="AV1846" s="227"/>
      <c r="AW1846" s="227">
        <v>0</v>
      </c>
      <c r="AX1846" s="227">
        <v>0</v>
      </c>
      <c r="AY1846">
        <f>A1846+1999</f>
        <v>2023</v>
      </c>
      <c r="AZ1846" t="str">
        <f>VLOOKUP(B1846,$BF$2:$BJ$75,4)</f>
        <v>Coast TFLs</v>
      </c>
      <c r="BA1846" t="str">
        <f>VLOOKUP(B1846,$BF$2:$BK$75,2)</f>
        <v>CoastTFLs</v>
      </c>
      <c r="BB1846" t="str">
        <f>VLOOKUP(B1846,$BF$2:$BK$75,3)</f>
        <v>Coast TFLs</v>
      </c>
      <c r="BC1846">
        <f>IF(B1846&lt;40,B1846,IF(VLOOKUP(B1846,$BF$2:$BO$75,10,FALSE)="I",40,41))</f>
        <v>41</v>
      </c>
    </row>
    <row r="1847" spans="1:55" ht="15" x14ac:dyDescent="0.25">
      <c r="A1847">
        <v>24</v>
      </c>
      <c r="B1847">
        <v>41</v>
      </c>
      <c r="E1847">
        <v>0</v>
      </c>
      <c r="F1847">
        <v>0</v>
      </c>
      <c r="I1847">
        <v>0</v>
      </c>
      <c r="J1847">
        <v>0</v>
      </c>
      <c r="M1847">
        <v>0</v>
      </c>
      <c r="N1847">
        <v>0</v>
      </c>
      <c r="Q1847">
        <v>0</v>
      </c>
      <c r="R1847">
        <v>0</v>
      </c>
      <c r="U1847">
        <v>0</v>
      </c>
      <c r="V1847">
        <v>0</v>
      </c>
      <c r="Y1847">
        <v>0</v>
      </c>
      <c r="Z1847">
        <v>0</v>
      </c>
      <c r="AC1847">
        <v>0</v>
      </c>
      <c r="AD1847">
        <v>0</v>
      </c>
      <c r="AG1847">
        <v>0</v>
      </c>
      <c r="AH1847">
        <v>0</v>
      </c>
      <c r="AK1847" s="151">
        <v>0</v>
      </c>
      <c r="AL1847" s="151">
        <v>0</v>
      </c>
      <c r="AM1847" s="151"/>
      <c r="AN1847" s="151"/>
      <c r="AO1847" s="212">
        <v>0</v>
      </c>
      <c r="AP1847" s="212">
        <v>0</v>
      </c>
      <c r="AQ1847" s="212"/>
      <c r="AR1847" s="212"/>
      <c r="AS1847" s="227">
        <v>0</v>
      </c>
      <c r="AT1847" s="227">
        <v>0</v>
      </c>
      <c r="AU1847" s="227"/>
      <c r="AV1847" s="227"/>
      <c r="AW1847" s="227">
        <v>0</v>
      </c>
      <c r="AX1847" s="227">
        <v>0</v>
      </c>
      <c r="AY1847">
        <f>A1847+1999</f>
        <v>2023</v>
      </c>
      <c r="AZ1847" t="str">
        <f>VLOOKUP(B1847,$BF$2:$BJ$75,4)</f>
        <v>Coast TFLs</v>
      </c>
      <c r="BA1847" t="str">
        <f>VLOOKUP(B1847,$BF$2:$BK$75,2)</f>
        <v>CoastTFLs</v>
      </c>
      <c r="BB1847" t="str">
        <f>VLOOKUP(B1847,$BF$2:$BK$75,3)</f>
        <v>Coast TFLs</v>
      </c>
      <c r="BC1847">
        <f>IF(B1847&lt;40,B1847,IF(VLOOKUP(B1847,$BF$2:$BO$75,10,FALSE)="I",40,41))</f>
        <v>41</v>
      </c>
    </row>
    <row r="1848" spans="1:55" ht="15" x14ac:dyDescent="0.25">
      <c r="A1848">
        <v>24</v>
      </c>
      <c r="B1848">
        <v>41</v>
      </c>
      <c r="E1848">
        <v>0</v>
      </c>
      <c r="F1848">
        <v>0</v>
      </c>
      <c r="I1848">
        <v>0</v>
      </c>
      <c r="J1848">
        <v>0</v>
      </c>
      <c r="M1848">
        <v>0</v>
      </c>
      <c r="N1848">
        <v>0</v>
      </c>
      <c r="Q1848">
        <v>0</v>
      </c>
      <c r="R1848">
        <v>64</v>
      </c>
      <c r="U1848">
        <v>0</v>
      </c>
      <c r="V1848">
        <v>3728</v>
      </c>
      <c r="Y1848">
        <v>0</v>
      </c>
      <c r="Z1848">
        <v>0</v>
      </c>
      <c r="AC1848">
        <v>208</v>
      </c>
      <c r="AD1848">
        <v>208</v>
      </c>
      <c r="AG1848">
        <v>0</v>
      </c>
      <c r="AH1848">
        <v>0</v>
      </c>
      <c r="AK1848" s="151">
        <v>64</v>
      </c>
      <c r="AL1848" s="151">
        <v>256</v>
      </c>
      <c r="AM1848" s="151"/>
      <c r="AN1848" s="151"/>
      <c r="AO1848" s="212">
        <v>0</v>
      </c>
      <c r="AP1848" s="212">
        <v>0</v>
      </c>
      <c r="AQ1848" s="212"/>
      <c r="AR1848" s="212"/>
      <c r="AS1848" s="227">
        <v>0</v>
      </c>
      <c r="AT1848" s="227">
        <v>0</v>
      </c>
      <c r="AU1848" s="227"/>
      <c r="AV1848" s="227"/>
      <c r="AW1848" s="227">
        <v>0</v>
      </c>
      <c r="AX1848" s="227">
        <v>0</v>
      </c>
      <c r="AY1848">
        <f>A1848+1999</f>
        <v>2023</v>
      </c>
      <c r="AZ1848" t="str">
        <f>VLOOKUP(B1848,$BF$2:$BJ$75,4)</f>
        <v>Coast TFLs</v>
      </c>
      <c r="BA1848" t="str">
        <f>VLOOKUP(B1848,$BF$2:$BK$75,2)</f>
        <v>CoastTFLs</v>
      </c>
      <c r="BB1848" t="str">
        <f>VLOOKUP(B1848,$BF$2:$BK$75,3)</f>
        <v>Coast TFLs</v>
      </c>
      <c r="BC1848">
        <f>IF(B1848&lt;40,B1848,IF(VLOOKUP(B1848,$BF$2:$BO$75,10,FALSE)="I",40,41))</f>
        <v>41</v>
      </c>
    </row>
    <row r="1849" spans="1:55" ht="15" x14ac:dyDescent="0.25">
      <c r="A1849">
        <v>24</v>
      </c>
      <c r="B1849">
        <v>41</v>
      </c>
      <c r="E1849">
        <v>0</v>
      </c>
      <c r="F1849">
        <v>0</v>
      </c>
      <c r="I1849">
        <v>0</v>
      </c>
      <c r="J1849">
        <v>0</v>
      </c>
      <c r="M1849">
        <v>0</v>
      </c>
      <c r="N1849">
        <v>0</v>
      </c>
      <c r="Q1849">
        <v>0</v>
      </c>
      <c r="R1849">
        <v>0</v>
      </c>
      <c r="U1849">
        <v>0</v>
      </c>
      <c r="V1849">
        <v>0</v>
      </c>
      <c r="Y1849">
        <v>0</v>
      </c>
      <c r="Z1849">
        <v>0</v>
      </c>
      <c r="AC1849">
        <v>0</v>
      </c>
      <c r="AD1849">
        <v>0</v>
      </c>
      <c r="AG1849">
        <v>0</v>
      </c>
      <c r="AH1849">
        <v>0</v>
      </c>
      <c r="AK1849" s="151">
        <v>0</v>
      </c>
      <c r="AL1849" s="151">
        <v>0</v>
      </c>
      <c r="AM1849" s="151"/>
      <c r="AN1849" s="151"/>
      <c r="AO1849" s="212">
        <v>0</v>
      </c>
      <c r="AP1849" s="212">
        <v>0</v>
      </c>
      <c r="AQ1849" s="212"/>
      <c r="AR1849" s="212"/>
      <c r="AS1849" s="227">
        <v>0</v>
      </c>
      <c r="AT1849" s="227">
        <v>0</v>
      </c>
      <c r="AU1849" s="227"/>
      <c r="AV1849" s="227"/>
      <c r="AW1849" s="227">
        <v>0</v>
      </c>
      <c r="AX1849" s="227">
        <v>0</v>
      </c>
      <c r="AY1849">
        <f>A1849+1999</f>
        <v>2023</v>
      </c>
      <c r="AZ1849" t="str">
        <f>VLOOKUP(B1849,$BF$2:$BJ$75,4)</f>
        <v>Coast TFLs</v>
      </c>
      <c r="BA1849" t="str">
        <f>VLOOKUP(B1849,$BF$2:$BK$75,2)</f>
        <v>CoastTFLs</v>
      </c>
      <c r="BB1849" t="str">
        <f>VLOOKUP(B1849,$BF$2:$BK$75,3)</f>
        <v>Coast TFLs</v>
      </c>
      <c r="BC1849">
        <f>IF(B1849&lt;40,B1849,IF(VLOOKUP(B1849,$BF$2:$BO$75,10,FALSE)="I",40,41))</f>
        <v>41</v>
      </c>
    </row>
    <row r="1850" spans="1:55" ht="15" x14ac:dyDescent="0.25">
      <c r="A1850">
        <v>24</v>
      </c>
      <c r="B1850">
        <v>41</v>
      </c>
      <c r="E1850">
        <v>0</v>
      </c>
      <c r="F1850">
        <v>0</v>
      </c>
      <c r="I1850">
        <v>0</v>
      </c>
      <c r="J1850">
        <v>0</v>
      </c>
      <c r="M1850">
        <v>0</v>
      </c>
      <c r="N1850">
        <v>0</v>
      </c>
      <c r="Q1850">
        <v>0</v>
      </c>
      <c r="R1850">
        <v>0</v>
      </c>
      <c r="U1850">
        <v>0</v>
      </c>
      <c r="V1850">
        <v>0</v>
      </c>
      <c r="Y1850">
        <v>0</v>
      </c>
      <c r="Z1850">
        <v>0</v>
      </c>
      <c r="AC1850">
        <v>0</v>
      </c>
      <c r="AD1850">
        <v>0</v>
      </c>
      <c r="AG1850">
        <v>0</v>
      </c>
      <c r="AH1850">
        <v>0</v>
      </c>
      <c r="AK1850" s="151">
        <v>0</v>
      </c>
      <c r="AL1850" s="151">
        <v>0</v>
      </c>
      <c r="AM1850" s="151"/>
      <c r="AN1850" s="151"/>
      <c r="AO1850" s="212">
        <v>0</v>
      </c>
      <c r="AP1850" s="212">
        <v>0</v>
      </c>
      <c r="AQ1850" s="212"/>
      <c r="AR1850" s="212"/>
      <c r="AS1850" s="227">
        <v>0</v>
      </c>
      <c r="AT1850" s="227">
        <v>0</v>
      </c>
      <c r="AU1850" s="227"/>
      <c r="AV1850" s="227"/>
      <c r="AW1850" s="227">
        <v>0</v>
      </c>
      <c r="AX1850" s="227">
        <v>0</v>
      </c>
      <c r="AY1850">
        <f>A1850+1999</f>
        <v>2023</v>
      </c>
      <c r="AZ1850" t="str">
        <f>VLOOKUP(B1850,$BF$2:$BJ$75,4)</f>
        <v>Coast TFLs</v>
      </c>
      <c r="BA1850" t="str">
        <f>VLOOKUP(B1850,$BF$2:$BK$75,2)</f>
        <v>CoastTFLs</v>
      </c>
      <c r="BB1850" t="str">
        <f>VLOOKUP(B1850,$BF$2:$BK$75,3)</f>
        <v>Coast TFLs</v>
      </c>
      <c r="BC1850">
        <f>IF(B1850&lt;40,B1850,IF(VLOOKUP(B1850,$BF$2:$BO$75,10,FALSE)="I",40,41))</f>
        <v>41</v>
      </c>
    </row>
    <row r="1851" spans="1:55" ht="15" x14ac:dyDescent="0.25">
      <c r="A1851">
        <v>24</v>
      </c>
      <c r="B1851">
        <v>41</v>
      </c>
      <c r="E1851">
        <v>0</v>
      </c>
      <c r="F1851">
        <v>0</v>
      </c>
      <c r="I1851">
        <v>0</v>
      </c>
      <c r="J1851">
        <v>0</v>
      </c>
      <c r="M1851">
        <v>0</v>
      </c>
      <c r="N1851">
        <v>0</v>
      </c>
      <c r="Q1851">
        <v>0</v>
      </c>
      <c r="R1851">
        <v>0</v>
      </c>
      <c r="U1851">
        <v>0</v>
      </c>
      <c r="V1851">
        <v>0</v>
      </c>
      <c r="Y1851">
        <v>0</v>
      </c>
      <c r="Z1851">
        <v>0</v>
      </c>
      <c r="AC1851">
        <v>0</v>
      </c>
      <c r="AD1851">
        <v>0</v>
      </c>
      <c r="AG1851">
        <v>0</v>
      </c>
      <c r="AH1851">
        <v>0</v>
      </c>
      <c r="AK1851" s="151">
        <v>0</v>
      </c>
      <c r="AL1851" s="151">
        <v>0</v>
      </c>
      <c r="AM1851" s="151"/>
      <c r="AN1851" s="151"/>
      <c r="AO1851" s="212">
        <v>0</v>
      </c>
      <c r="AP1851" s="212">
        <v>0</v>
      </c>
      <c r="AQ1851" s="212"/>
      <c r="AR1851" s="212"/>
      <c r="AS1851" s="227">
        <v>0</v>
      </c>
      <c r="AT1851" s="227">
        <v>0</v>
      </c>
      <c r="AU1851" s="227"/>
      <c r="AV1851" s="227"/>
      <c r="AW1851" s="227">
        <v>0</v>
      </c>
      <c r="AX1851" s="227">
        <v>0</v>
      </c>
      <c r="AY1851">
        <f>A1851+1999</f>
        <v>2023</v>
      </c>
      <c r="AZ1851" t="str">
        <f>VLOOKUP(B1851,$BF$2:$BJ$75,4)</f>
        <v>Coast TFLs</v>
      </c>
      <c r="BA1851" t="str">
        <f>VLOOKUP(B1851,$BF$2:$BK$75,2)</f>
        <v>CoastTFLs</v>
      </c>
      <c r="BB1851" t="str">
        <f>VLOOKUP(B1851,$BF$2:$BK$75,3)</f>
        <v>Coast TFLs</v>
      </c>
      <c r="BC1851">
        <f>IF(B1851&lt;40,B1851,IF(VLOOKUP(B1851,$BF$2:$BO$75,10,FALSE)="I",40,41))</f>
        <v>41</v>
      </c>
    </row>
    <row r="1852" spans="1:55" ht="15" x14ac:dyDescent="0.25">
      <c r="A1852">
        <v>25</v>
      </c>
      <c r="B1852">
        <v>1</v>
      </c>
      <c r="E1852">
        <v>239184</v>
      </c>
      <c r="F1852">
        <v>57564528</v>
      </c>
      <c r="I1852">
        <v>29792</v>
      </c>
      <c r="J1852">
        <v>47356848</v>
      </c>
      <c r="M1852">
        <v>37200</v>
      </c>
      <c r="N1852">
        <v>46486416</v>
      </c>
      <c r="Q1852">
        <v>58976</v>
      </c>
      <c r="R1852">
        <v>45902752</v>
      </c>
      <c r="U1852">
        <v>58880</v>
      </c>
      <c r="V1852">
        <v>44500912</v>
      </c>
      <c r="Y1852">
        <v>123968</v>
      </c>
      <c r="Z1852">
        <v>43595728</v>
      </c>
      <c r="AC1852">
        <v>30704</v>
      </c>
      <c r="AD1852">
        <v>42018048</v>
      </c>
      <c r="AG1852">
        <v>18656</v>
      </c>
      <c r="AH1852">
        <v>41663936</v>
      </c>
      <c r="AK1852" s="151">
        <v>15920</v>
      </c>
      <c r="AL1852" s="151">
        <v>41573440</v>
      </c>
      <c r="AM1852" s="151"/>
      <c r="AN1852" s="151"/>
      <c r="AO1852" s="212">
        <v>9280</v>
      </c>
      <c r="AP1852" s="212">
        <v>41525040</v>
      </c>
      <c r="AQ1852" s="212"/>
      <c r="AR1852" s="212"/>
      <c r="AS1852" s="227">
        <v>9216</v>
      </c>
      <c r="AT1852" s="227">
        <v>41483712</v>
      </c>
      <c r="AU1852" s="227"/>
      <c r="AV1852" s="227"/>
      <c r="AW1852" s="227">
        <v>12832</v>
      </c>
      <c r="AX1852" s="227">
        <v>41648512</v>
      </c>
      <c r="AY1852">
        <f>A1852+1999</f>
        <v>2024</v>
      </c>
      <c r="AZ1852" t="str">
        <f>VLOOKUP(B1852,$BF$2:$BJ$75,4)</f>
        <v>Pine Units</v>
      </c>
      <c r="BA1852" t="str">
        <f>VLOOKUP(B1852,$BF$2:$BK$75,2)</f>
        <v>100MileHouse</v>
      </c>
      <c r="BB1852" t="str">
        <f>VLOOKUP(B1852,$BF$2:$BK$75,3)</f>
        <v>100 Mile House TSA</v>
      </c>
      <c r="BC1852">
        <f>IF(B1852&lt;40,B1852,IF(VLOOKUP(B1852,$BF$2:$BO$75,10,FALSE)="I",40,41))</f>
        <v>1</v>
      </c>
    </row>
    <row r="1853" spans="1:55" ht="15" x14ac:dyDescent="0.25">
      <c r="A1853">
        <v>25</v>
      </c>
      <c r="B1853">
        <v>2</v>
      </c>
      <c r="E1853">
        <v>27088</v>
      </c>
      <c r="F1853">
        <v>7231472</v>
      </c>
      <c r="I1853">
        <v>8768</v>
      </c>
      <c r="J1853">
        <v>7012160</v>
      </c>
      <c r="M1853">
        <v>12032</v>
      </c>
      <c r="N1853">
        <v>6576432</v>
      </c>
      <c r="Q1853">
        <v>20432</v>
      </c>
      <c r="R1853">
        <v>6350320</v>
      </c>
      <c r="U1853">
        <v>19648</v>
      </c>
      <c r="V1853">
        <v>6009408</v>
      </c>
      <c r="Y1853">
        <v>30400</v>
      </c>
      <c r="Z1853">
        <v>5752992</v>
      </c>
      <c r="AC1853">
        <v>95616</v>
      </c>
      <c r="AD1853">
        <v>4275648</v>
      </c>
      <c r="AG1853">
        <v>103488</v>
      </c>
      <c r="AH1853">
        <v>3603984</v>
      </c>
      <c r="AK1853" s="151">
        <v>89264</v>
      </c>
      <c r="AL1853" s="151">
        <v>3335056</v>
      </c>
      <c r="AM1853" s="151"/>
      <c r="AN1853" s="151"/>
      <c r="AO1853" s="212">
        <v>91232</v>
      </c>
      <c r="AP1853" s="212">
        <v>3127968</v>
      </c>
      <c r="AQ1853" s="212"/>
      <c r="AR1853" s="212"/>
      <c r="AS1853" s="227">
        <v>81296</v>
      </c>
      <c r="AT1853" s="227">
        <v>3037776</v>
      </c>
      <c r="AU1853" s="227"/>
      <c r="AV1853" s="227"/>
      <c r="AW1853" s="227">
        <v>93056</v>
      </c>
      <c r="AX1853" s="227">
        <v>2892816</v>
      </c>
      <c r="AY1853">
        <f>A1853+1999</f>
        <v>2024</v>
      </c>
      <c r="AZ1853" t="str">
        <f>VLOOKUP(B1853,$BF$2:$BJ$75,4)</f>
        <v>Pine Units</v>
      </c>
      <c r="BA1853" t="str">
        <f>VLOOKUP(B1853,$BF$2:$BK$75,2)</f>
        <v>Arrow</v>
      </c>
      <c r="BB1853" t="str">
        <f>VLOOKUP(B1853,$BF$2:$BK$75,3)</f>
        <v>Arrow TSA</v>
      </c>
      <c r="BC1853">
        <f>IF(B1853&lt;40,B1853,IF(VLOOKUP(B1853,$BF$2:$BO$75,10,FALSE)="I",40,41))</f>
        <v>2</v>
      </c>
    </row>
    <row r="1854" spans="1:55" ht="15" x14ac:dyDescent="0.25">
      <c r="A1854">
        <v>25</v>
      </c>
      <c r="B1854">
        <v>3</v>
      </c>
      <c r="E1854">
        <v>0</v>
      </c>
      <c r="F1854">
        <v>0</v>
      </c>
      <c r="I1854">
        <v>0</v>
      </c>
      <c r="J1854">
        <v>0</v>
      </c>
      <c r="M1854">
        <v>0</v>
      </c>
      <c r="N1854">
        <v>0</v>
      </c>
      <c r="Q1854">
        <v>0</v>
      </c>
      <c r="R1854">
        <v>0</v>
      </c>
      <c r="U1854">
        <v>0</v>
      </c>
      <c r="V1854">
        <v>0</v>
      </c>
      <c r="Y1854">
        <v>0</v>
      </c>
      <c r="Z1854">
        <v>0</v>
      </c>
      <c r="AC1854">
        <v>0</v>
      </c>
      <c r="AD1854">
        <v>0</v>
      </c>
      <c r="AG1854">
        <v>0</v>
      </c>
      <c r="AH1854">
        <v>0</v>
      </c>
      <c r="AK1854" s="151">
        <v>0</v>
      </c>
      <c r="AL1854" s="151">
        <v>0</v>
      </c>
      <c r="AM1854" s="151"/>
      <c r="AN1854" s="151"/>
      <c r="AO1854" s="212">
        <v>0</v>
      </c>
      <c r="AP1854" s="212">
        <v>0</v>
      </c>
      <c r="AQ1854" s="212"/>
      <c r="AR1854" s="212"/>
      <c r="AS1854" s="227">
        <v>0</v>
      </c>
      <c r="AT1854" s="227">
        <v>0</v>
      </c>
      <c r="AU1854" s="227"/>
      <c r="AV1854" s="227"/>
      <c r="AW1854" s="227">
        <v>0</v>
      </c>
      <c r="AX1854" s="227">
        <v>0</v>
      </c>
      <c r="AY1854">
        <f>A1854+1999</f>
        <v>2024</v>
      </c>
      <c r="AZ1854" t="str">
        <f>VLOOKUP(B1854,$BF$2:$BJ$75,4)</f>
        <v>Non-pine Units</v>
      </c>
      <c r="BA1854" t="str">
        <f>VLOOKUP(B1854,$BF$2:$BK$75,2)</f>
        <v>Arrowsmith</v>
      </c>
      <c r="BB1854" t="str">
        <f>VLOOKUP(B1854,$BF$2:$BK$75,3)</f>
        <v>Arrowsmith TSA</v>
      </c>
      <c r="BC1854">
        <f>IF(B1854&lt;40,B1854,IF(VLOOKUP(B1854,$BF$2:$BO$75,10,FALSE)="I",40,41))</f>
        <v>3</v>
      </c>
    </row>
    <row r="1855" spans="1:55" ht="15" x14ac:dyDescent="0.25">
      <c r="A1855">
        <v>25</v>
      </c>
      <c r="B1855">
        <v>4</v>
      </c>
      <c r="E1855">
        <v>90928</v>
      </c>
      <c r="F1855">
        <v>13046208</v>
      </c>
      <c r="I1855">
        <v>11232</v>
      </c>
      <c r="J1855">
        <v>12037472</v>
      </c>
      <c r="M1855">
        <v>19984</v>
      </c>
      <c r="N1855">
        <v>11225296</v>
      </c>
      <c r="Q1855">
        <v>23744</v>
      </c>
      <c r="R1855">
        <v>10793728</v>
      </c>
      <c r="U1855">
        <v>44032</v>
      </c>
      <c r="V1855">
        <v>10164048</v>
      </c>
      <c r="Y1855">
        <v>33328</v>
      </c>
      <c r="Z1855">
        <v>9684608</v>
      </c>
      <c r="AC1855">
        <v>272560</v>
      </c>
      <c r="AD1855">
        <v>6202528</v>
      </c>
      <c r="AG1855">
        <v>390144</v>
      </c>
      <c r="AH1855">
        <v>4438736</v>
      </c>
      <c r="AK1855" s="151">
        <v>354800</v>
      </c>
      <c r="AL1855" s="151">
        <v>3851184</v>
      </c>
      <c r="AM1855" s="151"/>
      <c r="AN1855" s="151"/>
      <c r="AO1855" s="212">
        <v>192496</v>
      </c>
      <c r="AP1855" s="212">
        <v>2729712</v>
      </c>
      <c r="AQ1855" s="212"/>
      <c r="AR1855" s="212"/>
      <c r="AS1855" s="227">
        <v>193008</v>
      </c>
      <c r="AT1855" s="227">
        <v>2783248</v>
      </c>
      <c r="AU1855" s="227"/>
      <c r="AV1855" s="227"/>
      <c r="AW1855" s="227">
        <v>154928</v>
      </c>
      <c r="AX1855" s="227">
        <v>2316384</v>
      </c>
      <c r="AY1855">
        <f>A1855+1999</f>
        <v>2024</v>
      </c>
      <c r="AZ1855" t="str">
        <f>VLOOKUP(B1855,$BF$2:$BJ$75,4)</f>
        <v>Pine Units</v>
      </c>
      <c r="BA1855" t="str">
        <f>VLOOKUP(B1855,$BF$2:$BK$75,2)</f>
        <v>Boundary</v>
      </c>
      <c r="BB1855" t="str">
        <f>VLOOKUP(B1855,$BF$2:$BK$75,3)</f>
        <v>Boundary TSA</v>
      </c>
      <c r="BC1855">
        <f>IF(B1855&lt;40,B1855,IF(VLOOKUP(B1855,$BF$2:$BO$75,10,FALSE)="I",40,41))</f>
        <v>4</v>
      </c>
    </row>
    <row r="1856" spans="1:55" ht="15" x14ac:dyDescent="0.25">
      <c r="A1856">
        <v>25</v>
      </c>
      <c r="B1856">
        <v>5</v>
      </c>
      <c r="E1856">
        <v>74144</v>
      </c>
      <c r="F1856">
        <v>11822336</v>
      </c>
      <c r="I1856">
        <v>8064</v>
      </c>
      <c r="J1856">
        <v>11116352</v>
      </c>
      <c r="M1856">
        <v>15904</v>
      </c>
      <c r="N1856">
        <v>10935072</v>
      </c>
      <c r="Q1856">
        <v>18688</v>
      </c>
      <c r="R1856">
        <v>10676992</v>
      </c>
      <c r="U1856">
        <v>19200</v>
      </c>
      <c r="V1856">
        <v>10141920</v>
      </c>
      <c r="Y1856">
        <v>15232</v>
      </c>
      <c r="Z1856">
        <v>9690432</v>
      </c>
      <c r="AC1856">
        <v>10496</v>
      </c>
      <c r="AD1856">
        <v>8984240</v>
      </c>
      <c r="AG1856">
        <v>11440</v>
      </c>
      <c r="AH1856">
        <v>8399888</v>
      </c>
      <c r="AK1856" s="151">
        <v>18096</v>
      </c>
      <c r="AL1856" s="151">
        <v>7603632</v>
      </c>
      <c r="AM1856" s="151"/>
      <c r="AN1856" s="151"/>
      <c r="AO1856" s="212">
        <v>53568</v>
      </c>
      <c r="AP1856" s="212">
        <v>6505200</v>
      </c>
      <c r="AQ1856" s="212"/>
      <c r="AR1856" s="212"/>
      <c r="AS1856" s="227">
        <v>66240</v>
      </c>
      <c r="AT1856" s="227">
        <v>5472880</v>
      </c>
      <c r="AU1856" s="227"/>
      <c r="AV1856" s="227"/>
      <c r="AW1856" s="227">
        <v>55248</v>
      </c>
      <c r="AX1856" s="227">
        <v>5419408</v>
      </c>
      <c r="AY1856">
        <f>A1856+1999</f>
        <v>2024</v>
      </c>
      <c r="AZ1856" t="str">
        <f>VLOOKUP(B1856,$BF$2:$BJ$75,4)</f>
        <v>Pine Units</v>
      </c>
      <c r="BA1856" t="str">
        <f>VLOOKUP(B1856,$BF$2:$BK$75,2)</f>
        <v>Bulkley</v>
      </c>
      <c r="BB1856" t="str">
        <f>VLOOKUP(B1856,$BF$2:$BK$75,3)</f>
        <v>Bulkley TSA</v>
      </c>
      <c r="BC1856">
        <f>IF(B1856&lt;40,B1856,IF(VLOOKUP(B1856,$BF$2:$BO$75,10,FALSE)="I",40,41))</f>
        <v>5</v>
      </c>
    </row>
    <row r="1857" spans="1:55" ht="15" x14ac:dyDescent="0.25">
      <c r="A1857">
        <v>25</v>
      </c>
      <c r="B1857">
        <v>6</v>
      </c>
      <c r="E1857">
        <v>11776</v>
      </c>
      <c r="F1857">
        <v>975632</v>
      </c>
      <c r="I1857">
        <v>0</v>
      </c>
      <c r="J1857">
        <v>352</v>
      </c>
      <c r="M1857">
        <v>0</v>
      </c>
      <c r="N1857">
        <v>352</v>
      </c>
      <c r="Q1857">
        <v>0</v>
      </c>
      <c r="R1857">
        <v>352</v>
      </c>
      <c r="U1857">
        <v>0</v>
      </c>
      <c r="V1857">
        <v>352</v>
      </c>
      <c r="Y1857">
        <v>144</v>
      </c>
      <c r="Z1857">
        <v>18640</v>
      </c>
      <c r="AC1857">
        <v>8128</v>
      </c>
      <c r="AD1857">
        <v>309472</v>
      </c>
      <c r="AG1857">
        <v>64608</v>
      </c>
      <c r="AH1857">
        <v>1085808</v>
      </c>
      <c r="AK1857" s="151">
        <v>448336</v>
      </c>
      <c r="AL1857" s="151">
        <v>7319664</v>
      </c>
      <c r="AM1857" s="151"/>
      <c r="AN1857" s="151"/>
      <c r="AO1857" s="212">
        <v>479344</v>
      </c>
      <c r="AP1857" s="212">
        <v>6320432</v>
      </c>
      <c r="AQ1857" s="212"/>
      <c r="AR1857" s="212"/>
      <c r="AS1857" s="227">
        <v>727328</v>
      </c>
      <c r="AT1857" s="227">
        <v>5492400</v>
      </c>
      <c r="AU1857" s="227"/>
      <c r="AV1857" s="227"/>
      <c r="AW1857" s="227">
        <v>1022880</v>
      </c>
      <c r="AX1857" s="227">
        <v>5248480</v>
      </c>
      <c r="AY1857">
        <f>A1857+1999</f>
        <v>2024</v>
      </c>
      <c r="AZ1857" t="str">
        <f>VLOOKUP(B1857,$BF$2:$BJ$75,4)</f>
        <v>Non-pine Units</v>
      </c>
      <c r="BA1857" t="str">
        <f>VLOOKUP(B1857,$BF$2:$BK$75,2)</f>
        <v>Cassiar</v>
      </c>
      <c r="BB1857" t="str">
        <f>VLOOKUP(B1857,$BF$2:$BK$75,3)</f>
        <v>Cassiar TSA</v>
      </c>
      <c r="BC1857">
        <f>IF(B1857&lt;40,B1857,IF(VLOOKUP(B1857,$BF$2:$BO$75,10,FALSE)="I",40,41))</f>
        <v>6</v>
      </c>
    </row>
    <row r="1858" spans="1:55" ht="15" x14ac:dyDescent="0.25">
      <c r="A1858">
        <v>25</v>
      </c>
      <c r="B1858">
        <v>7</v>
      </c>
      <c r="E1858">
        <v>6912</v>
      </c>
      <c r="F1858">
        <v>511536</v>
      </c>
      <c r="I1858">
        <v>4512</v>
      </c>
      <c r="J1858">
        <v>494288</v>
      </c>
      <c r="M1858">
        <v>4544</v>
      </c>
      <c r="N1858">
        <v>490944</v>
      </c>
      <c r="Q1858">
        <v>7728</v>
      </c>
      <c r="R1858">
        <v>434240</v>
      </c>
      <c r="U1858">
        <v>4944</v>
      </c>
      <c r="V1858">
        <v>433072</v>
      </c>
      <c r="Y1858">
        <v>5456</v>
      </c>
      <c r="Z1858">
        <v>432016</v>
      </c>
      <c r="AC1858">
        <v>25920</v>
      </c>
      <c r="AD1858">
        <v>317360</v>
      </c>
      <c r="AG1858">
        <v>26000</v>
      </c>
      <c r="AH1858">
        <v>266720</v>
      </c>
      <c r="AK1858" s="151">
        <v>30176</v>
      </c>
      <c r="AL1858" s="151">
        <v>142400</v>
      </c>
      <c r="AM1858" s="151"/>
      <c r="AN1858" s="151"/>
      <c r="AO1858" s="212">
        <v>17104</v>
      </c>
      <c r="AP1858" s="212">
        <v>86800</v>
      </c>
      <c r="AQ1858" s="212"/>
      <c r="AR1858" s="212"/>
      <c r="AS1858" s="227">
        <v>11728</v>
      </c>
      <c r="AT1858" s="227">
        <v>41392</v>
      </c>
      <c r="AU1858" s="227"/>
      <c r="AV1858" s="227"/>
      <c r="AW1858" s="227">
        <v>5152</v>
      </c>
      <c r="AX1858" s="227">
        <v>19344</v>
      </c>
      <c r="AY1858">
        <f>A1858+1999</f>
        <v>2024</v>
      </c>
      <c r="AZ1858" t="str">
        <f>VLOOKUP(B1858,$BF$2:$BJ$75,4)</f>
        <v>Non-pine Units</v>
      </c>
      <c r="BA1858" t="str">
        <f>VLOOKUP(B1858,$BF$2:$BK$75,2)</f>
        <v>Cranberry</v>
      </c>
      <c r="BB1858" t="str">
        <f>VLOOKUP(B1858,$BF$2:$BK$75,3)</f>
        <v>Cranberry TSA</v>
      </c>
      <c r="BC1858">
        <f>IF(B1858&lt;40,B1858,IF(VLOOKUP(B1858,$BF$2:$BO$75,10,FALSE)="I",40,41))</f>
        <v>7</v>
      </c>
    </row>
    <row r="1859" spans="1:55" ht="15" x14ac:dyDescent="0.25">
      <c r="A1859">
        <v>25</v>
      </c>
      <c r="B1859">
        <v>8</v>
      </c>
      <c r="E1859">
        <v>193328</v>
      </c>
      <c r="F1859">
        <v>26798992</v>
      </c>
      <c r="I1859">
        <v>35744</v>
      </c>
      <c r="J1859">
        <v>23531808</v>
      </c>
      <c r="M1859">
        <v>51648</v>
      </c>
      <c r="N1859">
        <v>22537072</v>
      </c>
      <c r="Q1859">
        <v>71584</v>
      </c>
      <c r="R1859">
        <v>21522816</v>
      </c>
      <c r="U1859">
        <v>140912</v>
      </c>
      <c r="V1859">
        <v>20100624</v>
      </c>
      <c r="Y1859">
        <v>166304</v>
      </c>
      <c r="Z1859">
        <v>17843424</v>
      </c>
      <c r="AC1859">
        <v>663120</v>
      </c>
      <c r="AD1859">
        <v>12769728</v>
      </c>
      <c r="AG1859">
        <v>413296</v>
      </c>
      <c r="AH1859">
        <v>8182848</v>
      </c>
      <c r="AK1859" s="151">
        <v>416784</v>
      </c>
      <c r="AL1859" s="151">
        <v>6275216</v>
      </c>
      <c r="AM1859" s="151"/>
      <c r="AN1859" s="151"/>
      <c r="AO1859" s="212">
        <v>295360</v>
      </c>
      <c r="AP1859" s="212">
        <v>5187392</v>
      </c>
      <c r="AQ1859" s="212"/>
      <c r="AR1859" s="212"/>
      <c r="AS1859" s="227">
        <v>163472</v>
      </c>
      <c r="AT1859" s="227">
        <v>4485664</v>
      </c>
      <c r="AU1859" s="227"/>
      <c r="AV1859" s="227"/>
      <c r="AW1859" s="227">
        <v>148688</v>
      </c>
      <c r="AX1859" s="227">
        <v>4427936</v>
      </c>
      <c r="AY1859">
        <f>A1859+1999</f>
        <v>2024</v>
      </c>
      <c r="AZ1859" t="str">
        <f>VLOOKUP(B1859,$BF$2:$BJ$75,4)</f>
        <v>Pine Units</v>
      </c>
      <c r="BA1859" t="str">
        <f>VLOOKUP(B1859,$BF$2:$BK$75,2)</f>
        <v>Cranbrook</v>
      </c>
      <c r="BB1859" t="str">
        <f>VLOOKUP(B1859,$BF$2:$BK$75,3)</f>
        <v>Cranbrook TSA</v>
      </c>
      <c r="BC1859">
        <f>IF(B1859&lt;40,B1859,IF(VLOOKUP(B1859,$BF$2:$BO$75,10,FALSE)="I",40,41))</f>
        <v>8</v>
      </c>
    </row>
    <row r="1860" spans="1:55" ht="15" x14ac:dyDescent="0.25">
      <c r="A1860">
        <v>25</v>
      </c>
      <c r="B1860">
        <v>9</v>
      </c>
      <c r="E1860">
        <v>93760</v>
      </c>
      <c r="F1860">
        <v>10089248</v>
      </c>
      <c r="I1860">
        <v>24848</v>
      </c>
      <c r="J1860">
        <v>25903552</v>
      </c>
      <c r="M1860">
        <v>47168</v>
      </c>
      <c r="N1860">
        <v>25172720</v>
      </c>
      <c r="Q1860">
        <v>49584</v>
      </c>
      <c r="R1860">
        <v>24537248</v>
      </c>
      <c r="U1860">
        <v>52608</v>
      </c>
      <c r="V1860">
        <v>23107088</v>
      </c>
      <c r="Y1860">
        <v>42816</v>
      </c>
      <c r="Z1860">
        <v>22375488</v>
      </c>
      <c r="AC1860">
        <v>11984</v>
      </c>
      <c r="AD1860">
        <v>20907808</v>
      </c>
      <c r="AG1860">
        <v>48576</v>
      </c>
      <c r="AH1860">
        <v>17855072</v>
      </c>
      <c r="AK1860" s="151">
        <v>52736</v>
      </c>
      <c r="AL1860" s="151">
        <v>15036288</v>
      </c>
      <c r="AM1860" s="151"/>
      <c r="AN1860" s="151"/>
      <c r="AO1860" s="212">
        <v>98256</v>
      </c>
      <c r="AP1860" s="212">
        <v>14565280</v>
      </c>
      <c r="AQ1860" s="212"/>
      <c r="AR1860" s="212"/>
      <c r="AS1860" s="227">
        <v>58992</v>
      </c>
      <c r="AT1860" s="227">
        <v>13807904</v>
      </c>
      <c r="AU1860" s="227"/>
      <c r="AV1860" s="227"/>
      <c r="AW1860" s="227">
        <v>85136</v>
      </c>
      <c r="AX1860" s="227">
        <v>13973088</v>
      </c>
      <c r="AY1860">
        <f>A1860+1999</f>
        <v>2024</v>
      </c>
      <c r="AZ1860" t="str">
        <f>VLOOKUP(B1860,$BF$2:$BJ$75,4)</f>
        <v>Pine Units</v>
      </c>
      <c r="BA1860" t="str">
        <f>VLOOKUP(B1860,$BF$2:$BK$75,2)</f>
        <v>DawsonCreek</v>
      </c>
      <c r="BB1860" t="str">
        <f>VLOOKUP(B1860,$BF$2:$BK$75,3)</f>
        <v>Dawson Creek TSA</v>
      </c>
      <c r="BC1860">
        <f>IF(B1860&lt;40,B1860,IF(VLOOKUP(B1860,$BF$2:$BO$75,10,FALSE)="I",40,41))</f>
        <v>9</v>
      </c>
    </row>
    <row r="1861" spans="1:55" ht="15" x14ac:dyDescent="0.25">
      <c r="A1861">
        <v>25</v>
      </c>
      <c r="B1861">
        <v>10</v>
      </c>
      <c r="E1861">
        <v>0</v>
      </c>
      <c r="F1861">
        <v>0</v>
      </c>
      <c r="I1861">
        <v>0</v>
      </c>
      <c r="J1861">
        <v>0</v>
      </c>
      <c r="M1861">
        <v>0</v>
      </c>
      <c r="N1861">
        <v>0</v>
      </c>
      <c r="Q1861">
        <v>0</v>
      </c>
      <c r="R1861">
        <v>0</v>
      </c>
      <c r="U1861">
        <v>0</v>
      </c>
      <c r="V1861">
        <v>0</v>
      </c>
      <c r="Y1861">
        <v>0</v>
      </c>
      <c r="Z1861">
        <v>10096</v>
      </c>
      <c r="AC1861">
        <v>2224</v>
      </c>
      <c r="AD1861">
        <v>95728</v>
      </c>
      <c r="AG1861">
        <v>11024</v>
      </c>
      <c r="AH1861">
        <v>1222096</v>
      </c>
      <c r="AK1861" s="151">
        <v>188576</v>
      </c>
      <c r="AL1861" s="151">
        <v>5620352</v>
      </c>
      <c r="AM1861" s="151"/>
      <c r="AN1861" s="151"/>
      <c r="AO1861" s="212">
        <v>270672</v>
      </c>
      <c r="AP1861" s="212">
        <v>5779616</v>
      </c>
      <c r="AQ1861" s="212"/>
      <c r="AR1861" s="212"/>
      <c r="AS1861" s="227">
        <v>488320</v>
      </c>
      <c r="AT1861" s="227">
        <v>5734496</v>
      </c>
      <c r="AU1861" s="227"/>
      <c r="AV1861" s="227"/>
      <c r="AW1861" s="227">
        <v>600720</v>
      </c>
      <c r="AX1861" s="227">
        <v>3602064</v>
      </c>
      <c r="AY1861">
        <f>A1861+1999</f>
        <v>2024</v>
      </c>
      <c r="AZ1861" t="str">
        <f>VLOOKUP(B1861,$BF$2:$BJ$75,4)</f>
        <v>Non-pine Units</v>
      </c>
      <c r="BA1861" t="str">
        <f>VLOOKUP(B1861,$BF$2:$BK$75,2)</f>
        <v>FortNelson</v>
      </c>
      <c r="BB1861" t="str">
        <f>VLOOKUP(B1861,$BF$2:$BK$75,3)</f>
        <v>Fort Nelson TSA</v>
      </c>
      <c r="BC1861">
        <f>IF(B1861&lt;40,B1861,IF(VLOOKUP(B1861,$BF$2:$BO$75,10,FALSE)="I",40,41))</f>
        <v>10</v>
      </c>
    </row>
    <row r="1862" spans="1:55" ht="15" x14ac:dyDescent="0.25">
      <c r="A1862">
        <v>25</v>
      </c>
      <c r="B1862">
        <v>11</v>
      </c>
      <c r="E1862">
        <v>2880</v>
      </c>
      <c r="F1862">
        <v>241424</v>
      </c>
      <c r="I1862">
        <v>3968</v>
      </c>
      <c r="J1862">
        <v>509152</v>
      </c>
      <c r="M1862">
        <v>2944</v>
      </c>
      <c r="N1862">
        <v>486944</v>
      </c>
      <c r="Q1862">
        <v>3568</v>
      </c>
      <c r="R1862">
        <v>494688</v>
      </c>
      <c r="U1862">
        <v>2864</v>
      </c>
      <c r="V1862">
        <v>472784</v>
      </c>
      <c r="Y1862">
        <v>3936</v>
      </c>
      <c r="Z1862">
        <v>459584</v>
      </c>
      <c r="AC1862">
        <v>5184</v>
      </c>
      <c r="AD1862">
        <v>377856</v>
      </c>
      <c r="AG1862">
        <v>1696</v>
      </c>
      <c r="AH1862">
        <v>270528</v>
      </c>
      <c r="AK1862" s="151">
        <v>384</v>
      </c>
      <c r="AL1862" s="151">
        <v>225632</v>
      </c>
      <c r="AM1862" s="151"/>
      <c r="AN1862" s="151"/>
      <c r="AO1862" s="212">
        <v>64</v>
      </c>
      <c r="AP1862" s="212">
        <v>220112</v>
      </c>
      <c r="AQ1862" s="212"/>
      <c r="AR1862" s="212"/>
      <c r="AS1862" s="227">
        <v>128</v>
      </c>
      <c r="AT1862" s="227">
        <v>215808</v>
      </c>
      <c r="AU1862" s="227"/>
      <c r="AV1862" s="227"/>
      <c r="AW1862" s="227">
        <v>288</v>
      </c>
      <c r="AX1862" s="227">
        <v>218800</v>
      </c>
      <c r="AY1862">
        <f>A1862+1999</f>
        <v>2024</v>
      </c>
      <c r="AZ1862" t="str">
        <f>VLOOKUP(B1862,$BF$2:$BJ$75,4)</f>
        <v>Non-pine Units</v>
      </c>
      <c r="BA1862" t="str">
        <f>VLOOKUP(B1862,$BF$2:$BK$75,2)</f>
        <v>Fraser</v>
      </c>
      <c r="BB1862" t="str">
        <f>VLOOKUP(B1862,$BF$2:$BK$75,3)</f>
        <v>Fraser TSA</v>
      </c>
      <c r="BC1862">
        <f>IF(B1862&lt;40,B1862,IF(VLOOKUP(B1862,$BF$2:$BO$75,10,FALSE)="I",40,41))</f>
        <v>11</v>
      </c>
    </row>
    <row r="1863" spans="1:55" ht="15" x14ac:dyDescent="0.25">
      <c r="A1863">
        <v>25</v>
      </c>
      <c r="B1863">
        <v>12</v>
      </c>
      <c r="E1863">
        <v>520416</v>
      </c>
      <c r="F1863">
        <v>103639024</v>
      </c>
      <c r="I1863">
        <v>25024</v>
      </c>
      <c r="J1863">
        <v>98031840</v>
      </c>
      <c r="M1863">
        <v>68128</v>
      </c>
      <c r="N1863">
        <v>91987024</v>
      </c>
      <c r="Q1863">
        <v>90224</v>
      </c>
      <c r="R1863">
        <v>91103760</v>
      </c>
      <c r="U1863">
        <v>162048</v>
      </c>
      <c r="V1863">
        <v>82675536</v>
      </c>
      <c r="Y1863">
        <v>96960</v>
      </c>
      <c r="Z1863">
        <v>81901808</v>
      </c>
      <c r="AC1863">
        <v>23296</v>
      </c>
      <c r="AD1863">
        <v>80212656</v>
      </c>
      <c r="AG1863">
        <v>15072</v>
      </c>
      <c r="AH1863">
        <v>79079184</v>
      </c>
      <c r="AK1863" s="151">
        <v>20336</v>
      </c>
      <c r="AL1863" s="151">
        <v>76438560</v>
      </c>
      <c r="AM1863" s="151"/>
      <c r="AN1863" s="151"/>
      <c r="AO1863" s="212">
        <v>47072</v>
      </c>
      <c r="AP1863" s="212">
        <v>74357024</v>
      </c>
      <c r="AQ1863" s="212"/>
      <c r="AR1863" s="212"/>
      <c r="AS1863" s="227">
        <v>125184</v>
      </c>
      <c r="AT1863" s="227">
        <v>75538544</v>
      </c>
      <c r="AU1863" s="227"/>
      <c r="AV1863" s="227"/>
      <c r="AW1863" s="227">
        <v>72512</v>
      </c>
      <c r="AX1863" s="227">
        <v>74407088</v>
      </c>
      <c r="AY1863">
        <f>A1863+1999</f>
        <v>2024</v>
      </c>
      <c r="AZ1863" t="str">
        <f>VLOOKUP(B1863,$BF$2:$BJ$75,4)</f>
        <v>Pine Units</v>
      </c>
      <c r="BA1863" t="str">
        <f>VLOOKUP(B1863,$BF$2:$BK$75,2)</f>
        <v>FtStJames</v>
      </c>
      <c r="BB1863" t="str">
        <f>VLOOKUP(B1863,$BF$2:$BK$75,3)</f>
        <v>Ft. St. James Forest District</v>
      </c>
      <c r="BC1863">
        <f>IF(B1863&lt;40,B1863,IF(VLOOKUP(B1863,$BF$2:$BO$75,10,FALSE)="I",40,41))</f>
        <v>12</v>
      </c>
    </row>
    <row r="1864" spans="1:55" ht="15" x14ac:dyDescent="0.25">
      <c r="A1864">
        <v>25</v>
      </c>
      <c r="B1864">
        <v>13</v>
      </c>
      <c r="E1864">
        <v>25328</v>
      </c>
      <c r="F1864">
        <v>2782352</v>
      </c>
      <c r="I1864">
        <v>31664</v>
      </c>
      <c r="J1864">
        <v>14776640</v>
      </c>
      <c r="M1864">
        <v>60656</v>
      </c>
      <c r="N1864">
        <v>14853488</v>
      </c>
      <c r="Q1864">
        <v>119456</v>
      </c>
      <c r="R1864">
        <v>20871744</v>
      </c>
      <c r="U1864">
        <v>212912</v>
      </c>
      <c r="V1864">
        <v>26157568</v>
      </c>
      <c r="Y1864">
        <v>216848</v>
      </c>
      <c r="Z1864">
        <v>28712240</v>
      </c>
      <c r="AC1864">
        <v>143840</v>
      </c>
      <c r="AD1864">
        <v>16480528</v>
      </c>
      <c r="AG1864">
        <v>148144</v>
      </c>
      <c r="AH1864">
        <v>19609568</v>
      </c>
      <c r="AK1864" s="151">
        <v>289360</v>
      </c>
      <c r="AL1864" s="151">
        <v>19760496</v>
      </c>
      <c r="AM1864" s="151"/>
      <c r="AN1864" s="151"/>
      <c r="AO1864" s="212">
        <v>241152</v>
      </c>
      <c r="AP1864" s="212">
        <v>21528080</v>
      </c>
      <c r="AQ1864" s="212"/>
      <c r="AR1864" s="212"/>
      <c r="AS1864" s="227">
        <v>352368</v>
      </c>
      <c r="AT1864" s="227">
        <v>20418992</v>
      </c>
      <c r="AU1864" s="227"/>
      <c r="AV1864" s="227"/>
      <c r="AW1864" s="227">
        <v>197568</v>
      </c>
      <c r="AX1864" s="227">
        <v>17092064</v>
      </c>
      <c r="AY1864">
        <f>A1864+1999</f>
        <v>2024</v>
      </c>
      <c r="AZ1864" t="str">
        <f>VLOOKUP(B1864,$BF$2:$BJ$75,4)</f>
        <v>Non-pine Units</v>
      </c>
      <c r="BA1864" t="str">
        <f>VLOOKUP(B1864,$BF$2:$BK$75,2)</f>
        <v>FtStJohn</v>
      </c>
      <c r="BB1864" t="str">
        <f>VLOOKUP(B1864,$BF$2:$BK$75,3)</f>
        <v>Ft. St. John TSA</v>
      </c>
      <c r="BC1864">
        <f>IF(B1864&lt;40,B1864,IF(VLOOKUP(B1864,$BF$2:$BO$75,10,FALSE)="I",40,41))</f>
        <v>13</v>
      </c>
    </row>
    <row r="1865" spans="1:55" ht="15" x14ac:dyDescent="0.25">
      <c r="A1865">
        <v>25</v>
      </c>
      <c r="B1865">
        <v>14</v>
      </c>
      <c r="E1865">
        <v>28336</v>
      </c>
      <c r="F1865">
        <v>4427536</v>
      </c>
      <c r="I1865">
        <v>5984</v>
      </c>
      <c r="J1865">
        <v>4150720</v>
      </c>
      <c r="M1865">
        <v>10512</v>
      </c>
      <c r="N1865">
        <v>3891184</v>
      </c>
      <c r="Q1865">
        <v>13408</v>
      </c>
      <c r="R1865">
        <v>3640208</v>
      </c>
      <c r="U1865">
        <v>20288</v>
      </c>
      <c r="V1865">
        <v>3407520</v>
      </c>
      <c r="Y1865">
        <v>22928</v>
      </c>
      <c r="Z1865">
        <v>3271600</v>
      </c>
      <c r="AC1865">
        <v>56944</v>
      </c>
      <c r="AD1865">
        <v>2135184</v>
      </c>
      <c r="AG1865">
        <v>63136</v>
      </c>
      <c r="AH1865">
        <v>1684992</v>
      </c>
      <c r="AK1865" s="151">
        <v>56032</v>
      </c>
      <c r="AL1865" s="151">
        <v>1473104</v>
      </c>
      <c r="AM1865" s="151"/>
      <c r="AN1865" s="151"/>
      <c r="AO1865" s="212">
        <v>35136</v>
      </c>
      <c r="AP1865" s="212">
        <v>1335664</v>
      </c>
      <c r="AQ1865" s="212"/>
      <c r="AR1865" s="212"/>
      <c r="AS1865" s="227">
        <v>25280</v>
      </c>
      <c r="AT1865" s="227">
        <v>1308496</v>
      </c>
      <c r="AU1865" s="227"/>
      <c r="AV1865" s="227"/>
      <c r="AW1865" s="227">
        <v>34352</v>
      </c>
      <c r="AX1865" s="227">
        <v>1316256</v>
      </c>
      <c r="AY1865">
        <f>A1865+1999</f>
        <v>2024</v>
      </c>
      <c r="AZ1865" t="str">
        <f>VLOOKUP(B1865,$BF$2:$BJ$75,4)</f>
        <v>Pine Units</v>
      </c>
      <c r="BA1865" t="str">
        <f>VLOOKUP(B1865,$BF$2:$BK$75,2)</f>
        <v>Golden</v>
      </c>
      <c r="BB1865" t="str">
        <f>VLOOKUP(B1865,$BF$2:$BK$75,3)</f>
        <v>Golden TSA</v>
      </c>
      <c r="BC1865">
        <f>IF(B1865&lt;40,B1865,IF(VLOOKUP(B1865,$BF$2:$BO$75,10,FALSE)="I",40,41))</f>
        <v>14</v>
      </c>
    </row>
    <row r="1866" spans="1:55" ht="15" x14ac:dyDescent="0.25">
      <c r="A1866">
        <v>25</v>
      </c>
      <c r="B1866">
        <v>15</v>
      </c>
      <c r="E1866">
        <v>67376</v>
      </c>
      <c r="F1866">
        <v>9928224</v>
      </c>
      <c r="I1866">
        <v>12432</v>
      </c>
      <c r="J1866">
        <v>8854192</v>
      </c>
      <c r="M1866">
        <v>23344</v>
      </c>
      <c r="N1866">
        <v>8230528</v>
      </c>
      <c r="Q1866">
        <v>24272</v>
      </c>
      <c r="R1866">
        <v>7694784</v>
      </c>
      <c r="U1866">
        <v>41632</v>
      </c>
      <c r="V1866">
        <v>7346368</v>
      </c>
      <c r="Y1866">
        <v>48640</v>
      </c>
      <c r="Z1866">
        <v>6656144</v>
      </c>
      <c r="AC1866">
        <v>113696</v>
      </c>
      <c r="AD1866">
        <v>5376880</v>
      </c>
      <c r="AG1866">
        <v>157536</v>
      </c>
      <c r="AH1866">
        <v>3917936</v>
      </c>
      <c r="AK1866" s="151">
        <v>144976</v>
      </c>
      <c r="AL1866" s="151">
        <v>3404656</v>
      </c>
      <c r="AM1866" s="151"/>
      <c r="AN1866" s="151"/>
      <c r="AO1866" s="212">
        <v>119168</v>
      </c>
      <c r="AP1866" s="212">
        <v>2826784</v>
      </c>
      <c r="AQ1866" s="212"/>
      <c r="AR1866" s="212"/>
      <c r="AS1866" s="227">
        <v>99520</v>
      </c>
      <c r="AT1866" s="227">
        <v>2516880</v>
      </c>
      <c r="AU1866" s="227"/>
      <c r="AV1866" s="227"/>
      <c r="AW1866" s="227">
        <v>61296</v>
      </c>
      <c r="AX1866" s="227">
        <v>2379296</v>
      </c>
      <c r="AY1866">
        <f>A1866+1999</f>
        <v>2024</v>
      </c>
      <c r="AZ1866" t="str">
        <f>VLOOKUP(B1866,$BF$2:$BJ$75,4)</f>
        <v>Pine Units</v>
      </c>
      <c r="BA1866" t="str">
        <f>VLOOKUP(B1866,$BF$2:$BK$75,2)</f>
        <v>Invermere</v>
      </c>
      <c r="BB1866" t="str">
        <f>VLOOKUP(B1866,$BF$2:$BK$75,3)</f>
        <v>Invermere TSA</v>
      </c>
      <c r="BC1866">
        <f>IF(B1866&lt;40,B1866,IF(VLOOKUP(B1866,$BF$2:$BO$75,10,FALSE)="I",40,41))</f>
        <v>15</v>
      </c>
    </row>
    <row r="1867" spans="1:55" ht="15" x14ac:dyDescent="0.25">
      <c r="A1867">
        <v>25</v>
      </c>
      <c r="B1867">
        <v>16</v>
      </c>
      <c r="E1867">
        <v>608</v>
      </c>
      <c r="F1867">
        <v>25776</v>
      </c>
      <c r="I1867">
        <v>15696</v>
      </c>
      <c r="J1867">
        <v>294944</v>
      </c>
      <c r="M1867">
        <v>13440</v>
      </c>
      <c r="N1867">
        <v>305648</v>
      </c>
      <c r="Q1867">
        <v>18752</v>
      </c>
      <c r="R1867">
        <v>262848</v>
      </c>
      <c r="U1867">
        <v>4544</v>
      </c>
      <c r="V1867">
        <v>307552</v>
      </c>
      <c r="Y1867">
        <v>11280</v>
      </c>
      <c r="Z1867">
        <v>321088</v>
      </c>
      <c r="AC1867">
        <v>6752</v>
      </c>
      <c r="AD1867">
        <v>194192</v>
      </c>
      <c r="AG1867">
        <v>5632</v>
      </c>
      <c r="AH1867">
        <v>204528</v>
      </c>
      <c r="AK1867" s="151">
        <v>4064</v>
      </c>
      <c r="AL1867" s="151">
        <v>113216</v>
      </c>
      <c r="AM1867" s="151"/>
      <c r="AN1867" s="151"/>
      <c r="AO1867" s="212">
        <v>2688</v>
      </c>
      <c r="AP1867" s="212">
        <v>94944</v>
      </c>
      <c r="AQ1867" s="212"/>
      <c r="AR1867" s="212"/>
      <c r="AS1867" s="227">
        <v>3024</v>
      </c>
      <c r="AT1867" s="227">
        <v>74880</v>
      </c>
      <c r="AU1867" s="227"/>
      <c r="AV1867" s="227"/>
      <c r="AW1867" s="227">
        <v>352</v>
      </c>
      <c r="AX1867" s="227">
        <v>58944</v>
      </c>
      <c r="AY1867">
        <f>A1867+1999</f>
        <v>2024</v>
      </c>
      <c r="AZ1867" t="str">
        <f>VLOOKUP(B1867,$BF$2:$BJ$75,4)</f>
        <v>Non-pine Units</v>
      </c>
      <c r="BA1867" t="str">
        <f>VLOOKUP(B1867,$BF$2:$BK$75,2)</f>
        <v>Kalum</v>
      </c>
      <c r="BB1867" t="str">
        <f>VLOOKUP(B1867,$BF$2:$BK$75,3)</f>
        <v>Kalum TSA</v>
      </c>
      <c r="BC1867">
        <f>IF(B1867&lt;40,B1867,IF(VLOOKUP(B1867,$BF$2:$BO$75,10,FALSE)="I",40,41))</f>
        <v>16</v>
      </c>
    </row>
    <row r="1868" spans="1:55" ht="15" x14ac:dyDescent="0.25">
      <c r="A1868">
        <v>25</v>
      </c>
      <c r="B1868">
        <v>17</v>
      </c>
      <c r="E1868">
        <v>258064</v>
      </c>
      <c r="F1868">
        <v>53608528</v>
      </c>
      <c r="I1868">
        <v>37328</v>
      </c>
      <c r="J1868">
        <v>46914688</v>
      </c>
      <c r="M1868">
        <v>45952</v>
      </c>
      <c r="N1868">
        <v>45761232</v>
      </c>
      <c r="Q1868">
        <v>63648</v>
      </c>
      <c r="R1868">
        <v>44002720</v>
      </c>
      <c r="U1868">
        <v>105872</v>
      </c>
      <c r="V1868">
        <v>41034480</v>
      </c>
      <c r="Y1868">
        <v>153440</v>
      </c>
      <c r="Z1868">
        <v>38442352</v>
      </c>
      <c r="AC1868">
        <v>260208</v>
      </c>
      <c r="AD1868">
        <v>32291040</v>
      </c>
      <c r="AG1868">
        <v>160336</v>
      </c>
      <c r="AH1868">
        <v>30133744</v>
      </c>
      <c r="AK1868" s="151">
        <v>76496</v>
      </c>
      <c r="AL1868" s="151">
        <v>29321776</v>
      </c>
      <c r="AM1868" s="151"/>
      <c r="AN1868" s="151"/>
      <c r="AO1868" s="212">
        <v>30672</v>
      </c>
      <c r="AP1868" s="212">
        <v>28996144</v>
      </c>
      <c r="AQ1868" s="212"/>
      <c r="AR1868" s="212"/>
      <c r="AS1868" s="227">
        <v>31088</v>
      </c>
      <c r="AT1868" s="227">
        <v>29042016</v>
      </c>
      <c r="AU1868" s="227"/>
      <c r="AV1868" s="227"/>
      <c r="AW1868" s="227">
        <v>44496</v>
      </c>
      <c r="AX1868" s="227">
        <v>29106688</v>
      </c>
      <c r="AY1868">
        <f>A1868+1999</f>
        <v>2024</v>
      </c>
      <c r="AZ1868" t="str">
        <f>VLOOKUP(B1868,$BF$2:$BJ$75,4)</f>
        <v>Pine Units</v>
      </c>
      <c r="BA1868" t="str">
        <f>VLOOKUP(B1868,$BF$2:$BK$75,2)</f>
        <v>Kamloops</v>
      </c>
      <c r="BB1868" t="str">
        <f>VLOOKUP(B1868,$BF$2:$BK$75,3)</f>
        <v>Kamloops TSA</v>
      </c>
      <c r="BC1868">
        <f>IF(B1868&lt;40,B1868,IF(VLOOKUP(B1868,$BF$2:$BO$75,10,FALSE)="I",40,41))</f>
        <v>17</v>
      </c>
    </row>
    <row r="1869" spans="1:55" ht="15" x14ac:dyDescent="0.25">
      <c r="A1869">
        <v>25</v>
      </c>
      <c r="B1869">
        <v>18</v>
      </c>
      <c r="E1869">
        <v>0</v>
      </c>
      <c r="F1869">
        <v>0</v>
      </c>
      <c r="I1869">
        <v>0</v>
      </c>
      <c r="J1869">
        <v>0</v>
      </c>
      <c r="M1869">
        <v>0</v>
      </c>
      <c r="N1869">
        <v>0</v>
      </c>
      <c r="Q1869">
        <v>0</v>
      </c>
      <c r="R1869">
        <v>16</v>
      </c>
      <c r="U1869">
        <v>16</v>
      </c>
      <c r="V1869">
        <v>48</v>
      </c>
      <c r="Y1869">
        <v>0</v>
      </c>
      <c r="Z1869">
        <v>0</v>
      </c>
      <c r="AC1869">
        <v>0</v>
      </c>
      <c r="AD1869">
        <v>0</v>
      </c>
      <c r="AG1869">
        <v>0</v>
      </c>
      <c r="AH1869">
        <v>16</v>
      </c>
      <c r="AK1869" s="151">
        <v>0</v>
      </c>
      <c r="AL1869" s="151">
        <v>128</v>
      </c>
      <c r="AM1869" s="151"/>
      <c r="AN1869" s="151"/>
      <c r="AO1869" s="212">
        <v>0</v>
      </c>
      <c r="AP1869" s="212">
        <v>0</v>
      </c>
      <c r="AQ1869" s="212"/>
      <c r="AR1869" s="212"/>
      <c r="AS1869" s="227">
        <v>0</v>
      </c>
      <c r="AT1869" s="227">
        <v>0</v>
      </c>
      <c r="AU1869" s="227"/>
      <c r="AV1869" s="227"/>
      <c r="AW1869" s="227">
        <v>0</v>
      </c>
      <c r="AX1869" s="227">
        <v>0</v>
      </c>
      <c r="AY1869">
        <f>A1869+1999</f>
        <v>2024</v>
      </c>
      <c r="AZ1869" t="str">
        <f>VLOOKUP(B1869,$BF$2:$BJ$75,4)</f>
        <v>Non-pine Units</v>
      </c>
      <c r="BA1869" t="str">
        <f>VLOOKUP(B1869,$BF$2:$BK$75,2)</f>
        <v>Kingcome</v>
      </c>
      <c r="BB1869" t="str">
        <f>VLOOKUP(B1869,$BF$2:$BK$75,3)</f>
        <v>Kingcome TSA</v>
      </c>
      <c r="BC1869">
        <f>IF(B1869&lt;40,B1869,IF(VLOOKUP(B1869,$BF$2:$BO$75,10,FALSE)="I",40,41))</f>
        <v>18</v>
      </c>
    </row>
    <row r="1870" spans="1:55" ht="15" x14ac:dyDescent="0.25">
      <c r="A1870">
        <v>25</v>
      </c>
      <c r="B1870">
        <v>19</v>
      </c>
      <c r="E1870">
        <v>47824</v>
      </c>
      <c r="F1870">
        <v>2347184</v>
      </c>
      <c r="I1870">
        <v>11744</v>
      </c>
      <c r="J1870">
        <v>2471616</v>
      </c>
      <c r="M1870">
        <v>12944</v>
      </c>
      <c r="N1870">
        <v>2398208</v>
      </c>
      <c r="Q1870">
        <v>20176</v>
      </c>
      <c r="R1870">
        <v>2332064</v>
      </c>
      <c r="U1870">
        <v>16160</v>
      </c>
      <c r="V1870">
        <v>2218384</v>
      </c>
      <c r="Y1870">
        <v>21552</v>
      </c>
      <c r="Z1870">
        <v>2199488</v>
      </c>
      <c r="AC1870">
        <v>48304</v>
      </c>
      <c r="AD1870">
        <v>1750112</v>
      </c>
      <c r="AG1870">
        <v>36496</v>
      </c>
      <c r="AH1870">
        <v>1715520</v>
      </c>
      <c r="AK1870" s="151">
        <v>53552</v>
      </c>
      <c r="AL1870" s="151">
        <v>1452896</v>
      </c>
      <c r="AM1870" s="151"/>
      <c r="AN1870" s="151"/>
      <c r="AO1870" s="212">
        <v>70800</v>
      </c>
      <c r="AP1870" s="212">
        <v>1070960</v>
      </c>
      <c r="AQ1870" s="212"/>
      <c r="AR1870" s="212"/>
      <c r="AS1870" s="227">
        <v>73520</v>
      </c>
      <c r="AT1870" s="227">
        <v>806928</v>
      </c>
      <c r="AU1870" s="227"/>
      <c r="AV1870" s="227"/>
      <c r="AW1870" s="227">
        <v>63936</v>
      </c>
      <c r="AX1870" s="227">
        <v>617664</v>
      </c>
      <c r="AY1870">
        <f>A1870+1999</f>
        <v>2024</v>
      </c>
      <c r="AZ1870" t="str">
        <f>VLOOKUP(B1870,$BF$2:$BJ$75,4)</f>
        <v>Non-pine Units</v>
      </c>
      <c r="BA1870" t="str">
        <f>VLOOKUP(B1870,$BF$2:$BK$75,2)</f>
        <v>Kispiox</v>
      </c>
      <c r="BB1870" t="str">
        <f>VLOOKUP(B1870,$BF$2:$BK$75,3)</f>
        <v>Kispiox TSA</v>
      </c>
      <c r="BC1870">
        <f>IF(B1870&lt;40,B1870,IF(VLOOKUP(B1870,$BF$2:$BO$75,10,FALSE)="I",40,41))</f>
        <v>19</v>
      </c>
    </row>
    <row r="1871" spans="1:55" ht="15" x14ac:dyDescent="0.25">
      <c r="A1871">
        <v>25</v>
      </c>
      <c r="B1871">
        <v>20</v>
      </c>
      <c r="E1871">
        <v>65088</v>
      </c>
      <c r="F1871">
        <v>11381600</v>
      </c>
      <c r="I1871">
        <v>11024</v>
      </c>
      <c r="J1871">
        <v>10729008</v>
      </c>
      <c r="M1871">
        <v>15344</v>
      </c>
      <c r="N1871">
        <v>10119856</v>
      </c>
      <c r="Q1871">
        <v>37312</v>
      </c>
      <c r="R1871">
        <v>9580368</v>
      </c>
      <c r="U1871">
        <v>40384</v>
      </c>
      <c r="V1871">
        <v>9041808</v>
      </c>
      <c r="Y1871">
        <v>48688</v>
      </c>
      <c r="Z1871">
        <v>8254208</v>
      </c>
      <c r="AC1871">
        <v>171072</v>
      </c>
      <c r="AD1871">
        <v>4950592</v>
      </c>
      <c r="AG1871">
        <v>149504</v>
      </c>
      <c r="AH1871">
        <v>3915424</v>
      </c>
      <c r="AK1871" s="151">
        <v>127088</v>
      </c>
      <c r="AL1871" s="151">
        <v>3258176</v>
      </c>
      <c r="AM1871" s="151"/>
      <c r="AN1871" s="151"/>
      <c r="AO1871" s="212">
        <v>84864</v>
      </c>
      <c r="AP1871" s="212">
        <v>2973120</v>
      </c>
      <c r="AQ1871" s="212"/>
      <c r="AR1871" s="212"/>
      <c r="AS1871" s="227">
        <v>61456</v>
      </c>
      <c r="AT1871" s="227">
        <v>2748864</v>
      </c>
      <c r="AU1871" s="227"/>
      <c r="AV1871" s="227"/>
      <c r="AW1871" s="227">
        <v>41744</v>
      </c>
      <c r="AX1871" s="227">
        <v>2623296</v>
      </c>
      <c r="AY1871">
        <f>A1871+1999</f>
        <v>2024</v>
      </c>
      <c r="AZ1871" t="str">
        <f>VLOOKUP(B1871,$BF$2:$BJ$75,4)</f>
        <v>Pine Units</v>
      </c>
      <c r="BA1871" t="str">
        <f>VLOOKUP(B1871,$BF$2:$BK$75,2)</f>
        <v>KootenayLake</v>
      </c>
      <c r="BB1871" t="str">
        <f>VLOOKUP(B1871,$BF$2:$BK$75,3)</f>
        <v>Kootenay Lake TSA</v>
      </c>
      <c r="BC1871">
        <f>IF(B1871&lt;40,B1871,IF(VLOOKUP(B1871,$BF$2:$BO$75,10,FALSE)="I",40,41))</f>
        <v>20</v>
      </c>
    </row>
    <row r="1872" spans="1:55" ht="15" x14ac:dyDescent="0.25">
      <c r="A1872">
        <v>25</v>
      </c>
      <c r="B1872">
        <v>21</v>
      </c>
      <c r="E1872">
        <v>259728</v>
      </c>
      <c r="F1872">
        <v>65610448</v>
      </c>
      <c r="I1872">
        <v>10944</v>
      </c>
      <c r="J1872">
        <v>60250976</v>
      </c>
      <c r="M1872">
        <v>21824</v>
      </c>
      <c r="N1872">
        <v>58439504</v>
      </c>
      <c r="Q1872">
        <v>16624</v>
      </c>
      <c r="R1872">
        <v>57426800</v>
      </c>
      <c r="U1872">
        <v>49248</v>
      </c>
      <c r="V1872">
        <v>53964128</v>
      </c>
      <c r="Y1872">
        <v>40432</v>
      </c>
      <c r="Z1872">
        <v>54282976</v>
      </c>
      <c r="AC1872">
        <v>2192</v>
      </c>
      <c r="AD1872">
        <v>54515504</v>
      </c>
      <c r="AG1872">
        <v>3632</v>
      </c>
      <c r="AH1872">
        <v>54154928</v>
      </c>
      <c r="AK1872" s="151">
        <v>5872</v>
      </c>
      <c r="AL1872" s="151">
        <v>53984400</v>
      </c>
      <c r="AM1872" s="151"/>
      <c r="AN1872" s="151"/>
      <c r="AO1872" s="212">
        <v>1664</v>
      </c>
      <c r="AP1872" s="212">
        <v>53790240</v>
      </c>
      <c r="AQ1872" s="212"/>
      <c r="AR1872" s="212"/>
      <c r="AS1872" s="227">
        <v>7008</v>
      </c>
      <c r="AT1872" s="227">
        <v>53716912</v>
      </c>
      <c r="AU1872" s="227"/>
      <c r="AV1872" s="227"/>
      <c r="AW1872" s="227">
        <v>3776</v>
      </c>
      <c r="AX1872" s="227">
        <v>53846096</v>
      </c>
      <c r="AY1872">
        <f>A1872+1999</f>
        <v>2024</v>
      </c>
      <c r="AZ1872" t="str">
        <f>VLOOKUP(B1872,$BF$2:$BJ$75,4)</f>
        <v>Pine Units</v>
      </c>
      <c r="BA1872" t="str">
        <f>VLOOKUP(B1872,$BF$2:$BK$75,2)</f>
        <v>Lakes</v>
      </c>
      <c r="BB1872" t="str">
        <f>VLOOKUP(B1872,$BF$2:$BK$75,3)</f>
        <v>Lakes TSA</v>
      </c>
      <c r="BC1872">
        <f>IF(B1872&lt;40,B1872,IF(VLOOKUP(B1872,$BF$2:$BO$75,10,FALSE)="I",40,41))</f>
        <v>21</v>
      </c>
    </row>
    <row r="1873" spans="1:55" ht="15" x14ac:dyDescent="0.25">
      <c r="A1873">
        <v>25</v>
      </c>
      <c r="B1873">
        <v>22</v>
      </c>
      <c r="E1873">
        <v>97616</v>
      </c>
      <c r="F1873">
        <v>13742832</v>
      </c>
      <c r="I1873">
        <v>14128</v>
      </c>
      <c r="J1873">
        <v>15894384</v>
      </c>
      <c r="M1873">
        <v>13488</v>
      </c>
      <c r="N1873">
        <v>15968688</v>
      </c>
      <c r="Q1873">
        <v>21360</v>
      </c>
      <c r="R1873">
        <v>15600656</v>
      </c>
      <c r="U1873">
        <v>51280</v>
      </c>
      <c r="V1873">
        <v>14231744</v>
      </c>
      <c r="Y1873">
        <v>93984</v>
      </c>
      <c r="Z1873">
        <v>12502640</v>
      </c>
      <c r="AC1873">
        <v>124704</v>
      </c>
      <c r="AD1873">
        <v>8952848</v>
      </c>
      <c r="AG1873">
        <v>79248</v>
      </c>
      <c r="AH1873">
        <v>6359824</v>
      </c>
      <c r="AK1873" s="151">
        <v>21648</v>
      </c>
      <c r="AL1873" s="151">
        <v>5587360</v>
      </c>
      <c r="AM1873" s="151"/>
      <c r="AN1873" s="151"/>
      <c r="AO1873" s="212">
        <v>6768</v>
      </c>
      <c r="AP1873" s="212">
        <v>5307936</v>
      </c>
      <c r="AQ1873" s="212"/>
      <c r="AR1873" s="212"/>
      <c r="AS1873" s="227">
        <v>8112</v>
      </c>
      <c r="AT1873" s="227">
        <v>5301552</v>
      </c>
      <c r="AU1873" s="227"/>
      <c r="AV1873" s="227"/>
      <c r="AW1873" s="227">
        <v>7936</v>
      </c>
      <c r="AX1873" s="227">
        <v>5400688</v>
      </c>
      <c r="AY1873">
        <f>A1873+1999</f>
        <v>2024</v>
      </c>
      <c r="AZ1873" t="str">
        <f>VLOOKUP(B1873,$BF$2:$BJ$75,4)</f>
        <v>Pine Units</v>
      </c>
      <c r="BA1873" t="str">
        <f>VLOOKUP(B1873,$BF$2:$BK$75,2)</f>
        <v>Lillooet</v>
      </c>
      <c r="BB1873" t="str">
        <f>VLOOKUP(B1873,$BF$2:$BK$75,3)</f>
        <v>Lillooet TSA</v>
      </c>
      <c r="BC1873">
        <f>IF(B1873&lt;40,B1873,IF(VLOOKUP(B1873,$BF$2:$BO$75,10,FALSE)="I",40,41))</f>
        <v>22</v>
      </c>
    </row>
    <row r="1874" spans="1:55" ht="15" x14ac:dyDescent="0.25">
      <c r="A1874">
        <v>25</v>
      </c>
      <c r="B1874">
        <v>23</v>
      </c>
      <c r="E1874">
        <v>617024</v>
      </c>
      <c r="F1874">
        <v>74454144</v>
      </c>
      <c r="I1874">
        <v>60928</v>
      </c>
      <c r="J1874">
        <v>91143008</v>
      </c>
      <c r="M1874">
        <v>130096</v>
      </c>
      <c r="N1874">
        <v>87875392</v>
      </c>
      <c r="Q1874">
        <v>176688</v>
      </c>
      <c r="R1874">
        <v>86234480</v>
      </c>
      <c r="U1874">
        <v>226240</v>
      </c>
      <c r="V1874">
        <v>80063920</v>
      </c>
      <c r="Y1874">
        <v>115696</v>
      </c>
      <c r="Z1874">
        <v>83878464</v>
      </c>
      <c r="AC1874">
        <v>20848</v>
      </c>
      <c r="AD1874">
        <v>86749296</v>
      </c>
      <c r="AG1874">
        <v>64560</v>
      </c>
      <c r="AH1874">
        <v>78990144</v>
      </c>
      <c r="AK1874" s="151">
        <v>37776</v>
      </c>
      <c r="AL1874" s="151">
        <v>75531760</v>
      </c>
      <c r="AM1874" s="151"/>
      <c r="AN1874" s="151"/>
      <c r="AO1874" s="212">
        <v>38192</v>
      </c>
      <c r="AP1874" s="212">
        <v>73292400</v>
      </c>
      <c r="AQ1874" s="212"/>
      <c r="AR1874" s="212"/>
      <c r="AS1874" s="227">
        <v>235248</v>
      </c>
      <c r="AT1874" s="227">
        <v>74869776</v>
      </c>
      <c r="AU1874" s="227"/>
      <c r="AV1874" s="227"/>
      <c r="AW1874" s="227">
        <v>178368</v>
      </c>
      <c r="AX1874" s="227">
        <v>72846848</v>
      </c>
      <c r="AY1874">
        <f>A1874+1999</f>
        <v>2024</v>
      </c>
      <c r="AZ1874" t="str">
        <f>VLOOKUP(B1874,$BF$2:$BJ$75,4)</f>
        <v>Pine Units</v>
      </c>
      <c r="BA1874" t="str">
        <f>VLOOKUP(B1874,$BF$2:$BK$75,2)</f>
        <v>Mackenzie</v>
      </c>
      <c r="BB1874" t="str">
        <f>VLOOKUP(B1874,$BF$2:$BK$75,3)</f>
        <v>Mackenzie TSA</v>
      </c>
      <c r="BC1874">
        <f>IF(B1874&lt;40,B1874,IF(VLOOKUP(B1874,$BF$2:$BO$75,10,FALSE)="I",40,41))</f>
        <v>23</v>
      </c>
    </row>
    <row r="1875" spans="1:55" ht="15" x14ac:dyDescent="0.25">
      <c r="A1875">
        <v>25</v>
      </c>
      <c r="B1875">
        <v>24</v>
      </c>
      <c r="E1875">
        <v>349216</v>
      </c>
      <c r="F1875">
        <v>61029184</v>
      </c>
      <c r="I1875">
        <v>27360</v>
      </c>
      <c r="J1875">
        <v>52352592</v>
      </c>
      <c r="M1875">
        <v>39344</v>
      </c>
      <c r="N1875">
        <v>50735280</v>
      </c>
      <c r="Q1875">
        <v>38480</v>
      </c>
      <c r="R1875">
        <v>49138448</v>
      </c>
      <c r="U1875">
        <v>100896</v>
      </c>
      <c r="V1875">
        <v>43641632</v>
      </c>
      <c r="Y1875">
        <v>156352</v>
      </c>
      <c r="Z1875">
        <v>37765664</v>
      </c>
      <c r="AC1875">
        <v>462192</v>
      </c>
      <c r="AD1875">
        <v>29799296</v>
      </c>
      <c r="AG1875">
        <v>182144</v>
      </c>
      <c r="AH1875">
        <v>20024224</v>
      </c>
      <c r="AK1875" s="151">
        <v>35984</v>
      </c>
      <c r="AL1875" s="151">
        <v>18179504</v>
      </c>
      <c r="AM1875" s="151"/>
      <c r="AN1875" s="151"/>
      <c r="AO1875" s="212">
        <v>4160</v>
      </c>
      <c r="AP1875" s="212">
        <v>17911888</v>
      </c>
      <c r="AQ1875" s="212"/>
      <c r="AR1875" s="212"/>
      <c r="AS1875" s="227">
        <v>2080</v>
      </c>
      <c r="AT1875" s="227">
        <v>17835648</v>
      </c>
      <c r="AU1875" s="227"/>
      <c r="AV1875" s="227"/>
      <c r="AW1875" s="227">
        <v>3280</v>
      </c>
      <c r="AX1875" s="227">
        <v>17895152</v>
      </c>
      <c r="AY1875">
        <f>A1875+1999</f>
        <v>2024</v>
      </c>
      <c r="AZ1875" t="str">
        <f>VLOOKUP(B1875,$BF$2:$BJ$75,4)</f>
        <v>Pine Units</v>
      </c>
      <c r="BA1875" t="str">
        <f>VLOOKUP(B1875,$BF$2:$BK$75,2)</f>
        <v>Merritt</v>
      </c>
      <c r="BB1875" t="str">
        <f>VLOOKUP(B1875,$BF$2:$BK$75,3)</f>
        <v>Merritt TSA</v>
      </c>
      <c r="BC1875">
        <f>IF(B1875&lt;40,B1875,IF(VLOOKUP(B1875,$BF$2:$BO$75,10,FALSE)="I",40,41))</f>
        <v>24</v>
      </c>
    </row>
    <row r="1876" spans="1:55" ht="15" x14ac:dyDescent="0.25">
      <c r="A1876">
        <v>25</v>
      </c>
      <c r="B1876">
        <v>25</v>
      </c>
      <c r="E1876">
        <v>0</v>
      </c>
      <c r="F1876">
        <v>0</v>
      </c>
      <c r="I1876">
        <v>400</v>
      </c>
      <c r="J1876">
        <v>48496</v>
      </c>
      <c r="M1876">
        <v>256</v>
      </c>
      <c r="N1876">
        <v>48560</v>
      </c>
      <c r="Q1876">
        <v>3248</v>
      </c>
      <c r="R1876">
        <v>89536</v>
      </c>
      <c r="U1876">
        <v>3440</v>
      </c>
      <c r="V1876">
        <v>118656</v>
      </c>
      <c r="Y1876">
        <v>3424</v>
      </c>
      <c r="Z1876">
        <v>84928</v>
      </c>
      <c r="AC1876">
        <v>2720</v>
      </c>
      <c r="AD1876">
        <v>32480</v>
      </c>
      <c r="AG1876">
        <v>3216</v>
      </c>
      <c r="AH1876">
        <v>40880</v>
      </c>
      <c r="AK1876" s="151">
        <v>976</v>
      </c>
      <c r="AL1876" s="151">
        <v>29104</v>
      </c>
      <c r="AM1876" s="151"/>
      <c r="AN1876" s="151"/>
      <c r="AO1876" s="212">
        <v>1248</v>
      </c>
      <c r="AP1876" s="212">
        <v>28320</v>
      </c>
      <c r="AQ1876" s="212"/>
      <c r="AR1876" s="212"/>
      <c r="AS1876" s="227">
        <v>96</v>
      </c>
      <c r="AT1876" s="227">
        <v>27824</v>
      </c>
      <c r="AU1876" s="227"/>
      <c r="AV1876" s="227"/>
      <c r="AW1876" s="227">
        <v>32</v>
      </c>
      <c r="AX1876" s="227">
        <v>24112</v>
      </c>
      <c r="AY1876">
        <f>A1876+1999</f>
        <v>2024</v>
      </c>
      <c r="AZ1876" t="str">
        <f>VLOOKUP(B1876,$BF$2:$BJ$75,4)</f>
        <v>Non-pine Units</v>
      </c>
      <c r="BA1876" t="str">
        <f>VLOOKUP(B1876,$BF$2:$BK$75,2)</f>
        <v>MidCoast</v>
      </c>
      <c r="BB1876" t="str">
        <f>VLOOKUP(B1876,$BF$2:$BK$75,3)</f>
        <v>Mid Coast TSA</v>
      </c>
      <c r="BC1876">
        <f>IF(B1876&lt;40,B1876,IF(VLOOKUP(B1876,$BF$2:$BO$75,10,FALSE)="I",40,41))</f>
        <v>25</v>
      </c>
    </row>
    <row r="1877" spans="1:55" ht="15" x14ac:dyDescent="0.25">
      <c r="A1877">
        <v>25</v>
      </c>
      <c r="B1877">
        <v>26</v>
      </c>
      <c r="E1877">
        <v>264448</v>
      </c>
      <c r="F1877">
        <v>50802608</v>
      </c>
      <c r="I1877">
        <v>10640</v>
      </c>
      <c r="J1877">
        <v>46766016</v>
      </c>
      <c r="M1877">
        <v>33520</v>
      </c>
      <c r="N1877">
        <v>44764960</v>
      </c>
      <c r="Q1877">
        <v>56464</v>
      </c>
      <c r="R1877">
        <v>42505568</v>
      </c>
      <c r="U1877">
        <v>49776</v>
      </c>
      <c r="V1877">
        <v>40375312</v>
      </c>
      <c r="Y1877">
        <v>35696</v>
      </c>
      <c r="Z1877">
        <v>37754224</v>
      </c>
      <c r="AC1877">
        <v>10704</v>
      </c>
      <c r="AD1877">
        <v>36453456</v>
      </c>
      <c r="AG1877">
        <v>7264</v>
      </c>
      <c r="AH1877">
        <v>35630320</v>
      </c>
      <c r="AK1877" s="151">
        <v>20272</v>
      </c>
      <c r="AL1877" s="151">
        <v>34169312</v>
      </c>
      <c r="AM1877" s="151"/>
      <c r="AN1877" s="151"/>
      <c r="AO1877" s="212">
        <v>18640</v>
      </c>
      <c r="AP1877" s="212">
        <v>32728336</v>
      </c>
      <c r="AQ1877" s="212"/>
      <c r="AR1877" s="212"/>
      <c r="AS1877" s="227">
        <v>40432</v>
      </c>
      <c r="AT1877" s="227">
        <v>32623712</v>
      </c>
      <c r="AU1877" s="227"/>
      <c r="AV1877" s="227"/>
      <c r="AW1877" s="227">
        <v>20064</v>
      </c>
      <c r="AX1877" s="227">
        <v>32334144</v>
      </c>
      <c r="AY1877">
        <f>A1877+1999</f>
        <v>2024</v>
      </c>
      <c r="AZ1877" t="str">
        <f>VLOOKUP(B1877,$BF$2:$BJ$75,4)</f>
        <v>Pine Units</v>
      </c>
      <c r="BA1877" t="str">
        <f>VLOOKUP(B1877,$BF$2:$BK$75,2)</f>
        <v>Morice</v>
      </c>
      <c r="BB1877" t="str">
        <f>VLOOKUP(B1877,$BF$2:$BK$75,3)</f>
        <v>Morice TSA</v>
      </c>
      <c r="BC1877">
        <f>IF(B1877&lt;40,B1877,IF(VLOOKUP(B1877,$BF$2:$BO$75,10,FALSE)="I",40,41))</f>
        <v>26</v>
      </c>
    </row>
    <row r="1878" spans="1:55" ht="15" x14ac:dyDescent="0.25">
      <c r="A1878">
        <v>25</v>
      </c>
      <c r="B1878">
        <v>27</v>
      </c>
      <c r="E1878">
        <v>21328</v>
      </c>
      <c r="F1878">
        <v>1051712</v>
      </c>
      <c r="I1878">
        <v>9424</v>
      </c>
      <c r="J1878">
        <v>682192</v>
      </c>
      <c r="M1878">
        <v>7888</v>
      </c>
      <c r="N1878">
        <v>689824</v>
      </c>
      <c r="Q1878">
        <v>11376</v>
      </c>
      <c r="R1878">
        <v>655328</v>
      </c>
      <c r="U1878">
        <v>7168</v>
      </c>
      <c r="V1878">
        <v>609296</v>
      </c>
      <c r="Y1878">
        <v>21824</v>
      </c>
      <c r="Z1878">
        <v>742496</v>
      </c>
      <c r="AC1878">
        <v>41200</v>
      </c>
      <c r="AD1878">
        <v>444144</v>
      </c>
      <c r="AG1878">
        <v>43120</v>
      </c>
      <c r="AH1878">
        <v>415264</v>
      </c>
      <c r="AK1878" s="151">
        <v>39712</v>
      </c>
      <c r="AL1878" s="151">
        <v>190256</v>
      </c>
      <c r="AM1878" s="151"/>
      <c r="AN1878" s="151"/>
      <c r="AO1878" s="212">
        <v>18944</v>
      </c>
      <c r="AP1878" s="212">
        <v>120640</v>
      </c>
      <c r="AQ1878" s="212"/>
      <c r="AR1878" s="212"/>
      <c r="AS1878" s="227">
        <v>5984</v>
      </c>
      <c r="AT1878" s="227">
        <v>40624</v>
      </c>
      <c r="AU1878" s="227"/>
      <c r="AV1878" s="227"/>
      <c r="AW1878" s="227">
        <v>3264</v>
      </c>
      <c r="AX1878" s="227">
        <v>13664</v>
      </c>
      <c r="AY1878">
        <f>A1878+1999</f>
        <v>2024</v>
      </c>
      <c r="AZ1878" t="str">
        <f>VLOOKUP(B1878,$BF$2:$BJ$75,4)</f>
        <v>Non-pine Units</v>
      </c>
      <c r="BA1878" t="str">
        <f>VLOOKUP(B1878,$BF$2:$BK$75,2)</f>
        <v>Nass</v>
      </c>
      <c r="BB1878" t="str">
        <f>VLOOKUP(B1878,$BF$2:$BK$75,3)</f>
        <v>Nass TSA</v>
      </c>
      <c r="BC1878">
        <f>IF(B1878&lt;40,B1878,IF(VLOOKUP(B1878,$BF$2:$BO$75,10,FALSE)="I",40,41))</f>
        <v>27</v>
      </c>
    </row>
    <row r="1879" spans="1:55" ht="15" x14ac:dyDescent="0.25">
      <c r="A1879">
        <v>25</v>
      </c>
      <c r="B1879">
        <v>28</v>
      </c>
      <c r="E1879">
        <v>0</v>
      </c>
      <c r="F1879">
        <v>0</v>
      </c>
      <c r="I1879">
        <v>0</v>
      </c>
      <c r="J1879">
        <v>0</v>
      </c>
      <c r="M1879">
        <v>0</v>
      </c>
      <c r="N1879">
        <v>0</v>
      </c>
      <c r="Q1879">
        <v>0</v>
      </c>
      <c r="R1879">
        <v>0</v>
      </c>
      <c r="U1879">
        <v>0</v>
      </c>
      <c r="V1879">
        <v>0</v>
      </c>
      <c r="Y1879">
        <v>0</v>
      </c>
      <c r="Z1879">
        <v>0</v>
      </c>
      <c r="AC1879">
        <v>0</v>
      </c>
      <c r="AD1879">
        <v>0</v>
      </c>
      <c r="AG1879">
        <v>0</v>
      </c>
      <c r="AH1879">
        <v>0</v>
      </c>
      <c r="AK1879" s="151">
        <v>32</v>
      </c>
      <c r="AL1879" s="151">
        <v>208</v>
      </c>
      <c r="AM1879" s="151"/>
      <c r="AN1879" s="151"/>
      <c r="AO1879" s="212">
        <v>1712</v>
      </c>
      <c r="AP1879" s="212">
        <v>7024</v>
      </c>
      <c r="AQ1879" s="212"/>
      <c r="AR1879" s="212"/>
      <c r="AS1879" s="227">
        <v>0</v>
      </c>
      <c r="AT1879" s="227">
        <v>0</v>
      </c>
      <c r="AU1879" s="227"/>
      <c r="AV1879" s="227"/>
      <c r="AW1879" s="227">
        <v>864</v>
      </c>
      <c r="AX1879" s="227">
        <v>1920</v>
      </c>
      <c r="AY1879">
        <f>A1879+1999</f>
        <v>2024</v>
      </c>
      <c r="AZ1879" t="str">
        <f>VLOOKUP(B1879,$BF$2:$BJ$75,4)</f>
        <v>Non-pine Units</v>
      </c>
      <c r="BA1879" t="str">
        <f>VLOOKUP(B1879,$BF$2:$BK$75,2)</f>
        <v>NorthCoast</v>
      </c>
      <c r="BB1879" t="str">
        <f>VLOOKUP(B1879,$BF$2:$BK$75,3)</f>
        <v>North Coast TSA</v>
      </c>
      <c r="BC1879">
        <f>IF(B1879&lt;40,B1879,IF(VLOOKUP(B1879,$BF$2:$BO$75,10,FALSE)="I",40,41))</f>
        <v>28</v>
      </c>
    </row>
    <row r="1880" spans="1:55" ht="15" x14ac:dyDescent="0.25">
      <c r="A1880">
        <v>25</v>
      </c>
      <c r="B1880">
        <v>29</v>
      </c>
      <c r="E1880">
        <v>336528</v>
      </c>
      <c r="F1880">
        <v>51526656</v>
      </c>
      <c r="I1880">
        <v>46832</v>
      </c>
      <c r="J1880">
        <v>44716976</v>
      </c>
      <c r="M1880">
        <v>47984</v>
      </c>
      <c r="N1880">
        <v>42529536</v>
      </c>
      <c r="Q1880">
        <v>80432</v>
      </c>
      <c r="R1880">
        <v>40797280</v>
      </c>
      <c r="U1880">
        <v>114928</v>
      </c>
      <c r="V1880">
        <v>36120672</v>
      </c>
      <c r="Y1880">
        <v>151520</v>
      </c>
      <c r="Z1880">
        <v>32500352</v>
      </c>
      <c r="AC1880">
        <v>520336</v>
      </c>
      <c r="AD1880">
        <v>22812432</v>
      </c>
      <c r="AG1880">
        <v>485024</v>
      </c>
      <c r="AH1880">
        <v>15847584</v>
      </c>
      <c r="AK1880" s="151">
        <v>387104</v>
      </c>
      <c r="AL1880" s="151">
        <v>13640368</v>
      </c>
      <c r="AM1880" s="151"/>
      <c r="AN1880" s="151"/>
      <c r="AO1880" s="212">
        <v>111424</v>
      </c>
      <c r="AP1880" s="212">
        <v>10945040</v>
      </c>
      <c r="AQ1880" s="212"/>
      <c r="AR1880" s="212"/>
      <c r="AS1880" s="227">
        <v>86656</v>
      </c>
      <c r="AT1880" s="227">
        <v>10531712</v>
      </c>
      <c r="AU1880" s="227"/>
      <c r="AV1880" s="227"/>
      <c r="AW1880" s="227">
        <v>98864</v>
      </c>
      <c r="AX1880" s="227">
        <v>10554752</v>
      </c>
      <c r="AY1880">
        <f>A1880+1999</f>
        <v>2024</v>
      </c>
      <c r="AZ1880" t="str">
        <f>VLOOKUP(B1880,$BF$2:$BJ$75,4)</f>
        <v>Pine Units</v>
      </c>
      <c r="BA1880" t="str">
        <f>VLOOKUP(B1880,$BF$2:$BK$75,2)</f>
        <v>Okanagan</v>
      </c>
      <c r="BB1880" t="str">
        <f>VLOOKUP(B1880,$BF$2:$BK$75,3)</f>
        <v>Okanagan TSA</v>
      </c>
      <c r="BC1880">
        <f>IF(B1880&lt;40,B1880,IF(VLOOKUP(B1880,$BF$2:$BO$75,10,FALSE)="I",40,41))</f>
        <v>29</v>
      </c>
    </row>
    <row r="1881" spans="1:55" ht="15" x14ac:dyDescent="0.25">
      <c r="A1881">
        <v>25</v>
      </c>
      <c r="B1881">
        <v>30</v>
      </c>
      <c r="E1881">
        <v>293648</v>
      </c>
      <c r="F1881">
        <v>74218080</v>
      </c>
      <c r="I1881">
        <v>39872</v>
      </c>
      <c r="J1881">
        <v>60386112</v>
      </c>
      <c r="M1881">
        <v>40016</v>
      </c>
      <c r="N1881">
        <v>56540704</v>
      </c>
      <c r="Q1881">
        <v>71296</v>
      </c>
      <c r="R1881">
        <v>54775024</v>
      </c>
      <c r="U1881">
        <v>123504</v>
      </c>
      <c r="V1881">
        <v>50312608</v>
      </c>
      <c r="Y1881">
        <v>113200</v>
      </c>
      <c r="Z1881">
        <v>49697264</v>
      </c>
      <c r="AC1881">
        <v>15040</v>
      </c>
      <c r="AD1881">
        <v>49656608</v>
      </c>
      <c r="AG1881">
        <v>17152</v>
      </c>
      <c r="AH1881">
        <v>49276160</v>
      </c>
      <c r="AK1881" s="151">
        <v>7840</v>
      </c>
      <c r="AL1881" s="151">
        <v>49254208</v>
      </c>
      <c r="AM1881" s="151"/>
      <c r="AN1881" s="151"/>
      <c r="AO1881" s="212">
        <v>3632</v>
      </c>
      <c r="AP1881" s="212">
        <v>49320416</v>
      </c>
      <c r="AQ1881" s="212"/>
      <c r="AR1881" s="212"/>
      <c r="AS1881" s="227">
        <v>8272</v>
      </c>
      <c r="AT1881" s="227">
        <v>49426688</v>
      </c>
      <c r="AU1881" s="227"/>
      <c r="AV1881" s="227"/>
      <c r="AW1881" s="227">
        <v>8928</v>
      </c>
      <c r="AX1881" s="227">
        <v>49343840</v>
      </c>
      <c r="AY1881">
        <f>A1881+1999</f>
        <v>2024</v>
      </c>
      <c r="AZ1881" t="str">
        <f>VLOOKUP(B1881,$BF$2:$BJ$75,4)</f>
        <v>Pine Units</v>
      </c>
      <c r="BA1881" t="str">
        <f>VLOOKUP(B1881,$BF$2:$BK$75,2)</f>
        <v>PrinceGeorge</v>
      </c>
      <c r="BB1881" t="str">
        <f>VLOOKUP(B1881,$BF$2:$BK$75,3)</f>
        <v>Prince George Forest District</v>
      </c>
      <c r="BC1881">
        <f>IF(B1881&lt;40,B1881,IF(VLOOKUP(B1881,$BF$2:$BO$75,10,FALSE)="I",40,41))</f>
        <v>30</v>
      </c>
    </row>
    <row r="1882" spans="1:55" ht="15" x14ac:dyDescent="0.25">
      <c r="A1882">
        <v>25</v>
      </c>
      <c r="B1882">
        <v>31</v>
      </c>
      <c r="E1882">
        <v>0</v>
      </c>
      <c r="F1882">
        <v>0</v>
      </c>
      <c r="I1882">
        <v>0</v>
      </c>
      <c r="J1882">
        <v>0</v>
      </c>
      <c r="M1882">
        <v>0</v>
      </c>
      <c r="N1882">
        <v>0</v>
      </c>
      <c r="Q1882">
        <v>0</v>
      </c>
      <c r="R1882">
        <v>0</v>
      </c>
      <c r="U1882">
        <v>0</v>
      </c>
      <c r="V1882">
        <v>0</v>
      </c>
      <c r="Y1882">
        <v>0</v>
      </c>
      <c r="Z1882">
        <v>0</v>
      </c>
      <c r="AC1882">
        <v>0</v>
      </c>
      <c r="AD1882">
        <v>0</v>
      </c>
      <c r="AG1882">
        <v>0</v>
      </c>
      <c r="AH1882">
        <v>0</v>
      </c>
      <c r="AK1882" s="151">
        <v>0</v>
      </c>
      <c r="AL1882" s="151">
        <v>0</v>
      </c>
      <c r="AM1882" s="151"/>
      <c r="AN1882" s="151"/>
      <c r="AO1882" s="212">
        <v>0</v>
      </c>
      <c r="AP1882" s="212">
        <v>0</v>
      </c>
      <c r="AQ1882" s="212"/>
      <c r="AR1882" s="212"/>
      <c r="AS1882" s="227">
        <v>0</v>
      </c>
      <c r="AT1882" s="227">
        <v>0</v>
      </c>
      <c r="AU1882" s="227"/>
      <c r="AV1882" s="227"/>
      <c r="AW1882" s="227">
        <v>0</v>
      </c>
      <c r="AX1882" s="227">
        <v>0</v>
      </c>
      <c r="AY1882">
        <f>A1882+1999</f>
        <v>2024</v>
      </c>
      <c r="AZ1882" t="str">
        <f>VLOOKUP(B1882,$BF$2:$BJ$75,4)</f>
        <v>Non-pine Units</v>
      </c>
      <c r="BA1882" t="str">
        <f>VLOOKUP(B1882,$BF$2:$BK$75,2)</f>
        <v>QueenCharlotte</v>
      </c>
      <c r="BB1882" t="str">
        <f>VLOOKUP(B1882,$BF$2:$BK$75,3)</f>
        <v>Queen Charlotte TSA</v>
      </c>
      <c r="BC1882">
        <f>IF(B1882&lt;40,B1882,IF(VLOOKUP(B1882,$BF$2:$BO$75,10,FALSE)="I",40,41))</f>
        <v>31</v>
      </c>
    </row>
    <row r="1883" spans="1:55" ht="15" x14ac:dyDescent="0.25">
      <c r="A1883">
        <v>25</v>
      </c>
      <c r="B1883">
        <v>32</v>
      </c>
      <c r="E1883">
        <v>334704</v>
      </c>
      <c r="F1883">
        <v>107401072</v>
      </c>
      <c r="I1883">
        <v>11680</v>
      </c>
      <c r="J1883">
        <v>92162480</v>
      </c>
      <c r="M1883">
        <v>7408</v>
      </c>
      <c r="N1883">
        <v>91521184</v>
      </c>
      <c r="Q1883">
        <v>16832</v>
      </c>
      <c r="R1883">
        <v>91563424</v>
      </c>
      <c r="U1883">
        <v>30400</v>
      </c>
      <c r="V1883">
        <v>90089984</v>
      </c>
      <c r="Y1883">
        <v>41024</v>
      </c>
      <c r="Z1883">
        <v>90220112</v>
      </c>
      <c r="AC1883">
        <v>2064</v>
      </c>
      <c r="AD1883">
        <v>89768112</v>
      </c>
      <c r="AG1883">
        <v>3008</v>
      </c>
      <c r="AH1883">
        <v>89695312</v>
      </c>
      <c r="AK1883" s="151">
        <v>2464</v>
      </c>
      <c r="AL1883" s="151">
        <v>89697536</v>
      </c>
      <c r="AM1883" s="151"/>
      <c r="AN1883" s="151"/>
      <c r="AO1883" s="212">
        <v>1008</v>
      </c>
      <c r="AP1883" s="212">
        <v>89864800</v>
      </c>
      <c r="AQ1883" s="212"/>
      <c r="AR1883" s="212"/>
      <c r="AS1883" s="227">
        <v>896</v>
      </c>
      <c r="AT1883" s="227">
        <v>89947200</v>
      </c>
      <c r="AU1883" s="227"/>
      <c r="AV1883" s="227"/>
      <c r="AW1883" s="227">
        <v>1312</v>
      </c>
      <c r="AX1883" s="227">
        <v>89798784</v>
      </c>
      <c r="AY1883">
        <f>A1883+1999</f>
        <v>2024</v>
      </c>
      <c r="AZ1883" t="str">
        <f>VLOOKUP(B1883,$BF$2:$BJ$75,4)</f>
        <v>Pine Units</v>
      </c>
      <c r="BA1883" t="str">
        <f>VLOOKUP(B1883,$BF$2:$BK$75,2)</f>
        <v>Quesnel</v>
      </c>
      <c r="BB1883" t="str">
        <f>VLOOKUP(B1883,$BF$2:$BK$75,3)</f>
        <v>Quesnel TSA</v>
      </c>
      <c r="BC1883">
        <f>IF(B1883&lt;40,B1883,IF(VLOOKUP(B1883,$BF$2:$BO$75,10,FALSE)="I",40,41))</f>
        <v>32</v>
      </c>
    </row>
    <row r="1884" spans="1:55" ht="15" x14ac:dyDescent="0.25">
      <c r="A1884">
        <v>25</v>
      </c>
      <c r="B1884">
        <v>33</v>
      </c>
      <c r="E1884">
        <v>3792</v>
      </c>
      <c r="F1884">
        <v>138016</v>
      </c>
      <c r="I1884">
        <v>160</v>
      </c>
      <c r="J1884">
        <v>158560</v>
      </c>
      <c r="M1884">
        <v>2112</v>
      </c>
      <c r="N1884">
        <v>148880</v>
      </c>
      <c r="Q1884">
        <v>1744</v>
      </c>
      <c r="R1884">
        <v>145216</v>
      </c>
      <c r="U1884">
        <v>1552</v>
      </c>
      <c r="V1884">
        <v>130704</v>
      </c>
      <c r="Y1884">
        <v>1088</v>
      </c>
      <c r="Z1884">
        <v>127056</v>
      </c>
      <c r="AC1884">
        <v>3280</v>
      </c>
      <c r="AD1884">
        <v>48992</v>
      </c>
      <c r="AG1884">
        <v>1856</v>
      </c>
      <c r="AH1884">
        <v>38464</v>
      </c>
      <c r="AK1884" s="151">
        <v>880</v>
      </c>
      <c r="AL1884" s="151">
        <v>19424</v>
      </c>
      <c r="AM1884" s="151"/>
      <c r="AN1884" s="151"/>
      <c r="AO1884" s="212">
        <v>528</v>
      </c>
      <c r="AP1884" s="212">
        <v>19392</v>
      </c>
      <c r="AQ1884" s="212"/>
      <c r="AR1884" s="212"/>
      <c r="AS1884" s="227">
        <v>688</v>
      </c>
      <c r="AT1884" s="227">
        <v>14240</v>
      </c>
      <c r="AU1884" s="227"/>
      <c r="AV1884" s="227"/>
      <c r="AW1884" s="227">
        <v>496</v>
      </c>
      <c r="AX1884" s="227">
        <v>15920</v>
      </c>
      <c r="AY1884">
        <f>A1884+1999</f>
        <v>2024</v>
      </c>
      <c r="AZ1884" t="str">
        <f>VLOOKUP(B1884,$BF$2:$BJ$75,4)</f>
        <v>Non-pine Units</v>
      </c>
      <c r="BA1884" t="str">
        <f>VLOOKUP(B1884,$BF$2:$BK$75,2)</f>
        <v>Revelstoke</v>
      </c>
      <c r="BB1884" t="str">
        <f>VLOOKUP(B1884,$BF$2:$BK$75,3)</f>
        <v>Revelstoke TSA</v>
      </c>
      <c r="BC1884">
        <f>IF(B1884&lt;40,B1884,IF(VLOOKUP(B1884,$BF$2:$BO$75,10,FALSE)="I",40,41))</f>
        <v>33</v>
      </c>
    </row>
    <row r="1885" spans="1:55" ht="15" x14ac:dyDescent="0.25">
      <c r="A1885">
        <v>25</v>
      </c>
      <c r="B1885">
        <v>34</v>
      </c>
      <c r="E1885">
        <v>34640</v>
      </c>
      <c r="F1885">
        <v>5698464</v>
      </c>
      <c r="I1885">
        <v>5840</v>
      </c>
      <c r="J1885">
        <v>5060064</v>
      </c>
      <c r="M1885">
        <v>6432</v>
      </c>
      <c r="N1885">
        <v>4840112</v>
      </c>
      <c r="Q1885">
        <v>19920</v>
      </c>
      <c r="R1885">
        <v>4650512</v>
      </c>
      <c r="U1885">
        <v>19168</v>
      </c>
      <c r="V1885">
        <v>4300224</v>
      </c>
      <c r="Y1885">
        <v>20480</v>
      </c>
      <c r="Z1885">
        <v>3953456</v>
      </c>
      <c r="AC1885">
        <v>15616</v>
      </c>
      <c r="AD1885">
        <v>3086688</v>
      </c>
      <c r="AG1885">
        <v>5264</v>
      </c>
      <c r="AH1885">
        <v>3245184</v>
      </c>
      <c r="AK1885" s="151">
        <v>864</v>
      </c>
      <c r="AL1885" s="151">
        <v>3006848</v>
      </c>
      <c r="AM1885" s="151"/>
      <c r="AN1885" s="151"/>
      <c r="AO1885" s="212">
        <v>976</v>
      </c>
      <c r="AP1885" s="212">
        <v>2874496</v>
      </c>
      <c r="AQ1885" s="212"/>
      <c r="AR1885" s="212"/>
      <c r="AS1885" s="227">
        <v>1120</v>
      </c>
      <c r="AT1885" s="227">
        <v>2947536</v>
      </c>
      <c r="AU1885" s="227"/>
      <c r="AV1885" s="227"/>
      <c r="AW1885" s="227">
        <v>2960</v>
      </c>
      <c r="AX1885" s="227">
        <v>3067664</v>
      </c>
      <c r="AY1885">
        <f>A1885+1999</f>
        <v>2024</v>
      </c>
      <c r="AZ1885" t="str">
        <f>VLOOKUP(B1885,$BF$2:$BJ$75,4)</f>
        <v>Pine Units</v>
      </c>
      <c r="BA1885" t="str">
        <f>VLOOKUP(B1885,$BF$2:$BK$75,2)</f>
        <v>RobsonValley</v>
      </c>
      <c r="BB1885" t="str">
        <f>VLOOKUP(B1885,$BF$2:$BK$75,3)</f>
        <v>Robson Valley TSA</v>
      </c>
      <c r="BC1885">
        <f>IF(B1885&lt;40,B1885,IF(VLOOKUP(B1885,$BF$2:$BO$75,10,FALSE)="I",40,41))</f>
        <v>34</v>
      </c>
    </row>
    <row r="1886" spans="1:55" ht="15" x14ac:dyDescent="0.25">
      <c r="A1886">
        <v>25</v>
      </c>
      <c r="B1886">
        <v>35</v>
      </c>
      <c r="E1886">
        <v>512</v>
      </c>
      <c r="F1886">
        <v>61344</v>
      </c>
      <c r="I1886">
        <v>2592</v>
      </c>
      <c r="J1886">
        <v>522112</v>
      </c>
      <c r="M1886">
        <v>2720</v>
      </c>
      <c r="N1886">
        <v>556896</v>
      </c>
      <c r="Q1886">
        <v>2928</v>
      </c>
      <c r="R1886">
        <v>554416</v>
      </c>
      <c r="U1886">
        <v>7440</v>
      </c>
      <c r="V1886">
        <v>518544</v>
      </c>
      <c r="Y1886">
        <v>6816</v>
      </c>
      <c r="Z1886">
        <v>506080</v>
      </c>
      <c r="AC1886">
        <v>5760</v>
      </c>
      <c r="AD1886">
        <v>383216</v>
      </c>
      <c r="AG1886">
        <v>2912</v>
      </c>
      <c r="AH1886">
        <v>350912</v>
      </c>
      <c r="AK1886" s="151">
        <v>672</v>
      </c>
      <c r="AL1886" s="151">
        <v>310448</v>
      </c>
      <c r="AM1886" s="151"/>
      <c r="AN1886" s="151"/>
      <c r="AO1886" s="212">
        <v>272</v>
      </c>
      <c r="AP1886" s="212">
        <v>293632</v>
      </c>
      <c r="AQ1886" s="212"/>
      <c r="AR1886" s="212"/>
      <c r="AS1886" s="227">
        <v>64</v>
      </c>
      <c r="AT1886" s="227">
        <v>290336</v>
      </c>
      <c r="AU1886" s="227"/>
      <c r="AV1886" s="227"/>
      <c r="AW1886" s="227">
        <v>960</v>
      </c>
      <c r="AX1886" s="227">
        <v>294768</v>
      </c>
      <c r="AY1886">
        <f>A1886+1999</f>
        <v>2024</v>
      </c>
      <c r="AZ1886" t="str">
        <f>VLOOKUP(B1886,$BF$2:$BJ$75,4)</f>
        <v>Non-pine Units</v>
      </c>
      <c r="BA1886" t="str">
        <f>VLOOKUP(B1886,$BF$2:$BK$75,2)</f>
        <v>Soo</v>
      </c>
      <c r="BB1886" t="str">
        <f>VLOOKUP(B1886,$BF$2:$BK$75,3)</f>
        <v>Soo TSA</v>
      </c>
      <c r="BC1886">
        <f>IF(B1886&lt;40,B1886,IF(VLOOKUP(B1886,$BF$2:$BO$75,10,FALSE)="I",40,41))</f>
        <v>35</v>
      </c>
    </row>
    <row r="1887" spans="1:55" ht="15" x14ac:dyDescent="0.25">
      <c r="A1887">
        <v>25</v>
      </c>
      <c r="B1887">
        <v>36</v>
      </c>
      <c r="E1887">
        <v>0</v>
      </c>
      <c r="F1887">
        <v>0</v>
      </c>
      <c r="I1887">
        <v>0</v>
      </c>
      <c r="J1887">
        <v>0</v>
      </c>
      <c r="M1887">
        <v>0</v>
      </c>
      <c r="N1887">
        <v>0</v>
      </c>
      <c r="Q1887">
        <v>0</v>
      </c>
      <c r="R1887">
        <v>96</v>
      </c>
      <c r="U1887">
        <v>48</v>
      </c>
      <c r="V1887">
        <v>800</v>
      </c>
      <c r="Y1887">
        <v>0</v>
      </c>
      <c r="Z1887">
        <v>832</v>
      </c>
      <c r="AC1887">
        <v>0</v>
      </c>
      <c r="AD1887">
        <v>176</v>
      </c>
      <c r="AG1887">
        <v>64</v>
      </c>
      <c r="AH1887">
        <v>224</v>
      </c>
      <c r="AK1887" s="151">
        <v>208</v>
      </c>
      <c r="AL1887" s="151">
        <v>1040</v>
      </c>
      <c r="AM1887" s="151"/>
      <c r="AN1887" s="151"/>
      <c r="AO1887" s="212">
        <v>368</v>
      </c>
      <c r="AP1887" s="212">
        <v>816</v>
      </c>
      <c r="AQ1887" s="212"/>
      <c r="AR1887" s="212"/>
      <c r="AS1887" s="227">
        <v>16</v>
      </c>
      <c r="AT1887" s="227">
        <v>240</v>
      </c>
      <c r="AU1887" s="227"/>
      <c r="AV1887" s="227"/>
      <c r="AW1887" s="227">
        <v>16</v>
      </c>
      <c r="AX1887" s="227">
        <v>512</v>
      </c>
      <c r="AY1887">
        <f>A1887+1999</f>
        <v>2024</v>
      </c>
      <c r="AZ1887" t="str">
        <f>VLOOKUP(B1887,$BF$2:$BJ$75,4)</f>
        <v>Non-pine Units</v>
      </c>
      <c r="BA1887" t="str">
        <f>VLOOKUP(B1887,$BF$2:$BK$75,2)</f>
        <v>Strathcona</v>
      </c>
      <c r="BB1887" t="str">
        <f>VLOOKUP(B1887,$BF$2:$BK$75,3)</f>
        <v>Strathcona TSA</v>
      </c>
      <c r="BC1887">
        <f>IF(B1887&lt;40,B1887,IF(VLOOKUP(B1887,$BF$2:$BO$75,10,FALSE)="I",40,41))</f>
        <v>36</v>
      </c>
    </row>
    <row r="1888" spans="1:55" ht="15" x14ac:dyDescent="0.25">
      <c r="A1888">
        <v>25</v>
      </c>
      <c r="B1888">
        <v>37</v>
      </c>
      <c r="E1888">
        <v>0</v>
      </c>
      <c r="F1888">
        <v>0</v>
      </c>
      <c r="I1888">
        <v>48</v>
      </c>
      <c r="J1888">
        <v>18912</v>
      </c>
      <c r="M1888">
        <v>112</v>
      </c>
      <c r="N1888">
        <v>21216</v>
      </c>
      <c r="Q1888">
        <v>7056</v>
      </c>
      <c r="R1888">
        <v>86096</v>
      </c>
      <c r="U1888">
        <v>7456</v>
      </c>
      <c r="V1888">
        <v>112672</v>
      </c>
      <c r="Y1888">
        <v>5056</v>
      </c>
      <c r="Z1888">
        <v>77920</v>
      </c>
      <c r="AC1888">
        <v>8960</v>
      </c>
      <c r="AD1888">
        <v>61744</v>
      </c>
      <c r="AG1888">
        <v>15136</v>
      </c>
      <c r="AH1888">
        <v>92096</v>
      </c>
      <c r="AK1888" s="151">
        <v>5696</v>
      </c>
      <c r="AL1888" s="151">
        <v>24032</v>
      </c>
      <c r="AM1888" s="151"/>
      <c r="AN1888" s="151"/>
      <c r="AO1888" s="212">
        <v>2128</v>
      </c>
      <c r="AP1888" s="212">
        <v>8976</v>
      </c>
      <c r="AQ1888" s="212"/>
      <c r="AR1888" s="212"/>
      <c r="AS1888" s="227">
        <v>3248</v>
      </c>
      <c r="AT1888" s="227">
        <v>22048</v>
      </c>
      <c r="AU1888" s="227"/>
      <c r="AV1888" s="227"/>
      <c r="AW1888" s="227">
        <v>1248</v>
      </c>
      <c r="AX1888" s="227">
        <v>6208</v>
      </c>
      <c r="AY1888">
        <f>A1888+1999</f>
        <v>2024</v>
      </c>
      <c r="AZ1888" t="str">
        <f>VLOOKUP(B1888,$BF$2:$BJ$75,4)</f>
        <v>Non-pine Units</v>
      </c>
      <c r="BA1888" t="str">
        <f>VLOOKUP(B1888,$BF$2:$BK$75,2)</f>
        <v>SunshineCoast</v>
      </c>
      <c r="BB1888" t="str">
        <f>VLOOKUP(B1888,$BF$2:$BK$75,3)</f>
        <v>Sunshine Coast TSA</v>
      </c>
      <c r="BC1888">
        <f>IF(B1888&lt;40,B1888,IF(VLOOKUP(B1888,$BF$2:$BO$75,10,FALSE)="I",40,41))</f>
        <v>37</v>
      </c>
    </row>
    <row r="1889" spans="1:55" ht="15" x14ac:dyDescent="0.25">
      <c r="A1889">
        <v>25</v>
      </c>
      <c r="B1889">
        <v>38</v>
      </c>
      <c r="E1889">
        <v>289952</v>
      </c>
      <c r="F1889">
        <v>93908992</v>
      </c>
      <c r="I1889">
        <v>10112</v>
      </c>
      <c r="J1889">
        <v>79428496</v>
      </c>
      <c r="M1889">
        <v>3184</v>
      </c>
      <c r="N1889">
        <v>75596688</v>
      </c>
      <c r="Q1889">
        <v>19136</v>
      </c>
      <c r="R1889">
        <v>75010352</v>
      </c>
      <c r="U1889">
        <v>41248</v>
      </c>
      <c r="V1889">
        <v>71030880</v>
      </c>
      <c r="Y1889">
        <v>25216</v>
      </c>
      <c r="Z1889">
        <v>71306352</v>
      </c>
      <c r="AC1889">
        <v>2064</v>
      </c>
      <c r="AD1889">
        <v>71650704</v>
      </c>
      <c r="AG1889">
        <v>2816</v>
      </c>
      <c r="AH1889">
        <v>71358432</v>
      </c>
      <c r="AK1889" s="151">
        <v>3344</v>
      </c>
      <c r="AL1889" s="151">
        <v>71397952</v>
      </c>
      <c r="AM1889" s="151"/>
      <c r="AN1889" s="151"/>
      <c r="AO1889" s="212">
        <v>2640</v>
      </c>
      <c r="AP1889" s="212">
        <v>71304256</v>
      </c>
      <c r="AQ1889" s="212"/>
      <c r="AR1889" s="212"/>
      <c r="AS1889" s="227">
        <v>3216</v>
      </c>
      <c r="AT1889" s="227">
        <v>71299856</v>
      </c>
      <c r="AU1889" s="227"/>
      <c r="AV1889" s="227"/>
      <c r="AW1889" s="227">
        <v>2576</v>
      </c>
      <c r="AX1889" s="227">
        <v>71272960</v>
      </c>
      <c r="AY1889">
        <f>A1889+1999</f>
        <v>2024</v>
      </c>
      <c r="AZ1889" t="str">
        <f>VLOOKUP(B1889,$BF$2:$BJ$75,4)</f>
        <v>Pine Units</v>
      </c>
      <c r="BA1889" t="str">
        <f>VLOOKUP(B1889,$BF$2:$BK$75,2)</f>
        <v>Vanderhoof</v>
      </c>
      <c r="BB1889" t="str">
        <f>VLOOKUP(B1889,$BF$2:$BK$75,3)</f>
        <v>Vanderhoof Forest District</v>
      </c>
      <c r="BC1889">
        <f>IF(B1889&lt;40,B1889,IF(VLOOKUP(B1889,$BF$2:$BO$75,10,FALSE)="I",40,41))</f>
        <v>38</v>
      </c>
    </row>
    <row r="1890" spans="1:55" ht="15" x14ac:dyDescent="0.25">
      <c r="A1890">
        <v>25</v>
      </c>
      <c r="B1890">
        <v>39</v>
      </c>
      <c r="E1890">
        <v>668624</v>
      </c>
      <c r="F1890">
        <v>134640896</v>
      </c>
      <c r="I1890">
        <v>35312</v>
      </c>
      <c r="J1890">
        <v>114391392</v>
      </c>
      <c r="M1890">
        <v>46496</v>
      </c>
      <c r="N1890">
        <v>111901152</v>
      </c>
      <c r="Q1890">
        <v>62480</v>
      </c>
      <c r="R1890">
        <v>112383952</v>
      </c>
      <c r="U1890">
        <v>129616</v>
      </c>
      <c r="V1890">
        <v>97614096</v>
      </c>
      <c r="Y1890">
        <v>203936</v>
      </c>
      <c r="Z1890">
        <v>94153008</v>
      </c>
      <c r="AC1890">
        <v>144240</v>
      </c>
      <c r="AD1890">
        <v>88657520</v>
      </c>
      <c r="AG1890">
        <v>181888</v>
      </c>
      <c r="AH1890">
        <v>87715552</v>
      </c>
      <c r="AK1890" s="151">
        <v>160448</v>
      </c>
      <c r="AL1890" s="151">
        <v>87203088</v>
      </c>
      <c r="AM1890" s="151"/>
      <c r="AN1890" s="151"/>
      <c r="AO1890" s="212">
        <v>31536</v>
      </c>
      <c r="AP1890" s="212">
        <v>86319056</v>
      </c>
      <c r="AQ1890" s="212"/>
      <c r="AR1890" s="212"/>
      <c r="AS1890" s="227">
        <v>12832</v>
      </c>
      <c r="AT1890" s="227">
        <v>86312992</v>
      </c>
      <c r="AU1890" s="227"/>
      <c r="AV1890" s="227"/>
      <c r="AW1890" s="227">
        <v>54240</v>
      </c>
      <c r="AX1890" s="227">
        <v>86398976</v>
      </c>
      <c r="AY1890">
        <f>A1890+1999</f>
        <v>2024</v>
      </c>
      <c r="AZ1890" t="str">
        <f>VLOOKUP(B1890,$BF$2:$BJ$75,4)</f>
        <v>Pine Units</v>
      </c>
      <c r="BA1890" t="str">
        <f>VLOOKUP(B1890,$BF$2:$BK$75,2)</f>
        <v>WilliamsLake</v>
      </c>
      <c r="BB1890" t="str">
        <f>VLOOKUP(B1890,$BF$2:$BK$75,3)</f>
        <v>Williams Lake TSA</v>
      </c>
      <c r="BC1890">
        <f>IF(B1890&lt;40,B1890,IF(VLOOKUP(B1890,$BF$2:$BO$75,10,FALSE)="I",40,41))</f>
        <v>39</v>
      </c>
    </row>
    <row r="1891" spans="1:55" ht="15" x14ac:dyDescent="0.25">
      <c r="A1891">
        <v>25</v>
      </c>
      <c r="B1891">
        <v>40</v>
      </c>
      <c r="E1891">
        <v>0</v>
      </c>
      <c r="F1891">
        <v>0</v>
      </c>
      <c r="I1891">
        <v>1392</v>
      </c>
      <c r="J1891">
        <v>41088</v>
      </c>
      <c r="M1891">
        <v>2432</v>
      </c>
      <c r="N1891">
        <v>46448</v>
      </c>
      <c r="Q1891">
        <v>3104</v>
      </c>
      <c r="R1891">
        <v>44608</v>
      </c>
      <c r="U1891">
        <v>256</v>
      </c>
      <c r="V1891">
        <v>82592</v>
      </c>
      <c r="Y1891">
        <v>6352</v>
      </c>
      <c r="Z1891">
        <v>66288</v>
      </c>
      <c r="AC1891">
        <v>272</v>
      </c>
      <c r="AD1891">
        <v>42720</v>
      </c>
      <c r="AG1891">
        <v>976</v>
      </c>
      <c r="AH1891">
        <v>44576</v>
      </c>
      <c r="AK1891" s="151">
        <v>288</v>
      </c>
      <c r="AL1891" s="151">
        <v>27600</v>
      </c>
      <c r="AM1891" s="151"/>
      <c r="AN1891" s="151"/>
      <c r="AO1891" s="212">
        <v>0</v>
      </c>
      <c r="AP1891" s="212">
        <v>26528</v>
      </c>
      <c r="AQ1891" s="212"/>
      <c r="AR1891" s="212"/>
      <c r="AS1891" s="227">
        <v>1472</v>
      </c>
      <c r="AT1891" s="227">
        <v>28608</v>
      </c>
      <c r="AU1891" s="227"/>
      <c r="AV1891" s="227"/>
      <c r="AW1891" s="227">
        <v>0</v>
      </c>
      <c r="AX1891" s="227">
        <v>25520</v>
      </c>
      <c r="AY1891">
        <f>A1891+1999</f>
        <v>2024</v>
      </c>
      <c r="AZ1891" t="str">
        <f>VLOOKUP(B1891,$BF$2:$BJ$75,4)</f>
        <v>Interior TFLs</v>
      </c>
      <c r="BA1891" t="str">
        <f>VLOOKUP(B1891,$BF$2:$BK$75,2)</f>
        <v>InteriorTFLs</v>
      </c>
      <c r="BB1891" t="str">
        <f>VLOOKUP(B1891,$BF$2:$BK$75,3)</f>
        <v>Interior TFLs</v>
      </c>
      <c r="BC1891">
        <f>IF(B1891&lt;40,B1891,IF(VLOOKUP(B1891,$BF$2:$BO$75,10,FALSE)="I",40,41))</f>
        <v>40</v>
      </c>
    </row>
    <row r="1892" spans="1:55" ht="15" x14ac:dyDescent="0.25">
      <c r="A1892">
        <v>25</v>
      </c>
      <c r="B1892">
        <v>40</v>
      </c>
      <c r="E1892">
        <v>2832</v>
      </c>
      <c r="F1892">
        <v>1778320</v>
      </c>
      <c r="I1892">
        <v>64</v>
      </c>
      <c r="J1892">
        <v>1665152</v>
      </c>
      <c r="M1892">
        <v>208</v>
      </c>
      <c r="N1892">
        <v>1583200</v>
      </c>
      <c r="Q1892">
        <v>496</v>
      </c>
      <c r="R1892">
        <v>1563760</v>
      </c>
      <c r="U1892">
        <v>384</v>
      </c>
      <c r="V1892">
        <v>1523856</v>
      </c>
      <c r="Y1892">
        <v>688</v>
      </c>
      <c r="Z1892">
        <v>1564816</v>
      </c>
      <c r="AC1892">
        <v>32</v>
      </c>
      <c r="AD1892">
        <v>1554512</v>
      </c>
      <c r="AG1892">
        <v>16</v>
      </c>
      <c r="AH1892">
        <v>1451136</v>
      </c>
      <c r="AK1892" s="151">
        <v>32</v>
      </c>
      <c r="AL1892" s="151">
        <v>1438736</v>
      </c>
      <c r="AM1892" s="151"/>
      <c r="AN1892" s="151"/>
      <c r="AO1892" s="212">
        <v>0</v>
      </c>
      <c r="AP1892" s="212">
        <v>1357328</v>
      </c>
      <c r="AQ1892" s="212"/>
      <c r="AR1892" s="212"/>
      <c r="AS1892" s="227">
        <v>0</v>
      </c>
      <c r="AT1892" s="227">
        <v>1334272</v>
      </c>
      <c r="AU1892" s="227"/>
      <c r="AV1892" s="227"/>
      <c r="AW1892" s="227">
        <v>0</v>
      </c>
      <c r="AX1892" s="227">
        <v>1332096</v>
      </c>
      <c r="AY1892">
        <f>A1892+1999</f>
        <v>2024</v>
      </c>
      <c r="AZ1892" t="str">
        <f>VLOOKUP(B1892,$BF$2:$BJ$75,4)</f>
        <v>Interior TFLs</v>
      </c>
      <c r="BA1892" t="str">
        <f>VLOOKUP(B1892,$BF$2:$BK$75,2)</f>
        <v>InteriorTFLs</v>
      </c>
      <c r="BB1892" t="str">
        <f>VLOOKUP(B1892,$BF$2:$BK$75,3)</f>
        <v>Interior TFLs</v>
      </c>
      <c r="BC1892">
        <f>IF(B1892&lt;40,B1892,IF(VLOOKUP(B1892,$BF$2:$BO$75,10,FALSE)="I",40,41))</f>
        <v>40</v>
      </c>
    </row>
    <row r="1893" spans="1:55" ht="15" x14ac:dyDescent="0.25">
      <c r="A1893">
        <v>25</v>
      </c>
      <c r="B1893">
        <v>40</v>
      </c>
      <c r="E1893">
        <v>480</v>
      </c>
      <c r="F1893">
        <v>4752</v>
      </c>
      <c r="I1893">
        <v>0</v>
      </c>
      <c r="J1893">
        <v>33440</v>
      </c>
      <c r="M1893">
        <v>1136</v>
      </c>
      <c r="N1893">
        <v>36000</v>
      </c>
      <c r="Q1893">
        <v>336</v>
      </c>
      <c r="R1893">
        <v>28672</v>
      </c>
      <c r="U1893">
        <v>2400</v>
      </c>
      <c r="V1893">
        <v>37056</v>
      </c>
      <c r="Y1893">
        <v>784</v>
      </c>
      <c r="Z1893">
        <v>32544</v>
      </c>
      <c r="AC1893">
        <v>400</v>
      </c>
      <c r="AD1893">
        <v>9360</v>
      </c>
      <c r="AG1893">
        <v>672</v>
      </c>
      <c r="AH1893">
        <v>8944</v>
      </c>
      <c r="AK1893" s="151">
        <v>160</v>
      </c>
      <c r="AL1893" s="151">
        <v>4288</v>
      </c>
      <c r="AM1893" s="151"/>
      <c r="AN1893" s="151"/>
      <c r="AO1893" s="212">
        <v>0</v>
      </c>
      <c r="AP1893" s="212">
        <v>5440</v>
      </c>
      <c r="AQ1893" s="212"/>
      <c r="AR1893" s="212"/>
      <c r="AS1893" s="227">
        <v>0</v>
      </c>
      <c r="AT1893" s="227">
        <v>6336</v>
      </c>
      <c r="AU1893" s="227"/>
      <c r="AV1893" s="227"/>
      <c r="AW1893" s="227">
        <v>0</v>
      </c>
      <c r="AX1893" s="227">
        <v>5888</v>
      </c>
      <c r="AY1893">
        <f>A1893+1999</f>
        <v>2024</v>
      </c>
      <c r="AZ1893" t="str">
        <f>VLOOKUP(B1893,$BF$2:$BJ$75,4)</f>
        <v>Interior TFLs</v>
      </c>
      <c r="BA1893" t="str">
        <f>VLOOKUP(B1893,$BF$2:$BK$75,2)</f>
        <v>InteriorTFLs</v>
      </c>
      <c r="BB1893" t="str">
        <f>VLOOKUP(B1893,$BF$2:$BK$75,3)</f>
        <v>Interior TFLs</v>
      </c>
      <c r="BC1893">
        <f>IF(B1893&lt;40,B1893,IF(VLOOKUP(B1893,$BF$2:$BO$75,10,FALSE)="I",40,41))</f>
        <v>40</v>
      </c>
    </row>
    <row r="1894" spans="1:55" ht="15" x14ac:dyDescent="0.25">
      <c r="A1894">
        <v>25</v>
      </c>
      <c r="B1894">
        <v>40</v>
      </c>
      <c r="E1894">
        <v>0</v>
      </c>
      <c r="F1894">
        <v>48</v>
      </c>
      <c r="I1894">
        <v>32</v>
      </c>
      <c r="J1894">
        <v>1296</v>
      </c>
      <c r="M1894">
        <v>0</v>
      </c>
      <c r="N1894">
        <v>944</v>
      </c>
      <c r="Q1894">
        <v>48</v>
      </c>
      <c r="R1894">
        <v>1456</v>
      </c>
      <c r="U1894">
        <v>48</v>
      </c>
      <c r="V1894">
        <v>1184</v>
      </c>
      <c r="Y1894">
        <v>48</v>
      </c>
      <c r="Z1894">
        <v>1648</v>
      </c>
      <c r="AC1894">
        <v>32</v>
      </c>
      <c r="AD1894">
        <v>480</v>
      </c>
      <c r="AG1894">
        <v>16</v>
      </c>
      <c r="AH1894">
        <v>400</v>
      </c>
      <c r="AK1894" s="151">
        <v>0</v>
      </c>
      <c r="AL1894" s="151">
        <v>288</v>
      </c>
      <c r="AM1894" s="151"/>
      <c r="AN1894" s="151"/>
      <c r="AO1894" s="212">
        <v>0</v>
      </c>
      <c r="AP1894" s="212">
        <v>144</v>
      </c>
      <c r="AQ1894" s="212"/>
      <c r="AR1894" s="212"/>
      <c r="AS1894" s="227">
        <v>0</v>
      </c>
      <c r="AT1894" s="227">
        <v>240</v>
      </c>
      <c r="AU1894" s="227"/>
      <c r="AV1894" s="227"/>
      <c r="AW1894" s="227">
        <v>16</v>
      </c>
      <c r="AX1894" s="227">
        <v>224</v>
      </c>
      <c r="AY1894">
        <f>A1894+1999</f>
        <v>2024</v>
      </c>
      <c r="AZ1894" t="str">
        <f>VLOOKUP(B1894,$BF$2:$BJ$75,4)</f>
        <v>Interior TFLs</v>
      </c>
      <c r="BA1894" t="str">
        <f>VLOOKUP(B1894,$BF$2:$BK$75,2)</f>
        <v>InteriorTFLs</v>
      </c>
      <c r="BB1894" t="str">
        <f>VLOOKUP(B1894,$BF$2:$BK$75,3)</f>
        <v>Interior TFLs</v>
      </c>
      <c r="BC1894">
        <f>IF(B1894&lt;40,B1894,IF(VLOOKUP(B1894,$BF$2:$BO$75,10,FALSE)="I",40,41))</f>
        <v>40</v>
      </c>
    </row>
    <row r="1895" spans="1:55" ht="15" x14ac:dyDescent="0.25">
      <c r="A1895">
        <v>25</v>
      </c>
      <c r="B1895">
        <v>40</v>
      </c>
      <c r="E1895">
        <v>11120</v>
      </c>
      <c r="F1895">
        <v>2607040</v>
      </c>
      <c r="I1895">
        <v>704</v>
      </c>
      <c r="J1895">
        <v>2384032</v>
      </c>
      <c r="M1895">
        <v>1568</v>
      </c>
      <c r="N1895">
        <v>2155072</v>
      </c>
      <c r="Q1895">
        <v>4512</v>
      </c>
      <c r="R1895">
        <v>2008608</v>
      </c>
      <c r="U1895">
        <v>3904</v>
      </c>
      <c r="V1895">
        <v>1829904</v>
      </c>
      <c r="Y1895">
        <v>6864</v>
      </c>
      <c r="Z1895">
        <v>1808912</v>
      </c>
      <c r="AC1895">
        <v>3424</v>
      </c>
      <c r="AD1895">
        <v>1567760</v>
      </c>
      <c r="AG1895">
        <v>144</v>
      </c>
      <c r="AH1895">
        <v>1453344</v>
      </c>
      <c r="AK1895" s="151">
        <v>336</v>
      </c>
      <c r="AL1895" s="151">
        <v>1453888</v>
      </c>
      <c r="AM1895" s="151"/>
      <c r="AN1895" s="151"/>
      <c r="AO1895" s="212">
        <v>16</v>
      </c>
      <c r="AP1895" s="212">
        <v>1439088</v>
      </c>
      <c r="AQ1895" s="212"/>
      <c r="AR1895" s="212"/>
      <c r="AS1895" s="227">
        <v>16</v>
      </c>
      <c r="AT1895" s="227">
        <v>1431136</v>
      </c>
      <c r="AU1895" s="227"/>
      <c r="AV1895" s="227"/>
      <c r="AW1895" s="227">
        <v>32</v>
      </c>
      <c r="AX1895" s="227">
        <v>1417056</v>
      </c>
      <c r="AY1895">
        <f>A1895+1999</f>
        <v>2024</v>
      </c>
      <c r="AZ1895" t="str">
        <f>VLOOKUP(B1895,$BF$2:$BJ$75,4)</f>
        <v>Interior TFLs</v>
      </c>
      <c r="BA1895" t="str">
        <f>VLOOKUP(B1895,$BF$2:$BK$75,2)</f>
        <v>InteriorTFLs</v>
      </c>
      <c r="BB1895" t="str">
        <f>VLOOKUP(B1895,$BF$2:$BK$75,3)</f>
        <v>Interior TFLs</v>
      </c>
      <c r="BC1895">
        <f>IF(B1895&lt;40,B1895,IF(VLOOKUP(B1895,$BF$2:$BO$75,10,FALSE)="I",40,41))</f>
        <v>40</v>
      </c>
    </row>
    <row r="1896" spans="1:55" ht="15" x14ac:dyDescent="0.25">
      <c r="A1896">
        <v>25</v>
      </c>
      <c r="B1896">
        <v>40</v>
      </c>
      <c r="E1896">
        <v>6448</v>
      </c>
      <c r="F1896">
        <v>3401520</v>
      </c>
      <c r="I1896">
        <v>480</v>
      </c>
      <c r="J1896">
        <v>3058704</v>
      </c>
      <c r="M1896">
        <v>400</v>
      </c>
      <c r="N1896">
        <v>2888816</v>
      </c>
      <c r="Q1896">
        <v>704</v>
      </c>
      <c r="R1896">
        <v>2841744</v>
      </c>
      <c r="U1896">
        <v>1520</v>
      </c>
      <c r="V1896">
        <v>2652128</v>
      </c>
      <c r="Y1896">
        <v>3360</v>
      </c>
      <c r="Z1896">
        <v>2609824</v>
      </c>
      <c r="AC1896">
        <v>368</v>
      </c>
      <c r="AD1896">
        <v>2573696</v>
      </c>
      <c r="AG1896">
        <v>48</v>
      </c>
      <c r="AH1896">
        <v>2489776</v>
      </c>
      <c r="AK1896" s="151">
        <v>256</v>
      </c>
      <c r="AL1896" s="151">
        <v>2488192</v>
      </c>
      <c r="AM1896" s="151"/>
      <c r="AN1896" s="151"/>
      <c r="AO1896" s="212">
        <v>1120</v>
      </c>
      <c r="AP1896" s="212">
        <v>2437744</v>
      </c>
      <c r="AQ1896" s="212"/>
      <c r="AR1896" s="212"/>
      <c r="AS1896" s="227">
        <v>640</v>
      </c>
      <c r="AT1896" s="227">
        <v>2437760</v>
      </c>
      <c r="AU1896" s="227"/>
      <c r="AV1896" s="227"/>
      <c r="AW1896" s="227">
        <v>32</v>
      </c>
      <c r="AX1896" s="227">
        <v>2428640</v>
      </c>
      <c r="AY1896">
        <f>A1896+1999</f>
        <v>2024</v>
      </c>
      <c r="AZ1896" t="str">
        <f>VLOOKUP(B1896,$BF$2:$BJ$75,4)</f>
        <v>Interior TFLs</v>
      </c>
      <c r="BA1896" t="str">
        <f>VLOOKUP(B1896,$BF$2:$BK$75,2)</f>
        <v>InteriorTFLs</v>
      </c>
      <c r="BB1896" t="str">
        <f>VLOOKUP(B1896,$BF$2:$BK$75,3)</f>
        <v>Interior TFLs</v>
      </c>
      <c r="BC1896">
        <f>IF(B1896&lt;40,B1896,IF(VLOOKUP(B1896,$BF$2:$BO$75,10,FALSE)="I",40,41))</f>
        <v>40</v>
      </c>
    </row>
    <row r="1897" spans="1:55" ht="15" x14ac:dyDescent="0.25">
      <c r="A1897">
        <v>25</v>
      </c>
      <c r="B1897">
        <v>40</v>
      </c>
      <c r="E1897">
        <v>12640</v>
      </c>
      <c r="F1897">
        <v>3638656</v>
      </c>
      <c r="I1897">
        <v>352</v>
      </c>
      <c r="J1897">
        <v>3448608</v>
      </c>
      <c r="M1897">
        <v>3520</v>
      </c>
      <c r="N1897">
        <v>3231616</v>
      </c>
      <c r="Q1897">
        <v>832</v>
      </c>
      <c r="R1897">
        <v>3178064</v>
      </c>
      <c r="U1897">
        <v>2592</v>
      </c>
      <c r="V1897">
        <v>2815536</v>
      </c>
      <c r="Y1897">
        <v>2928</v>
      </c>
      <c r="Z1897">
        <v>2913120</v>
      </c>
      <c r="AC1897">
        <v>704</v>
      </c>
      <c r="AD1897">
        <v>2899888</v>
      </c>
      <c r="AG1897">
        <v>208</v>
      </c>
      <c r="AH1897">
        <v>2817072</v>
      </c>
      <c r="AK1897" s="151">
        <v>16</v>
      </c>
      <c r="AL1897" s="151">
        <v>2790320</v>
      </c>
      <c r="AM1897" s="151"/>
      <c r="AN1897" s="151"/>
      <c r="AO1897" s="212">
        <v>0</v>
      </c>
      <c r="AP1897" s="212">
        <v>2725296</v>
      </c>
      <c r="AQ1897" s="212"/>
      <c r="AR1897" s="212"/>
      <c r="AS1897" s="227">
        <v>16</v>
      </c>
      <c r="AT1897" s="227">
        <v>2732272</v>
      </c>
      <c r="AU1897" s="227"/>
      <c r="AV1897" s="227"/>
      <c r="AW1897" s="227">
        <v>288</v>
      </c>
      <c r="AX1897" s="227">
        <v>2741904</v>
      </c>
      <c r="AY1897">
        <f>A1897+1999</f>
        <v>2024</v>
      </c>
      <c r="AZ1897" t="str">
        <f>VLOOKUP(B1897,$BF$2:$BJ$75,4)</f>
        <v>Interior TFLs</v>
      </c>
      <c r="BA1897" t="str">
        <f>VLOOKUP(B1897,$BF$2:$BK$75,2)</f>
        <v>InteriorTFLs</v>
      </c>
      <c r="BB1897" t="str">
        <f>VLOOKUP(B1897,$BF$2:$BK$75,3)</f>
        <v>Interior TFLs</v>
      </c>
      <c r="BC1897">
        <f>IF(B1897&lt;40,B1897,IF(VLOOKUP(B1897,$BF$2:$BO$75,10,FALSE)="I",40,41))</f>
        <v>40</v>
      </c>
    </row>
    <row r="1898" spans="1:55" ht="15" x14ac:dyDescent="0.25">
      <c r="A1898">
        <v>25</v>
      </c>
      <c r="B1898">
        <v>40</v>
      </c>
      <c r="E1898">
        <v>2256</v>
      </c>
      <c r="F1898">
        <v>161024</v>
      </c>
      <c r="I1898">
        <v>656</v>
      </c>
      <c r="J1898">
        <v>146192</v>
      </c>
      <c r="M1898">
        <v>768</v>
      </c>
      <c r="N1898">
        <v>138352</v>
      </c>
      <c r="Q1898">
        <v>240</v>
      </c>
      <c r="R1898">
        <v>140128</v>
      </c>
      <c r="U1898">
        <v>0</v>
      </c>
      <c r="V1898">
        <v>154272</v>
      </c>
      <c r="Y1898">
        <v>1056</v>
      </c>
      <c r="Z1898">
        <v>129424</v>
      </c>
      <c r="AC1898">
        <v>3808</v>
      </c>
      <c r="AD1898">
        <v>88880</v>
      </c>
      <c r="AG1898">
        <v>848</v>
      </c>
      <c r="AH1898">
        <v>71904</v>
      </c>
      <c r="AK1898" s="151">
        <v>5600</v>
      </c>
      <c r="AL1898" s="151">
        <v>69408</v>
      </c>
      <c r="AM1898" s="151"/>
      <c r="AN1898" s="151"/>
      <c r="AO1898" s="212">
        <v>128</v>
      </c>
      <c r="AP1898" s="212">
        <v>57616</v>
      </c>
      <c r="AQ1898" s="212"/>
      <c r="AR1898" s="212"/>
      <c r="AS1898" s="227">
        <v>288</v>
      </c>
      <c r="AT1898" s="227">
        <v>56032</v>
      </c>
      <c r="AU1898" s="227"/>
      <c r="AV1898" s="227"/>
      <c r="AW1898" s="227">
        <v>416</v>
      </c>
      <c r="AX1898" s="227">
        <v>53152</v>
      </c>
      <c r="AY1898">
        <f>A1898+1999</f>
        <v>2024</v>
      </c>
      <c r="AZ1898" t="str">
        <f>VLOOKUP(B1898,$BF$2:$BJ$75,4)</f>
        <v>Interior TFLs</v>
      </c>
      <c r="BA1898" t="str">
        <f>VLOOKUP(B1898,$BF$2:$BK$75,2)</f>
        <v>InteriorTFLs</v>
      </c>
      <c r="BB1898" t="str">
        <f>VLOOKUP(B1898,$BF$2:$BK$75,3)</f>
        <v>Interior TFLs</v>
      </c>
      <c r="BC1898">
        <f>IF(B1898&lt;40,B1898,IF(VLOOKUP(B1898,$BF$2:$BO$75,10,FALSE)="I",40,41))</f>
        <v>40</v>
      </c>
    </row>
    <row r="1899" spans="1:55" ht="15" x14ac:dyDescent="0.25">
      <c r="A1899">
        <v>25</v>
      </c>
      <c r="B1899">
        <v>40</v>
      </c>
      <c r="E1899">
        <v>36480</v>
      </c>
      <c r="F1899">
        <v>8102352</v>
      </c>
      <c r="I1899">
        <v>3600</v>
      </c>
      <c r="J1899">
        <v>7634560</v>
      </c>
      <c r="M1899">
        <v>10432</v>
      </c>
      <c r="N1899">
        <v>6952512</v>
      </c>
      <c r="Q1899">
        <v>7088</v>
      </c>
      <c r="R1899">
        <v>6449152</v>
      </c>
      <c r="U1899">
        <v>17456</v>
      </c>
      <c r="V1899">
        <v>5754528</v>
      </c>
      <c r="Y1899">
        <v>24880</v>
      </c>
      <c r="Z1899">
        <v>5481648</v>
      </c>
      <c r="AC1899">
        <v>43584</v>
      </c>
      <c r="AD1899">
        <v>4796784</v>
      </c>
      <c r="AG1899">
        <v>16784</v>
      </c>
      <c r="AH1899">
        <v>3981328</v>
      </c>
      <c r="AK1899" s="151">
        <v>9088</v>
      </c>
      <c r="AL1899" s="151">
        <v>3784176</v>
      </c>
      <c r="AM1899" s="151"/>
      <c r="AN1899" s="151"/>
      <c r="AO1899" s="212">
        <v>928</v>
      </c>
      <c r="AP1899" s="212">
        <v>3660080</v>
      </c>
      <c r="AQ1899" s="212"/>
      <c r="AR1899" s="212"/>
      <c r="AS1899" s="227">
        <v>1360</v>
      </c>
      <c r="AT1899" s="227">
        <v>3682608</v>
      </c>
      <c r="AU1899" s="227"/>
      <c r="AV1899" s="227"/>
      <c r="AW1899" s="227">
        <v>832</v>
      </c>
      <c r="AX1899" s="227">
        <v>3650048</v>
      </c>
      <c r="AY1899">
        <f>A1899+1999</f>
        <v>2024</v>
      </c>
      <c r="AZ1899" t="str">
        <f>VLOOKUP(B1899,$BF$2:$BJ$75,4)</f>
        <v>Interior TFLs</v>
      </c>
      <c r="BA1899" t="str">
        <f>VLOOKUP(B1899,$BF$2:$BK$75,2)</f>
        <v>InteriorTFLs</v>
      </c>
      <c r="BB1899" t="str">
        <f>VLOOKUP(B1899,$BF$2:$BK$75,3)</f>
        <v>Interior TFLs</v>
      </c>
      <c r="BC1899">
        <f>IF(B1899&lt;40,B1899,IF(VLOOKUP(B1899,$BF$2:$BO$75,10,FALSE)="I",40,41))</f>
        <v>40</v>
      </c>
    </row>
    <row r="1900" spans="1:55" ht="15" x14ac:dyDescent="0.25">
      <c r="A1900">
        <v>25</v>
      </c>
      <c r="B1900">
        <v>40</v>
      </c>
      <c r="E1900">
        <v>26832</v>
      </c>
      <c r="F1900">
        <v>15767888</v>
      </c>
      <c r="I1900">
        <v>992</v>
      </c>
      <c r="J1900">
        <v>15237024</v>
      </c>
      <c r="M1900">
        <v>3504</v>
      </c>
      <c r="N1900">
        <v>14674224</v>
      </c>
      <c r="Q1900">
        <v>12144</v>
      </c>
      <c r="R1900">
        <v>14255856</v>
      </c>
      <c r="U1900">
        <v>11616</v>
      </c>
      <c r="V1900">
        <v>13475728</v>
      </c>
      <c r="Y1900">
        <v>23120</v>
      </c>
      <c r="Z1900">
        <v>13587504</v>
      </c>
      <c r="AC1900">
        <v>416</v>
      </c>
      <c r="AD1900">
        <v>13301920</v>
      </c>
      <c r="AG1900">
        <v>1008</v>
      </c>
      <c r="AH1900">
        <v>12974912</v>
      </c>
      <c r="AK1900" s="151">
        <v>208</v>
      </c>
      <c r="AL1900" s="151">
        <v>12989328</v>
      </c>
      <c r="AM1900" s="151"/>
      <c r="AN1900" s="151"/>
      <c r="AO1900" s="212">
        <v>4000</v>
      </c>
      <c r="AP1900" s="212">
        <v>12871408</v>
      </c>
      <c r="AQ1900" s="212"/>
      <c r="AR1900" s="212"/>
      <c r="AS1900" s="227">
        <v>464</v>
      </c>
      <c r="AT1900" s="227">
        <v>12875392</v>
      </c>
      <c r="AU1900" s="227"/>
      <c r="AV1900" s="227"/>
      <c r="AW1900" s="227">
        <v>848</v>
      </c>
      <c r="AX1900" s="227">
        <v>12912624</v>
      </c>
      <c r="AY1900">
        <f>A1900+1999</f>
        <v>2024</v>
      </c>
      <c r="AZ1900" t="str">
        <f>VLOOKUP(B1900,$BF$2:$BJ$75,4)</f>
        <v>Interior TFLs</v>
      </c>
      <c r="BA1900" t="str">
        <f>VLOOKUP(B1900,$BF$2:$BK$75,2)</f>
        <v>InteriorTFLs</v>
      </c>
      <c r="BB1900" t="str">
        <f>VLOOKUP(B1900,$BF$2:$BK$75,3)</f>
        <v>Interior TFLs</v>
      </c>
      <c r="BC1900">
        <f>IF(B1900&lt;40,B1900,IF(VLOOKUP(B1900,$BF$2:$BO$75,10,FALSE)="I",40,41))</f>
        <v>40</v>
      </c>
    </row>
    <row r="1901" spans="1:55" ht="15" x14ac:dyDescent="0.25">
      <c r="A1901">
        <v>25</v>
      </c>
      <c r="B1901">
        <v>40</v>
      </c>
      <c r="E1901">
        <v>19200</v>
      </c>
      <c r="F1901">
        <v>4999520</v>
      </c>
      <c r="I1901">
        <v>2336</v>
      </c>
      <c r="J1901">
        <v>4723984</v>
      </c>
      <c r="M1901">
        <v>6080</v>
      </c>
      <c r="N1901">
        <v>4108528</v>
      </c>
      <c r="Q1901">
        <v>6240</v>
      </c>
      <c r="R1901">
        <v>3842464</v>
      </c>
      <c r="U1901">
        <v>9872</v>
      </c>
      <c r="V1901">
        <v>3553424</v>
      </c>
      <c r="Y1901">
        <v>14832</v>
      </c>
      <c r="Z1901">
        <v>3296656</v>
      </c>
      <c r="AC1901">
        <v>8000</v>
      </c>
      <c r="AD1901">
        <v>2902672</v>
      </c>
      <c r="AG1901">
        <v>7200</v>
      </c>
      <c r="AH1901">
        <v>2838144</v>
      </c>
      <c r="AK1901" s="151">
        <v>48</v>
      </c>
      <c r="AL1901" s="151">
        <v>2771776</v>
      </c>
      <c r="AM1901" s="151"/>
      <c r="AN1901" s="151"/>
      <c r="AO1901" s="212">
        <v>1120</v>
      </c>
      <c r="AP1901" s="212">
        <v>2757792</v>
      </c>
      <c r="AQ1901" s="212"/>
      <c r="AR1901" s="212"/>
      <c r="AS1901" s="227">
        <v>1536</v>
      </c>
      <c r="AT1901" s="227">
        <v>2767200</v>
      </c>
      <c r="AU1901" s="227"/>
      <c r="AV1901" s="227"/>
      <c r="AW1901" s="227">
        <v>1024</v>
      </c>
      <c r="AX1901" s="227">
        <v>2725248</v>
      </c>
      <c r="AY1901">
        <f>A1901+1999</f>
        <v>2024</v>
      </c>
      <c r="AZ1901" t="str">
        <f>VLOOKUP(B1901,$BF$2:$BJ$75,4)</f>
        <v>Interior TFLs</v>
      </c>
      <c r="BA1901" t="str">
        <f>VLOOKUP(B1901,$BF$2:$BK$75,2)</f>
        <v>InteriorTFLs</v>
      </c>
      <c r="BB1901" t="str">
        <f>VLOOKUP(B1901,$BF$2:$BK$75,3)</f>
        <v>Interior TFLs</v>
      </c>
      <c r="BC1901">
        <f>IF(B1901&lt;40,B1901,IF(VLOOKUP(B1901,$BF$2:$BO$75,10,FALSE)="I",40,41))</f>
        <v>40</v>
      </c>
    </row>
    <row r="1902" spans="1:55" ht="15" x14ac:dyDescent="0.25">
      <c r="A1902">
        <v>25</v>
      </c>
      <c r="B1902">
        <v>40</v>
      </c>
      <c r="E1902">
        <v>4640</v>
      </c>
      <c r="F1902">
        <v>1354432</v>
      </c>
      <c r="I1902">
        <v>1472</v>
      </c>
      <c r="J1902">
        <v>1063712</v>
      </c>
      <c r="M1902">
        <v>3232</v>
      </c>
      <c r="N1902">
        <v>1079648</v>
      </c>
      <c r="Q1902">
        <v>4560</v>
      </c>
      <c r="R1902">
        <v>1034528</v>
      </c>
      <c r="U1902">
        <v>5888</v>
      </c>
      <c r="V1902">
        <v>987248</v>
      </c>
      <c r="Y1902">
        <v>12864</v>
      </c>
      <c r="Z1902">
        <v>943632</v>
      </c>
      <c r="AC1902">
        <v>2368</v>
      </c>
      <c r="AD1902">
        <v>835904</v>
      </c>
      <c r="AG1902">
        <v>128</v>
      </c>
      <c r="AH1902">
        <v>769920</v>
      </c>
      <c r="AK1902" s="151">
        <v>448</v>
      </c>
      <c r="AL1902" s="151">
        <v>760608</v>
      </c>
      <c r="AM1902" s="151"/>
      <c r="AN1902" s="151"/>
      <c r="AO1902" s="212">
        <v>16</v>
      </c>
      <c r="AP1902" s="212">
        <v>703344</v>
      </c>
      <c r="AQ1902" s="212"/>
      <c r="AR1902" s="212"/>
      <c r="AS1902" s="227">
        <v>240</v>
      </c>
      <c r="AT1902" s="227">
        <v>711392</v>
      </c>
      <c r="AU1902" s="227"/>
      <c r="AV1902" s="227"/>
      <c r="AW1902" s="227">
        <v>1264</v>
      </c>
      <c r="AX1902" s="227">
        <v>711088</v>
      </c>
      <c r="AY1902">
        <f>A1902+1999</f>
        <v>2024</v>
      </c>
      <c r="AZ1902" t="str">
        <f>VLOOKUP(B1902,$BF$2:$BJ$75,4)</f>
        <v>Interior TFLs</v>
      </c>
      <c r="BA1902" t="str">
        <f>VLOOKUP(B1902,$BF$2:$BK$75,2)</f>
        <v>InteriorTFLs</v>
      </c>
      <c r="BB1902" t="str">
        <f>VLOOKUP(B1902,$BF$2:$BK$75,3)</f>
        <v>Interior TFLs</v>
      </c>
      <c r="BC1902">
        <f>IF(B1902&lt;40,B1902,IF(VLOOKUP(B1902,$BF$2:$BO$75,10,FALSE)="I",40,41))</f>
        <v>40</v>
      </c>
    </row>
    <row r="1903" spans="1:55" ht="15" x14ac:dyDescent="0.25">
      <c r="A1903">
        <v>25</v>
      </c>
      <c r="B1903">
        <v>40</v>
      </c>
      <c r="E1903">
        <v>17248</v>
      </c>
      <c r="F1903">
        <v>597056</v>
      </c>
      <c r="I1903">
        <v>7536</v>
      </c>
      <c r="J1903">
        <v>609600</v>
      </c>
      <c r="M1903">
        <v>8080</v>
      </c>
      <c r="N1903">
        <v>648176</v>
      </c>
      <c r="Q1903">
        <v>23600</v>
      </c>
      <c r="R1903">
        <v>582992</v>
      </c>
      <c r="U1903">
        <v>17536</v>
      </c>
      <c r="V1903">
        <v>619968</v>
      </c>
      <c r="Y1903">
        <v>15264</v>
      </c>
      <c r="Z1903">
        <v>545520</v>
      </c>
      <c r="AC1903">
        <v>29808</v>
      </c>
      <c r="AD1903">
        <v>373472</v>
      </c>
      <c r="AG1903">
        <v>22976</v>
      </c>
      <c r="AH1903">
        <v>440224</v>
      </c>
      <c r="AK1903" s="151">
        <v>33328</v>
      </c>
      <c r="AL1903" s="151">
        <v>255152</v>
      </c>
      <c r="AM1903" s="151"/>
      <c r="AN1903" s="151"/>
      <c r="AO1903" s="212">
        <v>7344</v>
      </c>
      <c r="AP1903" s="212">
        <v>205632</v>
      </c>
      <c r="AQ1903" s="212"/>
      <c r="AR1903" s="212"/>
      <c r="AS1903" s="227">
        <v>9424</v>
      </c>
      <c r="AT1903" s="227">
        <v>145280</v>
      </c>
      <c r="AU1903" s="227"/>
      <c r="AV1903" s="227"/>
      <c r="AW1903" s="227">
        <v>3424</v>
      </c>
      <c r="AX1903" s="227">
        <v>126128</v>
      </c>
      <c r="AY1903">
        <f>A1903+1999</f>
        <v>2024</v>
      </c>
      <c r="AZ1903" t="str">
        <f>VLOOKUP(B1903,$BF$2:$BJ$75,4)</f>
        <v>Interior TFLs</v>
      </c>
      <c r="BA1903" t="str">
        <f>VLOOKUP(B1903,$BF$2:$BK$75,2)</f>
        <v>InteriorTFLs</v>
      </c>
      <c r="BB1903" t="str">
        <f>VLOOKUP(B1903,$BF$2:$BK$75,3)</f>
        <v>Interior TFLs</v>
      </c>
      <c r="BC1903">
        <f>IF(B1903&lt;40,B1903,IF(VLOOKUP(B1903,$BF$2:$BO$75,10,FALSE)="I",40,41))</f>
        <v>40</v>
      </c>
    </row>
    <row r="1904" spans="1:55" ht="15" x14ac:dyDescent="0.25">
      <c r="A1904">
        <v>25</v>
      </c>
      <c r="B1904">
        <v>40</v>
      </c>
      <c r="E1904">
        <v>14368</v>
      </c>
      <c r="F1904">
        <v>1997536</v>
      </c>
      <c r="I1904">
        <v>528</v>
      </c>
      <c r="J1904">
        <v>1784512</v>
      </c>
      <c r="M1904">
        <v>1072</v>
      </c>
      <c r="N1904">
        <v>1740896</v>
      </c>
      <c r="Q1904">
        <v>640</v>
      </c>
      <c r="R1904">
        <v>1712480</v>
      </c>
      <c r="U1904">
        <v>5392</v>
      </c>
      <c r="V1904">
        <v>1564528</v>
      </c>
      <c r="Y1904">
        <v>5488</v>
      </c>
      <c r="Z1904">
        <v>1544896</v>
      </c>
      <c r="AC1904">
        <v>49296</v>
      </c>
      <c r="AD1904">
        <v>859968</v>
      </c>
      <c r="AG1904">
        <v>70512</v>
      </c>
      <c r="AH1904">
        <v>317424</v>
      </c>
      <c r="AK1904" s="151">
        <v>34624</v>
      </c>
      <c r="AL1904" s="151">
        <v>232160</v>
      </c>
      <c r="AM1904" s="151"/>
      <c r="AN1904" s="151"/>
      <c r="AO1904" s="212">
        <v>6672</v>
      </c>
      <c r="AP1904" s="212">
        <v>112000</v>
      </c>
      <c r="AQ1904" s="212"/>
      <c r="AR1904" s="212"/>
      <c r="AS1904" s="227">
        <v>3648</v>
      </c>
      <c r="AT1904" s="227">
        <v>95648</v>
      </c>
      <c r="AU1904" s="227"/>
      <c r="AV1904" s="227"/>
      <c r="AW1904" s="227">
        <v>3568</v>
      </c>
      <c r="AX1904" s="227">
        <v>90240</v>
      </c>
      <c r="AY1904">
        <f>A1904+1999</f>
        <v>2024</v>
      </c>
      <c r="AZ1904" t="str">
        <f>VLOOKUP(B1904,$BF$2:$BJ$75,4)</f>
        <v>Interior TFLs</v>
      </c>
      <c r="BA1904" t="str">
        <f>VLOOKUP(B1904,$BF$2:$BK$75,2)</f>
        <v>InteriorTFLs</v>
      </c>
      <c r="BB1904" t="str">
        <f>VLOOKUP(B1904,$BF$2:$BK$75,3)</f>
        <v>Interior TFLs</v>
      </c>
      <c r="BC1904">
        <f>IF(B1904&lt;40,B1904,IF(VLOOKUP(B1904,$BF$2:$BO$75,10,FALSE)="I",40,41))</f>
        <v>40</v>
      </c>
    </row>
    <row r="1905" spans="1:55" ht="15" x14ac:dyDescent="0.25">
      <c r="A1905">
        <v>25</v>
      </c>
      <c r="B1905">
        <v>40</v>
      </c>
      <c r="E1905">
        <v>5136</v>
      </c>
      <c r="F1905">
        <v>1009424</v>
      </c>
      <c r="I1905">
        <v>672</v>
      </c>
      <c r="J1905">
        <v>901408</v>
      </c>
      <c r="M1905">
        <v>2240</v>
      </c>
      <c r="N1905">
        <v>871696</v>
      </c>
      <c r="Q1905">
        <v>2400</v>
      </c>
      <c r="R1905">
        <v>838064</v>
      </c>
      <c r="U1905">
        <v>2960</v>
      </c>
      <c r="V1905">
        <v>832208</v>
      </c>
      <c r="Y1905">
        <v>4064</v>
      </c>
      <c r="Z1905">
        <v>810896</v>
      </c>
      <c r="AC1905">
        <v>8464</v>
      </c>
      <c r="AD1905">
        <v>683392</v>
      </c>
      <c r="AG1905">
        <v>10208</v>
      </c>
      <c r="AH1905">
        <v>620864</v>
      </c>
      <c r="AK1905" s="151">
        <v>11904</v>
      </c>
      <c r="AL1905" s="151">
        <v>604944</v>
      </c>
      <c r="AM1905" s="151"/>
      <c r="AN1905" s="151"/>
      <c r="AO1905" s="212">
        <v>8672</v>
      </c>
      <c r="AP1905" s="212">
        <v>577552</v>
      </c>
      <c r="AQ1905" s="212"/>
      <c r="AR1905" s="212"/>
      <c r="AS1905" s="227">
        <v>4080</v>
      </c>
      <c r="AT1905" s="227">
        <v>575376</v>
      </c>
      <c r="AU1905" s="227"/>
      <c r="AV1905" s="227"/>
      <c r="AW1905" s="227">
        <v>5696</v>
      </c>
      <c r="AX1905" s="227">
        <v>542336</v>
      </c>
      <c r="AY1905">
        <f>A1905+1999</f>
        <v>2024</v>
      </c>
      <c r="AZ1905" t="str">
        <f>VLOOKUP(B1905,$BF$2:$BJ$75,4)</f>
        <v>Interior TFLs</v>
      </c>
      <c r="BA1905" t="str">
        <f>VLOOKUP(B1905,$BF$2:$BK$75,2)</f>
        <v>InteriorTFLs</v>
      </c>
      <c r="BB1905" t="str">
        <f>VLOOKUP(B1905,$BF$2:$BK$75,3)</f>
        <v>Interior TFLs</v>
      </c>
      <c r="BC1905">
        <f>IF(B1905&lt;40,B1905,IF(VLOOKUP(B1905,$BF$2:$BO$75,10,FALSE)="I",40,41))</f>
        <v>40</v>
      </c>
    </row>
    <row r="1906" spans="1:55" ht="15" x14ac:dyDescent="0.25">
      <c r="A1906">
        <v>25</v>
      </c>
      <c r="B1906">
        <v>40</v>
      </c>
      <c r="E1906">
        <v>23824</v>
      </c>
      <c r="F1906">
        <v>3562896</v>
      </c>
      <c r="I1906">
        <v>3856</v>
      </c>
      <c r="J1906">
        <v>2948640</v>
      </c>
      <c r="M1906">
        <v>7136</v>
      </c>
      <c r="N1906">
        <v>2937360</v>
      </c>
      <c r="Q1906">
        <v>18800</v>
      </c>
      <c r="R1906">
        <v>2526272</v>
      </c>
      <c r="U1906">
        <v>18736</v>
      </c>
      <c r="V1906">
        <v>2415824</v>
      </c>
      <c r="Y1906">
        <v>19536</v>
      </c>
      <c r="Z1906">
        <v>2223696</v>
      </c>
      <c r="AC1906">
        <v>40176</v>
      </c>
      <c r="AD1906">
        <v>1084416</v>
      </c>
      <c r="AG1906">
        <v>21600</v>
      </c>
      <c r="AH1906">
        <v>670736</v>
      </c>
      <c r="AK1906" s="151">
        <v>25328</v>
      </c>
      <c r="AL1906" s="151">
        <v>571008</v>
      </c>
      <c r="AM1906" s="151"/>
      <c r="AN1906" s="151"/>
      <c r="AO1906" s="212">
        <v>11200</v>
      </c>
      <c r="AP1906" s="212">
        <v>440528</v>
      </c>
      <c r="AQ1906" s="212"/>
      <c r="AR1906" s="212"/>
      <c r="AS1906" s="227">
        <v>5744</v>
      </c>
      <c r="AT1906" s="227">
        <v>421504</v>
      </c>
      <c r="AU1906" s="227"/>
      <c r="AV1906" s="227"/>
      <c r="AW1906" s="227">
        <v>6368</v>
      </c>
      <c r="AX1906" s="227">
        <v>424688</v>
      </c>
      <c r="AY1906">
        <f>A1906+1999</f>
        <v>2024</v>
      </c>
      <c r="AZ1906" t="str">
        <f>VLOOKUP(B1906,$BF$2:$BJ$75,4)</f>
        <v>Interior TFLs</v>
      </c>
      <c r="BA1906" t="str">
        <f>VLOOKUP(B1906,$BF$2:$BK$75,2)</f>
        <v>InteriorTFLs</v>
      </c>
      <c r="BB1906" t="str">
        <f>VLOOKUP(B1906,$BF$2:$BK$75,3)</f>
        <v>Interior TFLs</v>
      </c>
      <c r="BC1906">
        <f>IF(B1906&lt;40,B1906,IF(VLOOKUP(B1906,$BF$2:$BO$75,10,FALSE)="I",40,41))</f>
        <v>40</v>
      </c>
    </row>
    <row r="1907" spans="1:55" ht="15" x14ac:dyDescent="0.25">
      <c r="A1907">
        <v>25</v>
      </c>
      <c r="B1907">
        <v>40</v>
      </c>
      <c r="E1907">
        <v>16112</v>
      </c>
      <c r="F1907">
        <v>2828384</v>
      </c>
      <c r="I1907">
        <v>1504</v>
      </c>
      <c r="J1907">
        <v>2652880</v>
      </c>
      <c r="M1907">
        <v>7072</v>
      </c>
      <c r="N1907">
        <v>2427200</v>
      </c>
      <c r="Q1907">
        <v>7760</v>
      </c>
      <c r="R1907">
        <v>2312032</v>
      </c>
      <c r="U1907">
        <v>10576</v>
      </c>
      <c r="V1907">
        <v>2200400</v>
      </c>
      <c r="Y1907">
        <v>8944</v>
      </c>
      <c r="Z1907">
        <v>2106624</v>
      </c>
      <c r="AC1907">
        <v>63056</v>
      </c>
      <c r="AD1907">
        <v>1438336</v>
      </c>
      <c r="AG1907">
        <v>96720</v>
      </c>
      <c r="AH1907">
        <v>923952</v>
      </c>
      <c r="AK1907" s="151">
        <v>83424</v>
      </c>
      <c r="AL1907" s="151">
        <v>784048</v>
      </c>
      <c r="AM1907" s="151"/>
      <c r="AN1907" s="151"/>
      <c r="AO1907" s="212">
        <v>28128</v>
      </c>
      <c r="AP1907" s="212">
        <v>464768</v>
      </c>
      <c r="AQ1907" s="212"/>
      <c r="AR1907" s="212"/>
      <c r="AS1907" s="227">
        <v>25616</v>
      </c>
      <c r="AT1907" s="227">
        <v>449680</v>
      </c>
      <c r="AU1907" s="227"/>
      <c r="AV1907" s="227"/>
      <c r="AW1907" s="227">
        <v>26512</v>
      </c>
      <c r="AX1907" s="227">
        <v>385024</v>
      </c>
      <c r="AY1907">
        <f>A1907+1999</f>
        <v>2024</v>
      </c>
      <c r="AZ1907" t="str">
        <f>VLOOKUP(B1907,$BF$2:$BJ$75,4)</f>
        <v>Interior TFLs</v>
      </c>
      <c r="BA1907" t="str">
        <f>VLOOKUP(B1907,$BF$2:$BK$75,2)</f>
        <v>InteriorTFLs</v>
      </c>
      <c r="BB1907" t="str">
        <f>VLOOKUP(B1907,$BF$2:$BK$75,3)</f>
        <v>Interior TFLs</v>
      </c>
      <c r="BC1907">
        <f>IF(B1907&lt;40,B1907,IF(VLOOKUP(B1907,$BF$2:$BO$75,10,FALSE)="I",40,41))</f>
        <v>40</v>
      </c>
    </row>
    <row r="1908" spans="1:55" ht="15" x14ac:dyDescent="0.25">
      <c r="A1908">
        <v>25</v>
      </c>
      <c r="B1908">
        <v>40</v>
      </c>
      <c r="E1908">
        <v>130928</v>
      </c>
      <c r="F1908">
        <v>17534560</v>
      </c>
      <c r="I1908">
        <v>22560</v>
      </c>
      <c r="J1908">
        <v>23374272</v>
      </c>
      <c r="M1908">
        <v>46096</v>
      </c>
      <c r="N1908">
        <v>22599808</v>
      </c>
      <c r="Q1908">
        <v>37136</v>
      </c>
      <c r="R1908">
        <v>22280480</v>
      </c>
      <c r="U1908">
        <v>73216</v>
      </c>
      <c r="V1908">
        <v>20345984</v>
      </c>
      <c r="Y1908">
        <v>50208</v>
      </c>
      <c r="Z1908">
        <v>19946048</v>
      </c>
      <c r="AC1908">
        <v>6208</v>
      </c>
      <c r="AD1908">
        <v>20978096</v>
      </c>
      <c r="AG1908">
        <v>8816</v>
      </c>
      <c r="AH1908">
        <v>18371872</v>
      </c>
      <c r="AK1908" s="151">
        <v>8800</v>
      </c>
      <c r="AL1908" s="151">
        <v>17945808</v>
      </c>
      <c r="AM1908" s="151"/>
      <c r="AN1908" s="151"/>
      <c r="AO1908" s="212">
        <v>19760</v>
      </c>
      <c r="AP1908" s="212">
        <v>17470448</v>
      </c>
      <c r="AQ1908" s="212"/>
      <c r="AR1908" s="212"/>
      <c r="AS1908" s="227">
        <v>19184</v>
      </c>
      <c r="AT1908" s="227">
        <v>17484112</v>
      </c>
      <c r="AU1908" s="227"/>
      <c r="AV1908" s="227"/>
      <c r="AW1908" s="227">
        <v>28208</v>
      </c>
      <c r="AX1908" s="227">
        <v>17502800</v>
      </c>
      <c r="AY1908">
        <f>A1908+1999</f>
        <v>2024</v>
      </c>
      <c r="AZ1908" t="str">
        <f>VLOOKUP(B1908,$BF$2:$BJ$75,4)</f>
        <v>Interior TFLs</v>
      </c>
      <c r="BA1908" t="str">
        <f>VLOOKUP(B1908,$BF$2:$BK$75,2)</f>
        <v>InteriorTFLs</v>
      </c>
      <c r="BB1908" t="str">
        <f>VLOOKUP(B1908,$BF$2:$BK$75,3)</f>
        <v>Interior TFLs</v>
      </c>
      <c r="BC1908">
        <f>IF(B1908&lt;40,B1908,IF(VLOOKUP(B1908,$BF$2:$BO$75,10,FALSE)="I",40,41))</f>
        <v>40</v>
      </c>
    </row>
    <row r="1909" spans="1:55" ht="15" x14ac:dyDescent="0.25">
      <c r="A1909">
        <v>25</v>
      </c>
      <c r="B1909">
        <v>40</v>
      </c>
      <c r="E1909">
        <v>80336</v>
      </c>
      <c r="F1909">
        <v>9468016</v>
      </c>
      <c r="I1909">
        <v>21760</v>
      </c>
      <c r="J1909">
        <v>8513280</v>
      </c>
      <c r="M1909">
        <v>39424</v>
      </c>
      <c r="N1909">
        <v>7955568</v>
      </c>
      <c r="Q1909">
        <v>42928</v>
      </c>
      <c r="R1909">
        <v>7681696</v>
      </c>
      <c r="U1909">
        <v>47344</v>
      </c>
      <c r="V1909">
        <v>7368128</v>
      </c>
      <c r="Y1909">
        <v>66752</v>
      </c>
      <c r="Z1909">
        <v>7322560</v>
      </c>
      <c r="AC1909">
        <v>121696</v>
      </c>
      <c r="AD1909">
        <v>4832864</v>
      </c>
      <c r="AG1909">
        <v>103328</v>
      </c>
      <c r="AH1909">
        <v>3858032</v>
      </c>
      <c r="AK1909" s="151">
        <v>90272</v>
      </c>
      <c r="AL1909" s="151">
        <v>3480384</v>
      </c>
      <c r="AM1909" s="151"/>
      <c r="AN1909" s="151"/>
      <c r="AO1909" s="212">
        <v>73104</v>
      </c>
      <c r="AP1909" s="212">
        <v>3162560</v>
      </c>
      <c r="AQ1909" s="212"/>
      <c r="AR1909" s="212"/>
      <c r="AS1909" s="227">
        <v>62992</v>
      </c>
      <c r="AT1909" s="227">
        <v>3091344</v>
      </c>
      <c r="AU1909" s="227"/>
      <c r="AV1909" s="227"/>
      <c r="AW1909" s="227">
        <v>58416</v>
      </c>
      <c r="AX1909" s="227">
        <v>3024160</v>
      </c>
      <c r="AY1909">
        <f>A1909+1999</f>
        <v>2024</v>
      </c>
      <c r="AZ1909" t="str">
        <f>VLOOKUP(B1909,$BF$2:$BJ$75,4)</f>
        <v>Interior TFLs</v>
      </c>
      <c r="BA1909" t="str">
        <f>VLOOKUP(B1909,$BF$2:$BK$75,2)</f>
        <v>InteriorTFLs</v>
      </c>
      <c r="BB1909" t="str">
        <f>VLOOKUP(B1909,$BF$2:$BK$75,3)</f>
        <v>Interior TFLs</v>
      </c>
      <c r="BC1909">
        <f>IF(B1909&lt;40,B1909,IF(VLOOKUP(B1909,$BF$2:$BO$75,10,FALSE)="I",40,41))</f>
        <v>40</v>
      </c>
    </row>
    <row r="1910" spans="1:55" ht="15" x14ac:dyDescent="0.25">
      <c r="A1910">
        <v>25</v>
      </c>
      <c r="B1910">
        <v>41</v>
      </c>
      <c r="E1910">
        <v>0</v>
      </c>
      <c r="F1910">
        <v>0</v>
      </c>
      <c r="I1910">
        <v>0</v>
      </c>
      <c r="J1910">
        <v>0</v>
      </c>
      <c r="M1910">
        <v>0</v>
      </c>
      <c r="N1910">
        <v>0</v>
      </c>
      <c r="Q1910">
        <v>0</v>
      </c>
      <c r="R1910">
        <v>0</v>
      </c>
      <c r="U1910">
        <v>0</v>
      </c>
      <c r="V1910">
        <v>0</v>
      </c>
      <c r="Y1910">
        <v>0</v>
      </c>
      <c r="Z1910">
        <v>0</v>
      </c>
      <c r="AC1910">
        <v>0</v>
      </c>
      <c r="AD1910">
        <v>0</v>
      </c>
      <c r="AG1910">
        <v>0</v>
      </c>
      <c r="AH1910">
        <v>0</v>
      </c>
      <c r="AK1910" s="151">
        <v>0</v>
      </c>
      <c r="AL1910" s="151">
        <v>0</v>
      </c>
      <c r="AM1910" s="151"/>
      <c r="AN1910" s="151"/>
      <c r="AO1910" s="212">
        <v>0</v>
      </c>
      <c r="AP1910" s="212">
        <v>0</v>
      </c>
      <c r="AQ1910" s="212"/>
      <c r="AR1910" s="212"/>
      <c r="AS1910" s="227">
        <v>0</v>
      </c>
      <c r="AT1910" s="227">
        <v>0</v>
      </c>
      <c r="AU1910" s="227"/>
      <c r="AV1910" s="227"/>
      <c r="AW1910" s="227">
        <v>0</v>
      </c>
      <c r="AX1910" s="227">
        <v>0</v>
      </c>
      <c r="AY1910">
        <f>A1910+1999</f>
        <v>2024</v>
      </c>
      <c r="AZ1910" t="str">
        <f>VLOOKUP(B1910,$BF$2:$BJ$75,4)</f>
        <v>Coast TFLs</v>
      </c>
      <c r="BA1910" t="str">
        <f>VLOOKUP(B1910,$BF$2:$BK$75,2)</f>
        <v>CoastTFLs</v>
      </c>
      <c r="BB1910" t="str">
        <f>VLOOKUP(B1910,$BF$2:$BK$75,3)</f>
        <v>Coast TFLs</v>
      </c>
      <c r="BC1910">
        <f>IF(B1910&lt;40,B1910,IF(VLOOKUP(B1910,$BF$2:$BO$75,10,FALSE)="I",40,41))</f>
        <v>41</v>
      </c>
    </row>
    <row r="1911" spans="1:55" ht="15" x14ac:dyDescent="0.25">
      <c r="A1911">
        <v>25</v>
      </c>
      <c r="B1911">
        <v>41</v>
      </c>
      <c r="E1911">
        <v>0</v>
      </c>
      <c r="F1911">
        <v>0</v>
      </c>
      <c r="I1911">
        <v>0</v>
      </c>
      <c r="J1911">
        <v>2864</v>
      </c>
      <c r="M1911">
        <v>144</v>
      </c>
      <c r="N1911">
        <v>1280</v>
      </c>
      <c r="Q1911">
        <v>0</v>
      </c>
      <c r="R1911">
        <v>224</v>
      </c>
      <c r="U1911">
        <v>0</v>
      </c>
      <c r="V1911">
        <v>144</v>
      </c>
      <c r="Y1911">
        <v>0</v>
      </c>
      <c r="Z1911">
        <v>144</v>
      </c>
      <c r="AC1911">
        <v>0</v>
      </c>
      <c r="AD1911">
        <v>0</v>
      </c>
      <c r="AG1911">
        <v>0</v>
      </c>
      <c r="AH1911">
        <v>0</v>
      </c>
      <c r="AK1911" s="151">
        <v>0</v>
      </c>
      <c r="AL1911" s="151">
        <v>0</v>
      </c>
      <c r="AM1911" s="151"/>
      <c r="AN1911" s="151"/>
      <c r="AO1911" s="212">
        <v>0</v>
      </c>
      <c r="AP1911" s="212">
        <v>0</v>
      </c>
      <c r="AQ1911" s="212"/>
      <c r="AR1911" s="212"/>
      <c r="AS1911" s="227">
        <v>0</v>
      </c>
      <c r="AT1911" s="227">
        <v>0</v>
      </c>
      <c r="AU1911" s="227"/>
      <c r="AV1911" s="227"/>
      <c r="AW1911" s="227">
        <v>0</v>
      </c>
      <c r="AX1911" s="227">
        <v>0</v>
      </c>
      <c r="AY1911">
        <f>A1911+1999</f>
        <v>2024</v>
      </c>
      <c r="AZ1911" t="str">
        <f>VLOOKUP(B1911,$BF$2:$BJ$75,4)</f>
        <v>Coast TFLs</v>
      </c>
      <c r="BA1911" t="str">
        <f>VLOOKUP(B1911,$BF$2:$BK$75,2)</f>
        <v>CoastTFLs</v>
      </c>
      <c r="BB1911" t="str">
        <f>VLOOKUP(B1911,$BF$2:$BK$75,3)</f>
        <v>Coast TFLs</v>
      </c>
      <c r="BC1911">
        <f>IF(B1911&lt;40,B1911,IF(VLOOKUP(B1911,$BF$2:$BO$75,10,FALSE)="I",40,41))</f>
        <v>41</v>
      </c>
    </row>
    <row r="1912" spans="1:55" ht="15" x14ac:dyDescent="0.25">
      <c r="A1912">
        <v>25</v>
      </c>
      <c r="B1912">
        <v>41</v>
      </c>
      <c r="E1912">
        <v>0</v>
      </c>
      <c r="F1912">
        <v>0</v>
      </c>
      <c r="I1912">
        <v>0</v>
      </c>
      <c r="J1912">
        <v>0</v>
      </c>
      <c r="M1912">
        <v>0</v>
      </c>
      <c r="N1912">
        <v>0</v>
      </c>
      <c r="Q1912">
        <v>0</v>
      </c>
      <c r="R1912">
        <v>0</v>
      </c>
      <c r="U1912">
        <v>0</v>
      </c>
      <c r="V1912">
        <v>0</v>
      </c>
      <c r="Y1912">
        <v>0</v>
      </c>
      <c r="Z1912">
        <v>0</v>
      </c>
      <c r="AC1912">
        <v>0</v>
      </c>
      <c r="AD1912">
        <v>0</v>
      </c>
      <c r="AG1912">
        <v>0</v>
      </c>
      <c r="AH1912">
        <v>0</v>
      </c>
      <c r="AK1912" s="151">
        <v>0</v>
      </c>
      <c r="AL1912" s="151">
        <v>0</v>
      </c>
      <c r="AM1912" s="151"/>
      <c r="AN1912" s="151"/>
      <c r="AO1912" s="212">
        <v>0</v>
      </c>
      <c r="AP1912" s="212">
        <v>0</v>
      </c>
      <c r="AQ1912" s="212"/>
      <c r="AR1912" s="212"/>
      <c r="AS1912" s="227">
        <v>0</v>
      </c>
      <c r="AT1912" s="227">
        <v>0</v>
      </c>
      <c r="AU1912" s="227"/>
      <c r="AV1912" s="227"/>
      <c r="AW1912" s="227">
        <v>0</v>
      </c>
      <c r="AX1912" s="227">
        <v>0</v>
      </c>
      <c r="AY1912">
        <f>A1912+1999</f>
        <v>2024</v>
      </c>
      <c r="AZ1912" t="str">
        <f>VLOOKUP(B1912,$BF$2:$BJ$75,4)</f>
        <v>Coast TFLs</v>
      </c>
      <c r="BA1912" t="str">
        <f>VLOOKUP(B1912,$BF$2:$BK$75,2)</f>
        <v>CoastTFLs</v>
      </c>
      <c r="BB1912" t="str">
        <f>VLOOKUP(B1912,$BF$2:$BK$75,3)</f>
        <v>Coast TFLs</v>
      </c>
      <c r="BC1912">
        <f>IF(B1912&lt;40,B1912,IF(VLOOKUP(B1912,$BF$2:$BO$75,10,FALSE)="I",40,41))</f>
        <v>41</v>
      </c>
    </row>
    <row r="1913" spans="1:55" ht="15" x14ac:dyDescent="0.25">
      <c r="A1913">
        <v>25</v>
      </c>
      <c r="B1913">
        <v>41</v>
      </c>
      <c r="E1913">
        <v>0</v>
      </c>
      <c r="F1913">
        <v>0</v>
      </c>
      <c r="I1913">
        <v>0</v>
      </c>
      <c r="J1913">
        <v>0</v>
      </c>
      <c r="M1913">
        <v>0</v>
      </c>
      <c r="N1913">
        <v>0</v>
      </c>
      <c r="Q1913">
        <v>0</v>
      </c>
      <c r="R1913">
        <v>0</v>
      </c>
      <c r="U1913">
        <v>1280</v>
      </c>
      <c r="V1913">
        <v>18784</v>
      </c>
      <c r="Y1913">
        <v>0</v>
      </c>
      <c r="Z1913">
        <v>14416</v>
      </c>
      <c r="AC1913">
        <v>816</v>
      </c>
      <c r="AD1913">
        <v>5040</v>
      </c>
      <c r="AG1913">
        <v>0</v>
      </c>
      <c r="AH1913">
        <v>336</v>
      </c>
      <c r="AK1913" s="151">
        <v>160</v>
      </c>
      <c r="AL1913" s="151">
        <v>1488</v>
      </c>
      <c r="AM1913" s="151"/>
      <c r="AN1913" s="151"/>
      <c r="AO1913" s="212">
        <v>12400</v>
      </c>
      <c r="AP1913" s="212">
        <v>37440</v>
      </c>
      <c r="AQ1913" s="212"/>
      <c r="AR1913" s="212"/>
      <c r="AS1913" s="227">
        <v>0</v>
      </c>
      <c r="AT1913" s="227">
        <v>0</v>
      </c>
      <c r="AU1913" s="227"/>
      <c r="AV1913" s="227"/>
      <c r="AW1913" s="227">
        <v>0</v>
      </c>
      <c r="AX1913" s="227">
        <v>80</v>
      </c>
      <c r="AY1913">
        <f>A1913+1999</f>
        <v>2024</v>
      </c>
      <c r="AZ1913" t="str">
        <f>VLOOKUP(B1913,$BF$2:$BJ$75,4)</f>
        <v>Coast TFLs</v>
      </c>
      <c r="BA1913" t="str">
        <f>VLOOKUP(B1913,$BF$2:$BK$75,2)</f>
        <v>CoastTFLs</v>
      </c>
      <c r="BB1913" t="str">
        <f>VLOOKUP(B1913,$BF$2:$BK$75,3)</f>
        <v>Coast TFLs</v>
      </c>
      <c r="BC1913">
        <f>IF(B1913&lt;40,B1913,IF(VLOOKUP(B1913,$BF$2:$BO$75,10,FALSE)="I",40,41))</f>
        <v>41</v>
      </c>
    </row>
    <row r="1914" spans="1:55" ht="15" x14ac:dyDescent="0.25">
      <c r="A1914">
        <v>25</v>
      </c>
      <c r="B1914">
        <v>41</v>
      </c>
      <c r="E1914">
        <v>0</v>
      </c>
      <c r="F1914">
        <v>0</v>
      </c>
      <c r="I1914">
        <v>0</v>
      </c>
      <c r="J1914">
        <v>0</v>
      </c>
      <c r="M1914">
        <v>0</v>
      </c>
      <c r="N1914">
        <v>0</v>
      </c>
      <c r="Q1914">
        <v>0</v>
      </c>
      <c r="R1914">
        <v>0</v>
      </c>
      <c r="U1914">
        <v>0</v>
      </c>
      <c r="V1914">
        <v>0</v>
      </c>
      <c r="Y1914">
        <v>0</v>
      </c>
      <c r="Z1914">
        <v>0</v>
      </c>
      <c r="AC1914">
        <v>0</v>
      </c>
      <c r="AD1914">
        <v>0</v>
      </c>
      <c r="AG1914">
        <v>0</v>
      </c>
      <c r="AH1914">
        <v>0</v>
      </c>
      <c r="AK1914" s="151">
        <v>0</v>
      </c>
      <c r="AL1914" s="151">
        <v>0</v>
      </c>
      <c r="AM1914" s="151"/>
      <c r="AN1914" s="151"/>
      <c r="AO1914" s="212">
        <v>0</v>
      </c>
      <c r="AP1914" s="212">
        <v>0</v>
      </c>
      <c r="AQ1914" s="212"/>
      <c r="AR1914" s="212"/>
      <c r="AS1914" s="227">
        <v>0</v>
      </c>
      <c r="AT1914" s="227">
        <v>0</v>
      </c>
      <c r="AU1914" s="227"/>
      <c r="AV1914" s="227"/>
      <c r="AW1914" s="227">
        <v>0</v>
      </c>
      <c r="AX1914" s="227">
        <v>0</v>
      </c>
      <c r="AY1914">
        <f>A1914+1999</f>
        <v>2024</v>
      </c>
      <c r="AZ1914" t="str">
        <f>VLOOKUP(B1914,$BF$2:$BJ$75,4)</f>
        <v>Coast TFLs</v>
      </c>
      <c r="BA1914" t="str">
        <f>VLOOKUP(B1914,$BF$2:$BK$75,2)</f>
        <v>CoastTFLs</v>
      </c>
      <c r="BB1914" t="str">
        <f>VLOOKUP(B1914,$BF$2:$BK$75,3)</f>
        <v>Coast TFLs</v>
      </c>
      <c r="BC1914">
        <f>IF(B1914&lt;40,B1914,IF(VLOOKUP(B1914,$BF$2:$BO$75,10,FALSE)="I",40,41))</f>
        <v>41</v>
      </c>
    </row>
    <row r="1915" spans="1:55" ht="15" x14ac:dyDescent="0.25">
      <c r="A1915">
        <v>25</v>
      </c>
      <c r="B1915">
        <v>41</v>
      </c>
      <c r="E1915">
        <v>0</v>
      </c>
      <c r="F1915">
        <v>0</v>
      </c>
      <c r="I1915">
        <v>0</v>
      </c>
      <c r="J1915">
        <v>0</v>
      </c>
      <c r="M1915">
        <v>0</v>
      </c>
      <c r="N1915">
        <v>0</v>
      </c>
      <c r="Q1915">
        <v>0</v>
      </c>
      <c r="R1915">
        <v>0</v>
      </c>
      <c r="U1915">
        <v>0</v>
      </c>
      <c r="V1915">
        <v>0</v>
      </c>
      <c r="Y1915">
        <v>0</v>
      </c>
      <c r="Z1915">
        <v>0</v>
      </c>
      <c r="AC1915">
        <v>0</v>
      </c>
      <c r="AD1915">
        <v>0</v>
      </c>
      <c r="AG1915">
        <v>0</v>
      </c>
      <c r="AH1915">
        <v>0</v>
      </c>
      <c r="AK1915" s="151">
        <v>0</v>
      </c>
      <c r="AL1915" s="151">
        <v>0</v>
      </c>
      <c r="AM1915" s="151"/>
      <c r="AN1915" s="151"/>
      <c r="AO1915" s="212">
        <v>0</v>
      </c>
      <c r="AP1915" s="212">
        <v>0</v>
      </c>
      <c r="AQ1915" s="212"/>
      <c r="AR1915" s="212"/>
      <c r="AS1915" s="227">
        <v>0</v>
      </c>
      <c r="AT1915" s="227">
        <v>0</v>
      </c>
      <c r="AU1915" s="227"/>
      <c r="AV1915" s="227"/>
      <c r="AW1915" s="227">
        <v>0</v>
      </c>
      <c r="AX1915" s="227">
        <v>0</v>
      </c>
      <c r="AY1915">
        <f>A1915+1999</f>
        <v>2024</v>
      </c>
      <c r="AZ1915" t="str">
        <f>VLOOKUP(B1915,$BF$2:$BJ$75,4)</f>
        <v>Coast TFLs</v>
      </c>
      <c r="BA1915" t="str">
        <f>VLOOKUP(B1915,$BF$2:$BK$75,2)</f>
        <v>CoastTFLs</v>
      </c>
      <c r="BB1915" t="str">
        <f>VLOOKUP(B1915,$BF$2:$BK$75,3)</f>
        <v>Coast TFLs</v>
      </c>
      <c r="BC1915">
        <f>IF(B1915&lt;40,B1915,IF(VLOOKUP(B1915,$BF$2:$BO$75,10,FALSE)="I",40,41))</f>
        <v>41</v>
      </c>
    </row>
    <row r="1916" spans="1:55" ht="15" x14ac:dyDescent="0.25">
      <c r="A1916">
        <v>25</v>
      </c>
      <c r="B1916">
        <v>41</v>
      </c>
      <c r="E1916">
        <v>0</v>
      </c>
      <c r="F1916">
        <v>0</v>
      </c>
      <c r="I1916">
        <v>0</v>
      </c>
      <c r="J1916">
        <v>4800</v>
      </c>
      <c r="M1916">
        <v>0</v>
      </c>
      <c r="N1916">
        <v>3888</v>
      </c>
      <c r="Q1916">
        <v>0</v>
      </c>
      <c r="R1916">
        <v>6224</v>
      </c>
      <c r="U1916">
        <v>1952</v>
      </c>
      <c r="V1916">
        <v>11024</v>
      </c>
      <c r="Y1916">
        <v>0</v>
      </c>
      <c r="Z1916">
        <v>6336</v>
      </c>
      <c r="AC1916">
        <v>0</v>
      </c>
      <c r="AD1916">
        <v>2432</v>
      </c>
      <c r="AG1916">
        <v>0</v>
      </c>
      <c r="AH1916">
        <v>288</v>
      </c>
      <c r="AK1916" s="151">
        <v>0</v>
      </c>
      <c r="AL1916" s="151">
        <v>0</v>
      </c>
      <c r="AM1916" s="151"/>
      <c r="AN1916" s="151"/>
      <c r="AO1916" s="212">
        <v>0</v>
      </c>
      <c r="AP1916" s="212">
        <v>0</v>
      </c>
      <c r="AQ1916" s="212"/>
      <c r="AR1916" s="212"/>
      <c r="AS1916" s="227">
        <v>0</v>
      </c>
      <c r="AT1916" s="227">
        <v>0</v>
      </c>
      <c r="AU1916" s="227"/>
      <c r="AV1916" s="227"/>
      <c r="AW1916" s="227">
        <v>0</v>
      </c>
      <c r="AX1916" s="227">
        <v>0</v>
      </c>
      <c r="AY1916">
        <f>A1916+1999</f>
        <v>2024</v>
      </c>
      <c r="AZ1916" t="str">
        <f>VLOOKUP(B1916,$BF$2:$BJ$75,4)</f>
        <v>Coast TFLs</v>
      </c>
      <c r="BA1916" t="str">
        <f>VLOOKUP(B1916,$BF$2:$BK$75,2)</f>
        <v>CoastTFLs</v>
      </c>
      <c r="BB1916" t="str">
        <f>VLOOKUP(B1916,$BF$2:$BK$75,3)</f>
        <v>Coast TFLs</v>
      </c>
      <c r="BC1916">
        <f>IF(B1916&lt;40,B1916,IF(VLOOKUP(B1916,$BF$2:$BO$75,10,FALSE)="I",40,41))</f>
        <v>41</v>
      </c>
    </row>
    <row r="1917" spans="1:55" ht="15" x14ac:dyDescent="0.25">
      <c r="A1917">
        <v>25</v>
      </c>
      <c r="B1917">
        <v>41</v>
      </c>
      <c r="E1917">
        <v>0</v>
      </c>
      <c r="F1917">
        <v>0</v>
      </c>
      <c r="I1917">
        <v>0</v>
      </c>
      <c r="J1917">
        <v>0</v>
      </c>
      <c r="M1917">
        <v>0</v>
      </c>
      <c r="N1917">
        <v>0</v>
      </c>
      <c r="Q1917">
        <v>0</v>
      </c>
      <c r="R1917">
        <v>2768</v>
      </c>
      <c r="U1917">
        <v>0</v>
      </c>
      <c r="V1917">
        <v>0</v>
      </c>
      <c r="Y1917">
        <v>0</v>
      </c>
      <c r="Z1917">
        <v>0</v>
      </c>
      <c r="AC1917">
        <v>0</v>
      </c>
      <c r="AD1917">
        <v>0</v>
      </c>
      <c r="AG1917">
        <v>0</v>
      </c>
      <c r="AH1917">
        <v>0</v>
      </c>
      <c r="AK1917" s="151">
        <v>0</v>
      </c>
      <c r="AL1917" s="151">
        <v>0</v>
      </c>
      <c r="AM1917" s="151"/>
      <c r="AN1917" s="151"/>
      <c r="AO1917" s="212">
        <v>0</v>
      </c>
      <c r="AP1917" s="212">
        <v>0</v>
      </c>
      <c r="AQ1917" s="212"/>
      <c r="AR1917" s="212"/>
      <c r="AS1917" s="227">
        <v>0</v>
      </c>
      <c r="AT1917" s="227">
        <v>0</v>
      </c>
      <c r="AU1917" s="227"/>
      <c r="AV1917" s="227"/>
      <c r="AW1917" s="227">
        <v>0</v>
      </c>
      <c r="AX1917" s="227">
        <v>0</v>
      </c>
      <c r="AY1917">
        <f>A1917+1999</f>
        <v>2024</v>
      </c>
      <c r="AZ1917" t="str">
        <f>VLOOKUP(B1917,$BF$2:$BJ$75,4)</f>
        <v>Coast TFLs</v>
      </c>
      <c r="BA1917" t="str">
        <f>VLOOKUP(B1917,$BF$2:$BK$75,2)</f>
        <v>CoastTFLs</v>
      </c>
      <c r="BB1917" t="str">
        <f>VLOOKUP(B1917,$BF$2:$BK$75,3)</f>
        <v>Coast TFLs</v>
      </c>
      <c r="BC1917">
        <f>IF(B1917&lt;40,B1917,IF(VLOOKUP(B1917,$BF$2:$BO$75,10,FALSE)="I",40,41))</f>
        <v>41</v>
      </c>
    </row>
    <row r="1918" spans="1:55" ht="15" x14ac:dyDescent="0.25">
      <c r="A1918">
        <v>25</v>
      </c>
      <c r="B1918">
        <v>41</v>
      </c>
      <c r="E1918">
        <v>0</v>
      </c>
      <c r="F1918">
        <v>0</v>
      </c>
      <c r="I1918">
        <v>0</v>
      </c>
      <c r="J1918">
        <v>0</v>
      </c>
      <c r="M1918">
        <v>0</v>
      </c>
      <c r="N1918">
        <v>2160</v>
      </c>
      <c r="Q1918">
        <v>0</v>
      </c>
      <c r="R1918">
        <v>0</v>
      </c>
      <c r="U1918">
        <v>1616</v>
      </c>
      <c r="V1918">
        <v>3232</v>
      </c>
      <c r="Y1918">
        <v>0</v>
      </c>
      <c r="Z1918">
        <v>0</v>
      </c>
      <c r="AC1918">
        <v>0</v>
      </c>
      <c r="AD1918">
        <v>0</v>
      </c>
      <c r="AG1918">
        <v>0</v>
      </c>
      <c r="AH1918">
        <v>0</v>
      </c>
      <c r="AK1918" s="151">
        <v>0</v>
      </c>
      <c r="AL1918" s="151">
        <v>0</v>
      </c>
      <c r="AM1918" s="151"/>
      <c r="AN1918" s="151"/>
      <c r="AO1918" s="212">
        <v>0</v>
      </c>
      <c r="AP1918" s="212">
        <v>0</v>
      </c>
      <c r="AQ1918" s="212"/>
      <c r="AR1918" s="212"/>
      <c r="AS1918" s="227">
        <v>0</v>
      </c>
      <c r="AT1918" s="227">
        <v>0</v>
      </c>
      <c r="AU1918" s="227"/>
      <c r="AV1918" s="227"/>
      <c r="AW1918" s="227">
        <v>0</v>
      </c>
      <c r="AX1918" s="227">
        <v>0</v>
      </c>
      <c r="AY1918">
        <f>A1918+1999</f>
        <v>2024</v>
      </c>
      <c r="AZ1918" t="str">
        <f>VLOOKUP(B1918,$BF$2:$BJ$75,4)</f>
        <v>Coast TFLs</v>
      </c>
      <c r="BA1918" t="str">
        <f>VLOOKUP(B1918,$BF$2:$BK$75,2)</f>
        <v>CoastTFLs</v>
      </c>
      <c r="BB1918" t="str">
        <f>VLOOKUP(B1918,$BF$2:$BK$75,3)</f>
        <v>Coast TFLs</v>
      </c>
      <c r="BC1918">
        <f>IF(B1918&lt;40,B1918,IF(VLOOKUP(B1918,$BF$2:$BO$75,10,FALSE)="I",40,41))</f>
        <v>41</v>
      </c>
    </row>
    <row r="1919" spans="1:55" ht="15" x14ac:dyDescent="0.25">
      <c r="A1919">
        <v>25</v>
      </c>
      <c r="B1919">
        <v>41</v>
      </c>
      <c r="E1919">
        <v>0</v>
      </c>
      <c r="F1919">
        <v>0</v>
      </c>
      <c r="I1919">
        <v>0</v>
      </c>
      <c r="J1919">
        <v>0</v>
      </c>
      <c r="M1919">
        <v>0</v>
      </c>
      <c r="N1919">
        <v>0</v>
      </c>
      <c r="Q1919">
        <v>0</v>
      </c>
      <c r="R1919">
        <v>0</v>
      </c>
      <c r="U1919">
        <v>0</v>
      </c>
      <c r="V1919">
        <v>0</v>
      </c>
      <c r="Y1919">
        <v>0</v>
      </c>
      <c r="Z1919">
        <v>0</v>
      </c>
      <c r="AC1919">
        <v>0</v>
      </c>
      <c r="AD1919">
        <v>0</v>
      </c>
      <c r="AG1919">
        <v>0</v>
      </c>
      <c r="AH1919">
        <v>0</v>
      </c>
      <c r="AK1919" s="151">
        <v>0</v>
      </c>
      <c r="AL1919" s="151">
        <v>0</v>
      </c>
      <c r="AM1919" s="151"/>
      <c r="AN1919" s="151"/>
      <c r="AO1919" s="212">
        <v>0</v>
      </c>
      <c r="AP1919" s="212">
        <v>0</v>
      </c>
      <c r="AQ1919" s="212"/>
      <c r="AR1919" s="212"/>
      <c r="AS1919" s="227">
        <v>0</v>
      </c>
      <c r="AT1919" s="227">
        <v>0</v>
      </c>
      <c r="AU1919" s="227"/>
      <c r="AV1919" s="227"/>
      <c r="AW1919" s="227">
        <v>0</v>
      </c>
      <c r="AX1919" s="227">
        <v>0</v>
      </c>
      <c r="AY1919">
        <f>A1919+1999</f>
        <v>2024</v>
      </c>
      <c r="AZ1919" t="str">
        <f>VLOOKUP(B1919,$BF$2:$BJ$75,4)</f>
        <v>Coast TFLs</v>
      </c>
      <c r="BA1919" t="str">
        <f>VLOOKUP(B1919,$BF$2:$BK$75,2)</f>
        <v>CoastTFLs</v>
      </c>
      <c r="BB1919" t="str">
        <f>VLOOKUP(B1919,$BF$2:$BK$75,3)</f>
        <v>Coast TFLs</v>
      </c>
      <c r="BC1919">
        <f>IF(B1919&lt;40,B1919,IF(VLOOKUP(B1919,$BF$2:$BO$75,10,FALSE)="I",40,41))</f>
        <v>41</v>
      </c>
    </row>
    <row r="1920" spans="1:55" ht="15" x14ac:dyDescent="0.25">
      <c r="A1920">
        <v>25</v>
      </c>
      <c r="B1920">
        <v>41</v>
      </c>
      <c r="E1920">
        <v>0</v>
      </c>
      <c r="F1920">
        <v>0</v>
      </c>
      <c r="I1920">
        <v>0</v>
      </c>
      <c r="J1920">
        <v>0</v>
      </c>
      <c r="M1920">
        <v>0</v>
      </c>
      <c r="N1920">
        <v>0</v>
      </c>
      <c r="Q1920">
        <v>0</v>
      </c>
      <c r="R1920">
        <v>0</v>
      </c>
      <c r="U1920">
        <v>0</v>
      </c>
      <c r="V1920">
        <v>0</v>
      </c>
      <c r="Y1920">
        <v>0</v>
      </c>
      <c r="Z1920">
        <v>0</v>
      </c>
      <c r="AC1920">
        <v>0</v>
      </c>
      <c r="AD1920">
        <v>0</v>
      </c>
      <c r="AG1920">
        <v>0</v>
      </c>
      <c r="AH1920">
        <v>0</v>
      </c>
      <c r="AK1920" s="151">
        <v>0</v>
      </c>
      <c r="AL1920" s="151">
        <v>0</v>
      </c>
      <c r="AM1920" s="151"/>
      <c r="AN1920" s="151"/>
      <c r="AO1920" s="212">
        <v>0</v>
      </c>
      <c r="AP1920" s="212">
        <v>0</v>
      </c>
      <c r="AQ1920" s="212"/>
      <c r="AR1920" s="212"/>
      <c r="AS1920" s="227">
        <v>0</v>
      </c>
      <c r="AT1920" s="227">
        <v>0</v>
      </c>
      <c r="AU1920" s="227"/>
      <c r="AV1920" s="227"/>
      <c r="AW1920" s="227">
        <v>0</v>
      </c>
      <c r="AX1920" s="227">
        <v>0</v>
      </c>
      <c r="AY1920">
        <f>A1920+1999</f>
        <v>2024</v>
      </c>
      <c r="AZ1920" t="str">
        <f>VLOOKUP(B1920,$BF$2:$BJ$75,4)</f>
        <v>Coast TFLs</v>
      </c>
      <c r="BA1920" t="str">
        <f>VLOOKUP(B1920,$BF$2:$BK$75,2)</f>
        <v>CoastTFLs</v>
      </c>
      <c r="BB1920" t="str">
        <f>VLOOKUP(B1920,$BF$2:$BK$75,3)</f>
        <v>Coast TFLs</v>
      </c>
      <c r="BC1920">
        <f>IF(B1920&lt;40,B1920,IF(VLOOKUP(B1920,$BF$2:$BO$75,10,FALSE)="I",40,41))</f>
        <v>41</v>
      </c>
    </row>
    <row r="1921" spans="1:55" ht="15" x14ac:dyDescent="0.25">
      <c r="A1921">
        <v>25</v>
      </c>
      <c r="B1921">
        <v>41</v>
      </c>
      <c r="E1921">
        <v>0</v>
      </c>
      <c r="F1921">
        <v>0</v>
      </c>
      <c r="I1921">
        <v>0</v>
      </c>
      <c r="J1921">
        <v>0</v>
      </c>
      <c r="M1921">
        <v>0</v>
      </c>
      <c r="N1921">
        <v>0</v>
      </c>
      <c r="Q1921">
        <v>0</v>
      </c>
      <c r="R1921">
        <v>0</v>
      </c>
      <c r="U1921">
        <v>0</v>
      </c>
      <c r="V1921">
        <v>0</v>
      </c>
      <c r="Y1921">
        <v>0</v>
      </c>
      <c r="Z1921">
        <v>0</v>
      </c>
      <c r="AC1921">
        <v>0</v>
      </c>
      <c r="AD1921">
        <v>0</v>
      </c>
      <c r="AG1921">
        <v>0</v>
      </c>
      <c r="AH1921">
        <v>0</v>
      </c>
      <c r="AK1921" s="151">
        <v>0</v>
      </c>
      <c r="AL1921" s="151">
        <v>0</v>
      </c>
      <c r="AM1921" s="151"/>
      <c r="AN1921" s="151"/>
      <c r="AO1921" s="212">
        <v>0</v>
      </c>
      <c r="AP1921" s="212">
        <v>0</v>
      </c>
      <c r="AQ1921" s="212"/>
      <c r="AR1921" s="212"/>
      <c r="AS1921" s="227">
        <v>0</v>
      </c>
      <c r="AT1921" s="227">
        <v>0</v>
      </c>
      <c r="AU1921" s="227"/>
      <c r="AV1921" s="227"/>
      <c r="AW1921" s="227">
        <v>0</v>
      </c>
      <c r="AX1921" s="227">
        <v>0</v>
      </c>
      <c r="AY1921">
        <f>A1921+1999</f>
        <v>2024</v>
      </c>
      <c r="AZ1921" t="str">
        <f>VLOOKUP(B1921,$BF$2:$BJ$75,4)</f>
        <v>Coast TFLs</v>
      </c>
      <c r="BA1921" t="str">
        <f>VLOOKUP(B1921,$BF$2:$BK$75,2)</f>
        <v>CoastTFLs</v>
      </c>
      <c r="BB1921" t="str">
        <f>VLOOKUP(B1921,$BF$2:$BK$75,3)</f>
        <v>Coast TFLs</v>
      </c>
      <c r="BC1921">
        <f>IF(B1921&lt;40,B1921,IF(VLOOKUP(B1921,$BF$2:$BO$75,10,FALSE)="I",40,41))</f>
        <v>41</v>
      </c>
    </row>
    <row r="1922" spans="1:55" ht="15" x14ac:dyDescent="0.25">
      <c r="A1922">
        <v>25</v>
      </c>
      <c r="B1922">
        <v>41</v>
      </c>
      <c r="E1922">
        <v>0</v>
      </c>
      <c r="F1922">
        <v>0</v>
      </c>
      <c r="I1922">
        <v>0</v>
      </c>
      <c r="J1922">
        <v>0</v>
      </c>
      <c r="M1922">
        <v>0</v>
      </c>
      <c r="N1922">
        <v>0</v>
      </c>
      <c r="Q1922">
        <v>0</v>
      </c>
      <c r="R1922">
        <v>64</v>
      </c>
      <c r="U1922">
        <v>0</v>
      </c>
      <c r="V1922">
        <v>3728</v>
      </c>
      <c r="Y1922">
        <v>0</v>
      </c>
      <c r="Z1922">
        <v>0</v>
      </c>
      <c r="AC1922">
        <v>0</v>
      </c>
      <c r="AD1922">
        <v>208</v>
      </c>
      <c r="AG1922">
        <v>0</v>
      </c>
      <c r="AH1922">
        <v>0</v>
      </c>
      <c r="AK1922" s="151">
        <v>64</v>
      </c>
      <c r="AL1922" s="151">
        <v>320</v>
      </c>
      <c r="AM1922" s="151"/>
      <c r="AN1922" s="151"/>
      <c r="AO1922" s="212">
        <v>0</v>
      </c>
      <c r="AP1922" s="212">
        <v>0</v>
      </c>
      <c r="AQ1922" s="212"/>
      <c r="AR1922" s="212"/>
      <c r="AS1922" s="227">
        <v>0</v>
      </c>
      <c r="AT1922" s="227">
        <v>0</v>
      </c>
      <c r="AU1922" s="227"/>
      <c r="AV1922" s="227"/>
      <c r="AW1922" s="227">
        <v>0</v>
      </c>
      <c r="AX1922" s="227">
        <v>0</v>
      </c>
      <c r="AY1922">
        <f>A1922+1999</f>
        <v>2024</v>
      </c>
      <c r="AZ1922" t="str">
        <f>VLOOKUP(B1922,$BF$2:$BJ$75,4)</f>
        <v>Coast TFLs</v>
      </c>
      <c r="BA1922" t="str">
        <f>VLOOKUP(B1922,$BF$2:$BK$75,2)</f>
        <v>CoastTFLs</v>
      </c>
      <c r="BB1922" t="str">
        <f>VLOOKUP(B1922,$BF$2:$BK$75,3)</f>
        <v>Coast TFLs</v>
      </c>
      <c r="BC1922">
        <f>IF(B1922&lt;40,B1922,IF(VLOOKUP(B1922,$BF$2:$BO$75,10,FALSE)="I",40,41))</f>
        <v>41</v>
      </c>
    </row>
    <row r="1923" spans="1:55" ht="15" x14ac:dyDescent="0.25">
      <c r="A1923">
        <v>25</v>
      </c>
      <c r="B1923">
        <v>41</v>
      </c>
      <c r="E1923">
        <v>0</v>
      </c>
      <c r="F1923">
        <v>0</v>
      </c>
      <c r="I1923">
        <v>0</v>
      </c>
      <c r="J1923">
        <v>0</v>
      </c>
      <c r="M1923">
        <v>0</v>
      </c>
      <c r="N1923">
        <v>0</v>
      </c>
      <c r="Q1923">
        <v>0</v>
      </c>
      <c r="R1923">
        <v>0</v>
      </c>
      <c r="U1923">
        <v>0</v>
      </c>
      <c r="V1923">
        <v>0</v>
      </c>
      <c r="Y1923">
        <v>0</v>
      </c>
      <c r="Z1923">
        <v>0</v>
      </c>
      <c r="AC1923">
        <v>0</v>
      </c>
      <c r="AD1923">
        <v>0</v>
      </c>
      <c r="AG1923">
        <v>0</v>
      </c>
      <c r="AH1923">
        <v>0</v>
      </c>
      <c r="AK1923" s="151">
        <v>0</v>
      </c>
      <c r="AL1923" s="151">
        <v>0</v>
      </c>
      <c r="AM1923" s="151"/>
      <c r="AN1923" s="151"/>
      <c r="AO1923" s="212">
        <v>0</v>
      </c>
      <c r="AP1923" s="212">
        <v>0</v>
      </c>
      <c r="AQ1923" s="212"/>
      <c r="AR1923" s="212"/>
      <c r="AS1923" s="227">
        <v>0</v>
      </c>
      <c r="AT1923" s="227">
        <v>0</v>
      </c>
      <c r="AU1923" s="227"/>
      <c r="AV1923" s="227"/>
      <c r="AW1923" s="227">
        <v>0</v>
      </c>
      <c r="AX1923" s="227">
        <v>0</v>
      </c>
      <c r="AY1923">
        <f>A1923+1999</f>
        <v>2024</v>
      </c>
      <c r="AZ1923" t="str">
        <f>VLOOKUP(B1923,$BF$2:$BJ$75,4)</f>
        <v>Coast TFLs</v>
      </c>
      <c r="BA1923" t="str">
        <f>VLOOKUP(B1923,$BF$2:$BK$75,2)</f>
        <v>CoastTFLs</v>
      </c>
      <c r="BB1923" t="str">
        <f>VLOOKUP(B1923,$BF$2:$BK$75,3)</f>
        <v>Coast TFLs</v>
      </c>
      <c r="BC1923">
        <f>IF(B1923&lt;40,B1923,IF(VLOOKUP(B1923,$BF$2:$BO$75,10,FALSE)="I",40,41))</f>
        <v>41</v>
      </c>
    </row>
    <row r="1924" spans="1:55" ht="15" x14ac:dyDescent="0.25">
      <c r="A1924">
        <v>25</v>
      </c>
      <c r="B1924">
        <v>41</v>
      </c>
      <c r="E1924">
        <v>0</v>
      </c>
      <c r="F1924">
        <v>0</v>
      </c>
      <c r="I1924">
        <v>0</v>
      </c>
      <c r="J1924">
        <v>0</v>
      </c>
      <c r="M1924">
        <v>0</v>
      </c>
      <c r="N1924">
        <v>0</v>
      </c>
      <c r="Q1924">
        <v>0</v>
      </c>
      <c r="R1924">
        <v>0</v>
      </c>
      <c r="U1924">
        <v>0</v>
      </c>
      <c r="V1924">
        <v>0</v>
      </c>
      <c r="Y1924">
        <v>0</v>
      </c>
      <c r="Z1924">
        <v>0</v>
      </c>
      <c r="AC1924">
        <v>0</v>
      </c>
      <c r="AD1924">
        <v>0</v>
      </c>
      <c r="AG1924">
        <v>0</v>
      </c>
      <c r="AH1924">
        <v>0</v>
      </c>
      <c r="AK1924" s="151">
        <v>0</v>
      </c>
      <c r="AL1924" s="151">
        <v>0</v>
      </c>
      <c r="AM1924" s="151"/>
      <c r="AN1924" s="151"/>
      <c r="AO1924" s="212">
        <v>0</v>
      </c>
      <c r="AP1924" s="212">
        <v>0</v>
      </c>
      <c r="AQ1924" s="212"/>
      <c r="AR1924" s="212"/>
      <c r="AS1924" s="227">
        <v>0</v>
      </c>
      <c r="AT1924" s="227">
        <v>0</v>
      </c>
      <c r="AU1924" s="227"/>
      <c r="AV1924" s="227"/>
      <c r="AW1924" s="227">
        <v>0</v>
      </c>
      <c r="AX1924" s="227">
        <v>0</v>
      </c>
      <c r="AY1924">
        <f>A1924+1999</f>
        <v>2024</v>
      </c>
      <c r="AZ1924" t="str">
        <f>VLOOKUP(B1924,$BF$2:$BJ$75,4)</f>
        <v>Coast TFLs</v>
      </c>
      <c r="BA1924" t="str">
        <f>VLOOKUP(B1924,$BF$2:$BK$75,2)</f>
        <v>CoastTFLs</v>
      </c>
      <c r="BB1924" t="str">
        <f>VLOOKUP(B1924,$BF$2:$BK$75,3)</f>
        <v>Coast TFLs</v>
      </c>
      <c r="BC1924">
        <f>IF(B1924&lt;40,B1924,IF(VLOOKUP(B1924,$BF$2:$BO$75,10,FALSE)="I",40,41))</f>
        <v>41</v>
      </c>
    </row>
    <row r="1925" spans="1:55" ht="15" x14ac:dyDescent="0.25">
      <c r="A1925">
        <v>25</v>
      </c>
      <c r="B1925">
        <v>41</v>
      </c>
      <c r="E1925">
        <v>0</v>
      </c>
      <c r="F1925">
        <v>0</v>
      </c>
      <c r="I1925">
        <v>0</v>
      </c>
      <c r="J1925">
        <v>0</v>
      </c>
      <c r="M1925">
        <v>0</v>
      </c>
      <c r="N1925">
        <v>0</v>
      </c>
      <c r="Q1925">
        <v>0</v>
      </c>
      <c r="R1925">
        <v>0</v>
      </c>
      <c r="U1925">
        <v>0</v>
      </c>
      <c r="V1925">
        <v>0</v>
      </c>
      <c r="Y1925">
        <v>0</v>
      </c>
      <c r="Z1925">
        <v>0</v>
      </c>
      <c r="AC1925">
        <v>0</v>
      </c>
      <c r="AD1925">
        <v>0</v>
      </c>
      <c r="AG1925">
        <v>0</v>
      </c>
      <c r="AH1925">
        <v>0</v>
      </c>
      <c r="AK1925" s="151">
        <v>0</v>
      </c>
      <c r="AL1925" s="151">
        <v>0</v>
      </c>
      <c r="AM1925" s="151"/>
      <c r="AN1925" s="151"/>
      <c r="AO1925" s="212">
        <v>0</v>
      </c>
      <c r="AP1925" s="212">
        <v>0</v>
      </c>
      <c r="AQ1925" s="212"/>
      <c r="AR1925" s="212"/>
      <c r="AS1925" s="227">
        <v>0</v>
      </c>
      <c r="AT1925" s="227">
        <v>0</v>
      </c>
      <c r="AU1925" s="227"/>
      <c r="AV1925" s="227"/>
      <c r="AW1925" s="227">
        <v>0</v>
      </c>
      <c r="AX1925" s="227">
        <v>0</v>
      </c>
      <c r="AY1925">
        <f>A1925+1999</f>
        <v>2024</v>
      </c>
      <c r="AZ1925" t="str">
        <f>VLOOKUP(B1925,$BF$2:$BJ$75,4)</f>
        <v>Coast TFLs</v>
      </c>
      <c r="BA1925" t="str">
        <f>VLOOKUP(B1925,$BF$2:$BK$75,2)</f>
        <v>CoastTFLs</v>
      </c>
      <c r="BB1925" t="str">
        <f>VLOOKUP(B1925,$BF$2:$BK$75,3)</f>
        <v>Coast TFLs</v>
      </c>
      <c r="BC1925">
        <f>IF(B1925&lt;40,B1925,IF(VLOOKUP(B1925,$BF$2:$BO$75,10,FALSE)="I",40,41))</f>
        <v>41</v>
      </c>
    </row>
    <row r="1926" spans="1:55" ht="15" x14ac:dyDescent="0.25">
      <c r="A1926">
        <v>26</v>
      </c>
      <c r="B1926">
        <v>1</v>
      </c>
      <c r="Q1926">
        <v>0</v>
      </c>
      <c r="R1926">
        <v>45902752</v>
      </c>
      <c r="U1926">
        <v>0</v>
      </c>
      <c r="V1926">
        <v>44500912</v>
      </c>
      <c r="Y1926">
        <v>0</v>
      </c>
      <c r="Z1926">
        <v>43595728</v>
      </c>
      <c r="AC1926">
        <v>0</v>
      </c>
      <c r="AD1926">
        <v>42018048</v>
      </c>
      <c r="AG1926">
        <v>0</v>
      </c>
      <c r="AH1926">
        <v>41663936</v>
      </c>
      <c r="AK1926" s="151">
        <v>0</v>
      </c>
      <c r="AL1926" s="151">
        <v>41573440</v>
      </c>
      <c r="AM1926" s="151"/>
      <c r="AN1926" s="151"/>
      <c r="AO1926" s="212">
        <v>0</v>
      </c>
      <c r="AP1926" s="212">
        <v>41525040</v>
      </c>
      <c r="AQ1926" s="212"/>
      <c r="AR1926" s="212"/>
      <c r="AS1926" s="227">
        <v>0</v>
      </c>
      <c r="AT1926" s="227">
        <v>41483712</v>
      </c>
      <c r="AU1926" s="227"/>
      <c r="AV1926" s="227"/>
      <c r="AW1926" s="227">
        <v>0</v>
      </c>
      <c r="AX1926" s="227">
        <v>41648512</v>
      </c>
      <c r="AY1926">
        <f>A1926+1999</f>
        <v>2025</v>
      </c>
      <c r="AZ1926" t="str">
        <f>VLOOKUP(B1926,$BF$2:$BJ$75,4)</f>
        <v>Pine Units</v>
      </c>
      <c r="BA1926" t="str">
        <f>VLOOKUP(B1926,$BF$2:$BK$75,2)</f>
        <v>100MileHouse</v>
      </c>
      <c r="BB1926" t="str">
        <f>VLOOKUP(B1926,$BF$2:$BK$75,3)</f>
        <v>100 Mile House TSA</v>
      </c>
      <c r="BC1926">
        <f>IF(B1926&lt;40,B1926,IF(VLOOKUP(B1926,$BF$2:$BO$75,10,FALSE)="I",40,41))</f>
        <v>1</v>
      </c>
    </row>
    <row r="1927" spans="1:55" ht="15" x14ac:dyDescent="0.25">
      <c r="A1927">
        <v>26</v>
      </c>
      <c r="B1927">
        <v>2</v>
      </c>
      <c r="Q1927">
        <v>0</v>
      </c>
      <c r="R1927">
        <v>6350320</v>
      </c>
      <c r="U1927">
        <v>0</v>
      </c>
      <c r="V1927">
        <v>6009408</v>
      </c>
      <c r="Y1927">
        <v>0</v>
      </c>
      <c r="Z1927">
        <v>5752992</v>
      </c>
      <c r="AC1927">
        <v>0</v>
      </c>
      <c r="AD1927">
        <v>4275648</v>
      </c>
      <c r="AG1927">
        <v>0</v>
      </c>
      <c r="AH1927">
        <v>3603984</v>
      </c>
      <c r="AK1927" s="151">
        <v>0</v>
      </c>
      <c r="AL1927" s="151">
        <v>3335056</v>
      </c>
      <c r="AM1927" s="151"/>
      <c r="AN1927" s="151"/>
      <c r="AO1927" s="212">
        <v>0</v>
      </c>
      <c r="AP1927" s="212">
        <v>3127968</v>
      </c>
      <c r="AQ1927" s="212"/>
      <c r="AR1927" s="212"/>
      <c r="AS1927" s="227">
        <v>0</v>
      </c>
      <c r="AT1927" s="227">
        <v>3037776</v>
      </c>
      <c r="AU1927" s="227"/>
      <c r="AV1927" s="227"/>
      <c r="AW1927" s="227">
        <v>0</v>
      </c>
      <c r="AX1927" s="227">
        <v>2892816</v>
      </c>
      <c r="AY1927">
        <f>A1927+1999</f>
        <v>2025</v>
      </c>
      <c r="AZ1927" t="str">
        <f>VLOOKUP(B1927,$BF$2:$BJ$75,4)</f>
        <v>Pine Units</v>
      </c>
      <c r="BA1927" t="str">
        <f>VLOOKUP(B1927,$BF$2:$BK$75,2)</f>
        <v>Arrow</v>
      </c>
      <c r="BB1927" t="str">
        <f>VLOOKUP(B1927,$BF$2:$BK$75,3)</f>
        <v>Arrow TSA</v>
      </c>
      <c r="BC1927">
        <f>IF(B1927&lt;40,B1927,IF(VLOOKUP(B1927,$BF$2:$BO$75,10,FALSE)="I",40,41))</f>
        <v>2</v>
      </c>
    </row>
    <row r="1928" spans="1:55" ht="15" x14ac:dyDescent="0.25">
      <c r="A1928">
        <v>26</v>
      </c>
      <c r="B1928">
        <v>3</v>
      </c>
      <c r="Q1928">
        <v>0</v>
      </c>
      <c r="R1928">
        <v>0</v>
      </c>
      <c r="U1928">
        <v>0</v>
      </c>
      <c r="V1928">
        <v>0</v>
      </c>
      <c r="Y1928">
        <v>0</v>
      </c>
      <c r="Z1928">
        <v>0</v>
      </c>
      <c r="AC1928">
        <v>0</v>
      </c>
      <c r="AD1928">
        <v>0</v>
      </c>
      <c r="AG1928">
        <v>0</v>
      </c>
      <c r="AH1928">
        <v>0</v>
      </c>
      <c r="AK1928" s="151">
        <v>0</v>
      </c>
      <c r="AL1928" s="151">
        <v>0</v>
      </c>
      <c r="AM1928" s="151"/>
      <c r="AN1928" s="151"/>
      <c r="AO1928" s="212">
        <v>0</v>
      </c>
      <c r="AP1928" s="212">
        <v>0</v>
      </c>
      <c r="AQ1928" s="212"/>
      <c r="AR1928" s="212"/>
      <c r="AS1928" s="227">
        <v>0</v>
      </c>
      <c r="AT1928" s="227">
        <v>0</v>
      </c>
      <c r="AU1928" s="227"/>
      <c r="AV1928" s="227"/>
      <c r="AW1928" s="227">
        <v>0</v>
      </c>
      <c r="AX1928" s="227">
        <v>0</v>
      </c>
      <c r="AY1928">
        <f>A1928+1999</f>
        <v>2025</v>
      </c>
      <c r="AZ1928" t="str">
        <f>VLOOKUP(B1928,$BF$2:$BJ$75,4)</f>
        <v>Non-pine Units</v>
      </c>
      <c r="BA1928" t="str">
        <f>VLOOKUP(B1928,$BF$2:$BK$75,2)</f>
        <v>Arrowsmith</v>
      </c>
      <c r="BB1928" t="str">
        <f>VLOOKUP(B1928,$BF$2:$BK$75,3)</f>
        <v>Arrowsmith TSA</v>
      </c>
      <c r="BC1928">
        <f>IF(B1928&lt;40,B1928,IF(VLOOKUP(B1928,$BF$2:$BO$75,10,FALSE)="I",40,41))</f>
        <v>3</v>
      </c>
    </row>
    <row r="1929" spans="1:55" ht="15" x14ac:dyDescent="0.25">
      <c r="A1929">
        <v>26</v>
      </c>
      <c r="B1929">
        <v>4</v>
      </c>
      <c r="Q1929">
        <v>0</v>
      </c>
      <c r="R1929">
        <v>10793728</v>
      </c>
      <c r="U1929">
        <v>0</v>
      </c>
      <c r="V1929">
        <v>10164048</v>
      </c>
      <c r="Y1929">
        <v>0</v>
      </c>
      <c r="Z1929">
        <v>9684608</v>
      </c>
      <c r="AC1929">
        <v>0</v>
      </c>
      <c r="AD1929">
        <v>6202528</v>
      </c>
      <c r="AG1929">
        <v>0</v>
      </c>
      <c r="AH1929">
        <v>4438736</v>
      </c>
      <c r="AK1929" s="151">
        <v>0</v>
      </c>
      <c r="AL1929" s="151">
        <v>3851184</v>
      </c>
      <c r="AM1929" s="151"/>
      <c r="AN1929" s="151"/>
      <c r="AO1929" s="212">
        <v>0</v>
      </c>
      <c r="AP1929" s="212">
        <v>2729712</v>
      </c>
      <c r="AQ1929" s="212"/>
      <c r="AR1929" s="212"/>
      <c r="AS1929" s="227">
        <v>0</v>
      </c>
      <c r="AT1929" s="227">
        <v>2783248</v>
      </c>
      <c r="AU1929" s="227"/>
      <c r="AV1929" s="227"/>
      <c r="AW1929" s="227">
        <v>0</v>
      </c>
      <c r="AX1929" s="227">
        <v>2316384</v>
      </c>
      <c r="AY1929">
        <f>A1929+1999</f>
        <v>2025</v>
      </c>
      <c r="AZ1929" t="str">
        <f>VLOOKUP(B1929,$BF$2:$BJ$75,4)</f>
        <v>Pine Units</v>
      </c>
      <c r="BA1929" t="str">
        <f>VLOOKUP(B1929,$BF$2:$BK$75,2)</f>
        <v>Boundary</v>
      </c>
      <c r="BB1929" t="str">
        <f>VLOOKUP(B1929,$BF$2:$BK$75,3)</f>
        <v>Boundary TSA</v>
      </c>
      <c r="BC1929">
        <f>IF(B1929&lt;40,B1929,IF(VLOOKUP(B1929,$BF$2:$BO$75,10,FALSE)="I",40,41))</f>
        <v>4</v>
      </c>
    </row>
    <row r="1930" spans="1:55" ht="15" x14ac:dyDescent="0.25">
      <c r="A1930">
        <v>26</v>
      </c>
      <c r="B1930">
        <v>5</v>
      </c>
      <c r="Q1930">
        <v>0</v>
      </c>
      <c r="R1930">
        <v>10676992</v>
      </c>
      <c r="U1930">
        <v>0</v>
      </c>
      <c r="V1930">
        <v>10141920</v>
      </c>
      <c r="Y1930">
        <v>0</v>
      </c>
      <c r="Z1930">
        <v>9690432</v>
      </c>
      <c r="AC1930">
        <v>0</v>
      </c>
      <c r="AD1930">
        <v>8984240</v>
      </c>
      <c r="AG1930">
        <v>0</v>
      </c>
      <c r="AH1930">
        <v>8399888</v>
      </c>
      <c r="AK1930" s="151">
        <v>0</v>
      </c>
      <c r="AL1930" s="151">
        <v>7603632</v>
      </c>
      <c r="AM1930" s="151"/>
      <c r="AN1930" s="151"/>
      <c r="AO1930" s="212">
        <v>0</v>
      </c>
      <c r="AP1930" s="212">
        <v>6505200</v>
      </c>
      <c r="AQ1930" s="212"/>
      <c r="AR1930" s="212"/>
      <c r="AS1930" s="227">
        <v>0</v>
      </c>
      <c r="AT1930" s="227">
        <v>5472880</v>
      </c>
      <c r="AU1930" s="227"/>
      <c r="AV1930" s="227"/>
      <c r="AW1930" s="227">
        <v>0</v>
      </c>
      <c r="AX1930" s="227">
        <v>5419408</v>
      </c>
      <c r="AY1930">
        <f>A1930+1999</f>
        <v>2025</v>
      </c>
      <c r="AZ1930" t="str">
        <f>VLOOKUP(B1930,$BF$2:$BJ$75,4)</f>
        <v>Pine Units</v>
      </c>
      <c r="BA1930" t="str">
        <f>VLOOKUP(B1930,$BF$2:$BK$75,2)</f>
        <v>Bulkley</v>
      </c>
      <c r="BB1930" t="str">
        <f>VLOOKUP(B1930,$BF$2:$BK$75,3)</f>
        <v>Bulkley TSA</v>
      </c>
      <c r="BC1930">
        <f>IF(B1930&lt;40,B1930,IF(VLOOKUP(B1930,$BF$2:$BO$75,10,FALSE)="I",40,41))</f>
        <v>5</v>
      </c>
    </row>
    <row r="1931" spans="1:55" ht="15" x14ac:dyDescent="0.25">
      <c r="A1931">
        <v>26</v>
      </c>
      <c r="B1931">
        <v>6</v>
      </c>
      <c r="Q1931">
        <v>0</v>
      </c>
      <c r="R1931">
        <v>352</v>
      </c>
      <c r="U1931">
        <v>0</v>
      </c>
      <c r="V1931">
        <v>352</v>
      </c>
      <c r="Y1931">
        <v>0</v>
      </c>
      <c r="Z1931">
        <v>18640</v>
      </c>
      <c r="AC1931">
        <v>0</v>
      </c>
      <c r="AD1931">
        <v>309472</v>
      </c>
      <c r="AG1931">
        <v>0</v>
      </c>
      <c r="AH1931">
        <v>1085808</v>
      </c>
      <c r="AK1931" s="151">
        <v>0</v>
      </c>
      <c r="AL1931" s="151">
        <v>7319664</v>
      </c>
      <c r="AM1931" s="151"/>
      <c r="AN1931" s="151"/>
      <c r="AO1931" s="212">
        <v>0</v>
      </c>
      <c r="AP1931" s="212">
        <v>6320432</v>
      </c>
      <c r="AQ1931" s="212"/>
      <c r="AR1931" s="212"/>
      <c r="AS1931" s="227">
        <v>0</v>
      </c>
      <c r="AT1931" s="227">
        <v>5492400</v>
      </c>
      <c r="AU1931" s="227"/>
      <c r="AV1931" s="227"/>
      <c r="AW1931" s="227">
        <v>0</v>
      </c>
      <c r="AX1931" s="227">
        <v>5248480</v>
      </c>
      <c r="AY1931">
        <f>A1931+1999</f>
        <v>2025</v>
      </c>
      <c r="AZ1931" t="str">
        <f>VLOOKUP(B1931,$BF$2:$BJ$75,4)</f>
        <v>Non-pine Units</v>
      </c>
      <c r="BA1931" t="str">
        <f>VLOOKUP(B1931,$BF$2:$BK$75,2)</f>
        <v>Cassiar</v>
      </c>
      <c r="BB1931" t="str">
        <f>VLOOKUP(B1931,$BF$2:$BK$75,3)</f>
        <v>Cassiar TSA</v>
      </c>
      <c r="BC1931">
        <f>IF(B1931&lt;40,B1931,IF(VLOOKUP(B1931,$BF$2:$BO$75,10,FALSE)="I",40,41))</f>
        <v>6</v>
      </c>
    </row>
    <row r="1932" spans="1:55" ht="15" x14ac:dyDescent="0.25">
      <c r="A1932">
        <v>26</v>
      </c>
      <c r="B1932">
        <v>7</v>
      </c>
      <c r="Q1932">
        <v>0</v>
      </c>
      <c r="R1932">
        <v>434240</v>
      </c>
      <c r="U1932">
        <v>0</v>
      </c>
      <c r="V1932">
        <v>433072</v>
      </c>
      <c r="Y1932">
        <v>0</v>
      </c>
      <c r="Z1932">
        <v>432016</v>
      </c>
      <c r="AC1932">
        <v>0</v>
      </c>
      <c r="AD1932">
        <v>317360</v>
      </c>
      <c r="AG1932">
        <v>0</v>
      </c>
      <c r="AH1932">
        <v>266720</v>
      </c>
      <c r="AK1932" s="151">
        <v>0</v>
      </c>
      <c r="AL1932" s="151">
        <v>142400</v>
      </c>
      <c r="AM1932" s="151"/>
      <c r="AN1932" s="151"/>
      <c r="AO1932" s="212">
        <v>0</v>
      </c>
      <c r="AP1932" s="212">
        <v>86800</v>
      </c>
      <c r="AQ1932" s="212"/>
      <c r="AR1932" s="212"/>
      <c r="AS1932" s="227">
        <v>0</v>
      </c>
      <c r="AT1932" s="227">
        <v>41392</v>
      </c>
      <c r="AU1932" s="227"/>
      <c r="AV1932" s="227"/>
      <c r="AW1932" s="227">
        <v>0</v>
      </c>
      <c r="AX1932" s="227">
        <v>19344</v>
      </c>
      <c r="AY1932">
        <f>A1932+1999</f>
        <v>2025</v>
      </c>
      <c r="AZ1932" t="str">
        <f>VLOOKUP(B1932,$BF$2:$BJ$75,4)</f>
        <v>Non-pine Units</v>
      </c>
      <c r="BA1932" t="str">
        <f>VLOOKUP(B1932,$BF$2:$BK$75,2)</f>
        <v>Cranberry</v>
      </c>
      <c r="BB1932" t="str">
        <f>VLOOKUP(B1932,$BF$2:$BK$75,3)</f>
        <v>Cranberry TSA</v>
      </c>
      <c r="BC1932">
        <f>IF(B1932&lt;40,B1932,IF(VLOOKUP(B1932,$BF$2:$BO$75,10,FALSE)="I",40,41))</f>
        <v>7</v>
      </c>
    </row>
    <row r="1933" spans="1:55" ht="15" x14ac:dyDescent="0.25">
      <c r="A1933">
        <v>26</v>
      </c>
      <c r="B1933">
        <v>8</v>
      </c>
      <c r="Q1933">
        <v>0</v>
      </c>
      <c r="R1933">
        <v>21522816</v>
      </c>
      <c r="U1933">
        <v>0</v>
      </c>
      <c r="V1933">
        <v>20100624</v>
      </c>
      <c r="Y1933">
        <v>0</v>
      </c>
      <c r="Z1933">
        <v>17843424</v>
      </c>
      <c r="AC1933">
        <v>0</v>
      </c>
      <c r="AD1933">
        <v>12769728</v>
      </c>
      <c r="AG1933">
        <v>0</v>
      </c>
      <c r="AH1933">
        <v>8182848</v>
      </c>
      <c r="AK1933" s="151">
        <v>0</v>
      </c>
      <c r="AL1933" s="151">
        <v>6275216</v>
      </c>
      <c r="AM1933" s="151"/>
      <c r="AN1933" s="151"/>
      <c r="AO1933" s="212">
        <v>0</v>
      </c>
      <c r="AP1933" s="212">
        <v>5187392</v>
      </c>
      <c r="AQ1933" s="212"/>
      <c r="AR1933" s="212"/>
      <c r="AS1933" s="227">
        <v>0</v>
      </c>
      <c r="AT1933" s="227">
        <v>4485664</v>
      </c>
      <c r="AU1933" s="227"/>
      <c r="AV1933" s="227"/>
      <c r="AW1933" s="227">
        <v>0</v>
      </c>
      <c r="AX1933" s="227">
        <v>4427936</v>
      </c>
      <c r="AY1933">
        <f>A1933+1999</f>
        <v>2025</v>
      </c>
      <c r="AZ1933" t="str">
        <f>VLOOKUP(B1933,$BF$2:$BJ$75,4)</f>
        <v>Pine Units</v>
      </c>
      <c r="BA1933" t="str">
        <f>VLOOKUP(B1933,$BF$2:$BK$75,2)</f>
        <v>Cranbrook</v>
      </c>
      <c r="BB1933" t="str">
        <f>VLOOKUP(B1933,$BF$2:$BK$75,3)</f>
        <v>Cranbrook TSA</v>
      </c>
      <c r="BC1933">
        <f>IF(B1933&lt;40,B1933,IF(VLOOKUP(B1933,$BF$2:$BO$75,10,FALSE)="I",40,41))</f>
        <v>8</v>
      </c>
    </row>
    <row r="1934" spans="1:55" ht="15" x14ac:dyDescent="0.25">
      <c r="A1934">
        <v>26</v>
      </c>
      <c r="B1934">
        <v>9</v>
      </c>
      <c r="Q1934">
        <v>0</v>
      </c>
      <c r="R1934">
        <v>24537248</v>
      </c>
      <c r="U1934">
        <v>0</v>
      </c>
      <c r="V1934">
        <v>23107088</v>
      </c>
      <c r="Y1934">
        <v>0</v>
      </c>
      <c r="Z1934">
        <v>22375488</v>
      </c>
      <c r="AC1934">
        <v>0</v>
      </c>
      <c r="AD1934">
        <v>20907808</v>
      </c>
      <c r="AG1934">
        <v>0</v>
      </c>
      <c r="AH1934">
        <v>17855072</v>
      </c>
      <c r="AK1934" s="151">
        <v>0</v>
      </c>
      <c r="AL1934" s="151">
        <v>15036288</v>
      </c>
      <c r="AM1934" s="151"/>
      <c r="AN1934" s="151"/>
      <c r="AO1934" s="212">
        <v>0</v>
      </c>
      <c r="AP1934" s="212">
        <v>14565280</v>
      </c>
      <c r="AQ1934" s="212"/>
      <c r="AR1934" s="212"/>
      <c r="AS1934" s="227">
        <v>0</v>
      </c>
      <c r="AT1934" s="227">
        <v>13807904</v>
      </c>
      <c r="AU1934" s="227"/>
      <c r="AV1934" s="227"/>
      <c r="AW1934" s="227">
        <v>0</v>
      </c>
      <c r="AX1934" s="227">
        <v>13973088</v>
      </c>
      <c r="AY1934">
        <f>A1934+1999</f>
        <v>2025</v>
      </c>
      <c r="AZ1934" t="str">
        <f>VLOOKUP(B1934,$BF$2:$BJ$75,4)</f>
        <v>Pine Units</v>
      </c>
      <c r="BA1934" t="str">
        <f>VLOOKUP(B1934,$BF$2:$BK$75,2)</f>
        <v>DawsonCreek</v>
      </c>
      <c r="BB1934" t="str">
        <f>VLOOKUP(B1934,$BF$2:$BK$75,3)</f>
        <v>Dawson Creek TSA</v>
      </c>
      <c r="BC1934">
        <f>IF(B1934&lt;40,B1934,IF(VLOOKUP(B1934,$BF$2:$BO$75,10,FALSE)="I",40,41))</f>
        <v>9</v>
      </c>
    </row>
    <row r="1935" spans="1:55" ht="15" x14ac:dyDescent="0.25">
      <c r="A1935">
        <v>26</v>
      </c>
      <c r="B1935">
        <v>10</v>
      </c>
      <c r="Q1935">
        <v>0</v>
      </c>
      <c r="R1935">
        <v>0</v>
      </c>
      <c r="U1935">
        <v>0</v>
      </c>
      <c r="V1935">
        <v>0</v>
      </c>
      <c r="Y1935">
        <v>0</v>
      </c>
      <c r="Z1935">
        <v>10096</v>
      </c>
      <c r="AC1935">
        <v>0</v>
      </c>
      <c r="AD1935">
        <v>95728</v>
      </c>
      <c r="AG1935">
        <v>0</v>
      </c>
      <c r="AH1935">
        <v>1222096</v>
      </c>
      <c r="AK1935" s="151">
        <v>0</v>
      </c>
      <c r="AL1935" s="151">
        <v>5620352</v>
      </c>
      <c r="AM1935" s="151"/>
      <c r="AN1935" s="151"/>
      <c r="AO1935" s="212">
        <v>0</v>
      </c>
      <c r="AP1935" s="212">
        <v>5779616</v>
      </c>
      <c r="AQ1935" s="212"/>
      <c r="AR1935" s="212"/>
      <c r="AS1935" s="227">
        <v>0</v>
      </c>
      <c r="AT1935" s="227">
        <v>5734496</v>
      </c>
      <c r="AU1935" s="227"/>
      <c r="AV1935" s="227"/>
      <c r="AW1935" s="227">
        <v>0</v>
      </c>
      <c r="AX1935" s="227">
        <v>3602064</v>
      </c>
      <c r="AY1935">
        <f>A1935+1999</f>
        <v>2025</v>
      </c>
      <c r="AZ1935" t="str">
        <f>VLOOKUP(B1935,$BF$2:$BJ$75,4)</f>
        <v>Non-pine Units</v>
      </c>
      <c r="BA1935" t="str">
        <f>VLOOKUP(B1935,$BF$2:$BK$75,2)</f>
        <v>FortNelson</v>
      </c>
      <c r="BB1935" t="str">
        <f>VLOOKUP(B1935,$BF$2:$BK$75,3)</f>
        <v>Fort Nelson TSA</v>
      </c>
      <c r="BC1935">
        <f>IF(B1935&lt;40,B1935,IF(VLOOKUP(B1935,$BF$2:$BO$75,10,FALSE)="I",40,41))</f>
        <v>10</v>
      </c>
    </row>
    <row r="1936" spans="1:55" ht="15" x14ac:dyDescent="0.25">
      <c r="A1936">
        <v>26</v>
      </c>
      <c r="B1936">
        <v>11</v>
      </c>
      <c r="Q1936">
        <v>0</v>
      </c>
      <c r="R1936">
        <v>494688</v>
      </c>
      <c r="U1936">
        <v>0</v>
      </c>
      <c r="V1936">
        <v>472784</v>
      </c>
      <c r="Y1936">
        <v>0</v>
      </c>
      <c r="Z1936">
        <v>459584</v>
      </c>
      <c r="AC1936">
        <v>0</v>
      </c>
      <c r="AD1936">
        <v>377856</v>
      </c>
      <c r="AG1936">
        <v>0</v>
      </c>
      <c r="AH1936">
        <v>270528</v>
      </c>
      <c r="AK1936" s="151">
        <v>0</v>
      </c>
      <c r="AL1936" s="151">
        <v>225632</v>
      </c>
      <c r="AM1936" s="151"/>
      <c r="AN1936" s="151"/>
      <c r="AO1936" s="212">
        <v>0</v>
      </c>
      <c r="AP1936" s="212">
        <v>220112</v>
      </c>
      <c r="AQ1936" s="212"/>
      <c r="AR1936" s="212"/>
      <c r="AS1936" s="227">
        <v>0</v>
      </c>
      <c r="AT1936" s="227">
        <v>215808</v>
      </c>
      <c r="AU1936" s="227"/>
      <c r="AV1936" s="227"/>
      <c r="AW1936" s="227">
        <v>0</v>
      </c>
      <c r="AX1936" s="227">
        <v>218800</v>
      </c>
      <c r="AY1936">
        <f>A1936+1999</f>
        <v>2025</v>
      </c>
      <c r="AZ1936" t="str">
        <f>VLOOKUP(B1936,$BF$2:$BJ$75,4)</f>
        <v>Non-pine Units</v>
      </c>
      <c r="BA1936" t="str">
        <f>VLOOKUP(B1936,$BF$2:$BK$75,2)</f>
        <v>Fraser</v>
      </c>
      <c r="BB1936" t="str">
        <f>VLOOKUP(B1936,$BF$2:$BK$75,3)</f>
        <v>Fraser TSA</v>
      </c>
      <c r="BC1936">
        <f>IF(B1936&lt;40,B1936,IF(VLOOKUP(B1936,$BF$2:$BO$75,10,FALSE)="I",40,41))</f>
        <v>11</v>
      </c>
    </row>
    <row r="1937" spans="1:55" ht="15" x14ac:dyDescent="0.25">
      <c r="A1937">
        <v>26</v>
      </c>
      <c r="B1937">
        <v>12</v>
      </c>
      <c r="Q1937">
        <v>0</v>
      </c>
      <c r="R1937">
        <v>91103760</v>
      </c>
      <c r="U1937">
        <v>0</v>
      </c>
      <c r="V1937">
        <v>82675536</v>
      </c>
      <c r="Y1937">
        <v>0</v>
      </c>
      <c r="Z1937">
        <v>81901808</v>
      </c>
      <c r="AC1937">
        <v>0</v>
      </c>
      <c r="AD1937">
        <v>80212656</v>
      </c>
      <c r="AG1937">
        <v>0</v>
      </c>
      <c r="AH1937">
        <v>79079184</v>
      </c>
      <c r="AK1937" s="151">
        <v>0</v>
      </c>
      <c r="AL1937" s="151">
        <v>76438560</v>
      </c>
      <c r="AM1937" s="151"/>
      <c r="AN1937" s="151"/>
      <c r="AO1937" s="212">
        <v>0</v>
      </c>
      <c r="AP1937" s="212">
        <v>74357024</v>
      </c>
      <c r="AQ1937" s="212"/>
      <c r="AR1937" s="212"/>
      <c r="AS1937" s="227">
        <v>0</v>
      </c>
      <c r="AT1937" s="227">
        <v>75538544</v>
      </c>
      <c r="AU1937" s="227"/>
      <c r="AV1937" s="227"/>
      <c r="AW1937" s="227">
        <v>0</v>
      </c>
      <c r="AX1937" s="227">
        <v>74407088</v>
      </c>
      <c r="AY1937">
        <f>A1937+1999</f>
        <v>2025</v>
      </c>
      <c r="AZ1937" t="str">
        <f>VLOOKUP(B1937,$BF$2:$BJ$75,4)</f>
        <v>Pine Units</v>
      </c>
      <c r="BA1937" t="str">
        <f>VLOOKUP(B1937,$BF$2:$BK$75,2)</f>
        <v>FtStJames</v>
      </c>
      <c r="BB1937" t="str">
        <f>VLOOKUP(B1937,$BF$2:$BK$75,3)</f>
        <v>Ft. St. James Forest District</v>
      </c>
      <c r="BC1937">
        <f>IF(B1937&lt;40,B1937,IF(VLOOKUP(B1937,$BF$2:$BO$75,10,FALSE)="I",40,41))</f>
        <v>12</v>
      </c>
    </row>
    <row r="1938" spans="1:55" ht="15" x14ac:dyDescent="0.25">
      <c r="A1938">
        <v>26</v>
      </c>
      <c r="B1938">
        <v>13</v>
      </c>
      <c r="Q1938">
        <v>0</v>
      </c>
      <c r="R1938">
        <v>20871744</v>
      </c>
      <c r="U1938">
        <v>0</v>
      </c>
      <c r="V1938">
        <v>26157568</v>
      </c>
      <c r="Y1938">
        <v>0</v>
      </c>
      <c r="Z1938">
        <v>28712240</v>
      </c>
      <c r="AC1938">
        <v>0</v>
      </c>
      <c r="AD1938">
        <v>16480528</v>
      </c>
      <c r="AG1938">
        <v>0</v>
      </c>
      <c r="AH1938">
        <v>19609568</v>
      </c>
      <c r="AK1938" s="151">
        <v>0</v>
      </c>
      <c r="AL1938" s="151">
        <v>19760496</v>
      </c>
      <c r="AM1938" s="151"/>
      <c r="AN1938" s="151"/>
      <c r="AO1938" s="212">
        <v>0</v>
      </c>
      <c r="AP1938" s="212">
        <v>21528080</v>
      </c>
      <c r="AQ1938" s="212"/>
      <c r="AR1938" s="212"/>
      <c r="AS1938" s="227">
        <v>0</v>
      </c>
      <c r="AT1938" s="227">
        <v>20418992</v>
      </c>
      <c r="AU1938" s="227"/>
      <c r="AV1938" s="227"/>
      <c r="AW1938" s="227">
        <v>0</v>
      </c>
      <c r="AX1938" s="227">
        <v>17092064</v>
      </c>
      <c r="AY1938">
        <f>A1938+1999</f>
        <v>2025</v>
      </c>
      <c r="AZ1938" t="str">
        <f>VLOOKUP(B1938,$BF$2:$BJ$75,4)</f>
        <v>Non-pine Units</v>
      </c>
      <c r="BA1938" t="str">
        <f>VLOOKUP(B1938,$BF$2:$BK$75,2)</f>
        <v>FtStJohn</v>
      </c>
      <c r="BB1938" t="str">
        <f>VLOOKUP(B1938,$BF$2:$BK$75,3)</f>
        <v>Ft. St. John TSA</v>
      </c>
      <c r="BC1938">
        <f>IF(B1938&lt;40,B1938,IF(VLOOKUP(B1938,$BF$2:$BO$75,10,FALSE)="I",40,41))</f>
        <v>13</v>
      </c>
    </row>
    <row r="1939" spans="1:55" ht="15" x14ac:dyDescent="0.25">
      <c r="A1939">
        <v>26</v>
      </c>
      <c r="B1939">
        <v>14</v>
      </c>
      <c r="Q1939">
        <v>0</v>
      </c>
      <c r="R1939">
        <v>3640208</v>
      </c>
      <c r="U1939">
        <v>0</v>
      </c>
      <c r="V1939">
        <v>3407520</v>
      </c>
      <c r="Y1939">
        <v>0</v>
      </c>
      <c r="Z1939">
        <v>3271600</v>
      </c>
      <c r="AC1939">
        <v>0</v>
      </c>
      <c r="AD1939">
        <v>2135184</v>
      </c>
      <c r="AG1939">
        <v>0</v>
      </c>
      <c r="AH1939">
        <v>1684992</v>
      </c>
      <c r="AK1939" s="151">
        <v>0</v>
      </c>
      <c r="AL1939" s="151">
        <v>1473104</v>
      </c>
      <c r="AM1939" s="151"/>
      <c r="AN1939" s="151"/>
      <c r="AO1939" s="212">
        <v>0</v>
      </c>
      <c r="AP1939" s="212">
        <v>1335664</v>
      </c>
      <c r="AQ1939" s="212"/>
      <c r="AR1939" s="212"/>
      <c r="AS1939" s="227">
        <v>0</v>
      </c>
      <c r="AT1939" s="227">
        <v>1308496</v>
      </c>
      <c r="AU1939" s="227"/>
      <c r="AV1939" s="227"/>
      <c r="AW1939" s="227">
        <v>0</v>
      </c>
      <c r="AX1939" s="227">
        <v>1316256</v>
      </c>
      <c r="AY1939">
        <f>A1939+1999</f>
        <v>2025</v>
      </c>
      <c r="AZ1939" t="str">
        <f>VLOOKUP(B1939,$BF$2:$BJ$75,4)</f>
        <v>Pine Units</v>
      </c>
      <c r="BA1939" t="str">
        <f>VLOOKUP(B1939,$BF$2:$BK$75,2)</f>
        <v>Golden</v>
      </c>
      <c r="BB1939" t="str">
        <f>VLOOKUP(B1939,$BF$2:$BK$75,3)</f>
        <v>Golden TSA</v>
      </c>
      <c r="BC1939">
        <f>IF(B1939&lt;40,B1939,IF(VLOOKUP(B1939,$BF$2:$BO$75,10,FALSE)="I",40,41))</f>
        <v>14</v>
      </c>
    </row>
    <row r="1940" spans="1:55" ht="15" x14ac:dyDescent="0.25">
      <c r="A1940">
        <v>26</v>
      </c>
      <c r="B1940">
        <v>15</v>
      </c>
      <c r="Q1940">
        <v>0</v>
      </c>
      <c r="R1940">
        <v>7694784</v>
      </c>
      <c r="U1940">
        <v>0</v>
      </c>
      <c r="V1940">
        <v>7346368</v>
      </c>
      <c r="Y1940">
        <v>0</v>
      </c>
      <c r="Z1940">
        <v>6656144</v>
      </c>
      <c r="AC1940">
        <v>0</v>
      </c>
      <c r="AD1940">
        <v>5376880</v>
      </c>
      <c r="AG1940">
        <v>0</v>
      </c>
      <c r="AH1940">
        <v>3917936</v>
      </c>
      <c r="AK1940" s="151">
        <v>0</v>
      </c>
      <c r="AL1940" s="151">
        <v>3404656</v>
      </c>
      <c r="AM1940" s="151"/>
      <c r="AN1940" s="151"/>
      <c r="AO1940" s="212">
        <v>0</v>
      </c>
      <c r="AP1940" s="212">
        <v>2826784</v>
      </c>
      <c r="AQ1940" s="212"/>
      <c r="AR1940" s="212"/>
      <c r="AS1940" s="227">
        <v>0</v>
      </c>
      <c r="AT1940" s="227">
        <v>2516880</v>
      </c>
      <c r="AU1940" s="227"/>
      <c r="AV1940" s="227"/>
      <c r="AW1940" s="227">
        <v>0</v>
      </c>
      <c r="AX1940" s="227">
        <v>2379296</v>
      </c>
      <c r="AY1940">
        <f>A1940+1999</f>
        <v>2025</v>
      </c>
      <c r="AZ1940" t="str">
        <f>VLOOKUP(B1940,$BF$2:$BJ$75,4)</f>
        <v>Pine Units</v>
      </c>
      <c r="BA1940" t="str">
        <f>VLOOKUP(B1940,$BF$2:$BK$75,2)</f>
        <v>Invermere</v>
      </c>
      <c r="BB1940" t="str">
        <f>VLOOKUP(B1940,$BF$2:$BK$75,3)</f>
        <v>Invermere TSA</v>
      </c>
      <c r="BC1940">
        <f>IF(B1940&lt;40,B1940,IF(VLOOKUP(B1940,$BF$2:$BO$75,10,FALSE)="I",40,41))</f>
        <v>15</v>
      </c>
    </row>
    <row r="1941" spans="1:55" ht="15" x14ac:dyDescent="0.25">
      <c r="A1941">
        <v>26</v>
      </c>
      <c r="B1941">
        <v>16</v>
      </c>
      <c r="Q1941">
        <v>0</v>
      </c>
      <c r="R1941">
        <v>262848</v>
      </c>
      <c r="U1941">
        <v>0</v>
      </c>
      <c r="V1941">
        <v>307552</v>
      </c>
      <c r="Y1941">
        <v>0</v>
      </c>
      <c r="Z1941">
        <v>321088</v>
      </c>
      <c r="AC1941">
        <v>0</v>
      </c>
      <c r="AD1941">
        <v>194192</v>
      </c>
      <c r="AG1941">
        <v>0</v>
      </c>
      <c r="AH1941">
        <v>204528</v>
      </c>
      <c r="AK1941" s="151">
        <v>0</v>
      </c>
      <c r="AL1941" s="151">
        <v>113216</v>
      </c>
      <c r="AM1941" s="151"/>
      <c r="AN1941" s="151"/>
      <c r="AO1941" s="212">
        <v>0</v>
      </c>
      <c r="AP1941" s="212">
        <v>94944</v>
      </c>
      <c r="AQ1941" s="212"/>
      <c r="AR1941" s="212"/>
      <c r="AS1941" s="227">
        <v>0</v>
      </c>
      <c r="AT1941" s="227">
        <v>74880</v>
      </c>
      <c r="AU1941" s="227"/>
      <c r="AV1941" s="227"/>
      <c r="AW1941" s="227">
        <v>0</v>
      </c>
      <c r="AX1941" s="227">
        <v>58944</v>
      </c>
      <c r="AY1941">
        <f>A1941+1999</f>
        <v>2025</v>
      </c>
      <c r="AZ1941" t="str">
        <f>VLOOKUP(B1941,$BF$2:$BJ$75,4)</f>
        <v>Non-pine Units</v>
      </c>
      <c r="BA1941" t="str">
        <f>VLOOKUP(B1941,$BF$2:$BK$75,2)</f>
        <v>Kalum</v>
      </c>
      <c r="BB1941" t="str">
        <f>VLOOKUP(B1941,$BF$2:$BK$75,3)</f>
        <v>Kalum TSA</v>
      </c>
      <c r="BC1941">
        <f>IF(B1941&lt;40,B1941,IF(VLOOKUP(B1941,$BF$2:$BO$75,10,FALSE)="I",40,41))</f>
        <v>16</v>
      </c>
    </row>
    <row r="1942" spans="1:55" ht="15" x14ac:dyDescent="0.25">
      <c r="A1942">
        <v>26</v>
      </c>
      <c r="B1942">
        <v>17</v>
      </c>
      <c r="Q1942">
        <v>0</v>
      </c>
      <c r="R1942">
        <v>44002720</v>
      </c>
      <c r="U1942">
        <v>0</v>
      </c>
      <c r="V1942">
        <v>41034480</v>
      </c>
      <c r="Y1942">
        <v>0</v>
      </c>
      <c r="Z1942">
        <v>38442352</v>
      </c>
      <c r="AC1942">
        <v>0</v>
      </c>
      <c r="AD1942">
        <v>32291040</v>
      </c>
      <c r="AG1942">
        <v>0</v>
      </c>
      <c r="AH1942">
        <v>30133744</v>
      </c>
      <c r="AK1942" s="151">
        <v>0</v>
      </c>
      <c r="AL1942" s="151">
        <v>29321776</v>
      </c>
      <c r="AM1942" s="151"/>
      <c r="AN1942" s="151"/>
      <c r="AO1942" s="212">
        <v>0</v>
      </c>
      <c r="AP1942" s="212">
        <v>28996144</v>
      </c>
      <c r="AQ1942" s="212"/>
      <c r="AR1942" s="212"/>
      <c r="AS1942" s="227">
        <v>0</v>
      </c>
      <c r="AT1942" s="227">
        <v>29042016</v>
      </c>
      <c r="AU1942" s="227"/>
      <c r="AV1942" s="227"/>
      <c r="AW1942" s="227">
        <v>0</v>
      </c>
      <c r="AX1942" s="227">
        <v>29106688</v>
      </c>
      <c r="AY1942">
        <f>A1942+1999</f>
        <v>2025</v>
      </c>
      <c r="AZ1942" t="str">
        <f>VLOOKUP(B1942,$BF$2:$BJ$75,4)</f>
        <v>Pine Units</v>
      </c>
      <c r="BA1942" t="str">
        <f>VLOOKUP(B1942,$BF$2:$BK$75,2)</f>
        <v>Kamloops</v>
      </c>
      <c r="BB1942" t="str">
        <f>VLOOKUP(B1942,$BF$2:$BK$75,3)</f>
        <v>Kamloops TSA</v>
      </c>
      <c r="BC1942">
        <f>IF(B1942&lt;40,B1942,IF(VLOOKUP(B1942,$BF$2:$BO$75,10,FALSE)="I",40,41))</f>
        <v>17</v>
      </c>
    </row>
    <row r="1943" spans="1:55" ht="15" x14ac:dyDescent="0.25">
      <c r="A1943">
        <v>26</v>
      </c>
      <c r="B1943">
        <v>18</v>
      </c>
      <c r="Q1943">
        <v>0</v>
      </c>
      <c r="R1943">
        <v>16</v>
      </c>
      <c r="U1943">
        <v>0</v>
      </c>
      <c r="V1943">
        <v>48</v>
      </c>
      <c r="Y1943">
        <v>0</v>
      </c>
      <c r="Z1943">
        <v>0</v>
      </c>
      <c r="AC1943">
        <v>0</v>
      </c>
      <c r="AD1943">
        <v>0</v>
      </c>
      <c r="AG1943">
        <v>0</v>
      </c>
      <c r="AH1943">
        <v>16</v>
      </c>
      <c r="AK1943" s="151">
        <v>0</v>
      </c>
      <c r="AL1943" s="151">
        <v>128</v>
      </c>
      <c r="AM1943" s="151"/>
      <c r="AN1943" s="151"/>
      <c r="AO1943" s="212">
        <v>0</v>
      </c>
      <c r="AP1943" s="212">
        <v>0</v>
      </c>
      <c r="AQ1943" s="212"/>
      <c r="AR1943" s="212"/>
      <c r="AS1943" s="227">
        <v>0</v>
      </c>
      <c r="AT1943" s="227">
        <v>0</v>
      </c>
      <c r="AU1943" s="227"/>
      <c r="AV1943" s="227"/>
      <c r="AW1943" s="227">
        <v>0</v>
      </c>
      <c r="AX1943" s="227">
        <v>0</v>
      </c>
      <c r="AY1943">
        <f>A1943+1999</f>
        <v>2025</v>
      </c>
      <c r="AZ1943" t="str">
        <f>VLOOKUP(B1943,$BF$2:$BJ$75,4)</f>
        <v>Non-pine Units</v>
      </c>
      <c r="BA1943" t="str">
        <f>VLOOKUP(B1943,$BF$2:$BK$75,2)</f>
        <v>Kingcome</v>
      </c>
      <c r="BB1943" t="str">
        <f>VLOOKUP(B1943,$BF$2:$BK$75,3)</f>
        <v>Kingcome TSA</v>
      </c>
      <c r="BC1943">
        <f>IF(B1943&lt;40,B1943,IF(VLOOKUP(B1943,$BF$2:$BO$75,10,FALSE)="I",40,41))</f>
        <v>18</v>
      </c>
    </row>
    <row r="1944" spans="1:55" ht="15" x14ac:dyDescent="0.25">
      <c r="A1944">
        <v>26</v>
      </c>
      <c r="B1944">
        <v>19</v>
      </c>
      <c r="Q1944">
        <v>0</v>
      </c>
      <c r="R1944">
        <v>2332064</v>
      </c>
      <c r="U1944">
        <v>0</v>
      </c>
      <c r="V1944">
        <v>2218384</v>
      </c>
      <c r="Y1944">
        <v>0</v>
      </c>
      <c r="Z1944">
        <v>2199488</v>
      </c>
      <c r="AC1944">
        <v>0</v>
      </c>
      <c r="AD1944">
        <v>1750112</v>
      </c>
      <c r="AG1944">
        <v>0</v>
      </c>
      <c r="AH1944">
        <v>1715520</v>
      </c>
      <c r="AK1944" s="151">
        <v>0</v>
      </c>
      <c r="AL1944" s="151">
        <v>1452896</v>
      </c>
      <c r="AM1944" s="151"/>
      <c r="AN1944" s="151"/>
      <c r="AO1944" s="212">
        <v>0</v>
      </c>
      <c r="AP1944" s="212">
        <v>1070960</v>
      </c>
      <c r="AQ1944" s="212"/>
      <c r="AR1944" s="212"/>
      <c r="AS1944" s="227">
        <v>0</v>
      </c>
      <c r="AT1944" s="227">
        <v>806928</v>
      </c>
      <c r="AU1944" s="227"/>
      <c r="AV1944" s="227"/>
      <c r="AW1944" s="227">
        <v>0</v>
      </c>
      <c r="AX1944" s="227">
        <v>617664</v>
      </c>
      <c r="AY1944">
        <f>A1944+1999</f>
        <v>2025</v>
      </c>
      <c r="AZ1944" t="str">
        <f>VLOOKUP(B1944,$BF$2:$BJ$75,4)</f>
        <v>Non-pine Units</v>
      </c>
      <c r="BA1944" t="str">
        <f>VLOOKUP(B1944,$BF$2:$BK$75,2)</f>
        <v>Kispiox</v>
      </c>
      <c r="BB1944" t="str">
        <f>VLOOKUP(B1944,$BF$2:$BK$75,3)</f>
        <v>Kispiox TSA</v>
      </c>
      <c r="BC1944">
        <f>IF(B1944&lt;40,B1944,IF(VLOOKUP(B1944,$BF$2:$BO$75,10,FALSE)="I",40,41))</f>
        <v>19</v>
      </c>
    </row>
    <row r="1945" spans="1:55" ht="15" x14ac:dyDescent="0.25">
      <c r="A1945">
        <v>26</v>
      </c>
      <c r="B1945">
        <v>20</v>
      </c>
      <c r="Q1945">
        <v>0</v>
      </c>
      <c r="R1945">
        <v>9580368</v>
      </c>
      <c r="U1945">
        <v>0</v>
      </c>
      <c r="V1945">
        <v>9041808</v>
      </c>
      <c r="Y1945">
        <v>0</v>
      </c>
      <c r="Z1945">
        <v>8254208</v>
      </c>
      <c r="AC1945">
        <v>0</v>
      </c>
      <c r="AD1945">
        <v>4950592</v>
      </c>
      <c r="AG1945">
        <v>0</v>
      </c>
      <c r="AH1945">
        <v>3915424</v>
      </c>
      <c r="AK1945" s="151">
        <v>0</v>
      </c>
      <c r="AL1945" s="151">
        <v>3258176</v>
      </c>
      <c r="AM1945" s="151"/>
      <c r="AN1945" s="151"/>
      <c r="AO1945" s="212">
        <v>0</v>
      </c>
      <c r="AP1945" s="212">
        <v>2973120</v>
      </c>
      <c r="AQ1945" s="212"/>
      <c r="AR1945" s="212"/>
      <c r="AS1945" s="227">
        <v>0</v>
      </c>
      <c r="AT1945" s="227">
        <v>2748864</v>
      </c>
      <c r="AU1945" s="227"/>
      <c r="AV1945" s="227"/>
      <c r="AW1945" s="227">
        <v>0</v>
      </c>
      <c r="AX1945" s="227">
        <v>2623296</v>
      </c>
      <c r="AY1945">
        <f>A1945+1999</f>
        <v>2025</v>
      </c>
      <c r="AZ1945" t="str">
        <f>VLOOKUP(B1945,$BF$2:$BJ$75,4)</f>
        <v>Pine Units</v>
      </c>
      <c r="BA1945" t="str">
        <f>VLOOKUP(B1945,$BF$2:$BK$75,2)</f>
        <v>KootenayLake</v>
      </c>
      <c r="BB1945" t="str">
        <f>VLOOKUP(B1945,$BF$2:$BK$75,3)</f>
        <v>Kootenay Lake TSA</v>
      </c>
      <c r="BC1945">
        <f>IF(B1945&lt;40,B1945,IF(VLOOKUP(B1945,$BF$2:$BO$75,10,FALSE)="I",40,41))</f>
        <v>20</v>
      </c>
    </row>
    <row r="1946" spans="1:55" ht="15" x14ac:dyDescent="0.25">
      <c r="A1946">
        <v>26</v>
      </c>
      <c r="B1946">
        <v>21</v>
      </c>
      <c r="Q1946">
        <v>0</v>
      </c>
      <c r="R1946">
        <v>57426800</v>
      </c>
      <c r="U1946">
        <v>0</v>
      </c>
      <c r="V1946">
        <v>53964128</v>
      </c>
      <c r="Y1946">
        <v>0</v>
      </c>
      <c r="Z1946">
        <v>54282976</v>
      </c>
      <c r="AC1946">
        <v>0</v>
      </c>
      <c r="AD1946">
        <v>54515504</v>
      </c>
      <c r="AG1946">
        <v>0</v>
      </c>
      <c r="AH1946">
        <v>54154928</v>
      </c>
      <c r="AK1946" s="151">
        <v>0</v>
      </c>
      <c r="AL1946" s="151">
        <v>53984400</v>
      </c>
      <c r="AM1946" s="151"/>
      <c r="AN1946" s="151"/>
      <c r="AO1946" s="212">
        <v>0</v>
      </c>
      <c r="AP1946" s="212">
        <v>53790240</v>
      </c>
      <c r="AQ1946" s="212"/>
      <c r="AR1946" s="212"/>
      <c r="AS1946" s="227">
        <v>0</v>
      </c>
      <c r="AT1946" s="227">
        <v>53716912</v>
      </c>
      <c r="AU1946" s="227"/>
      <c r="AV1946" s="227"/>
      <c r="AW1946" s="227">
        <v>0</v>
      </c>
      <c r="AX1946" s="227">
        <v>53846096</v>
      </c>
      <c r="AY1946">
        <f>A1946+1999</f>
        <v>2025</v>
      </c>
      <c r="AZ1946" t="str">
        <f>VLOOKUP(B1946,$BF$2:$BJ$75,4)</f>
        <v>Pine Units</v>
      </c>
      <c r="BA1946" t="str">
        <f>VLOOKUP(B1946,$BF$2:$BK$75,2)</f>
        <v>Lakes</v>
      </c>
      <c r="BB1946" t="str">
        <f>VLOOKUP(B1946,$BF$2:$BK$75,3)</f>
        <v>Lakes TSA</v>
      </c>
      <c r="BC1946">
        <f>IF(B1946&lt;40,B1946,IF(VLOOKUP(B1946,$BF$2:$BO$75,10,FALSE)="I",40,41))</f>
        <v>21</v>
      </c>
    </row>
    <row r="1947" spans="1:55" ht="15" x14ac:dyDescent="0.25">
      <c r="A1947">
        <v>26</v>
      </c>
      <c r="B1947">
        <v>22</v>
      </c>
      <c r="Q1947">
        <v>0</v>
      </c>
      <c r="R1947">
        <v>15600656</v>
      </c>
      <c r="U1947">
        <v>0</v>
      </c>
      <c r="V1947">
        <v>14231744</v>
      </c>
      <c r="Y1947">
        <v>0</v>
      </c>
      <c r="Z1947">
        <v>12502640</v>
      </c>
      <c r="AC1947">
        <v>0</v>
      </c>
      <c r="AD1947">
        <v>8952848</v>
      </c>
      <c r="AG1947">
        <v>0</v>
      </c>
      <c r="AH1947">
        <v>6359824</v>
      </c>
      <c r="AK1947" s="151">
        <v>0</v>
      </c>
      <c r="AL1947" s="151">
        <v>5587360</v>
      </c>
      <c r="AM1947" s="151"/>
      <c r="AN1947" s="151"/>
      <c r="AO1947" s="212">
        <v>0</v>
      </c>
      <c r="AP1947" s="212">
        <v>5307936</v>
      </c>
      <c r="AQ1947" s="212"/>
      <c r="AR1947" s="212"/>
      <c r="AS1947" s="227">
        <v>0</v>
      </c>
      <c r="AT1947" s="227">
        <v>5301552</v>
      </c>
      <c r="AU1947" s="227"/>
      <c r="AV1947" s="227"/>
      <c r="AW1947" s="227">
        <v>0</v>
      </c>
      <c r="AX1947" s="227">
        <v>5400688</v>
      </c>
      <c r="AY1947">
        <f>A1947+1999</f>
        <v>2025</v>
      </c>
      <c r="AZ1947" t="str">
        <f>VLOOKUP(B1947,$BF$2:$BJ$75,4)</f>
        <v>Pine Units</v>
      </c>
      <c r="BA1947" t="str">
        <f>VLOOKUP(B1947,$BF$2:$BK$75,2)</f>
        <v>Lillooet</v>
      </c>
      <c r="BB1947" t="str">
        <f>VLOOKUP(B1947,$BF$2:$BK$75,3)</f>
        <v>Lillooet TSA</v>
      </c>
      <c r="BC1947">
        <f>IF(B1947&lt;40,B1947,IF(VLOOKUP(B1947,$BF$2:$BO$75,10,FALSE)="I",40,41))</f>
        <v>22</v>
      </c>
    </row>
    <row r="1948" spans="1:55" ht="15" x14ac:dyDescent="0.25">
      <c r="A1948">
        <v>26</v>
      </c>
      <c r="B1948">
        <v>23</v>
      </c>
      <c r="Q1948">
        <v>0</v>
      </c>
      <c r="R1948">
        <v>86234480</v>
      </c>
      <c r="U1948">
        <v>0</v>
      </c>
      <c r="V1948">
        <v>80063920</v>
      </c>
      <c r="Y1948">
        <v>0</v>
      </c>
      <c r="Z1948">
        <v>83878464</v>
      </c>
      <c r="AC1948">
        <v>0</v>
      </c>
      <c r="AD1948">
        <v>86749296</v>
      </c>
      <c r="AG1948">
        <v>0</v>
      </c>
      <c r="AH1948">
        <v>78990144</v>
      </c>
      <c r="AK1948" s="151">
        <v>0</v>
      </c>
      <c r="AL1948" s="151">
        <v>75531760</v>
      </c>
      <c r="AM1948" s="151"/>
      <c r="AN1948" s="151"/>
      <c r="AO1948" s="212">
        <v>0</v>
      </c>
      <c r="AP1948" s="212">
        <v>73292400</v>
      </c>
      <c r="AQ1948" s="212"/>
      <c r="AR1948" s="212"/>
      <c r="AS1948" s="227">
        <v>0</v>
      </c>
      <c r="AT1948" s="227">
        <v>74869776</v>
      </c>
      <c r="AU1948" s="227"/>
      <c r="AV1948" s="227"/>
      <c r="AW1948" s="227">
        <v>0</v>
      </c>
      <c r="AX1948" s="227">
        <v>72846848</v>
      </c>
      <c r="AY1948">
        <f>A1948+1999</f>
        <v>2025</v>
      </c>
      <c r="AZ1948" t="str">
        <f>VLOOKUP(B1948,$BF$2:$BJ$75,4)</f>
        <v>Pine Units</v>
      </c>
      <c r="BA1948" t="str">
        <f>VLOOKUP(B1948,$BF$2:$BK$75,2)</f>
        <v>Mackenzie</v>
      </c>
      <c r="BB1948" t="str">
        <f>VLOOKUP(B1948,$BF$2:$BK$75,3)</f>
        <v>Mackenzie TSA</v>
      </c>
      <c r="BC1948">
        <f>IF(B1948&lt;40,B1948,IF(VLOOKUP(B1948,$BF$2:$BO$75,10,FALSE)="I",40,41))</f>
        <v>23</v>
      </c>
    </row>
    <row r="1949" spans="1:55" ht="15" x14ac:dyDescent="0.25">
      <c r="A1949">
        <v>26</v>
      </c>
      <c r="B1949">
        <v>24</v>
      </c>
      <c r="Q1949">
        <v>0</v>
      </c>
      <c r="R1949">
        <v>49138448</v>
      </c>
      <c r="U1949">
        <v>0</v>
      </c>
      <c r="V1949">
        <v>43641632</v>
      </c>
      <c r="Y1949">
        <v>0</v>
      </c>
      <c r="Z1949">
        <v>37765664</v>
      </c>
      <c r="AC1949">
        <v>0</v>
      </c>
      <c r="AD1949">
        <v>29799296</v>
      </c>
      <c r="AG1949">
        <v>0</v>
      </c>
      <c r="AH1949">
        <v>20024224</v>
      </c>
      <c r="AK1949" s="151">
        <v>0</v>
      </c>
      <c r="AL1949" s="151">
        <v>18179504</v>
      </c>
      <c r="AM1949" s="151"/>
      <c r="AN1949" s="151"/>
      <c r="AO1949" s="212">
        <v>0</v>
      </c>
      <c r="AP1949" s="212">
        <v>17911888</v>
      </c>
      <c r="AQ1949" s="212"/>
      <c r="AR1949" s="212"/>
      <c r="AS1949" s="227">
        <v>0</v>
      </c>
      <c r="AT1949" s="227">
        <v>17835648</v>
      </c>
      <c r="AU1949" s="227"/>
      <c r="AV1949" s="227"/>
      <c r="AW1949" s="227">
        <v>0</v>
      </c>
      <c r="AX1949" s="227">
        <v>17895152</v>
      </c>
      <c r="AY1949">
        <f>A1949+1999</f>
        <v>2025</v>
      </c>
      <c r="AZ1949" t="str">
        <f>VLOOKUP(B1949,$BF$2:$BJ$75,4)</f>
        <v>Pine Units</v>
      </c>
      <c r="BA1949" t="str">
        <f>VLOOKUP(B1949,$BF$2:$BK$75,2)</f>
        <v>Merritt</v>
      </c>
      <c r="BB1949" t="str">
        <f>VLOOKUP(B1949,$BF$2:$BK$75,3)</f>
        <v>Merritt TSA</v>
      </c>
      <c r="BC1949">
        <f>IF(B1949&lt;40,B1949,IF(VLOOKUP(B1949,$BF$2:$BO$75,10,FALSE)="I",40,41))</f>
        <v>24</v>
      </c>
    </row>
    <row r="1950" spans="1:55" ht="15" x14ac:dyDescent="0.25">
      <c r="A1950">
        <v>26</v>
      </c>
      <c r="B1950">
        <v>25</v>
      </c>
      <c r="Q1950">
        <v>0</v>
      </c>
      <c r="R1950">
        <v>89536</v>
      </c>
      <c r="U1950">
        <v>0</v>
      </c>
      <c r="V1950">
        <v>118656</v>
      </c>
      <c r="Y1950">
        <v>0</v>
      </c>
      <c r="Z1950">
        <v>84928</v>
      </c>
      <c r="AC1950">
        <v>0</v>
      </c>
      <c r="AD1950">
        <v>32480</v>
      </c>
      <c r="AG1950">
        <v>0</v>
      </c>
      <c r="AH1950">
        <v>40880</v>
      </c>
      <c r="AK1950" s="151">
        <v>0</v>
      </c>
      <c r="AL1950" s="151">
        <v>29104</v>
      </c>
      <c r="AM1950" s="151"/>
      <c r="AN1950" s="151"/>
      <c r="AO1950" s="212">
        <v>0</v>
      </c>
      <c r="AP1950" s="212">
        <v>28320</v>
      </c>
      <c r="AQ1950" s="212"/>
      <c r="AR1950" s="212"/>
      <c r="AS1950" s="227">
        <v>0</v>
      </c>
      <c r="AT1950" s="227">
        <v>27824</v>
      </c>
      <c r="AU1950" s="227"/>
      <c r="AV1950" s="227"/>
      <c r="AW1950" s="227">
        <v>0</v>
      </c>
      <c r="AX1950" s="227">
        <v>24112</v>
      </c>
      <c r="AY1950">
        <f>A1950+1999</f>
        <v>2025</v>
      </c>
      <c r="AZ1950" t="str">
        <f>VLOOKUP(B1950,$BF$2:$BJ$75,4)</f>
        <v>Non-pine Units</v>
      </c>
      <c r="BA1950" t="str">
        <f>VLOOKUP(B1950,$BF$2:$BK$75,2)</f>
        <v>MidCoast</v>
      </c>
      <c r="BB1950" t="str">
        <f>VLOOKUP(B1950,$BF$2:$BK$75,3)</f>
        <v>Mid Coast TSA</v>
      </c>
      <c r="BC1950">
        <f>IF(B1950&lt;40,B1950,IF(VLOOKUP(B1950,$BF$2:$BO$75,10,FALSE)="I",40,41))</f>
        <v>25</v>
      </c>
    </row>
    <row r="1951" spans="1:55" ht="15" x14ac:dyDescent="0.25">
      <c r="A1951">
        <v>26</v>
      </c>
      <c r="B1951">
        <v>26</v>
      </c>
      <c r="Q1951">
        <v>0</v>
      </c>
      <c r="R1951">
        <v>42505568</v>
      </c>
      <c r="U1951">
        <v>0</v>
      </c>
      <c r="V1951">
        <v>40375312</v>
      </c>
      <c r="Y1951">
        <v>0</v>
      </c>
      <c r="Z1951">
        <v>37754224</v>
      </c>
      <c r="AC1951">
        <v>0</v>
      </c>
      <c r="AD1951">
        <v>36453456</v>
      </c>
      <c r="AG1951">
        <v>0</v>
      </c>
      <c r="AH1951">
        <v>35630320</v>
      </c>
      <c r="AK1951" s="151">
        <v>0</v>
      </c>
      <c r="AL1951" s="151">
        <v>34169312</v>
      </c>
      <c r="AM1951" s="151"/>
      <c r="AN1951" s="151"/>
      <c r="AO1951" s="212">
        <v>0</v>
      </c>
      <c r="AP1951" s="212">
        <v>32728336</v>
      </c>
      <c r="AQ1951" s="212"/>
      <c r="AR1951" s="212"/>
      <c r="AS1951" s="227">
        <v>0</v>
      </c>
      <c r="AT1951" s="227">
        <v>32623712</v>
      </c>
      <c r="AU1951" s="227"/>
      <c r="AV1951" s="227"/>
      <c r="AW1951" s="227">
        <v>0</v>
      </c>
      <c r="AX1951" s="227">
        <v>32334144</v>
      </c>
      <c r="AY1951">
        <f>A1951+1999</f>
        <v>2025</v>
      </c>
      <c r="AZ1951" t="str">
        <f>VLOOKUP(B1951,$BF$2:$BJ$75,4)</f>
        <v>Pine Units</v>
      </c>
      <c r="BA1951" t="str">
        <f>VLOOKUP(B1951,$BF$2:$BK$75,2)</f>
        <v>Morice</v>
      </c>
      <c r="BB1951" t="str">
        <f>VLOOKUP(B1951,$BF$2:$BK$75,3)</f>
        <v>Morice TSA</v>
      </c>
      <c r="BC1951">
        <f>IF(B1951&lt;40,B1951,IF(VLOOKUP(B1951,$BF$2:$BO$75,10,FALSE)="I",40,41))</f>
        <v>26</v>
      </c>
    </row>
    <row r="1952" spans="1:55" ht="15" x14ac:dyDescent="0.25">
      <c r="A1952">
        <v>26</v>
      </c>
      <c r="B1952">
        <v>27</v>
      </c>
      <c r="Q1952">
        <v>0</v>
      </c>
      <c r="R1952">
        <v>655328</v>
      </c>
      <c r="U1952">
        <v>0</v>
      </c>
      <c r="V1952">
        <v>609296</v>
      </c>
      <c r="Y1952">
        <v>0</v>
      </c>
      <c r="Z1952">
        <v>742496</v>
      </c>
      <c r="AC1952">
        <v>0</v>
      </c>
      <c r="AD1952">
        <v>444144</v>
      </c>
      <c r="AG1952">
        <v>0</v>
      </c>
      <c r="AH1952">
        <v>415264</v>
      </c>
      <c r="AK1952" s="151">
        <v>0</v>
      </c>
      <c r="AL1952" s="151">
        <v>190256</v>
      </c>
      <c r="AM1952" s="151"/>
      <c r="AN1952" s="151"/>
      <c r="AO1952" s="212">
        <v>0</v>
      </c>
      <c r="AP1952" s="212">
        <v>120640</v>
      </c>
      <c r="AQ1952" s="212"/>
      <c r="AR1952" s="212"/>
      <c r="AS1952" s="227">
        <v>0</v>
      </c>
      <c r="AT1952" s="227">
        <v>40624</v>
      </c>
      <c r="AU1952" s="227"/>
      <c r="AV1952" s="227"/>
      <c r="AW1952" s="227">
        <v>0</v>
      </c>
      <c r="AX1952" s="227">
        <v>13664</v>
      </c>
      <c r="AY1952">
        <f>A1952+1999</f>
        <v>2025</v>
      </c>
      <c r="AZ1952" t="str">
        <f>VLOOKUP(B1952,$BF$2:$BJ$75,4)</f>
        <v>Non-pine Units</v>
      </c>
      <c r="BA1952" t="str">
        <f>VLOOKUP(B1952,$BF$2:$BK$75,2)</f>
        <v>Nass</v>
      </c>
      <c r="BB1952" t="str">
        <f>VLOOKUP(B1952,$BF$2:$BK$75,3)</f>
        <v>Nass TSA</v>
      </c>
      <c r="BC1952">
        <f>IF(B1952&lt;40,B1952,IF(VLOOKUP(B1952,$BF$2:$BO$75,10,FALSE)="I",40,41))</f>
        <v>27</v>
      </c>
    </row>
    <row r="1953" spans="1:55" ht="15" x14ac:dyDescent="0.25">
      <c r="A1953">
        <v>26</v>
      </c>
      <c r="B1953">
        <v>28</v>
      </c>
      <c r="Q1953">
        <v>0</v>
      </c>
      <c r="R1953">
        <v>0</v>
      </c>
      <c r="U1953">
        <v>0</v>
      </c>
      <c r="V1953">
        <v>0</v>
      </c>
      <c r="Y1953">
        <v>0</v>
      </c>
      <c r="Z1953">
        <v>0</v>
      </c>
      <c r="AC1953">
        <v>0</v>
      </c>
      <c r="AD1953">
        <v>0</v>
      </c>
      <c r="AG1953">
        <v>0</v>
      </c>
      <c r="AH1953">
        <v>0</v>
      </c>
      <c r="AK1953" s="151">
        <v>0</v>
      </c>
      <c r="AL1953" s="151">
        <v>208</v>
      </c>
      <c r="AM1953" s="151"/>
      <c r="AN1953" s="151"/>
      <c r="AO1953" s="212">
        <v>0</v>
      </c>
      <c r="AP1953" s="212">
        <v>7024</v>
      </c>
      <c r="AQ1953" s="212"/>
      <c r="AR1953" s="212"/>
      <c r="AS1953" s="227">
        <v>0</v>
      </c>
      <c r="AT1953" s="227">
        <v>0</v>
      </c>
      <c r="AU1953" s="227"/>
      <c r="AV1953" s="227"/>
      <c r="AW1953" s="227">
        <v>0</v>
      </c>
      <c r="AX1953" s="227">
        <v>1920</v>
      </c>
      <c r="AY1953">
        <f>A1953+1999</f>
        <v>2025</v>
      </c>
      <c r="AZ1953" t="str">
        <f>VLOOKUP(B1953,$BF$2:$BJ$75,4)</f>
        <v>Non-pine Units</v>
      </c>
      <c r="BA1953" t="str">
        <f>VLOOKUP(B1953,$BF$2:$BK$75,2)</f>
        <v>NorthCoast</v>
      </c>
      <c r="BB1953" t="str">
        <f>VLOOKUP(B1953,$BF$2:$BK$75,3)</f>
        <v>North Coast TSA</v>
      </c>
      <c r="BC1953">
        <f>IF(B1953&lt;40,B1953,IF(VLOOKUP(B1953,$BF$2:$BO$75,10,FALSE)="I",40,41))</f>
        <v>28</v>
      </c>
    </row>
    <row r="1954" spans="1:55" ht="15" x14ac:dyDescent="0.25">
      <c r="A1954">
        <v>26</v>
      </c>
      <c r="B1954">
        <v>29</v>
      </c>
      <c r="Q1954">
        <v>0</v>
      </c>
      <c r="R1954">
        <v>40797280</v>
      </c>
      <c r="U1954">
        <v>0</v>
      </c>
      <c r="V1954">
        <v>36120672</v>
      </c>
      <c r="Y1954">
        <v>0</v>
      </c>
      <c r="Z1954">
        <v>32500352</v>
      </c>
      <c r="AC1954">
        <v>0</v>
      </c>
      <c r="AD1954">
        <v>22812432</v>
      </c>
      <c r="AG1954">
        <v>0</v>
      </c>
      <c r="AH1954">
        <v>15847584</v>
      </c>
      <c r="AK1954" s="151">
        <v>0</v>
      </c>
      <c r="AL1954" s="151">
        <v>13640368</v>
      </c>
      <c r="AM1954" s="151"/>
      <c r="AN1954" s="151"/>
      <c r="AO1954" s="212">
        <v>0</v>
      </c>
      <c r="AP1954" s="212">
        <v>10945040</v>
      </c>
      <c r="AQ1954" s="212"/>
      <c r="AR1954" s="212"/>
      <c r="AS1954" s="227">
        <v>0</v>
      </c>
      <c r="AT1954" s="227">
        <v>10531712</v>
      </c>
      <c r="AU1954" s="227"/>
      <c r="AV1954" s="227"/>
      <c r="AW1954" s="227">
        <v>0</v>
      </c>
      <c r="AX1954" s="227">
        <v>10554752</v>
      </c>
      <c r="AY1954">
        <f>A1954+1999</f>
        <v>2025</v>
      </c>
      <c r="AZ1954" t="str">
        <f>VLOOKUP(B1954,$BF$2:$BJ$75,4)</f>
        <v>Pine Units</v>
      </c>
      <c r="BA1954" t="str">
        <f>VLOOKUP(B1954,$BF$2:$BK$75,2)</f>
        <v>Okanagan</v>
      </c>
      <c r="BB1954" t="str">
        <f>VLOOKUP(B1954,$BF$2:$BK$75,3)</f>
        <v>Okanagan TSA</v>
      </c>
      <c r="BC1954">
        <f>IF(B1954&lt;40,B1954,IF(VLOOKUP(B1954,$BF$2:$BO$75,10,FALSE)="I",40,41))</f>
        <v>29</v>
      </c>
    </row>
    <row r="1955" spans="1:55" ht="15" x14ac:dyDescent="0.25">
      <c r="A1955">
        <v>26</v>
      </c>
      <c r="B1955">
        <v>30</v>
      </c>
      <c r="Q1955">
        <v>0</v>
      </c>
      <c r="R1955">
        <v>54775024</v>
      </c>
      <c r="U1955">
        <v>0</v>
      </c>
      <c r="V1955">
        <v>50312608</v>
      </c>
      <c r="Y1955">
        <v>0</v>
      </c>
      <c r="Z1955">
        <v>49697264</v>
      </c>
      <c r="AC1955">
        <v>0</v>
      </c>
      <c r="AD1955">
        <v>49656608</v>
      </c>
      <c r="AG1955">
        <v>0</v>
      </c>
      <c r="AH1955">
        <v>49276160</v>
      </c>
      <c r="AK1955" s="151">
        <v>0</v>
      </c>
      <c r="AL1955" s="151">
        <v>49254208</v>
      </c>
      <c r="AM1955" s="151"/>
      <c r="AN1955" s="151"/>
      <c r="AO1955" s="212">
        <v>0</v>
      </c>
      <c r="AP1955" s="212">
        <v>49320416</v>
      </c>
      <c r="AQ1955" s="212"/>
      <c r="AR1955" s="212"/>
      <c r="AS1955" s="227">
        <v>0</v>
      </c>
      <c r="AT1955" s="227">
        <v>49426688</v>
      </c>
      <c r="AU1955" s="227"/>
      <c r="AV1955" s="227"/>
      <c r="AW1955" s="227">
        <v>0</v>
      </c>
      <c r="AX1955" s="227">
        <v>49343840</v>
      </c>
      <c r="AY1955">
        <f>A1955+1999</f>
        <v>2025</v>
      </c>
      <c r="AZ1955" t="str">
        <f>VLOOKUP(B1955,$BF$2:$BJ$75,4)</f>
        <v>Pine Units</v>
      </c>
      <c r="BA1955" t="str">
        <f>VLOOKUP(B1955,$BF$2:$BK$75,2)</f>
        <v>PrinceGeorge</v>
      </c>
      <c r="BB1955" t="str">
        <f>VLOOKUP(B1955,$BF$2:$BK$75,3)</f>
        <v>Prince George Forest District</v>
      </c>
      <c r="BC1955">
        <f>IF(B1955&lt;40,B1955,IF(VLOOKUP(B1955,$BF$2:$BO$75,10,FALSE)="I",40,41))</f>
        <v>30</v>
      </c>
    </row>
    <row r="1956" spans="1:55" ht="15" x14ac:dyDescent="0.25">
      <c r="A1956">
        <v>26</v>
      </c>
      <c r="B1956">
        <v>31</v>
      </c>
      <c r="Q1956">
        <v>0</v>
      </c>
      <c r="R1956">
        <v>0</v>
      </c>
      <c r="U1956">
        <v>0</v>
      </c>
      <c r="V1956">
        <v>0</v>
      </c>
      <c r="Y1956">
        <v>0</v>
      </c>
      <c r="Z1956">
        <v>0</v>
      </c>
      <c r="AC1956">
        <v>0</v>
      </c>
      <c r="AD1956">
        <v>0</v>
      </c>
      <c r="AG1956">
        <v>0</v>
      </c>
      <c r="AH1956">
        <v>0</v>
      </c>
      <c r="AK1956" s="151">
        <v>0</v>
      </c>
      <c r="AL1956" s="151">
        <v>0</v>
      </c>
      <c r="AM1956" s="151"/>
      <c r="AN1956" s="151"/>
      <c r="AO1956" s="212">
        <v>0</v>
      </c>
      <c r="AP1956" s="212">
        <v>0</v>
      </c>
      <c r="AQ1956" s="212"/>
      <c r="AR1956" s="212"/>
      <c r="AS1956" s="227">
        <v>0</v>
      </c>
      <c r="AT1956" s="227">
        <v>0</v>
      </c>
      <c r="AU1956" s="227"/>
      <c r="AV1956" s="227"/>
      <c r="AW1956" s="227">
        <v>0</v>
      </c>
      <c r="AX1956" s="227">
        <v>0</v>
      </c>
      <c r="AY1956">
        <f>A1956+1999</f>
        <v>2025</v>
      </c>
      <c r="AZ1956" t="str">
        <f>VLOOKUP(B1956,$BF$2:$BJ$75,4)</f>
        <v>Non-pine Units</v>
      </c>
      <c r="BA1956" t="str">
        <f>VLOOKUP(B1956,$BF$2:$BK$75,2)</f>
        <v>QueenCharlotte</v>
      </c>
      <c r="BB1956" t="str">
        <f>VLOOKUP(B1956,$BF$2:$BK$75,3)</f>
        <v>Queen Charlotte TSA</v>
      </c>
      <c r="BC1956">
        <f>IF(B1956&lt;40,B1956,IF(VLOOKUP(B1956,$BF$2:$BO$75,10,FALSE)="I",40,41))</f>
        <v>31</v>
      </c>
    </row>
    <row r="1957" spans="1:55" ht="15" x14ac:dyDescent="0.25">
      <c r="A1957">
        <v>26</v>
      </c>
      <c r="B1957">
        <v>32</v>
      </c>
      <c r="Q1957">
        <v>0</v>
      </c>
      <c r="R1957">
        <v>91563424</v>
      </c>
      <c r="U1957">
        <v>0</v>
      </c>
      <c r="V1957">
        <v>90089984</v>
      </c>
      <c r="Y1957">
        <v>0</v>
      </c>
      <c r="Z1957">
        <v>90220112</v>
      </c>
      <c r="AC1957">
        <v>0</v>
      </c>
      <c r="AD1957">
        <v>89768112</v>
      </c>
      <c r="AG1957">
        <v>0</v>
      </c>
      <c r="AH1957">
        <v>89695312</v>
      </c>
      <c r="AK1957" s="151">
        <v>0</v>
      </c>
      <c r="AL1957" s="151">
        <v>89697536</v>
      </c>
      <c r="AM1957" s="151"/>
      <c r="AN1957" s="151"/>
      <c r="AO1957" s="212">
        <v>0</v>
      </c>
      <c r="AP1957" s="212">
        <v>89864800</v>
      </c>
      <c r="AQ1957" s="212"/>
      <c r="AR1957" s="212"/>
      <c r="AS1957" s="227">
        <v>0</v>
      </c>
      <c r="AT1957" s="227">
        <v>89947200</v>
      </c>
      <c r="AU1957" s="227"/>
      <c r="AV1957" s="227"/>
      <c r="AW1957" s="227">
        <v>0</v>
      </c>
      <c r="AX1957" s="227">
        <v>89798784</v>
      </c>
      <c r="AY1957">
        <f>A1957+1999</f>
        <v>2025</v>
      </c>
      <c r="AZ1957" t="str">
        <f>VLOOKUP(B1957,$BF$2:$BJ$75,4)</f>
        <v>Pine Units</v>
      </c>
      <c r="BA1957" t="str">
        <f>VLOOKUP(B1957,$BF$2:$BK$75,2)</f>
        <v>Quesnel</v>
      </c>
      <c r="BB1957" t="str">
        <f>VLOOKUP(B1957,$BF$2:$BK$75,3)</f>
        <v>Quesnel TSA</v>
      </c>
      <c r="BC1957">
        <f>IF(B1957&lt;40,B1957,IF(VLOOKUP(B1957,$BF$2:$BO$75,10,FALSE)="I",40,41))</f>
        <v>32</v>
      </c>
    </row>
    <row r="1958" spans="1:55" ht="15" x14ac:dyDescent="0.25">
      <c r="A1958">
        <v>26</v>
      </c>
      <c r="B1958">
        <v>33</v>
      </c>
      <c r="Q1958">
        <v>0</v>
      </c>
      <c r="R1958">
        <v>145216</v>
      </c>
      <c r="U1958">
        <v>0</v>
      </c>
      <c r="V1958">
        <v>130704</v>
      </c>
      <c r="Y1958">
        <v>0</v>
      </c>
      <c r="Z1958">
        <v>127056</v>
      </c>
      <c r="AC1958">
        <v>0</v>
      </c>
      <c r="AD1958">
        <v>48992</v>
      </c>
      <c r="AG1958">
        <v>0</v>
      </c>
      <c r="AH1958">
        <v>38464</v>
      </c>
      <c r="AK1958" s="151">
        <v>0</v>
      </c>
      <c r="AL1958" s="151">
        <v>19424</v>
      </c>
      <c r="AM1958" s="151"/>
      <c r="AN1958" s="151"/>
      <c r="AO1958" s="212">
        <v>0</v>
      </c>
      <c r="AP1958" s="212">
        <v>19392</v>
      </c>
      <c r="AQ1958" s="212"/>
      <c r="AR1958" s="212"/>
      <c r="AS1958" s="227">
        <v>0</v>
      </c>
      <c r="AT1958" s="227">
        <v>14240</v>
      </c>
      <c r="AU1958" s="227"/>
      <c r="AV1958" s="227"/>
      <c r="AW1958" s="227">
        <v>0</v>
      </c>
      <c r="AX1958" s="227">
        <v>15920</v>
      </c>
      <c r="AY1958">
        <f>A1958+1999</f>
        <v>2025</v>
      </c>
      <c r="AZ1958" t="str">
        <f>VLOOKUP(B1958,$BF$2:$BJ$75,4)</f>
        <v>Non-pine Units</v>
      </c>
      <c r="BA1958" t="str">
        <f>VLOOKUP(B1958,$BF$2:$BK$75,2)</f>
        <v>Revelstoke</v>
      </c>
      <c r="BB1958" t="str">
        <f>VLOOKUP(B1958,$BF$2:$BK$75,3)</f>
        <v>Revelstoke TSA</v>
      </c>
      <c r="BC1958">
        <f>IF(B1958&lt;40,B1958,IF(VLOOKUP(B1958,$BF$2:$BO$75,10,FALSE)="I",40,41))</f>
        <v>33</v>
      </c>
    </row>
    <row r="1959" spans="1:55" ht="15" x14ac:dyDescent="0.25">
      <c r="A1959">
        <v>26</v>
      </c>
      <c r="B1959">
        <v>34</v>
      </c>
      <c r="Q1959">
        <v>0</v>
      </c>
      <c r="R1959">
        <v>4650512</v>
      </c>
      <c r="U1959">
        <v>0</v>
      </c>
      <c r="V1959">
        <v>4300224</v>
      </c>
      <c r="Y1959">
        <v>0</v>
      </c>
      <c r="Z1959">
        <v>3953456</v>
      </c>
      <c r="AC1959">
        <v>0</v>
      </c>
      <c r="AD1959">
        <v>3086688</v>
      </c>
      <c r="AG1959">
        <v>0</v>
      </c>
      <c r="AH1959">
        <v>3245184</v>
      </c>
      <c r="AK1959" s="151">
        <v>0</v>
      </c>
      <c r="AL1959" s="151">
        <v>3006848</v>
      </c>
      <c r="AM1959" s="151"/>
      <c r="AN1959" s="151"/>
      <c r="AO1959" s="212">
        <v>0</v>
      </c>
      <c r="AP1959" s="212">
        <v>2874496</v>
      </c>
      <c r="AQ1959" s="212"/>
      <c r="AR1959" s="212"/>
      <c r="AS1959" s="227">
        <v>0</v>
      </c>
      <c r="AT1959" s="227">
        <v>2947536</v>
      </c>
      <c r="AU1959" s="227"/>
      <c r="AV1959" s="227"/>
      <c r="AW1959" s="227">
        <v>0</v>
      </c>
      <c r="AX1959" s="227">
        <v>3067664</v>
      </c>
      <c r="AY1959">
        <f>A1959+1999</f>
        <v>2025</v>
      </c>
      <c r="AZ1959" t="str">
        <f>VLOOKUP(B1959,$BF$2:$BJ$75,4)</f>
        <v>Pine Units</v>
      </c>
      <c r="BA1959" t="str">
        <f>VLOOKUP(B1959,$BF$2:$BK$75,2)</f>
        <v>RobsonValley</v>
      </c>
      <c r="BB1959" t="str">
        <f>VLOOKUP(B1959,$BF$2:$BK$75,3)</f>
        <v>Robson Valley TSA</v>
      </c>
      <c r="BC1959">
        <f>IF(B1959&lt;40,B1959,IF(VLOOKUP(B1959,$BF$2:$BO$75,10,FALSE)="I",40,41))</f>
        <v>34</v>
      </c>
    </row>
    <row r="1960" spans="1:55" ht="15" x14ac:dyDescent="0.25">
      <c r="A1960">
        <v>26</v>
      </c>
      <c r="B1960">
        <v>35</v>
      </c>
      <c r="Q1960">
        <v>0</v>
      </c>
      <c r="R1960">
        <v>554416</v>
      </c>
      <c r="U1960">
        <v>0</v>
      </c>
      <c r="V1960">
        <v>518544</v>
      </c>
      <c r="Y1960">
        <v>0</v>
      </c>
      <c r="Z1960">
        <v>506080</v>
      </c>
      <c r="AC1960">
        <v>0</v>
      </c>
      <c r="AD1960">
        <v>383216</v>
      </c>
      <c r="AG1960">
        <v>0</v>
      </c>
      <c r="AH1960">
        <v>350912</v>
      </c>
      <c r="AK1960" s="151">
        <v>0</v>
      </c>
      <c r="AL1960" s="151">
        <v>310448</v>
      </c>
      <c r="AM1960" s="151"/>
      <c r="AN1960" s="151"/>
      <c r="AO1960" s="212">
        <v>0</v>
      </c>
      <c r="AP1960" s="212">
        <v>293632</v>
      </c>
      <c r="AQ1960" s="212"/>
      <c r="AR1960" s="212"/>
      <c r="AS1960" s="227">
        <v>0</v>
      </c>
      <c r="AT1960" s="227">
        <v>290336</v>
      </c>
      <c r="AU1960" s="227"/>
      <c r="AV1960" s="227"/>
      <c r="AW1960" s="227">
        <v>0</v>
      </c>
      <c r="AX1960" s="227">
        <v>294768</v>
      </c>
      <c r="AY1960">
        <f>A1960+1999</f>
        <v>2025</v>
      </c>
      <c r="AZ1960" t="str">
        <f>VLOOKUP(B1960,$BF$2:$BJ$75,4)</f>
        <v>Non-pine Units</v>
      </c>
      <c r="BA1960" t="str">
        <f>VLOOKUP(B1960,$BF$2:$BK$75,2)</f>
        <v>Soo</v>
      </c>
      <c r="BB1960" t="str">
        <f>VLOOKUP(B1960,$BF$2:$BK$75,3)</f>
        <v>Soo TSA</v>
      </c>
      <c r="BC1960">
        <f>IF(B1960&lt;40,B1960,IF(VLOOKUP(B1960,$BF$2:$BO$75,10,FALSE)="I",40,41))</f>
        <v>35</v>
      </c>
    </row>
    <row r="1961" spans="1:55" ht="15" x14ac:dyDescent="0.25">
      <c r="A1961">
        <v>26</v>
      </c>
      <c r="B1961">
        <v>36</v>
      </c>
      <c r="Q1961">
        <v>0</v>
      </c>
      <c r="R1961">
        <v>96</v>
      </c>
      <c r="U1961">
        <v>0</v>
      </c>
      <c r="V1961">
        <v>800</v>
      </c>
      <c r="Y1961">
        <v>0</v>
      </c>
      <c r="Z1961">
        <v>832</v>
      </c>
      <c r="AC1961">
        <v>0</v>
      </c>
      <c r="AD1961">
        <v>176</v>
      </c>
      <c r="AG1961">
        <v>0</v>
      </c>
      <c r="AH1961">
        <v>224</v>
      </c>
      <c r="AK1961" s="151">
        <v>0</v>
      </c>
      <c r="AL1961" s="151">
        <v>1040</v>
      </c>
      <c r="AM1961" s="151"/>
      <c r="AN1961" s="151"/>
      <c r="AO1961" s="212">
        <v>0</v>
      </c>
      <c r="AP1961" s="212">
        <v>816</v>
      </c>
      <c r="AQ1961" s="212"/>
      <c r="AR1961" s="212"/>
      <c r="AS1961" s="227">
        <v>0</v>
      </c>
      <c r="AT1961" s="227">
        <v>240</v>
      </c>
      <c r="AU1961" s="227"/>
      <c r="AV1961" s="227"/>
      <c r="AW1961" s="227">
        <v>0</v>
      </c>
      <c r="AX1961" s="227">
        <v>512</v>
      </c>
      <c r="AY1961">
        <f>A1961+1999</f>
        <v>2025</v>
      </c>
      <c r="AZ1961" t="str">
        <f>VLOOKUP(B1961,$BF$2:$BJ$75,4)</f>
        <v>Non-pine Units</v>
      </c>
      <c r="BA1961" t="str">
        <f>VLOOKUP(B1961,$BF$2:$BK$75,2)</f>
        <v>Strathcona</v>
      </c>
      <c r="BB1961" t="str">
        <f>VLOOKUP(B1961,$BF$2:$BK$75,3)</f>
        <v>Strathcona TSA</v>
      </c>
      <c r="BC1961">
        <f>IF(B1961&lt;40,B1961,IF(VLOOKUP(B1961,$BF$2:$BO$75,10,FALSE)="I",40,41))</f>
        <v>36</v>
      </c>
    </row>
    <row r="1962" spans="1:55" ht="15" x14ac:dyDescent="0.25">
      <c r="A1962">
        <v>26</v>
      </c>
      <c r="B1962">
        <v>37</v>
      </c>
      <c r="Q1962">
        <v>0</v>
      </c>
      <c r="R1962">
        <v>86096</v>
      </c>
      <c r="U1962">
        <v>0</v>
      </c>
      <c r="V1962">
        <v>112672</v>
      </c>
      <c r="Y1962">
        <v>0</v>
      </c>
      <c r="Z1962">
        <v>77920</v>
      </c>
      <c r="AC1962">
        <v>0</v>
      </c>
      <c r="AD1962">
        <v>61744</v>
      </c>
      <c r="AG1962">
        <v>0</v>
      </c>
      <c r="AH1962">
        <v>92096</v>
      </c>
      <c r="AK1962" s="151">
        <v>0</v>
      </c>
      <c r="AL1962" s="151">
        <v>24032</v>
      </c>
      <c r="AM1962" s="151"/>
      <c r="AN1962" s="151"/>
      <c r="AO1962" s="212">
        <v>0</v>
      </c>
      <c r="AP1962" s="212">
        <v>8976</v>
      </c>
      <c r="AQ1962" s="212"/>
      <c r="AR1962" s="212"/>
      <c r="AS1962" s="227">
        <v>0</v>
      </c>
      <c r="AT1962" s="227">
        <v>22048</v>
      </c>
      <c r="AU1962" s="227"/>
      <c r="AV1962" s="227"/>
      <c r="AW1962" s="227">
        <v>0</v>
      </c>
      <c r="AX1962" s="227">
        <v>6208</v>
      </c>
      <c r="AY1962">
        <f>A1962+1999</f>
        <v>2025</v>
      </c>
      <c r="AZ1962" t="str">
        <f>VLOOKUP(B1962,$BF$2:$BJ$75,4)</f>
        <v>Non-pine Units</v>
      </c>
      <c r="BA1962" t="str">
        <f>VLOOKUP(B1962,$BF$2:$BK$75,2)</f>
        <v>SunshineCoast</v>
      </c>
      <c r="BB1962" t="str">
        <f>VLOOKUP(B1962,$BF$2:$BK$75,3)</f>
        <v>Sunshine Coast TSA</v>
      </c>
      <c r="BC1962">
        <f>IF(B1962&lt;40,B1962,IF(VLOOKUP(B1962,$BF$2:$BO$75,10,FALSE)="I",40,41))</f>
        <v>37</v>
      </c>
    </row>
    <row r="1963" spans="1:55" ht="15" x14ac:dyDescent="0.25">
      <c r="A1963">
        <v>26</v>
      </c>
      <c r="B1963">
        <v>38</v>
      </c>
      <c r="Q1963">
        <v>0</v>
      </c>
      <c r="R1963">
        <v>75010352</v>
      </c>
      <c r="U1963">
        <v>0</v>
      </c>
      <c r="V1963">
        <v>71030880</v>
      </c>
      <c r="Y1963">
        <v>0</v>
      </c>
      <c r="Z1963">
        <v>71306352</v>
      </c>
      <c r="AC1963">
        <v>0</v>
      </c>
      <c r="AD1963">
        <v>71650704</v>
      </c>
      <c r="AG1963">
        <v>0</v>
      </c>
      <c r="AH1963">
        <v>71358432</v>
      </c>
      <c r="AK1963" s="151">
        <v>0</v>
      </c>
      <c r="AL1963" s="151">
        <v>71397952</v>
      </c>
      <c r="AM1963" s="151"/>
      <c r="AN1963" s="151"/>
      <c r="AO1963" s="212">
        <v>0</v>
      </c>
      <c r="AP1963" s="212">
        <v>71304256</v>
      </c>
      <c r="AQ1963" s="212"/>
      <c r="AR1963" s="212"/>
      <c r="AS1963" s="227">
        <v>0</v>
      </c>
      <c r="AT1963" s="227">
        <v>71299856</v>
      </c>
      <c r="AU1963" s="227"/>
      <c r="AV1963" s="227"/>
      <c r="AW1963" s="227">
        <v>0</v>
      </c>
      <c r="AX1963" s="227">
        <v>71272960</v>
      </c>
      <c r="AY1963">
        <f>A1963+1999</f>
        <v>2025</v>
      </c>
      <c r="AZ1963" t="str">
        <f>VLOOKUP(B1963,$BF$2:$BJ$75,4)</f>
        <v>Pine Units</v>
      </c>
      <c r="BA1963" t="str">
        <f>VLOOKUP(B1963,$BF$2:$BK$75,2)</f>
        <v>Vanderhoof</v>
      </c>
      <c r="BB1963" t="str">
        <f>VLOOKUP(B1963,$BF$2:$BK$75,3)</f>
        <v>Vanderhoof Forest District</v>
      </c>
      <c r="BC1963">
        <f>IF(B1963&lt;40,B1963,IF(VLOOKUP(B1963,$BF$2:$BO$75,10,FALSE)="I",40,41))</f>
        <v>38</v>
      </c>
    </row>
    <row r="1964" spans="1:55" ht="15" x14ac:dyDescent="0.25">
      <c r="A1964">
        <v>26</v>
      </c>
      <c r="B1964">
        <v>39</v>
      </c>
      <c r="Q1964">
        <v>0</v>
      </c>
      <c r="R1964">
        <v>112383952</v>
      </c>
      <c r="U1964">
        <v>0</v>
      </c>
      <c r="V1964">
        <v>97614096</v>
      </c>
      <c r="Y1964">
        <v>0</v>
      </c>
      <c r="Z1964">
        <v>94153008</v>
      </c>
      <c r="AC1964">
        <v>0</v>
      </c>
      <c r="AD1964">
        <v>88657520</v>
      </c>
      <c r="AG1964">
        <v>0</v>
      </c>
      <c r="AH1964">
        <v>87715552</v>
      </c>
      <c r="AK1964" s="151">
        <v>0</v>
      </c>
      <c r="AL1964" s="151">
        <v>87203088</v>
      </c>
      <c r="AM1964" s="151"/>
      <c r="AN1964" s="151"/>
      <c r="AO1964" s="212">
        <v>0</v>
      </c>
      <c r="AP1964" s="212">
        <v>86319056</v>
      </c>
      <c r="AQ1964" s="212"/>
      <c r="AR1964" s="212"/>
      <c r="AS1964" s="227">
        <v>0</v>
      </c>
      <c r="AT1964" s="227">
        <v>86312992</v>
      </c>
      <c r="AU1964" s="227"/>
      <c r="AV1964" s="227"/>
      <c r="AW1964" s="227">
        <v>0</v>
      </c>
      <c r="AX1964" s="227">
        <v>86398976</v>
      </c>
      <c r="AY1964">
        <f>A1964+1999</f>
        <v>2025</v>
      </c>
      <c r="AZ1964" t="str">
        <f>VLOOKUP(B1964,$BF$2:$BJ$75,4)</f>
        <v>Pine Units</v>
      </c>
      <c r="BA1964" t="str">
        <f>VLOOKUP(B1964,$BF$2:$BK$75,2)</f>
        <v>WilliamsLake</v>
      </c>
      <c r="BB1964" t="str">
        <f>VLOOKUP(B1964,$BF$2:$BK$75,3)</f>
        <v>Williams Lake TSA</v>
      </c>
      <c r="BC1964">
        <f>IF(B1964&lt;40,B1964,IF(VLOOKUP(B1964,$BF$2:$BO$75,10,FALSE)="I",40,41))</f>
        <v>39</v>
      </c>
    </row>
    <row r="1965" spans="1:55" ht="15" x14ac:dyDescent="0.25">
      <c r="A1965">
        <v>26</v>
      </c>
      <c r="B1965">
        <v>40</v>
      </c>
      <c r="Q1965">
        <v>0</v>
      </c>
      <c r="R1965">
        <v>582992</v>
      </c>
      <c r="U1965">
        <v>0</v>
      </c>
      <c r="V1965">
        <v>619968</v>
      </c>
      <c r="Y1965">
        <v>0</v>
      </c>
      <c r="Z1965">
        <v>545520</v>
      </c>
      <c r="AC1965">
        <v>0</v>
      </c>
      <c r="AD1965">
        <v>373472</v>
      </c>
      <c r="AG1965">
        <v>0</v>
      </c>
      <c r="AH1965">
        <v>440224</v>
      </c>
      <c r="AK1965" s="151">
        <v>0</v>
      </c>
      <c r="AL1965" s="151">
        <v>255152</v>
      </c>
      <c r="AM1965" s="151"/>
      <c r="AN1965" s="151"/>
      <c r="AO1965" s="212">
        <v>0</v>
      </c>
      <c r="AP1965" s="212">
        <v>205632</v>
      </c>
      <c r="AQ1965" s="212"/>
      <c r="AR1965" s="212"/>
      <c r="AS1965" s="227">
        <v>0</v>
      </c>
      <c r="AT1965" s="227">
        <v>145280</v>
      </c>
      <c r="AU1965" s="227"/>
      <c r="AV1965" s="227"/>
      <c r="AW1965" s="227">
        <v>0</v>
      </c>
      <c r="AX1965" s="227">
        <v>126128</v>
      </c>
      <c r="AY1965">
        <f>A1965+1999</f>
        <v>2025</v>
      </c>
      <c r="AZ1965" t="str">
        <f>VLOOKUP(B1965,$BF$2:$BJ$75,4)</f>
        <v>Interior TFLs</v>
      </c>
      <c r="BA1965" t="str">
        <f>VLOOKUP(B1965,$BF$2:$BK$75,2)</f>
        <v>InteriorTFLs</v>
      </c>
      <c r="BB1965" t="str">
        <f>VLOOKUP(B1965,$BF$2:$BK$75,3)</f>
        <v>Interior TFLs</v>
      </c>
      <c r="BC1965">
        <f>IF(B1965&lt;40,B1965,IF(VLOOKUP(B1965,$BF$2:$BO$75,10,FALSE)="I",40,41))</f>
        <v>40</v>
      </c>
    </row>
    <row r="1966" spans="1:55" ht="15" x14ac:dyDescent="0.25">
      <c r="A1966">
        <v>26</v>
      </c>
      <c r="B1966">
        <v>40</v>
      </c>
      <c r="Q1966">
        <v>0</v>
      </c>
      <c r="R1966">
        <v>2526272</v>
      </c>
      <c r="U1966">
        <v>0</v>
      </c>
      <c r="V1966">
        <v>2415824</v>
      </c>
      <c r="Y1966">
        <v>0</v>
      </c>
      <c r="Z1966">
        <v>2223696</v>
      </c>
      <c r="AC1966">
        <v>0</v>
      </c>
      <c r="AD1966">
        <v>1084416</v>
      </c>
      <c r="AG1966">
        <v>0</v>
      </c>
      <c r="AH1966">
        <v>670736</v>
      </c>
      <c r="AK1966" s="151">
        <v>0</v>
      </c>
      <c r="AL1966" s="151">
        <v>571008</v>
      </c>
      <c r="AM1966" s="151"/>
      <c r="AN1966" s="151"/>
      <c r="AO1966" s="212">
        <v>0</v>
      </c>
      <c r="AP1966" s="212">
        <v>440528</v>
      </c>
      <c r="AQ1966" s="212"/>
      <c r="AR1966" s="212"/>
      <c r="AS1966" s="227">
        <v>0</v>
      </c>
      <c r="AT1966" s="227">
        <v>421504</v>
      </c>
      <c r="AU1966" s="227"/>
      <c r="AV1966" s="227"/>
      <c r="AW1966" s="227">
        <v>0</v>
      </c>
      <c r="AX1966" s="227">
        <v>424688</v>
      </c>
      <c r="AY1966">
        <f>A1966+1999</f>
        <v>2025</v>
      </c>
      <c r="AZ1966" t="str">
        <f>VLOOKUP(B1966,$BF$2:$BJ$75,4)</f>
        <v>Interior TFLs</v>
      </c>
      <c r="BA1966" t="str">
        <f>VLOOKUP(B1966,$BF$2:$BK$75,2)</f>
        <v>InteriorTFLs</v>
      </c>
      <c r="BB1966" t="str">
        <f>VLOOKUP(B1966,$BF$2:$BK$75,3)</f>
        <v>Interior TFLs</v>
      </c>
      <c r="BC1966">
        <f>IF(B1966&lt;40,B1966,IF(VLOOKUP(B1966,$BF$2:$BO$75,10,FALSE)="I",40,41))</f>
        <v>40</v>
      </c>
    </row>
    <row r="1967" spans="1:55" ht="15" x14ac:dyDescent="0.25">
      <c r="A1967">
        <v>26</v>
      </c>
      <c r="B1967">
        <v>40</v>
      </c>
      <c r="Q1967">
        <v>0</v>
      </c>
      <c r="R1967">
        <v>1712480</v>
      </c>
      <c r="U1967">
        <v>0</v>
      </c>
      <c r="V1967">
        <v>1564528</v>
      </c>
      <c r="Y1967">
        <v>0</v>
      </c>
      <c r="Z1967">
        <v>1544896</v>
      </c>
      <c r="AC1967">
        <v>0</v>
      </c>
      <c r="AD1967">
        <v>859968</v>
      </c>
      <c r="AG1967">
        <v>0</v>
      </c>
      <c r="AH1967">
        <v>317424</v>
      </c>
      <c r="AK1967" s="151">
        <v>0</v>
      </c>
      <c r="AL1967" s="151">
        <v>232160</v>
      </c>
      <c r="AM1967" s="151"/>
      <c r="AN1967" s="151"/>
      <c r="AO1967" s="212">
        <v>0</v>
      </c>
      <c r="AP1967" s="212">
        <v>112000</v>
      </c>
      <c r="AQ1967" s="212"/>
      <c r="AR1967" s="212"/>
      <c r="AS1967" s="227">
        <v>0</v>
      </c>
      <c r="AT1967" s="227">
        <v>95648</v>
      </c>
      <c r="AU1967" s="227"/>
      <c r="AV1967" s="227"/>
      <c r="AW1967" s="227">
        <v>0</v>
      </c>
      <c r="AX1967" s="227">
        <v>90240</v>
      </c>
      <c r="AY1967">
        <f>A1967+1999</f>
        <v>2025</v>
      </c>
      <c r="AZ1967" t="str">
        <f>VLOOKUP(B1967,$BF$2:$BJ$75,4)</f>
        <v>Interior TFLs</v>
      </c>
      <c r="BA1967" t="str">
        <f>VLOOKUP(B1967,$BF$2:$BK$75,2)</f>
        <v>InteriorTFLs</v>
      </c>
      <c r="BB1967" t="str">
        <f>VLOOKUP(B1967,$BF$2:$BK$75,3)</f>
        <v>Interior TFLs</v>
      </c>
      <c r="BC1967">
        <f>IF(B1967&lt;40,B1967,IF(VLOOKUP(B1967,$BF$2:$BO$75,10,FALSE)="I",40,41))</f>
        <v>40</v>
      </c>
    </row>
    <row r="1968" spans="1:55" ht="15" x14ac:dyDescent="0.25">
      <c r="A1968">
        <v>26</v>
      </c>
      <c r="B1968">
        <v>40</v>
      </c>
      <c r="Q1968">
        <v>0</v>
      </c>
      <c r="R1968">
        <v>3842464</v>
      </c>
      <c r="U1968">
        <v>0</v>
      </c>
      <c r="V1968">
        <v>3553424</v>
      </c>
      <c r="Y1968">
        <v>0</v>
      </c>
      <c r="Z1968">
        <v>3296656</v>
      </c>
      <c r="AC1968">
        <v>0</v>
      </c>
      <c r="AD1968">
        <v>2902672</v>
      </c>
      <c r="AG1968">
        <v>0</v>
      </c>
      <c r="AH1968">
        <v>2838144</v>
      </c>
      <c r="AK1968" s="151">
        <v>0</v>
      </c>
      <c r="AL1968" s="151">
        <v>2771776</v>
      </c>
      <c r="AM1968" s="151"/>
      <c r="AN1968" s="151"/>
      <c r="AO1968" s="212">
        <v>0</v>
      </c>
      <c r="AP1968" s="212">
        <v>2757792</v>
      </c>
      <c r="AQ1968" s="212"/>
      <c r="AR1968" s="212"/>
      <c r="AS1968" s="227">
        <v>0</v>
      </c>
      <c r="AT1968" s="227">
        <v>2767200</v>
      </c>
      <c r="AU1968" s="227"/>
      <c r="AV1968" s="227"/>
      <c r="AW1968" s="227">
        <v>0</v>
      </c>
      <c r="AX1968" s="227">
        <v>2725248</v>
      </c>
      <c r="AY1968">
        <f>A1968+1999</f>
        <v>2025</v>
      </c>
      <c r="AZ1968" t="str">
        <f>VLOOKUP(B1968,$BF$2:$BJ$75,4)</f>
        <v>Interior TFLs</v>
      </c>
      <c r="BA1968" t="str">
        <f>VLOOKUP(B1968,$BF$2:$BK$75,2)</f>
        <v>InteriorTFLs</v>
      </c>
      <c r="BB1968" t="str">
        <f>VLOOKUP(B1968,$BF$2:$BK$75,3)</f>
        <v>Interior TFLs</v>
      </c>
      <c r="BC1968">
        <f>IF(B1968&lt;40,B1968,IF(VLOOKUP(B1968,$BF$2:$BO$75,10,FALSE)="I",40,41))</f>
        <v>40</v>
      </c>
    </row>
    <row r="1969" spans="1:55" ht="15" x14ac:dyDescent="0.25">
      <c r="A1969">
        <v>26</v>
      </c>
      <c r="B1969">
        <v>40</v>
      </c>
      <c r="Q1969">
        <v>0</v>
      </c>
      <c r="R1969">
        <v>7681696</v>
      </c>
      <c r="U1969">
        <v>0</v>
      </c>
      <c r="V1969">
        <v>7368128</v>
      </c>
      <c r="Y1969">
        <v>0</v>
      </c>
      <c r="Z1969">
        <v>7322560</v>
      </c>
      <c r="AC1969">
        <v>0</v>
      </c>
      <c r="AD1969">
        <v>4832864</v>
      </c>
      <c r="AG1969">
        <v>0</v>
      </c>
      <c r="AH1969">
        <v>3858032</v>
      </c>
      <c r="AK1969" s="151">
        <v>0</v>
      </c>
      <c r="AL1969" s="151">
        <v>3480384</v>
      </c>
      <c r="AM1969" s="151"/>
      <c r="AN1969" s="151"/>
      <c r="AO1969" s="212">
        <v>0</v>
      </c>
      <c r="AP1969" s="212">
        <v>3162560</v>
      </c>
      <c r="AQ1969" s="212"/>
      <c r="AR1969" s="212"/>
      <c r="AS1969" s="227">
        <v>0</v>
      </c>
      <c r="AT1969" s="227">
        <v>3091344</v>
      </c>
      <c r="AU1969" s="227"/>
      <c r="AV1969" s="227"/>
      <c r="AW1969" s="227">
        <v>0</v>
      </c>
      <c r="AX1969" s="227">
        <v>3024160</v>
      </c>
      <c r="AY1969">
        <f>A1969+1999</f>
        <v>2025</v>
      </c>
      <c r="AZ1969" t="str">
        <f>VLOOKUP(B1969,$BF$2:$BJ$75,4)</f>
        <v>Interior TFLs</v>
      </c>
      <c r="BA1969" t="str">
        <f>VLOOKUP(B1969,$BF$2:$BK$75,2)</f>
        <v>InteriorTFLs</v>
      </c>
      <c r="BB1969" t="str">
        <f>VLOOKUP(B1969,$BF$2:$BK$75,3)</f>
        <v>Interior TFLs</v>
      </c>
      <c r="BC1969">
        <f>IF(B1969&lt;40,B1969,IF(VLOOKUP(B1969,$BF$2:$BO$75,10,FALSE)="I",40,41))</f>
        <v>40</v>
      </c>
    </row>
    <row r="1970" spans="1:55" ht="15" x14ac:dyDescent="0.25">
      <c r="A1970">
        <v>26</v>
      </c>
      <c r="B1970">
        <v>40</v>
      </c>
      <c r="Q1970">
        <v>0</v>
      </c>
      <c r="R1970">
        <v>838064</v>
      </c>
      <c r="U1970">
        <v>0</v>
      </c>
      <c r="V1970">
        <v>832208</v>
      </c>
      <c r="Y1970">
        <v>0</v>
      </c>
      <c r="Z1970">
        <v>810896</v>
      </c>
      <c r="AC1970">
        <v>0</v>
      </c>
      <c r="AD1970">
        <v>683392</v>
      </c>
      <c r="AG1970">
        <v>0</v>
      </c>
      <c r="AH1970">
        <v>620864</v>
      </c>
      <c r="AK1970" s="151">
        <v>0</v>
      </c>
      <c r="AL1970" s="151">
        <v>604944</v>
      </c>
      <c r="AM1970" s="151"/>
      <c r="AN1970" s="151"/>
      <c r="AO1970" s="212">
        <v>0</v>
      </c>
      <c r="AP1970" s="212">
        <v>577552</v>
      </c>
      <c r="AQ1970" s="212"/>
      <c r="AR1970" s="212"/>
      <c r="AS1970" s="227">
        <v>0</v>
      </c>
      <c r="AT1970" s="227">
        <v>575376</v>
      </c>
      <c r="AU1970" s="227"/>
      <c r="AV1970" s="227"/>
      <c r="AW1970" s="227">
        <v>0</v>
      </c>
      <c r="AX1970" s="227">
        <v>542336</v>
      </c>
      <c r="AY1970">
        <f>A1970+1999</f>
        <v>2025</v>
      </c>
      <c r="AZ1970" t="str">
        <f>VLOOKUP(B1970,$BF$2:$BJ$75,4)</f>
        <v>Interior TFLs</v>
      </c>
      <c r="BA1970" t="str">
        <f>VLOOKUP(B1970,$BF$2:$BK$75,2)</f>
        <v>InteriorTFLs</v>
      </c>
      <c r="BB1970" t="str">
        <f>VLOOKUP(B1970,$BF$2:$BK$75,3)</f>
        <v>Interior TFLs</v>
      </c>
      <c r="BC1970">
        <f>IF(B1970&lt;40,B1970,IF(VLOOKUP(B1970,$BF$2:$BO$75,10,FALSE)="I",40,41))</f>
        <v>40</v>
      </c>
    </row>
    <row r="1971" spans="1:55" ht="15" x14ac:dyDescent="0.25">
      <c r="A1971">
        <v>26</v>
      </c>
      <c r="B1971">
        <v>40</v>
      </c>
      <c r="Q1971">
        <v>0</v>
      </c>
      <c r="R1971">
        <v>1034528</v>
      </c>
      <c r="U1971">
        <v>0</v>
      </c>
      <c r="V1971">
        <v>987248</v>
      </c>
      <c r="Y1971">
        <v>0</v>
      </c>
      <c r="Z1971">
        <v>943632</v>
      </c>
      <c r="AC1971">
        <v>0</v>
      </c>
      <c r="AD1971">
        <v>835904</v>
      </c>
      <c r="AG1971">
        <v>0</v>
      </c>
      <c r="AH1971">
        <v>769920</v>
      </c>
      <c r="AK1971" s="151">
        <v>0</v>
      </c>
      <c r="AL1971" s="151">
        <v>760608</v>
      </c>
      <c r="AM1971" s="151"/>
      <c r="AN1971" s="151"/>
      <c r="AO1971" s="212">
        <v>0</v>
      </c>
      <c r="AP1971" s="212">
        <v>703344</v>
      </c>
      <c r="AQ1971" s="212"/>
      <c r="AR1971" s="212"/>
      <c r="AS1971" s="227">
        <v>0</v>
      </c>
      <c r="AT1971" s="227">
        <v>711392</v>
      </c>
      <c r="AU1971" s="227"/>
      <c r="AV1971" s="227"/>
      <c r="AW1971" s="227">
        <v>0</v>
      </c>
      <c r="AX1971" s="227">
        <v>711088</v>
      </c>
      <c r="AY1971">
        <f>A1971+1999</f>
        <v>2025</v>
      </c>
      <c r="AZ1971" t="str">
        <f>VLOOKUP(B1971,$BF$2:$BJ$75,4)</f>
        <v>Interior TFLs</v>
      </c>
      <c r="BA1971" t="str">
        <f>VLOOKUP(B1971,$BF$2:$BK$75,2)</f>
        <v>InteriorTFLs</v>
      </c>
      <c r="BB1971" t="str">
        <f>VLOOKUP(B1971,$BF$2:$BK$75,3)</f>
        <v>Interior TFLs</v>
      </c>
      <c r="BC1971">
        <f>IF(B1971&lt;40,B1971,IF(VLOOKUP(B1971,$BF$2:$BO$75,10,FALSE)="I",40,41))</f>
        <v>40</v>
      </c>
    </row>
    <row r="1972" spans="1:55" ht="15" x14ac:dyDescent="0.25">
      <c r="A1972">
        <v>26</v>
      </c>
      <c r="B1972">
        <v>40</v>
      </c>
      <c r="Q1972">
        <v>0</v>
      </c>
      <c r="R1972">
        <v>140128</v>
      </c>
      <c r="U1972">
        <v>0</v>
      </c>
      <c r="V1972">
        <v>154272</v>
      </c>
      <c r="Y1972">
        <v>0</v>
      </c>
      <c r="Z1972">
        <v>129424</v>
      </c>
      <c r="AC1972">
        <v>0</v>
      </c>
      <c r="AD1972">
        <v>88880</v>
      </c>
      <c r="AG1972">
        <v>0</v>
      </c>
      <c r="AH1972">
        <v>71904</v>
      </c>
      <c r="AK1972" s="151">
        <v>0</v>
      </c>
      <c r="AL1972" s="151">
        <v>69408</v>
      </c>
      <c r="AM1972" s="151"/>
      <c r="AN1972" s="151"/>
      <c r="AO1972" s="212">
        <v>0</v>
      </c>
      <c r="AP1972" s="212">
        <v>57616</v>
      </c>
      <c r="AQ1972" s="212"/>
      <c r="AR1972" s="212"/>
      <c r="AS1972" s="227">
        <v>0</v>
      </c>
      <c r="AT1972" s="227">
        <v>56032</v>
      </c>
      <c r="AU1972" s="227"/>
      <c r="AV1972" s="227"/>
      <c r="AW1972" s="227">
        <v>0</v>
      </c>
      <c r="AX1972" s="227">
        <v>53152</v>
      </c>
      <c r="AY1972">
        <f>A1972+1999</f>
        <v>2025</v>
      </c>
      <c r="AZ1972" t="str">
        <f>VLOOKUP(B1972,$BF$2:$BJ$75,4)</f>
        <v>Interior TFLs</v>
      </c>
      <c r="BA1972" t="str">
        <f>VLOOKUP(B1972,$BF$2:$BK$75,2)</f>
        <v>InteriorTFLs</v>
      </c>
      <c r="BB1972" t="str">
        <f>VLOOKUP(B1972,$BF$2:$BK$75,3)</f>
        <v>Interior TFLs</v>
      </c>
      <c r="BC1972">
        <f>IF(B1972&lt;40,B1972,IF(VLOOKUP(B1972,$BF$2:$BO$75,10,FALSE)="I",40,41))</f>
        <v>40</v>
      </c>
    </row>
    <row r="1973" spans="1:55" ht="15" x14ac:dyDescent="0.25">
      <c r="A1973">
        <v>26</v>
      </c>
      <c r="B1973">
        <v>40</v>
      </c>
      <c r="Q1973">
        <v>0</v>
      </c>
      <c r="R1973">
        <v>2008608</v>
      </c>
      <c r="U1973">
        <v>0</v>
      </c>
      <c r="V1973">
        <v>1829904</v>
      </c>
      <c r="Y1973">
        <v>0</v>
      </c>
      <c r="Z1973">
        <v>1808912</v>
      </c>
      <c r="AC1973">
        <v>0</v>
      </c>
      <c r="AD1973">
        <v>1567760</v>
      </c>
      <c r="AG1973">
        <v>0</v>
      </c>
      <c r="AH1973">
        <v>1453344</v>
      </c>
      <c r="AK1973" s="151">
        <v>0</v>
      </c>
      <c r="AL1973" s="151">
        <v>1453888</v>
      </c>
      <c r="AM1973" s="151"/>
      <c r="AN1973" s="151"/>
      <c r="AO1973" s="212">
        <v>0</v>
      </c>
      <c r="AP1973" s="212">
        <v>1439088</v>
      </c>
      <c r="AQ1973" s="212"/>
      <c r="AR1973" s="212"/>
      <c r="AS1973" s="227">
        <v>0</v>
      </c>
      <c r="AT1973" s="227">
        <v>1431136</v>
      </c>
      <c r="AU1973" s="227"/>
      <c r="AV1973" s="227"/>
      <c r="AW1973" s="227">
        <v>0</v>
      </c>
      <c r="AX1973" s="227">
        <v>1417056</v>
      </c>
      <c r="AY1973">
        <f>A1973+1999</f>
        <v>2025</v>
      </c>
      <c r="AZ1973" t="str">
        <f>VLOOKUP(B1973,$BF$2:$BJ$75,4)</f>
        <v>Interior TFLs</v>
      </c>
      <c r="BA1973" t="str">
        <f>VLOOKUP(B1973,$BF$2:$BK$75,2)</f>
        <v>InteriorTFLs</v>
      </c>
      <c r="BB1973" t="str">
        <f>VLOOKUP(B1973,$BF$2:$BK$75,3)</f>
        <v>Interior TFLs</v>
      </c>
      <c r="BC1973">
        <f>IF(B1973&lt;40,B1973,IF(VLOOKUP(B1973,$BF$2:$BO$75,10,FALSE)="I",40,41))</f>
        <v>40</v>
      </c>
    </row>
    <row r="1974" spans="1:55" ht="15" x14ac:dyDescent="0.25">
      <c r="A1974">
        <v>26</v>
      </c>
      <c r="B1974">
        <v>40</v>
      </c>
      <c r="Q1974">
        <v>0</v>
      </c>
      <c r="R1974">
        <v>44608</v>
      </c>
      <c r="U1974">
        <v>0</v>
      </c>
      <c r="V1974">
        <v>82592</v>
      </c>
      <c r="Y1974">
        <v>0</v>
      </c>
      <c r="Z1974">
        <v>66288</v>
      </c>
      <c r="AC1974">
        <v>0</v>
      </c>
      <c r="AD1974">
        <v>42720</v>
      </c>
      <c r="AG1974">
        <v>0</v>
      </c>
      <c r="AH1974">
        <v>44576</v>
      </c>
      <c r="AK1974" s="151">
        <v>0</v>
      </c>
      <c r="AL1974" s="151">
        <v>27600</v>
      </c>
      <c r="AM1974" s="151"/>
      <c r="AN1974" s="151"/>
      <c r="AO1974" s="212">
        <v>0</v>
      </c>
      <c r="AP1974" s="212">
        <v>26528</v>
      </c>
      <c r="AQ1974" s="212"/>
      <c r="AR1974" s="212"/>
      <c r="AS1974" s="227">
        <v>0</v>
      </c>
      <c r="AT1974" s="227">
        <v>28608</v>
      </c>
      <c r="AU1974" s="227"/>
      <c r="AV1974" s="227"/>
      <c r="AW1974" s="227">
        <v>0</v>
      </c>
      <c r="AX1974" s="227">
        <v>25520</v>
      </c>
      <c r="AY1974">
        <f>A1974+1999</f>
        <v>2025</v>
      </c>
      <c r="AZ1974" t="str">
        <f>VLOOKUP(B1974,$BF$2:$BJ$75,4)</f>
        <v>Interior TFLs</v>
      </c>
      <c r="BA1974" t="str">
        <f>VLOOKUP(B1974,$BF$2:$BK$75,2)</f>
        <v>InteriorTFLs</v>
      </c>
      <c r="BB1974" t="str">
        <f>VLOOKUP(B1974,$BF$2:$BK$75,3)</f>
        <v>Interior TFLs</v>
      </c>
      <c r="BC1974">
        <f>IF(B1974&lt;40,B1974,IF(VLOOKUP(B1974,$BF$2:$BO$75,10,FALSE)="I",40,41))</f>
        <v>40</v>
      </c>
    </row>
    <row r="1975" spans="1:55" ht="15" x14ac:dyDescent="0.25">
      <c r="A1975">
        <v>26</v>
      </c>
      <c r="B1975">
        <v>40</v>
      </c>
      <c r="Q1975">
        <v>0</v>
      </c>
      <c r="R1975">
        <v>2841744</v>
      </c>
      <c r="U1975">
        <v>0</v>
      </c>
      <c r="V1975">
        <v>2652128</v>
      </c>
      <c r="Y1975">
        <v>0</v>
      </c>
      <c r="Z1975">
        <v>2609824</v>
      </c>
      <c r="AC1975">
        <v>0</v>
      </c>
      <c r="AD1975">
        <v>2573696</v>
      </c>
      <c r="AG1975">
        <v>0</v>
      </c>
      <c r="AH1975">
        <v>2489776</v>
      </c>
      <c r="AK1975" s="151">
        <v>0</v>
      </c>
      <c r="AL1975" s="151">
        <v>2488192</v>
      </c>
      <c r="AM1975" s="151"/>
      <c r="AN1975" s="151"/>
      <c r="AO1975" s="212">
        <v>0</v>
      </c>
      <c r="AP1975" s="212">
        <v>2437744</v>
      </c>
      <c r="AQ1975" s="212"/>
      <c r="AR1975" s="212"/>
      <c r="AS1975" s="227">
        <v>0</v>
      </c>
      <c r="AT1975" s="227">
        <v>2437760</v>
      </c>
      <c r="AU1975" s="227"/>
      <c r="AV1975" s="227"/>
      <c r="AW1975" s="227">
        <v>0</v>
      </c>
      <c r="AX1975" s="227">
        <v>2428640</v>
      </c>
      <c r="AY1975">
        <f>A1975+1999</f>
        <v>2025</v>
      </c>
      <c r="AZ1975" t="str">
        <f>VLOOKUP(B1975,$BF$2:$BJ$75,4)</f>
        <v>Interior TFLs</v>
      </c>
      <c r="BA1975" t="str">
        <f>VLOOKUP(B1975,$BF$2:$BK$75,2)</f>
        <v>InteriorTFLs</v>
      </c>
      <c r="BB1975" t="str">
        <f>VLOOKUP(B1975,$BF$2:$BK$75,3)</f>
        <v>Interior TFLs</v>
      </c>
      <c r="BC1975">
        <f>IF(B1975&lt;40,B1975,IF(VLOOKUP(B1975,$BF$2:$BO$75,10,FALSE)="I",40,41))</f>
        <v>40</v>
      </c>
    </row>
    <row r="1976" spans="1:55" ht="15" x14ac:dyDescent="0.25">
      <c r="A1976">
        <v>26</v>
      </c>
      <c r="B1976">
        <v>40</v>
      </c>
      <c r="Q1976">
        <v>0</v>
      </c>
      <c r="R1976">
        <v>22280480</v>
      </c>
      <c r="U1976">
        <v>0</v>
      </c>
      <c r="V1976">
        <v>20345984</v>
      </c>
      <c r="Y1976">
        <v>0</v>
      </c>
      <c r="Z1976">
        <v>19946048</v>
      </c>
      <c r="AC1976">
        <v>0</v>
      </c>
      <c r="AD1976">
        <v>20978096</v>
      </c>
      <c r="AG1976">
        <v>0</v>
      </c>
      <c r="AH1976">
        <v>18371872</v>
      </c>
      <c r="AK1976" s="151">
        <v>0</v>
      </c>
      <c r="AL1976" s="151">
        <v>17945808</v>
      </c>
      <c r="AM1976" s="151"/>
      <c r="AN1976" s="151"/>
      <c r="AO1976" s="212">
        <v>0</v>
      </c>
      <c r="AP1976" s="212">
        <v>17470448</v>
      </c>
      <c r="AQ1976" s="212"/>
      <c r="AR1976" s="212"/>
      <c r="AS1976" s="227">
        <v>0</v>
      </c>
      <c r="AT1976" s="227">
        <v>17484112</v>
      </c>
      <c r="AU1976" s="227"/>
      <c r="AV1976" s="227"/>
      <c r="AW1976" s="227">
        <v>0</v>
      </c>
      <c r="AX1976" s="227">
        <v>17502800</v>
      </c>
      <c r="AY1976">
        <f>A1976+1999</f>
        <v>2025</v>
      </c>
      <c r="AZ1976" t="str">
        <f>VLOOKUP(B1976,$BF$2:$BJ$75,4)</f>
        <v>Interior TFLs</v>
      </c>
      <c r="BA1976" t="str">
        <f>VLOOKUP(B1976,$BF$2:$BK$75,2)</f>
        <v>InteriorTFLs</v>
      </c>
      <c r="BB1976" t="str">
        <f>VLOOKUP(B1976,$BF$2:$BK$75,3)</f>
        <v>Interior TFLs</v>
      </c>
      <c r="BC1976">
        <f>IF(B1976&lt;40,B1976,IF(VLOOKUP(B1976,$BF$2:$BO$75,10,FALSE)="I",40,41))</f>
        <v>40</v>
      </c>
    </row>
    <row r="1977" spans="1:55" ht="15" x14ac:dyDescent="0.25">
      <c r="A1977">
        <v>26</v>
      </c>
      <c r="B1977">
        <v>40</v>
      </c>
      <c r="Q1977">
        <v>0</v>
      </c>
      <c r="R1977">
        <v>6449152</v>
      </c>
      <c r="U1977">
        <v>0</v>
      </c>
      <c r="V1977">
        <v>5754528</v>
      </c>
      <c r="Y1977">
        <v>0</v>
      </c>
      <c r="Z1977">
        <v>5481648</v>
      </c>
      <c r="AC1977">
        <v>0</v>
      </c>
      <c r="AD1977">
        <v>4796784</v>
      </c>
      <c r="AG1977">
        <v>0</v>
      </c>
      <c r="AH1977">
        <v>3981328</v>
      </c>
      <c r="AK1977" s="151">
        <v>0</v>
      </c>
      <c r="AL1977" s="151">
        <v>3784176</v>
      </c>
      <c r="AM1977" s="151"/>
      <c r="AN1977" s="151"/>
      <c r="AO1977" s="212">
        <v>0</v>
      </c>
      <c r="AP1977" s="212">
        <v>3660080</v>
      </c>
      <c r="AQ1977" s="212"/>
      <c r="AR1977" s="212"/>
      <c r="AS1977" s="227">
        <v>0</v>
      </c>
      <c r="AT1977" s="227">
        <v>3682608</v>
      </c>
      <c r="AU1977" s="227"/>
      <c r="AV1977" s="227"/>
      <c r="AW1977" s="227">
        <v>0</v>
      </c>
      <c r="AX1977" s="227">
        <v>3650048</v>
      </c>
      <c r="AY1977">
        <f>A1977+1999</f>
        <v>2025</v>
      </c>
      <c r="AZ1977" t="str">
        <f>VLOOKUP(B1977,$BF$2:$BJ$75,4)</f>
        <v>Interior TFLs</v>
      </c>
      <c r="BA1977" t="str">
        <f>VLOOKUP(B1977,$BF$2:$BK$75,2)</f>
        <v>InteriorTFLs</v>
      </c>
      <c r="BB1977" t="str">
        <f>VLOOKUP(B1977,$BF$2:$BK$75,3)</f>
        <v>Interior TFLs</v>
      </c>
      <c r="BC1977">
        <f>IF(B1977&lt;40,B1977,IF(VLOOKUP(B1977,$BF$2:$BO$75,10,FALSE)="I",40,41))</f>
        <v>40</v>
      </c>
    </row>
    <row r="1978" spans="1:55" ht="15" x14ac:dyDescent="0.25">
      <c r="A1978">
        <v>26</v>
      </c>
      <c r="B1978">
        <v>40</v>
      </c>
      <c r="Q1978">
        <v>0</v>
      </c>
      <c r="R1978">
        <v>1563760</v>
      </c>
      <c r="U1978">
        <v>0</v>
      </c>
      <c r="V1978">
        <v>1523856</v>
      </c>
      <c r="Y1978">
        <v>0</v>
      </c>
      <c r="Z1978">
        <v>1564816</v>
      </c>
      <c r="AC1978">
        <v>0</v>
      </c>
      <c r="AD1978">
        <v>1554512</v>
      </c>
      <c r="AG1978">
        <v>0</v>
      </c>
      <c r="AH1978">
        <v>1451136</v>
      </c>
      <c r="AK1978" s="151">
        <v>0</v>
      </c>
      <c r="AL1978" s="151">
        <v>1438736</v>
      </c>
      <c r="AM1978" s="151"/>
      <c r="AN1978" s="151"/>
      <c r="AO1978" s="212">
        <v>0</v>
      </c>
      <c r="AP1978" s="212">
        <v>1357328</v>
      </c>
      <c r="AQ1978" s="212"/>
      <c r="AR1978" s="212"/>
      <c r="AS1978" s="227">
        <v>0</v>
      </c>
      <c r="AT1978" s="227">
        <v>1334272</v>
      </c>
      <c r="AU1978" s="227"/>
      <c r="AV1978" s="227"/>
      <c r="AW1978" s="227">
        <v>0</v>
      </c>
      <c r="AX1978" s="227">
        <v>1332096</v>
      </c>
      <c r="AY1978">
        <f>A1978+1999</f>
        <v>2025</v>
      </c>
      <c r="AZ1978" t="str">
        <f>VLOOKUP(B1978,$BF$2:$BJ$75,4)</f>
        <v>Interior TFLs</v>
      </c>
      <c r="BA1978" t="str">
        <f>VLOOKUP(B1978,$BF$2:$BK$75,2)</f>
        <v>InteriorTFLs</v>
      </c>
      <c r="BB1978" t="str">
        <f>VLOOKUP(B1978,$BF$2:$BK$75,3)</f>
        <v>Interior TFLs</v>
      </c>
      <c r="BC1978">
        <f>IF(B1978&lt;40,B1978,IF(VLOOKUP(B1978,$BF$2:$BO$75,10,FALSE)="I",40,41))</f>
        <v>40</v>
      </c>
    </row>
    <row r="1979" spans="1:55" ht="15" x14ac:dyDescent="0.25">
      <c r="A1979">
        <v>26</v>
      </c>
      <c r="B1979">
        <v>40</v>
      </c>
      <c r="Q1979">
        <v>0</v>
      </c>
      <c r="R1979">
        <v>14255856</v>
      </c>
      <c r="U1979">
        <v>0</v>
      </c>
      <c r="V1979">
        <v>13475728</v>
      </c>
      <c r="Y1979">
        <v>0</v>
      </c>
      <c r="Z1979">
        <v>13587504</v>
      </c>
      <c r="AC1979">
        <v>0</v>
      </c>
      <c r="AD1979">
        <v>13301920</v>
      </c>
      <c r="AG1979">
        <v>0</v>
      </c>
      <c r="AH1979">
        <v>12974912</v>
      </c>
      <c r="AK1979" s="151">
        <v>0</v>
      </c>
      <c r="AL1979" s="151">
        <v>12989328</v>
      </c>
      <c r="AM1979" s="151"/>
      <c r="AN1979" s="151"/>
      <c r="AO1979" s="212">
        <v>0</v>
      </c>
      <c r="AP1979" s="212">
        <v>12871408</v>
      </c>
      <c r="AQ1979" s="212"/>
      <c r="AR1979" s="212"/>
      <c r="AS1979" s="227">
        <v>0</v>
      </c>
      <c r="AT1979" s="227">
        <v>12875392</v>
      </c>
      <c r="AU1979" s="227"/>
      <c r="AV1979" s="227"/>
      <c r="AW1979" s="227">
        <v>0</v>
      </c>
      <c r="AX1979" s="227">
        <v>12912624</v>
      </c>
      <c r="AY1979">
        <f>A1979+1999</f>
        <v>2025</v>
      </c>
      <c r="AZ1979" t="str">
        <f>VLOOKUP(B1979,$BF$2:$BJ$75,4)</f>
        <v>Interior TFLs</v>
      </c>
      <c r="BA1979" t="str">
        <f>VLOOKUP(B1979,$BF$2:$BK$75,2)</f>
        <v>InteriorTFLs</v>
      </c>
      <c r="BB1979" t="str">
        <f>VLOOKUP(B1979,$BF$2:$BK$75,3)</f>
        <v>Interior TFLs</v>
      </c>
      <c r="BC1979">
        <f>IF(B1979&lt;40,B1979,IF(VLOOKUP(B1979,$BF$2:$BO$75,10,FALSE)="I",40,41))</f>
        <v>40</v>
      </c>
    </row>
    <row r="1980" spans="1:55" ht="15" x14ac:dyDescent="0.25">
      <c r="A1980">
        <v>26</v>
      </c>
      <c r="B1980">
        <v>40</v>
      </c>
      <c r="Q1980">
        <v>0</v>
      </c>
      <c r="R1980">
        <v>3178064</v>
      </c>
      <c r="U1980">
        <v>0</v>
      </c>
      <c r="V1980">
        <v>2815536</v>
      </c>
      <c r="Y1980">
        <v>0</v>
      </c>
      <c r="Z1980">
        <v>2913120</v>
      </c>
      <c r="AC1980">
        <v>0</v>
      </c>
      <c r="AD1980">
        <v>2899888</v>
      </c>
      <c r="AG1980">
        <v>0</v>
      </c>
      <c r="AH1980">
        <v>2817072</v>
      </c>
      <c r="AK1980" s="151">
        <v>0</v>
      </c>
      <c r="AL1980" s="151">
        <v>2790320</v>
      </c>
      <c r="AM1980" s="151"/>
      <c r="AN1980" s="151"/>
      <c r="AO1980" s="212">
        <v>0</v>
      </c>
      <c r="AP1980" s="212">
        <v>2725296</v>
      </c>
      <c r="AQ1980" s="212"/>
      <c r="AR1980" s="212"/>
      <c r="AS1980" s="227">
        <v>0</v>
      </c>
      <c r="AT1980" s="227">
        <v>2732272</v>
      </c>
      <c r="AU1980" s="227"/>
      <c r="AV1980" s="227"/>
      <c r="AW1980" s="227">
        <v>0</v>
      </c>
      <c r="AX1980" s="227">
        <v>2741904</v>
      </c>
      <c r="AY1980">
        <f>A1980+1999</f>
        <v>2025</v>
      </c>
      <c r="AZ1980" t="str">
        <f>VLOOKUP(B1980,$BF$2:$BJ$75,4)</f>
        <v>Interior TFLs</v>
      </c>
      <c r="BA1980" t="str">
        <f>VLOOKUP(B1980,$BF$2:$BK$75,2)</f>
        <v>InteriorTFLs</v>
      </c>
      <c r="BB1980" t="str">
        <f>VLOOKUP(B1980,$BF$2:$BK$75,3)</f>
        <v>Interior TFLs</v>
      </c>
      <c r="BC1980">
        <f>IF(B1980&lt;40,B1980,IF(VLOOKUP(B1980,$BF$2:$BO$75,10,FALSE)="I",40,41))</f>
        <v>40</v>
      </c>
    </row>
    <row r="1981" spans="1:55" ht="15" x14ac:dyDescent="0.25">
      <c r="A1981">
        <v>26</v>
      </c>
      <c r="B1981">
        <v>40</v>
      </c>
      <c r="Q1981">
        <v>0</v>
      </c>
      <c r="R1981">
        <v>28672</v>
      </c>
      <c r="U1981">
        <v>0</v>
      </c>
      <c r="V1981">
        <v>37056</v>
      </c>
      <c r="Y1981">
        <v>0</v>
      </c>
      <c r="Z1981">
        <v>32544</v>
      </c>
      <c r="AC1981">
        <v>0</v>
      </c>
      <c r="AD1981">
        <v>9360</v>
      </c>
      <c r="AG1981">
        <v>0</v>
      </c>
      <c r="AH1981">
        <v>8944</v>
      </c>
      <c r="AK1981" s="151">
        <v>0</v>
      </c>
      <c r="AL1981" s="151">
        <v>4288</v>
      </c>
      <c r="AM1981" s="151"/>
      <c r="AN1981" s="151"/>
      <c r="AO1981" s="212">
        <v>0</v>
      </c>
      <c r="AP1981" s="212">
        <v>5440</v>
      </c>
      <c r="AQ1981" s="212"/>
      <c r="AR1981" s="212"/>
      <c r="AS1981" s="227">
        <v>0</v>
      </c>
      <c r="AT1981" s="227">
        <v>6336</v>
      </c>
      <c r="AU1981" s="227"/>
      <c r="AV1981" s="227"/>
      <c r="AW1981" s="227">
        <v>0</v>
      </c>
      <c r="AX1981" s="227">
        <v>5888</v>
      </c>
      <c r="AY1981">
        <f>A1981+1999</f>
        <v>2025</v>
      </c>
      <c r="AZ1981" t="str">
        <f>VLOOKUP(B1981,$BF$2:$BJ$75,4)</f>
        <v>Interior TFLs</v>
      </c>
      <c r="BA1981" t="str">
        <f>VLOOKUP(B1981,$BF$2:$BK$75,2)</f>
        <v>InteriorTFLs</v>
      </c>
      <c r="BB1981" t="str">
        <f>VLOOKUP(B1981,$BF$2:$BK$75,3)</f>
        <v>Interior TFLs</v>
      </c>
      <c r="BC1981">
        <f>IF(B1981&lt;40,B1981,IF(VLOOKUP(B1981,$BF$2:$BO$75,10,FALSE)="I",40,41))</f>
        <v>40</v>
      </c>
    </row>
    <row r="1982" spans="1:55" ht="15" x14ac:dyDescent="0.25">
      <c r="A1982">
        <v>26</v>
      </c>
      <c r="B1982">
        <v>40</v>
      </c>
      <c r="Q1982">
        <v>0</v>
      </c>
      <c r="R1982">
        <v>1456</v>
      </c>
      <c r="U1982">
        <v>0</v>
      </c>
      <c r="V1982">
        <v>1184</v>
      </c>
      <c r="Y1982">
        <v>0</v>
      </c>
      <c r="Z1982">
        <v>1648</v>
      </c>
      <c r="AC1982">
        <v>0</v>
      </c>
      <c r="AD1982">
        <v>480</v>
      </c>
      <c r="AG1982">
        <v>0</v>
      </c>
      <c r="AH1982">
        <v>400</v>
      </c>
      <c r="AK1982" s="151">
        <v>0</v>
      </c>
      <c r="AL1982" s="151">
        <v>288</v>
      </c>
      <c r="AM1982" s="151"/>
      <c r="AN1982" s="151"/>
      <c r="AO1982" s="212">
        <v>0</v>
      </c>
      <c r="AP1982" s="212">
        <v>144</v>
      </c>
      <c r="AQ1982" s="212"/>
      <c r="AR1982" s="212"/>
      <c r="AS1982" s="227">
        <v>0</v>
      </c>
      <c r="AT1982" s="227">
        <v>240</v>
      </c>
      <c r="AU1982" s="227"/>
      <c r="AV1982" s="227"/>
      <c r="AW1982" s="227">
        <v>0</v>
      </c>
      <c r="AX1982" s="227">
        <v>224</v>
      </c>
      <c r="AY1982">
        <f>A1982+1999</f>
        <v>2025</v>
      </c>
      <c r="AZ1982" t="str">
        <f>VLOOKUP(B1982,$BF$2:$BJ$75,4)</f>
        <v>Interior TFLs</v>
      </c>
      <c r="BA1982" t="str">
        <f>VLOOKUP(B1982,$BF$2:$BK$75,2)</f>
        <v>InteriorTFLs</v>
      </c>
      <c r="BB1982" t="str">
        <f>VLOOKUP(B1982,$BF$2:$BK$75,3)</f>
        <v>Interior TFLs</v>
      </c>
      <c r="BC1982">
        <f>IF(B1982&lt;40,B1982,IF(VLOOKUP(B1982,$BF$2:$BO$75,10,FALSE)="I",40,41))</f>
        <v>40</v>
      </c>
    </row>
    <row r="1983" spans="1:55" ht="15" x14ac:dyDescent="0.25">
      <c r="A1983">
        <v>26</v>
      </c>
      <c r="B1983">
        <v>40</v>
      </c>
      <c r="Q1983">
        <v>0</v>
      </c>
      <c r="R1983">
        <v>2312032</v>
      </c>
      <c r="U1983">
        <v>0</v>
      </c>
      <c r="V1983">
        <v>2200400</v>
      </c>
      <c r="Y1983">
        <v>0</v>
      </c>
      <c r="Z1983">
        <v>2106624</v>
      </c>
      <c r="AC1983">
        <v>0</v>
      </c>
      <c r="AD1983">
        <v>1438336</v>
      </c>
      <c r="AG1983">
        <v>0</v>
      </c>
      <c r="AH1983">
        <v>923952</v>
      </c>
      <c r="AK1983" s="151">
        <v>0</v>
      </c>
      <c r="AL1983" s="151">
        <v>784048</v>
      </c>
      <c r="AM1983" s="151"/>
      <c r="AN1983" s="151"/>
      <c r="AO1983" s="212">
        <v>0</v>
      </c>
      <c r="AP1983" s="212">
        <v>464768</v>
      </c>
      <c r="AQ1983" s="212"/>
      <c r="AR1983" s="212"/>
      <c r="AS1983" s="227">
        <v>0</v>
      </c>
      <c r="AT1983" s="227">
        <v>449680</v>
      </c>
      <c r="AU1983" s="227"/>
      <c r="AV1983" s="227"/>
      <c r="AW1983" s="227">
        <v>0</v>
      </c>
      <c r="AX1983" s="227">
        <v>385024</v>
      </c>
      <c r="AY1983">
        <f>A1983+1999</f>
        <v>2025</v>
      </c>
      <c r="AZ1983" t="str">
        <f>VLOOKUP(B1983,$BF$2:$BJ$75,4)</f>
        <v>Interior TFLs</v>
      </c>
      <c r="BA1983" t="str">
        <f>VLOOKUP(B1983,$BF$2:$BK$75,2)</f>
        <v>InteriorTFLs</v>
      </c>
      <c r="BB1983" t="str">
        <f>VLOOKUP(B1983,$BF$2:$BK$75,3)</f>
        <v>Interior TFLs</v>
      </c>
      <c r="BC1983">
        <f>IF(B1983&lt;40,B1983,IF(VLOOKUP(B1983,$BF$2:$BO$75,10,FALSE)="I",40,41))</f>
        <v>40</v>
      </c>
    </row>
    <row r="1984" spans="1:55" ht="15" x14ac:dyDescent="0.25">
      <c r="A1984">
        <v>26</v>
      </c>
      <c r="B1984">
        <v>41</v>
      </c>
      <c r="Q1984">
        <v>0</v>
      </c>
      <c r="R1984">
        <v>0</v>
      </c>
      <c r="U1984">
        <v>0</v>
      </c>
      <c r="V1984">
        <v>0</v>
      </c>
      <c r="Y1984">
        <v>0</v>
      </c>
      <c r="Z1984">
        <v>0</v>
      </c>
      <c r="AC1984">
        <v>0</v>
      </c>
      <c r="AD1984">
        <v>0</v>
      </c>
      <c r="AG1984">
        <v>0</v>
      </c>
      <c r="AH1984">
        <v>0</v>
      </c>
      <c r="AK1984" s="151">
        <v>0</v>
      </c>
      <c r="AL1984" s="151">
        <v>0</v>
      </c>
      <c r="AM1984" s="151"/>
      <c r="AN1984" s="151"/>
      <c r="AO1984" s="212">
        <v>0</v>
      </c>
      <c r="AP1984" s="212">
        <v>0</v>
      </c>
      <c r="AQ1984" s="212"/>
      <c r="AR1984" s="212"/>
      <c r="AS1984" s="227">
        <v>0</v>
      </c>
      <c r="AT1984" s="227">
        <v>0</v>
      </c>
      <c r="AU1984" s="227"/>
      <c r="AV1984" s="227"/>
      <c r="AW1984" s="227">
        <v>0</v>
      </c>
      <c r="AX1984" s="227">
        <v>0</v>
      </c>
      <c r="AY1984">
        <f>A1984+1999</f>
        <v>2025</v>
      </c>
      <c r="AZ1984" t="str">
        <f>VLOOKUP(B1984,$BF$2:$BJ$75,4)</f>
        <v>Coast TFLs</v>
      </c>
      <c r="BA1984" t="str">
        <f>VLOOKUP(B1984,$BF$2:$BK$75,2)</f>
        <v>CoastTFLs</v>
      </c>
      <c r="BB1984" t="str">
        <f>VLOOKUP(B1984,$BF$2:$BK$75,3)</f>
        <v>Coast TFLs</v>
      </c>
      <c r="BC1984">
        <f>IF(B1984&lt;40,B1984,IF(VLOOKUP(B1984,$BF$2:$BO$75,10,FALSE)="I",40,41))</f>
        <v>41</v>
      </c>
    </row>
    <row r="1985" spans="1:55" ht="15" x14ac:dyDescent="0.25">
      <c r="A1985">
        <v>26</v>
      </c>
      <c r="B1985">
        <v>41</v>
      </c>
      <c r="Q1985">
        <v>0</v>
      </c>
      <c r="R1985">
        <v>224</v>
      </c>
      <c r="U1985">
        <v>0</v>
      </c>
      <c r="V1985">
        <v>144</v>
      </c>
      <c r="Y1985">
        <v>0</v>
      </c>
      <c r="Z1985">
        <v>144</v>
      </c>
      <c r="AC1985">
        <v>0</v>
      </c>
      <c r="AD1985">
        <v>0</v>
      </c>
      <c r="AG1985">
        <v>0</v>
      </c>
      <c r="AH1985">
        <v>0</v>
      </c>
      <c r="AK1985" s="151">
        <v>0</v>
      </c>
      <c r="AL1985" s="151">
        <v>0</v>
      </c>
      <c r="AM1985" s="151"/>
      <c r="AN1985" s="151"/>
      <c r="AO1985" s="212">
        <v>0</v>
      </c>
      <c r="AP1985" s="212">
        <v>0</v>
      </c>
      <c r="AQ1985" s="212"/>
      <c r="AR1985" s="212"/>
      <c r="AS1985" s="227">
        <v>0</v>
      </c>
      <c r="AT1985" s="227">
        <v>0</v>
      </c>
      <c r="AU1985" s="227"/>
      <c r="AV1985" s="227"/>
      <c r="AW1985" s="227">
        <v>0</v>
      </c>
      <c r="AX1985" s="227">
        <v>0</v>
      </c>
      <c r="AY1985">
        <f>A1985+1999</f>
        <v>2025</v>
      </c>
      <c r="AZ1985" t="str">
        <f>VLOOKUP(B1985,$BF$2:$BJ$75,4)</f>
        <v>Coast TFLs</v>
      </c>
      <c r="BA1985" t="str">
        <f>VLOOKUP(B1985,$BF$2:$BK$75,2)</f>
        <v>CoastTFLs</v>
      </c>
      <c r="BB1985" t="str">
        <f>VLOOKUP(B1985,$BF$2:$BK$75,3)</f>
        <v>Coast TFLs</v>
      </c>
      <c r="BC1985">
        <f>IF(B1985&lt;40,B1985,IF(VLOOKUP(B1985,$BF$2:$BO$75,10,FALSE)="I",40,41))</f>
        <v>41</v>
      </c>
    </row>
    <row r="1986" spans="1:55" ht="15" x14ac:dyDescent="0.25">
      <c r="A1986">
        <v>26</v>
      </c>
      <c r="B1986">
        <v>41</v>
      </c>
      <c r="Q1986">
        <v>0</v>
      </c>
      <c r="R1986">
        <v>0</v>
      </c>
      <c r="U1986">
        <v>0</v>
      </c>
      <c r="V1986">
        <v>0</v>
      </c>
      <c r="Y1986">
        <v>0</v>
      </c>
      <c r="Z1986">
        <v>0</v>
      </c>
      <c r="AC1986">
        <v>0</v>
      </c>
      <c r="AD1986">
        <v>0</v>
      </c>
      <c r="AG1986">
        <v>0</v>
      </c>
      <c r="AH1986">
        <v>0</v>
      </c>
      <c r="AK1986" s="151">
        <v>0</v>
      </c>
      <c r="AL1986" s="151">
        <v>0</v>
      </c>
      <c r="AM1986" s="151"/>
      <c r="AN1986" s="151"/>
      <c r="AO1986" s="212">
        <v>0</v>
      </c>
      <c r="AP1986" s="212">
        <v>0</v>
      </c>
      <c r="AQ1986" s="212"/>
      <c r="AR1986" s="212"/>
      <c r="AS1986" s="227">
        <v>0</v>
      </c>
      <c r="AT1986" s="227">
        <v>0</v>
      </c>
      <c r="AU1986" s="227"/>
      <c r="AV1986" s="227"/>
      <c r="AW1986" s="227">
        <v>0</v>
      </c>
      <c r="AX1986" s="227">
        <v>0</v>
      </c>
      <c r="AY1986">
        <f>A1986+1999</f>
        <v>2025</v>
      </c>
      <c r="AZ1986" t="str">
        <f>VLOOKUP(B1986,$BF$2:$BJ$75,4)</f>
        <v>Coast TFLs</v>
      </c>
      <c r="BA1986" t="str">
        <f>VLOOKUP(B1986,$BF$2:$BK$75,2)</f>
        <v>CoastTFLs</v>
      </c>
      <c r="BB1986" t="str">
        <f>VLOOKUP(B1986,$BF$2:$BK$75,3)</f>
        <v>Coast TFLs</v>
      </c>
      <c r="BC1986">
        <f>IF(B1986&lt;40,B1986,IF(VLOOKUP(B1986,$BF$2:$BO$75,10,FALSE)="I",40,41))</f>
        <v>41</v>
      </c>
    </row>
    <row r="1987" spans="1:55" ht="15" x14ac:dyDescent="0.25">
      <c r="A1987">
        <v>26</v>
      </c>
      <c r="B1987">
        <v>41</v>
      </c>
      <c r="Q1987">
        <v>0</v>
      </c>
      <c r="R1987">
        <v>0</v>
      </c>
      <c r="U1987">
        <v>0</v>
      </c>
      <c r="V1987">
        <v>18784</v>
      </c>
      <c r="Y1987">
        <v>0</v>
      </c>
      <c r="Z1987">
        <v>14416</v>
      </c>
      <c r="AC1987">
        <v>0</v>
      </c>
      <c r="AD1987">
        <v>5040</v>
      </c>
      <c r="AG1987">
        <v>0</v>
      </c>
      <c r="AH1987">
        <v>336</v>
      </c>
      <c r="AK1987" s="151">
        <v>0</v>
      </c>
      <c r="AL1987" s="151">
        <v>1488</v>
      </c>
      <c r="AM1987" s="151"/>
      <c r="AN1987" s="151"/>
      <c r="AO1987" s="212">
        <v>0</v>
      </c>
      <c r="AP1987" s="212">
        <v>37440</v>
      </c>
      <c r="AQ1987" s="212"/>
      <c r="AR1987" s="212"/>
      <c r="AS1987" s="227">
        <v>0</v>
      </c>
      <c r="AT1987" s="227">
        <v>0</v>
      </c>
      <c r="AU1987" s="227"/>
      <c r="AV1987" s="227"/>
      <c r="AW1987" s="227">
        <v>0</v>
      </c>
      <c r="AX1987" s="227">
        <v>80</v>
      </c>
      <c r="AY1987">
        <f>A1987+1999</f>
        <v>2025</v>
      </c>
      <c r="AZ1987" t="str">
        <f>VLOOKUP(B1987,$BF$2:$BJ$75,4)</f>
        <v>Coast TFLs</v>
      </c>
      <c r="BA1987" t="str">
        <f>VLOOKUP(B1987,$BF$2:$BK$75,2)</f>
        <v>CoastTFLs</v>
      </c>
      <c r="BB1987" t="str">
        <f>VLOOKUP(B1987,$BF$2:$BK$75,3)</f>
        <v>Coast TFLs</v>
      </c>
      <c r="BC1987">
        <f>IF(B1987&lt;40,B1987,IF(VLOOKUP(B1987,$BF$2:$BO$75,10,FALSE)="I",40,41))</f>
        <v>41</v>
      </c>
    </row>
    <row r="1988" spans="1:55" ht="15" x14ac:dyDescent="0.25">
      <c r="A1988">
        <v>26</v>
      </c>
      <c r="B1988">
        <v>41</v>
      </c>
      <c r="Q1988">
        <v>0</v>
      </c>
      <c r="R1988">
        <v>0</v>
      </c>
      <c r="U1988">
        <v>0</v>
      </c>
      <c r="V1988">
        <v>0</v>
      </c>
      <c r="Y1988">
        <v>0</v>
      </c>
      <c r="Z1988">
        <v>0</v>
      </c>
      <c r="AC1988">
        <v>0</v>
      </c>
      <c r="AD1988">
        <v>0</v>
      </c>
      <c r="AG1988">
        <v>0</v>
      </c>
      <c r="AH1988">
        <v>0</v>
      </c>
      <c r="AK1988" s="151">
        <v>0</v>
      </c>
      <c r="AL1988" s="151">
        <v>0</v>
      </c>
      <c r="AM1988" s="151"/>
      <c r="AN1988" s="151"/>
      <c r="AO1988" s="212">
        <v>0</v>
      </c>
      <c r="AP1988" s="212">
        <v>0</v>
      </c>
      <c r="AQ1988" s="212"/>
      <c r="AR1988" s="212"/>
      <c r="AS1988" s="227">
        <v>0</v>
      </c>
      <c r="AT1988" s="227">
        <v>0</v>
      </c>
      <c r="AU1988" s="227"/>
      <c r="AV1988" s="227"/>
      <c r="AW1988" s="227">
        <v>0</v>
      </c>
      <c r="AX1988" s="227">
        <v>0</v>
      </c>
      <c r="AY1988">
        <f>A1988+1999</f>
        <v>2025</v>
      </c>
      <c r="AZ1988" t="str">
        <f>VLOOKUP(B1988,$BF$2:$BJ$75,4)</f>
        <v>Coast TFLs</v>
      </c>
      <c r="BA1988" t="str">
        <f>VLOOKUP(B1988,$BF$2:$BK$75,2)</f>
        <v>CoastTFLs</v>
      </c>
      <c r="BB1988" t="str">
        <f>VLOOKUP(B1988,$BF$2:$BK$75,3)</f>
        <v>Coast TFLs</v>
      </c>
      <c r="BC1988">
        <f>IF(B1988&lt;40,B1988,IF(VLOOKUP(B1988,$BF$2:$BO$75,10,FALSE)="I",40,41))</f>
        <v>41</v>
      </c>
    </row>
    <row r="1989" spans="1:55" ht="15" x14ac:dyDescent="0.25">
      <c r="A1989">
        <v>26</v>
      </c>
      <c r="B1989">
        <v>41</v>
      </c>
      <c r="Q1989">
        <v>0</v>
      </c>
      <c r="R1989">
        <v>0</v>
      </c>
      <c r="U1989">
        <v>0</v>
      </c>
      <c r="V1989">
        <v>0</v>
      </c>
      <c r="Y1989">
        <v>0</v>
      </c>
      <c r="Z1989">
        <v>0</v>
      </c>
      <c r="AC1989">
        <v>0</v>
      </c>
      <c r="AD1989">
        <v>0</v>
      </c>
      <c r="AG1989">
        <v>0</v>
      </c>
      <c r="AH1989">
        <v>0</v>
      </c>
      <c r="AK1989" s="151">
        <v>0</v>
      </c>
      <c r="AL1989" s="151">
        <v>0</v>
      </c>
      <c r="AM1989" s="151"/>
      <c r="AN1989" s="151"/>
      <c r="AO1989" s="212">
        <v>0</v>
      </c>
      <c r="AP1989" s="212">
        <v>0</v>
      </c>
      <c r="AQ1989" s="212"/>
      <c r="AR1989" s="212"/>
      <c r="AS1989" s="227">
        <v>0</v>
      </c>
      <c r="AT1989" s="227">
        <v>0</v>
      </c>
      <c r="AU1989" s="227"/>
      <c r="AV1989" s="227"/>
      <c r="AW1989" s="227">
        <v>0</v>
      </c>
      <c r="AX1989" s="227">
        <v>0</v>
      </c>
      <c r="AY1989">
        <f>A1989+1999</f>
        <v>2025</v>
      </c>
      <c r="AZ1989" t="str">
        <f>VLOOKUP(B1989,$BF$2:$BJ$75,4)</f>
        <v>Coast TFLs</v>
      </c>
      <c r="BA1989" t="str">
        <f>VLOOKUP(B1989,$BF$2:$BK$75,2)</f>
        <v>CoastTFLs</v>
      </c>
      <c r="BB1989" t="str">
        <f>VLOOKUP(B1989,$BF$2:$BK$75,3)</f>
        <v>Coast TFLs</v>
      </c>
      <c r="BC1989">
        <f>IF(B1989&lt;40,B1989,IF(VLOOKUP(B1989,$BF$2:$BO$75,10,FALSE)="I",40,41))</f>
        <v>41</v>
      </c>
    </row>
    <row r="1990" spans="1:55" ht="15" x14ac:dyDescent="0.25">
      <c r="A1990">
        <v>26</v>
      </c>
      <c r="B1990">
        <v>41</v>
      </c>
      <c r="Q1990">
        <v>0</v>
      </c>
      <c r="R1990">
        <v>6224</v>
      </c>
      <c r="U1990">
        <v>0</v>
      </c>
      <c r="V1990">
        <v>11024</v>
      </c>
      <c r="Y1990">
        <v>0</v>
      </c>
      <c r="Z1990">
        <v>6336</v>
      </c>
      <c r="AC1990">
        <v>0</v>
      </c>
      <c r="AD1990">
        <v>2432</v>
      </c>
      <c r="AG1990">
        <v>0</v>
      </c>
      <c r="AH1990">
        <v>288</v>
      </c>
      <c r="AK1990" s="151">
        <v>0</v>
      </c>
      <c r="AL1990" s="151">
        <v>0</v>
      </c>
      <c r="AM1990" s="151"/>
      <c r="AN1990" s="151"/>
      <c r="AO1990" s="212">
        <v>0</v>
      </c>
      <c r="AP1990" s="212">
        <v>0</v>
      </c>
      <c r="AQ1990" s="212"/>
      <c r="AR1990" s="212"/>
      <c r="AS1990" s="227">
        <v>0</v>
      </c>
      <c r="AT1990" s="227">
        <v>0</v>
      </c>
      <c r="AU1990" s="227"/>
      <c r="AV1990" s="227"/>
      <c r="AW1990" s="227">
        <v>0</v>
      </c>
      <c r="AX1990" s="227">
        <v>0</v>
      </c>
      <c r="AY1990">
        <f>A1990+1999</f>
        <v>2025</v>
      </c>
      <c r="AZ1990" t="str">
        <f>VLOOKUP(B1990,$BF$2:$BJ$75,4)</f>
        <v>Coast TFLs</v>
      </c>
      <c r="BA1990" t="str">
        <f>VLOOKUP(B1990,$BF$2:$BK$75,2)</f>
        <v>CoastTFLs</v>
      </c>
      <c r="BB1990" t="str">
        <f>VLOOKUP(B1990,$BF$2:$BK$75,3)</f>
        <v>Coast TFLs</v>
      </c>
      <c r="BC1990">
        <f>IF(B1990&lt;40,B1990,IF(VLOOKUP(B1990,$BF$2:$BO$75,10,FALSE)="I",40,41))</f>
        <v>41</v>
      </c>
    </row>
    <row r="1991" spans="1:55" ht="15" x14ac:dyDescent="0.25">
      <c r="A1991">
        <v>26</v>
      </c>
      <c r="B1991">
        <v>41</v>
      </c>
      <c r="Q1991">
        <v>0</v>
      </c>
      <c r="R1991">
        <v>2768</v>
      </c>
      <c r="U1991">
        <v>0</v>
      </c>
      <c r="V1991">
        <v>0</v>
      </c>
      <c r="Y1991">
        <v>0</v>
      </c>
      <c r="Z1991">
        <v>0</v>
      </c>
      <c r="AC1991">
        <v>0</v>
      </c>
      <c r="AD1991">
        <v>0</v>
      </c>
      <c r="AG1991">
        <v>0</v>
      </c>
      <c r="AH1991">
        <v>0</v>
      </c>
      <c r="AK1991" s="151">
        <v>0</v>
      </c>
      <c r="AL1991" s="151">
        <v>0</v>
      </c>
      <c r="AM1991" s="151"/>
      <c r="AN1991" s="151"/>
      <c r="AO1991" s="212">
        <v>0</v>
      </c>
      <c r="AP1991" s="212">
        <v>0</v>
      </c>
      <c r="AQ1991" s="212"/>
      <c r="AR1991" s="212"/>
      <c r="AS1991" s="227">
        <v>0</v>
      </c>
      <c r="AT1991" s="227">
        <v>0</v>
      </c>
      <c r="AU1991" s="227"/>
      <c r="AV1991" s="227"/>
      <c r="AW1991" s="227">
        <v>0</v>
      </c>
      <c r="AX1991" s="227">
        <v>0</v>
      </c>
      <c r="AY1991">
        <f>A1991+1999</f>
        <v>2025</v>
      </c>
      <c r="AZ1991" t="str">
        <f>VLOOKUP(B1991,$BF$2:$BJ$75,4)</f>
        <v>Coast TFLs</v>
      </c>
      <c r="BA1991" t="str">
        <f>VLOOKUP(B1991,$BF$2:$BK$75,2)</f>
        <v>CoastTFLs</v>
      </c>
      <c r="BB1991" t="str">
        <f>VLOOKUP(B1991,$BF$2:$BK$75,3)</f>
        <v>Coast TFLs</v>
      </c>
      <c r="BC1991">
        <f>IF(B1991&lt;40,B1991,IF(VLOOKUP(B1991,$BF$2:$BO$75,10,FALSE)="I",40,41))</f>
        <v>41</v>
      </c>
    </row>
    <row r="1992" spans="1:55" ht="15" x14ac:dyDescent="0.25">
      <c r="A1992">
        <v>26</v>
      </c>
      <c r="B1992">
        <v>41</v>
      </c>
      <c r="Q1992">
        <v>0</v>
      </c>
      <c r="R1992">
        <v>0</v>
      </c>
      <c r="U1992">
        <v>0</v>
      </c>
      <c r="V1992">
        <v>3232</v>
      </c>
      <c r="Y1992">
        <v>0</v>
      </c>
      <c r="Z1992">
        <v>0</v>
      </c>
      <c r="AC1992">
        <v>0</v>
      </c>
      <c r="AD1992">
        <v>0</v>
      </c>
      <c r="AG1992">
        <v>0</v>
      </c>
      <c r="AH1992">
        <v>0</v>
      </c>
      <c r="AK1992" s="151">
        <v>0</v>
      </c>
      <c r="AL1992" s="151">
        <v>0</v>
      </c>
      <c r="AM1992" s="151"/>
      <c r="AN1992" s="151"/>
      <c r="AO1992" s="212">
        <v>0</v>
      </c>
      <c r="AP1992" s="212">
        <v>0</v>
      </c>
      <c r="AQ1992" s="212"/>
      <c r="AR1992" s="212"/>
      <c r="AS1992" s="227">
        <v>0</v>
      </c>
      <c r="AT1992" s="227">
        <v>0</v>
      </c>
      <c r="AU1992" s="227"/>
      <c r="AV1992" s="227"/>
      <c r="AW1992" s="227">
        <v>0</v>
      </c>
      <c r="AX1992" s="227">
        <v>0</v>
      </c>
      <c r="AY1992">
        <f>A1992+1999</f>
        <v>2025</v>
      </c>
      <c r="AZ1992" t="str">
        <f>VLOOKUP(B1992,$BF$2:$BJ$75,4)</f>
        <v>Coast TFLs</v>
      </c>
      <c r="BA1992" t="str">
        <f>VLOOKUP(B1992,$BF$2:$BK$75,2)</f>
        <v>CoastTFLs</v>
      </c>
      <c r="BB1992" t="str">
        <f>VLOOKUP(B1992,$BF$2:$BK$75,3)</f>
        <v>Coast TFLs</v>
      </c>
      <c r="BC1992">
        <f>IF(B1992&lt;40,B1992,IF(VLOOKUP(B1992,$BF$2:$BO$75,10,FALSE)="I",40,41))</f>
        <v>41</v>
      </c>
    </row>
    <row r="1993" spans="1:55" ht="15" x14ac:dyDescent="0.25">
      <c r="A1993">
        <v>26</v>
      </c>
      <c r="B1993">
        <v>41</v>
      </c>
      <c r="Q1993">
        <v>0</v>
      </c>
      <c r="R1993">
        <v>0</v>
      </c>
      <c r="U1993">
        <v>0</v>
      </c>
      <c r="V1993">
        <v>0</v>
      </c>
      <c r="Y1993">
        <v>0</v>
      </c>
      <c r="Z1993">
        <v>0</v>
      </c>
      <c r="AC1993">
        <v>0</v>
      </c>
      <c r="AD1993">
        <v>0</v>
      </c>
      <c r="AG1993">
        <v>0</v>
      </c>
      <c r="AH1993">
        <v>0</v>
      </c>
      <c r="AK1993" s="151">
        <v>0</v>
      </c>
      <c r="AL1993" s="151">
        <v>0</v>
      </c>
      <c r="AM1993" s="151"/>
      <c r="AN1993" s="151"/>
      <c r="AO1993" s="212">
        <v>0</v>
      </c>
      <c r="AP1993" s="212">
        <v>0</v>
      </c>
      <c r="AQ1993" s="212"/>
      <c r="AR1993" s="212"/>
      <c r="AS1993" s="227">
        <v>0</v>
      </c>
      <c r="AT1993" s="227">
        <v>0</v>
      </c>
      <c r="AU1993" s="227"/>
      <c r="AV1993" s="227"/>
      <c r="AW1993" s="227">
        <v>0</v>
      </c>
      <c r="AX1993" s="227">
        <v>0</v>
      </c>
      <c r="AY1993">
        <f>A1993+1999</f>
        <v>2025</v>
      </c>
      <c r="AZ1993" t="str">
        <f>VLOOKUP(B1993,$BF$2:$BJ$75,4)</f>
        <v>Coast TFLs</v>
      </c>
      <c r="BA1993" t="str">
        <f>VLOOKUP(B1993,$BF$2:$BK$75,2)</f>
        <v>CoastTFLs</v>
      </c>
      <c r="BB1993" t="str">
        <f>VLOOKUP(B1993,$BF$2:$BK$75,3)</f>
        <v>Coast TFLs</v>
      </c>
      <c r="BC1993">
        <f>IF(B1993&lt;40,B1993,IF(VLOOKUP(B1993,$BF$2:$BO$75,10,FALSE)="I",40,41))</f>
        <v>41</v>
      </c>
    </row>
    <row r="1994" spans="1:55" ht="15" x14ac:dyDescent="0.25">
      <c r="A1994">
        <v>26</v>
      </c>
      <c r="B1994">
        <v>41</v>
      </c>
      <c r="Q1994">
        <v>0</v>
      </c>
      <c r="R1994">
        <v>0</v>
      </c>
      <c r="U1994">
        <v>0</v>
      </c>
      <c r="V1994">
        <v>0</v>
      </c>
      <c r="Y1994">
        <v>0</v>
      </c>
      <c r="Z1994">
        <v>0</v>
      </c>
      <c r="AC1994">
        <v>0</v>
      </c>
      <c r="AD1994">
        <v>0</v>
      </c>
      <c r="AG1994">
        <v>0</v>
      </c>
      <c r="AH1994">
        <v>0</v>
      </c>
      <c r="AK1994" s="151">
        <v>0</v>
      </c>
      <c r="AL1994" s="151">
        <v>0</v>
      </c>
      <c r="AM1994" s="151"/>
      <c r="AN1994" s="151"/>
      <c r="AO1994" s="212">
        <v>0</v>
      </c>
      <c r="AP1994" s="212">
        <v>0</v>
      </c>
      <c r="AQ1994" s="212"/>
      <c r="AR1994" s="212"/>
      <c r="AS1994" s="227">
        <v>0</v>
      </c>
      <c r="AT1994" s="227">
        <v>0</v>
      </c>
      <c r="AU1994" s="227"/>
      <c r="AV1994" s="227"/>
      <c r="AW1994" s="227">
        <v>0</v>
      </c>
      <c r="AX1994" s="227">
        <v>0</v>
      </c>
      <c r="AY1994">
        <f>A1994+1999</f>
        <v>2025</v>
      </c>
      <c r="AZ1994" t="str">
        <f>VLOOKUP(B1994,$BF$2:$BJ$75,4)</f>
        <v>Coast TFLs</v>
      </c>
      <c r="BA1994" t="str">
        <f>VLOOKUP(B1994,$BF$2:$BK$75,2)</f>
        <v>CoastTFLs</v>
      </c>
      <c r="BB1994" t="str">
        <f>VLOOKUP(B1994,$BF$2:$BK$75,3)</f>
        <v>Coast TFLs</v>
      </c>
      <c r="BC1994">
        <f>IF(B1994&lt;40,B1994,IF(VLOOKUP(B1994,$BF$2:$BO$75,10,FALSE)="I",40,41))</f>
        <v>41</v>
      </c>
    </row>
    <row r="1995" spans="1:55" ht="15" x14ac:dyDescent="0.25">
      <c r="A1995">
        <v>26</v>
      </c>
      <c r="B1995">
        <v>41</v>
      </c>
      <c r="Q1995">
        <v>0</v>
      </c>
      <c r="R1995">
        <v>0</v>
      </c>
      <c r="U1995">
        <v>0</v>
      </c>
      <c r="V1995">
        <v>0</v>
      </c>
      <c r="Y1995">
        <v>0</v>
      </c>
      <c r="Z1995">
        <v>0</v>
      </c>
      <c r="AC1995">
        <v>0</v>
      </c>
      <c r="AD1995">
        <v>0</v>
      </c>
      <c r="AG1995">
        <v>0</v>
      </c>
      <c r="AH1995">
        <v>0</v>
      </c>
      <c r="AK1995" s="151">
        <v>0</v>
      </c>
      <c r="AL1995" s="151">
        <v>0</v>
      </c>
      <c r="AM1995" s="151"/>
      <c r="AN1995" s="151"/>
      <c r="AO1995" s="212">
        <v>0</v>
      </c>
      <c r="AP1995" s="212">
        <v>0</v>
      </c>
      <c r="AQ1995" s="212"/>
      <c r="AR1995" s="212"/>
      <c r="AS1995" s="227">
        <v>0</v>
      </c>
      <c r="AT1995" s="227">
        <v>0</v>
      </c>
      <c r="AU1995" s="227"/>
      <c r="AV1995" s="227"/>
      <c r="AW1995" s="227">
        <v>0</v>
      </c>
      <c r="AX1995" s="227">
        <v>0</v>
      </c>
      <c r="AY1995">
        <f>A1995+1999</f>
        <v>2025</v>
      </c>
      <c r="AZ1995" t="str">
        <f>VLOOKUP(B1995,$BF$2:$BJ$75,4)</f>
        <v>Coast TFLs</v>
      </c>
      <c r="BA1995" t="str">
        <f>VLOOKUP(B1995,$BF$2:$BK$75,2)</f>
        <v>CoastTFLs</v>
      </c>
      <c r="BB1995" t="str">
        <f>VLOOKUP(B1995,$BF$2:$BK$75,3)</f>
        <v>Coast TFLs</v>
      </c>
      <c r="BC1995">
        <f>IF(B1995&lt;40,B1995,IF(VLOOKUP(B1995,$BF$2:$BO$75,10,FALSE)="I",40,41))</f>
        <v>41</v>
      </c>
    </row>
    <row r="1996" spans="1:55" ht="15" x14ac:dyDescent="0.25">
      <c r="A1996">
        <v>26</v>
      </c>
      <c r="B1996">
        <v>41</v>
      </c>
      <c r="Q1996">
        <v>0</v>
      </c>
      <c r="R1996">
        <v>64</v>
      </c>
      <c r="U1996">
        <v>0</v>
      </c>
      <c r="V1996">
        <v>3728</v>
      </c>
      <c r="Y1996">
        <v>0</v>
      </c>
      <c r="Z1996">
        <v>0</v>
      </c>
      <c r="AC1996">
        <v>0</v>
      </c>
      <c r="AD1996">
        <v>208</v>
      </c>
      <c r="AG1996">
        <v>0</v>
      </c>
      <c r="AH1996">
        <v>0</v>
      </c>
      <c r="AK1996" s="151">
        <v>0</v>
      </c>
      <c r="AL1996" s="151">
        <v>320</v>
      </c>
      <c r="AM1996" s="151"/>
      <c r="AN1996" s="151"/>
      <c r="AO1996" s="212">
        <v>0</v>
      </c>
      <c r="AP1996" s="212">
        <v>0</v>
      </c>
      <c r="AQ1996" s="212"/>
      <c r="AR1996" s="212"/>
      <c r="AS1996" s="227">
        <v>0</v>
      </c>
      <c r="AT1996" s="227">
        <v>0</v>
      </c>
      <c r="AU1996" s="227"/>
      <c r="AV1996" s="227"/>
      <c r="AW1996" s="227">
        <v>0</v>
      </c>
      <c r="AX1996" s="227">
        <v>0</v>
      </c>
      <c r="AY1996">
        <f>A1996+1999</f>
        <v>2025</v>
      </c>
      <c r="AZ1996" t="str">
        <f>VLOOKUP(B1996,$BF$2:$BJ$75,4)</f>
        <v>Coast TFLs</v>
      </c>
      <c r="BA1996" t="str">
        <f>VLOOKUP(B1996,$BF$2:$BK$75,2)</f>
        <v>CoastTFLs</v>
      </c>
      <c r="BB1996" t="str">
        <f>VLOOKUP(B1996,$BF$2:$BK$75,3)</f>
        <v>Coast TFLs</v>
      </c>
      <c r="BC1996">
        <f>IF(B1996&lt;40,B1996,IF(VLOOKUP(B1996,$BF$2:$BO$75,10,FALSE)="I",40,41))</f>
        <v>41</v>
      </c>
    </row>
    <row r="1997" spans="1:55" ht="15" x14ac:dyDescent="0.25">
      <c r="A1997">
        <v>26</v>
      </c>
      <c r="B1997">
        <v>41</v>
      </c>
      <c r="Q1997">
        <v>0</v>
      </c>
      <c r="R1997">
        <v>0</v>
      </c>
      <c r="U1997">
        <v>0</v>
      </c>
      <c r="V1997">
        <v>0</v>
      </c>
      <c r="Y1997">
        <v>0</v>
      </c>
      <c r="Z1997">
        <v>0</v>
      </c>
      <c r="AC1997">
        <v>0</v>
      </c>
      <c r="AD1997">
        <v>0</v>
      </c>
      <c r="AG1997">
        <v>0</v>
      </c>
      <c r="AH1997">
        <v>0</v>
      </c>
      <c r="AK1997" s="151">
        <v>0</v>
      </c>
      <c r="AL1997" s="151">
        <v>0</v>
      </c>
      <c r="AM1997" s="151"/>
      <c r="AN1997" s="151"/>
      <c r="AO1997" s="212">
        <v>0</v>
      </c>
      <c r="AP1997" s="212">
        <v>0</v>
      </c>
      <c r="AQ1997" s="212"/>
      <c r="AR1997" s="212"/>
      <c r="AS1997" s="227">
        <v>0</v>
      </c>
      <c r="AT1997" s="227">
        <v>0</v>
      </c>
      <c r="AU1997" s="227"/>
      <c r="AV1997" s="227"/>
      <c r="AW1997" s="227">
        <v>0</v>
      </c>
      <c r="AX1997" s="227">
        <v>0</v>
      </c>
      <c r="AY1997">
        <f>A1997+1999</f>
        <v>2025</v>
      </c>
      <c r="AZ1997" t="str">
        <f>VLOOKUP(B1997,$BF$2:$BJ$75,4)</f>
        <v>Coast TFLs</v>
      </c>
      <c r="BA1997" t="str">
        <f>VLOOKUP(B1997,$BF$2:$BK$75,2)</f>
        <v>CoastTFLs</v>
      </c>
      <c r="BB1997" t="str">
        <f>VLOOKUP(B1997,$BF$2:$BK$75,3)</f>
        <v>Coast TFLs</v>
      </c>
      <c r="BC1997">
        <f>IF(B1997&lt;40,B1997,IF(VLOOKUP(B1997,$BF$2:$BO$75,10,FALSE)="I",40,41))</f>
        <v>41</v>
      </c>
    </row>
    <row r="1998" spans="1:55" ht="15" x14ac:dyDescent="0.25">
      <c r="A1998">
        <v>26</v>
      </c>
      <c r="B1998">
        <v>41</v>
      </c>
      <c r="Q1998">
        <v>0</v>
      </c>
      <c r="R1998">
        <v>0</v>
      </c>
      <c r="U1998">
        <v>0</v>
      </c>
      <c r="V1998">
        <v>0</v>
      </c>
      <c r="Y1998">
        <v>0</v>
      </c>
      <c r="Z1998">
        <v>0</v>
      </c>
      <c r="AC1998">
        <v>0</v>
      </c>
      <c r="AD1998">
        <v>0</v>
      </c>
      <c r="AG1998">
        <v>0</v>
      </c>
      <c r="AH1998">
        <v>0</v>
      </c>
      <c r="AK1998" s="151">
        <v>0</v>
      </c>
      <c r="AL1998" s="151">
        <v>0</v>
      </c>
      <c r="AM1998" s="151"/>
      <c r="AN1998" s="151"/>
      <c r="AO1998" s="212">
        <v>0</v>
      </c>
      <c r="AP1998" s="212">
        <v>0</v>
      </c>
      <c r="AQ1998" s="212"/>
      <c r="AR1998" s="212"/>
      <c r="AS1998" s="227">
        <v>0</v>
      </c>
      <c r="AT1998" s="227">
        <v>0</v>
      </c>
      <c r="AU1998" s="227"/>
      <c r="AV1998" s="227"/>
      <c r="AW1998" s="227">
        <v>0</v>
      </c>
      <c r="AX1998" s="227">
        <v>0</v>
      </c>
      <c r="AY1998">
        <f>A1998+1999</f>
        <v>2025</v>
      </c>
      <c r="AZ1998" t="str">
        <f>VLOOKUP(B1998,$BF$2:$BJ$75,4)</f>
        <v>Coast TFLs</v>
      </c>
      <c r="BA1998" t="str">
        <f>VLOOKUP(B1998,$BF$2:$BK$75,2)</f>
        <v>CoastTFLs</v>
      </c>
      <c r="BB1998" t="str">
        <f>VLOOKUP(B1998,$BF$2:$BK$75,3)</f>
        <v>Coast TFLs</v>
      </c>
      <c r="BC1998">
        <f>IF(B1998&lt;40,B1998,IF(VLOOKUP(B1998,$BF$2:$BO$75,10,FALSE)="I",40,41))</f>
        <v>41</v>
      </c>
    </row>
    <row r="1999" spans="1:55" ht="15" x14ac:dyDescent="0.25">
      <c r="A1999">
        <v>26</v>
      </c>
      <c r="B1999">
        <v>41</v>
      </c>
      <c r="Q1999">
        <v>0</v>
      </c>
      <c r="R1999">
        <v>0</v>
      </c>
      <c r="U1999">
        <v>0</v>
      </c>
      <c r="V1999">
        <v>0</v>
      </c>
      <c r="Y1999">
        <v>0</v>
      </c>
      <c r="Z1999">
        <v>0</v>
      </c>
      <c r="AC1999">
        <v>0</v>
      </c>
      <c r="AD1999">
        <v>0</v>
      </c>
      <c r="AG1999">
        <v>0</v>
      </c>
      <c r="AH1999">
        <v>0</v>
      </c>
      <c r="AK1999" s="151">
        <v>0</v>
      </c>
      <c r="AL1999" s="151">
        <v>0</v>
      </c>
      <c r="AM1999" s="151"/>
      <c r="AN1999" s="151"/>
      <c r="AO1999" s="212">
        <v>0</v>
      </c>
      <c r="AP1999" s="212">
        <v>0</v>
      </c>
      <c r="AQ1999" s="212"/>
      <c r="AR1999" s="212"/>
      <c r="AS1999" s="227">
        <v>0</v>
      </c>
      <c r="AT1999" s="227">
        <v>0</v>
      </c>
      <c r="AU1999" s="227"/>
      <c r="AV1999" s="227"/>
      <c r="AW1999" s="227">
        <v>0</v>
      </c>
      <c r="AX1999" s="227">
        <v>0</v>
      </c>
      <c r="AY1999">
        <f>A1999+1999</f>
        <v>2025</v>
      </c>
      <c r="AZ1999" t="str">
        <f>VLOOKUP(B1999,$BF$2:$BJ$75,4)</f>
        <v>Coast TFLs</v>
      </c>
      <c r="BA1999" t="str">
        <f>VLOOKUP(B1999,$BF$2:$BK$75,2)</f>
        <v>CoastTFLs</v>
      </c>
      <c r="BB1999" t="str">
        <f>VLOOKUP(B1999,$BF$2:$BK$75,3)</f>
        <v>Coast TFLs</v>
      </c>
      <c r="BC1999">
        <f>IF(B1999&lt;40,B1999,IF(VLOOKUP(B1999,$BF$2:$BO$75,10,FALSE)="I",40,41))</f>
        <v>41</v>
      </c>
    </row>
    <row r="2000" spans="1:55" ht="15" x14ac:dyDescent="0.25">
      <c r="A2000">
        <v>27</v>
      </c>
      <c r="B2000">
        <v>1</v>
      </c>
      <c r="Q2000">
        <v>0</v>
      </c>
      <c r="R2000">
        <v>45902752</v>
      </c>
      <c r="U2000">
        <v>0</v>
      </c>
      <c r="V2000">
        <v>44500912</v>
      </c>
      <c r="Y2000">
        <v>0</v>
      </c>
      <c r="Z2000">
        <v>43595728</v>
      </c>
      <c r="AC2000">
        <v>0</v>
      </c>
      <c r="AD2000">
        <v>42018048</v>
      </c>
      <c r="AG2000">
        <v>0</v>
      </c>
      <c r="AH2000">
        <v>41663936</v>
      </c>
      <c r="AK2000" s="151">
        <v>0</v>
      </c>
      <c r="AL2000" s="151">
        <v>41573440</v>
      </c>
      <c r="AM2000" s="151"/>
      <c r="AN2000" s="151"/>
      <c r="AO2000" s="212">
        <v>0</v>
      </c>
      <c r="AP2000" s="212">
        <v>41525040</v>
      </c>
      <c r="AQ2000" s="212"/>
      <c r="AR2000" s="212"/>
      <c r="AS2000" s="227">
        <v>0</v>
      </c>
      <c r="AT2000" s="227">
        <v>41483712</v>
      </c>
      <c r="AU2000" s="227"/>
      <c r="AV2000" s="227"/>
      <c r="AW2000" s="227">
        <v>0</v>
      </c>
      <c r="AX2000" s="227">
        <v>41648512</v>
      </c>
      <c r="AY2000">
        <f>A2000+1999</f>
        <v>2026</v>
      </c>
      <c r="AZ2000" t="str">
        <f>VLOOKUP(B2000,$BF$2:$BJ$75,4)</f>
        <v>Pine Units</v>
      </c>
      <c r="BA2000" t="str">
        <f>VLOOKUP(B2000,$BF$2:$BK$75,2)</f>
        <v>100MileHouse</v>
      </c>
      <c r="BB2000" t="str">
        <f>VLOOKUP(B2000,$BF$2:$BK$75,3)</f>
        <v>100 Mile House TSA</v>
      </c>
      <c r="BC2000">
        <f>IF(B2000&lt;40,B2000,IF(VLOOKUP(B2000,$BF$2:$BO$75,10,FALSE)="I",40,41))</f>
        <v>1</v>
      </c>
    </row>
    <row r="2001" spans="1:55" ht="15" x14ac:dyDescent="0.25">
      <c r="A2001">
        <v>27</v>
      </c>
      <c r="B2001">
        <v>2</v>
      </c>
      <c r="Q2001">
        <v>0</v>
      </c>
      <c r="R2001">
        <v>6350320</v>
      </c>
      <c r="U2001">
        <v>0</v>
      </c>
      <c r="V2001">
        <v>6009408</v>
      </c>
      <c r="Y2001">
        <v>0</v>
      </c>
      <c r="Z2001">
        <v>5752992</v>
      </c>
      <c r="AC2001">
        <v>0</v>
      </c>
      <c r="AD2001">
        <v>4275648</v>
      </c>
      <c r="AG2001">
        <v>0</v>
      </c>
      <c r="AH2001">
        <v>3603984</v>
      </c>
      <c r="AK2001" s="151">
        <v>0</v>
      </c>
      <c r="AL2001" s="151">
        <v>3335056</v>
      </c>
      <c r="AM2001" s="151"/>
      <c r="AN2001" s="151"/>
      <c r="AO2001" s="212">
        <v>0</v>
      </c>
      <c r="AP2001" s="212">
        <v>3127968</v>
      </c>
      <c r="AQ2001" s="212"/>
      <c r="AR2001" s="212"/>
      <c r="AS2001" s="227">
        <v>0</v>
      </c>
      <c r="AT2001" s="227">
        <v>3037776</v>
      </c>
      <c r="AU2001" s="227"/>
      <c r="AV2001" s="227"/>
      <c r="AW2001" s="227">
        <v>0</v>
      </c>
      <c r="AX2001" s="227">
        <v>2892816</v>
      </c>
      <c r="AY2001">
        <f>A2001+1999</f>
        <v>2026</v>
      </c>
      <c r="AZ2001" t="str">
        <f>VLOOKUP(B2001,$BF$2:$BJ$75,4)</f>
        <v>Pine Units</v>
      </c>
      <c r="BA2001" t="str">
        <f>VLOOKUP(B2001,$BF$2:$BK$75,2)</f>
        <v>Arrow</v>
      </c>
      <c r="BB2001" t="str">
        <f>VLOOKUP(B2001,$BF$2:$BK$75,3)</f>
        <v>Arrow TSA</v>
      </c>
      <c r="BC2001">
        <f>IF(B2001&lt;40,B2001,IF(VLOOKUP(B2001,$BF$2:$BO$75,10,FALSE)="I",40,41))</f>
        <v>2</v>
      </c>
    </row>
    <row r="2002" spans="1:55" ht="15" x14ac:dyDescent="0.25">
      <c r="A2002">
        <v>27</v>
      </c>
      <c r="B2002">
        <v>3</v>
      </c>
      <c r="Q2002">
        <v>0</v>
      </c>
      <c r="R2002">
        <v>0</v>
      </c>
      <c r="U2002">
        <v>0</v>
      </c>
      <c r="V2002">
        <v>0</v>
      </c>
      <c r="Y2002">
        <v>0</v>
      </c>
      <c r="Z2002">
        <v>0</v>
      </c>
      <c r="AC2002">
        <v>0</v>
      </c>
      <c r="AD2002">
        <v>0</v>
      </c>
      <c r="AG2002">
        <v>0</v>
      </c>
      <c r="AH2002">
        <v>0</v>
      </c>
      <c r="AK2002" s="151">
        <v>0</v>
      </c>
      <c r="AL2002" s="151">
        <v>0</v>
      </c>
      <c r="AM2002" s="151"/>
      <c r="AN2002" s="151"/>
      <c r="AO2002" s="212">
        <v>0</v>
      </c>
      <c r="AP2002" s="212">
        <v>0</v>
      </c>
      <c r="AQ2002" s="212"/>
      <c r="AR2002" s="212"/>
      <c r="AS2002" s="227">
        <v>0</v>
      </c>
      <c r="AT2002" s="227">
        <v>0</v>
      </c>
      <c r="AU2002" s="227"/>
      <c r="AV2002" s="227"/>
      <c r="AW2002" s="227">
        <v>0</v>
      </c>
      <c r="AX2002" s="227">
        <v>0</v>
      </c>
      <c r="AY2002">
        <f>A2002+1999</f>
        <v>2026</v>
      </c>
      <c r="AZ2002" t="str">
        <f>VLOOKUP(B2002,$BF$2:$BJ$75,4)</f>
        <v>Non-pine Units</v>
      </c>
      <c r="BA2002" t="str">
        <f>VLOOKUP(B2002,$BF$2:$BK$75,2)</f>
        <v>Arrowsmith</v>
      </c>
      <c r="BB2002" t="str">
        <f>VLOOKUP(B2002,$BF$2:$BK$75,3)</f>
        <v>Arrowsmith TSA</v>
      </c>
      <c r="BC2002">
        <f>IF(B2002&lt;40,B2002,IF(VLOOKUP(B2002,$BF$2:$BO$75,10,FALSE)="I",40,41))</f>
        <v>3</v>
      </c>
    </row>
    <row r="2003" spans="1:55" ht="15" x14ac:dyDescent="0.25">
      <c r="A2003">
        <v>27</v>
      </c>
      <c r="B2003">
        <v>4</v>
      </c>
      <c r="Q2003">
        <v>0</v>
      </c>
      <c r="R2003">
        <v>10793728</v>
      </c>
      <c r="U2003">
        <v>0</v>
      </c>
      <c r="V2003">
        <v>10164048</v>
      </c>
      <c r="Y2003">
        <v>0</v>
      </c>
      <c r="Z2003">
        <v>9684608</v>
      </c>
      <c r="AC2003">
        <v>0</v>
      </c>
      <c r="AD2003">
        <v>6202528</v>
      </c>
      <c r="AG2003">
        <v>0</v>
      </c>
      <c r="AH2003">
        <v>4438736</v>
      </c>
      <c r="AK2003" s="151">
        <v>0</v>
      </c>
      <c r="AL2003" s="151">
        <v>3851184</v>
      </c>
      <c r="AM2003" s="151"/>
      <c r="AN2003" s="151"/>
      <c r="AO2003" s="212">
        <v>0</v>
      </c>
      <c r="AP2003" s="212">
        <v>2729712</v>
      </c>
      <c r="AQ2003" s="212"/>
      <c r="AR2003" s="212"/>
      <c r="AS2003" s="227">
        <v>0</v>
      </c>
      <c r="AT2003" s="227">
        <v>2783248</v>
      </c>
      <c r="AU2003" s="227"/>
      <c r="AV2003" s="227"/>
      <c r="AW2003" s="227">
        <v>0</v>
      </c>
      <c r="AX2003" s="227">
        <v>2316384</v>
      </c>
      <c r="AY2003">
        <f>A2003+1999</f>
        <v>2026</v>
      </c>
      <c r="AZ2003" t="str">
        <f>VLOOKUP(B2003,$BF$2:$BJ$75,4)</f>
        <v>Pine Units</v>
      </c>
      <c r="BA2003" t="str">
        <f>VLOOKUP(B2003,$BF$2:$BK$75,2)</f>
        <v>Boundary</v>
      </c>
      <c r="BB2003" t="str">
        <f>VLOOKUP(B2003,$BF$2:$BK$75,3)</f>
        <v>Boundary TSA</v>
      </c>
      <c r="BC2003">
        <f>IF(B2003&lt;40,B2003,IF(VLOOKUP(B2003,$BF$2:$BO$75,10,FALSE)="I",40,41))</f>
        <v>4</v>
      </c>
    </row>
    <row r="2004" spans="1:55" ht="15" x14ac:dyDescent="0.25">
      <c r="A2004">
        <v>27</v>
      </c>
      <c r="B2004">
        <v>5</v>
      </c>
      <c r="Q2004">
        <v>0</v>
      </c>
      <c r="R2004">
        <v>10676992</v>
      </c>
      <c r="U2004">
        <v>0</v>
      </c>
      <c r="V2004">
        <v>10141920</v>
      </c>
      <c r="Y2004">
        <v>0</v>
      </c>
      <c r="Z2004">
        <v>9690432</v>
      </c>
      <c r="AC2004">
        <v>0</v>
      </c>
      <c r="AD2004">
        <v>8984240</v>
      </c>
      <c r="AG2004">
        <v>0</v>
      </c>
      <c r="AH2004">
        <v>8399888</v>
      </c>
      <c r="AK2004" s="151">
        <v>0</v>
      </c>
      <c r="AL2004" s="151">
        <v>7603632</v>
      </c>
      <c r="AM2004" s="151"/>
      <c r="AN2004" s="151"/>
      <c r="AO2004" s="212">
        <v>0</v>
      </c>
      <c r="AP2004" s="212">
        <v>6505200</v>
      </c>
      <c r="AQ2004" s="212"/>
      <c r="AR2004" s="212"/>
      <c r="AS2004" s="227">
        <v>0</v>
      </c>
      <c r="AT2004" s="227">
        <v>5472880</v>
      </c>
      <c r="AU2004" s="227"/>
      <c r="AV2004" s="227"/>
      <c r="AW2004" s="227">
        <v>0</v>
      </c>
      <c r="AX2004" s="227">
        <v>5419408</v>
      </c>
      <c r="AY2004">
        <f>A2004+1999</f>
        <v>2026</v>
      </c>
      <c r="AZ2004" t="str">
        <f>VLOOKUP(B2004,$BF$2:$BJ$75,4)</f>
        <v>Pine Units</v>
      </c>
      <c r="BA2004" t="str">
        <f>VLOOKUP(B2004,$BF$2:$BK$75,2)</f>
        <v>Bulkley</v>
      </c>
      <c r="BB2004" t="str">
        <f>VLOOKUP(B2004,$BF$2:$BK$75,3)</f>
        <v>Bulkley TSA</v>
      </c>
      <c r="BC2004">
        <f>IF(B2004&lt;40,B2004,IF(VLOOKUP(B2004,$BF$2:$BO$75,10,FALSE)="I",40,41))</f>
        <v>5</v>
      </c>
    </row>
    <row r="2005" spans="1:55" ht="15" x14ac:dyDescent="0.25">
      <c r="A2005">
        <v>27</v>
      </c>
      <c r="B2005">
        <v>6</v>
      </c>
      <c r="Q2005">
        <v>0</v>
      </c>
      <c r="R2005">
        <v>352</v>
      </c>
      <c r="U2005">
        <v>0</v>
      </c>
      <c r="V2005">
        <v>352</v>
      </c>
      <c r="Y2005">
        <v>0</v>
      </c>
      <c r="Z2005">
        <v>18640</v>
      </c>
      <c r="AC2005">
        <v>0</v>
      </c>
      <c r="AD2005">
        <v>309472</v>
      </c>
      <c r="AG2005">
        <v>0</v>
      </c>
      <c r="AH2005">
        <v>1085808</v>
      </c>
      <c r="AK2005" s="151">
        <v>0</v>
      </c>
      <c r="AL2005" s="151">
        <v>7319664</v>
      </c>
      <c r="AM2005" s="151"/>
      <c r="AN2005" s="151"/>
      <c r="AO2005" s="212">
        <v>0</v>
      </c>
      <c r="AP2005" s="212">
        <v>6320432</v>
      </c>
      <c r="AQ2005" s="212"/>
      <c r="AR2005" s="212"/>
      <c r="AS2005" s="227">
        <v>0</v>
      </c>
      <c r="AT2005" s="227">
        <v>5492400</v>
      </c>
      <c r="AU2005" s="227"/>
      <c r="AV2005" s="227"/>
      <c r="AW2005" s="227">
        <v>0</v>
      </c>
      <c r="AX2005" s="227">
        <v>5248480</v>
      </c>
      <c r="AY2005">
        <f>A2005+1999</f>
        <v>2026</v>
      </c>
      <c r="AZ2005" t="str">
        <f>VLOOKUP(B2005,$BF$2:$BJ$75,4)</f>
        <v>Non-pine Units</v>
      </c>
      <c r="BA2005" t="str">
        <f>VLOOKUP(B2005,$BF$2:$BK$75,2)</f>
        <v>Cassiar</v>
      </c>
      <c r="BB2005" t="str">
        <f>VLOOKUP(B2005,$BF$2:$BK$75,3)</f>
        <v>Cassiar TSA</v>
      </c>
      <c r="BC2005">
        <f>IF(B2005&lt;40,B2005,IF(VLOOKUP(B2005,$BF$2:$BO$75,10,FALSE)="I",40,41))</f>
        <v>6</v>
      </c>
    </row>
    <row r="2006" spans="1:55" ht="15" x14ac:dyDescent="0.25">
      <c r="A2006">
        <v>27</v>
      </c>
      <c r="B2006">
        <v>7</v>
      </c>
      <c r="Q2006">
        <v>0</v>
      </c>
      <c r="R2006">
        <v>434240</v>
      </c>
      <c r="U2006">
        <v>0</v>
      </c>
      <c r="V2006">
        <v>433072</v>
      </c>
      <c r="Y2006">
        <v>0</v>
      </c>
      <c r="Z2006">
        <v>432016</v>
      </c>
      <c r="AC2006">
        <v>0</v>
      </c>
      <c r="AD2006">
        <v>317360</v>
      </c>
      <c r="AG2006">
        <v>0</v>
      </c>
      <c r="AH2006">
        <v>266720</v>
      </c>
      <c r="AK2006" s="151">
        <v>0</v>
      </c>
      <c r="AL2006" s="151">
        <v>142400</v>
      </c>
      <c r="AM2006" s="151"/>
      <c r="AN2006" s="151"/>
      <c r="AO2006" s="212">
        <v>0</v>
      </c>
      <c r="AP2006" s="212">
        <v>86800</v>
      </c>
      <c r="AQ2006" s="212"/>
      <c r="AR2006" s="212"/>
      <c r="AS2006" s="227">
        <v>0</v>
      </c>
      <c r="AT2006" s="227">
        <v>41392</v>
      </c>
      <c r="AU2006" s="227"/>
      <c r="AV2006" s="227"/>
      <c r="AW2006" s="227">
        <v>0</v>
      </c>
      <c r="AX2006" s="227">
        <v>19344</v>
      </c>
      <c r="AY2006">
        <f>A2006+1999</f>
        <v>2026</v>
      </c>
      <c r="AZ2006" t="str">
        <f>VLOOKUP(B2006,$BF$2:$BJ$75,4)</f>
        <v>Non-pine Units</v>
      </c>
      <c r="BA2006" t="str">
        <f>VLOOKUP(B2006,$BF$2:$BK$75,2)</f>
        <v>Cranberry</v>
      </c>
      <c r="BB2006" t="str">
        <f>VLOOKUP(B2006,$BF$2:$BK$75,3)</f>
        <v>Cranberry TSA</v>
      </c>
      <c r="BC2006">
        <f>IF(B2006&lt;40,B2006,IF(VLOOKUP(B2006,$BF$2:$BO$75,10,FALSE)="I",40,41))</f>
        <v>7</v>
      </c>
    </row>
    <row r="2007" spans="1:55" ht="15" x14ac:dyDescent="0.25">
      <c r="A2007">
        <v>27</v>
      </c>
      <c r="B2007">
        <v>8</v>
      </c>
      <c r="Q2007">
        <v>0</v>
      </c>
      <c r="R2007">
        <v>21522816</v>
      </c>
      <c r="U2007">
        <v>0</v>
      </c>
      <c r="V2007">
        <v>20100624</v>
      </c>
      <c r="Y2007">
        <v>0</v>
      </c>
      <c r="Z2007">
        <v>17843424</v>
      </c>
      <c r="AC2007">
        <v>0</v>
      </c>
      <c r="AD2007">
        <v>12769728</v>
      </c>
      <c r="AG2007">
        <v>0</v>
      </c>
      <c r="AH2007">
        <v>8182848</v>
      </c>
      <c r="AK2007" s="151">
        <v>0</v>
      </c>
      <c r="AL2007" s="151">
        <v>6275216</v>
      </c>
      <c r="AM2007" s="151"/>
      <c r="AN2007" s="151"/>
      <c r="AO2007" s="212">
        <v>0</v>
      </c>
      <c r="AP2007" s="212">
        <v>5187392</v>
      </c>
      <c r="AQ2007" s="212"/>
      <c r="AR2007" s="212"/>
      <c r="AS2007" s="227">
        <v>0</v>
      </c>
      <c r="AT2007" s="227">
        <v>4485664</v>
      </c>
      <c r="AU2007" s="227"/>
      <c r="AV2007" s="227"/>
      <c r="AW2007" s="227">
        <v>0</v>
      </c>
      <c r="AX2007" s="227">
        <v>4427936</v>
      </c>
      <c r="AY2007">
        <f>A2007+1999</f>
        <v>2026</v>
      </c>
      <c r="AZ2007" t="str">
        <f>VLOOKUP(B2007,$BF$2:$BJ$75,4)</f>
        <v>Pine Units</v>
      </c>
      <c r="BA2007" t="str">
        <f>VLOOKUP(B2007,$BF$2:$BK$75,2)</f>
        <v>Cranbrook</v>
      </c>
      <c r="BB2007" t="str">
        <f>VLOOKUP(B2007,$BF$2:$BK$75,3)</f>
        <v>Cranbrook TSA</v>
      </c>
      <c r="BC2007">
        <f>IF(B2007&lt;40,B2007,IF(VLOOKUP(B2007,$BF$2:$BO$75,10,FALSE)="I",40,41))</f>
        <v>8</v>
      </c>
    </row>
    <row r="2008" spans="1:55" ht="15" x14ac:dyDescent="0.25">
      <c r="A2008">
        <v>27</v>
      </c>
      <c r="B2008">
        <v>9</v>
      </c>
      <c r="Q2008">
        <v>0</v>
      </c>
      <c r="R2008">
        <v>24537248</v>
      </c>
      <c r="U2008">
        <v>0</v>
      </c>
      <c r="V2008">
        <v>23107088</v>
      </c>
      <c r="Y2008">
        <v>0</v>
      </c>
      <c r="Z2008">
        <v>22375488</v>
      </c>
      <c r="AC2008">
        <v>0</v>
      </c>
      <c r="AD2008">
        <v>20907808</v>
      </c>
      <c r="AG2008">
        <v>0</v>
      </c>
      <c r="AH2008">
        <v>17855072</v>
      </c>
      <c r="AK2008" s="151">
        <v>0</v>
      </c>
      <c r="AL2008" s="151">
        <v>15036288</v>
      </c>
      <c r="AM2008" s="151"/>
      <c r="AN2008" s="151"/>
      <c r="AO2008" s="212">
        <v>0</v>
      </c>
      <c r="AP2008" s="212">
        <v>14565280</v>
      </c>
      <c r="AQ2008" s="212"/>
      <c r="AR2008" s="212"/>
      <c r="AS2008" s="227">
        <v>0</v>
      </c>
      <c r="AT2008" s="227">
        <v>13807904</v>
      </c>
      <c r="AU2008" s="227"/>
      <c r="AV2008" s="227"/>
      <c r="AW2008" s="227">
        <v>0</v>
      </c>
      <c r="AX2008" s="227">
        <v>13973088</v>
      </c>
      <c r="AY2008">
        <f>A2008+1999</f>
        <v>2026</v>
      </c>
      <c r="AZ2008" t="str">
        <f>VLOOKUP(B2008,$BF$2:$BJ$75,4)</f>
        <v>Pine Units</v>
      </c>
      <c r="BA2008" t="str">
        <f>VLOOKUP(B2008,$BF$2:$BK$75,2)</f>
        <v>DawsonCreek</v>
      </c>
      <c r="BB2008" t="str">
        <f>VLOOKUP(B2008,$BF$2:$BK$75,3)</f>
        <v>Dawson Creek TSA</v>
      </c>
      <c r="BC2008">
        <f>IF(B2008&lt;40,B2008,IF(VLOOKUP(B2008,$BF$2:$BO$75,10,FALSE)="I",40,41))</f>
        <v>9</v>
      </c>
    </row>
    <row r="2009" spans="1:55" ht="15" x14ac:dyDescent="0.25">
      <c r="A2009">
        <v>27</v>
      </c>
      <c r="B2009">
        <v>10</v>
      </c>
      <c r="Q2009">
        <v>0</v>
      </c>
      <c r="R2009">
        <v>0</v>
      </c>
      <c r="U2009">
        <v>0</v>
      </c>
      <c r="V2009">
        <v>0</v>
      </c>
      <c r="Y2009">
        <v>0</v>
      </c>
      <c r="Z2009">
        <v>10096</v>
      </c>
      <c r="AC2009">
        <v>0</v>
      </c>
      <c r="AD2009">
        <v>95728</v>
      </c>
      <c r="AG2009">
        <v>0</v>
      </c>
      <c r="AH2009">
        <v>1222096</v>
      </c>
      <c r="AK2009" s="151">
        <v>0</v>
      </c>
      <c r="AL2009" s="151">
        <v>5620352</v>
      </c>
      <c r="AM2009" s="151"/>
      <c r="AN2009" s="151"/>
      <c r="AO2009" s="212">
        <v>0</v>
      </c>
      <c r="AP2009" s="212">
        <v>5779616</v>
      </c>
      <c r="AQ2009" s="212"/>
      <c r="AR2009" s="212"/>
      <c r="AS2009" s="227">
        <v>0</v>
      </c>
      <c r="AT2009" s="227">
        <v>5734496</v>
      </c>
      <c r="AU2009" s="227"/>
      <c r="AV2009" s="227"/>
      <c r="AW2009" s="227">
        <v>0</v>
      </c>
      <c r="AX2009" s="227">
        <v>3602064</v>
      </c>
      <c r="AY2009">
        <f>A2009+1999</f>
        <v>2026</v>
      </c>
      <c r="AZ2009" t="str">
        <f>VLOOKUP(B2009,$BF$2:$BJ$75,4)</f>
        <v>Non-pine Units</v>
      </c>
      <c r="BA2009" t="str">
        <f>VLOOKUP(B2009,$BF$2:$BK$75,2)</f>
        <v>FortNelson</v>
      </c>
      <c r="BB2009" t="str">
        <f>VLOOKUP(B2009,$BF$2:$BK$75,3)</f>
        <v>Fort Nelson TSA</v>
      </c>
      <c r="BC2009">
        <f>IF(B2009&lt;40,B2009,IF(VLOOKUP(B2009,$BF$2:$BO$75,10,FALSE)="I",40,41))</f>
        <v>10</v>
      </c>
    </row>
    <row r="2010" spans="1:55" ht="15" x14ac:dyDescent="0.25">
      <c r="A2010">
        <v>27</v>
      </c>
      <c r="B2010">
        <v>11</v>
      </c>
      <c r="Q2010">
        <v>0</v>
      </c>
      <c r="R2010">
        <v>494688</v>
      </c>
      <c r="U2010">
        <v>0</v>
      </c>
      <c r="V2010">
        <v>472784</v>
      </c>
      <c r="Y2010">
        <v>0</v>
      </c>
      <c r="Z2010">
        <v>459584</v>
      </c>
      <c r="AC2010">
        <v>0</v>
      </c>
      <c r="AD2010">
        <v>377856</v>
      </c>
      <c r="AG2010">
        <v>0</v>
      </c>
      <c r="AH2010">
        <v>270528</v>
      </c>
      <c r="AK2010" s="151">
        <v>0</v>
      </c>
      <c r="AL2010" s="151">
        <v>225632</v>
      </c>
      <c r="AM2010" s="151"/>
      <c r="AN2010" s="151"/>
      <c r="AO2010" s="212">
        <v>0</v>
      </c>
      <c r="AP2010" s="212">
        <v>220112</v>
      </c>
      <c r="AQ2010" s="212"/>
      <c r="AR2010" s="212"/>
      <c r="AS2010" s="227">
        <v>0</v>
      </c>
      <c r="AT2010" s="227">
        <v>215808</v>
      </c>
      <c r="AU2010" s="227"/>
      <c r="AV2010" s="227"/>
      <c r="AW2010" s="227">
        <v>0</v>
      </c>
      <c r="AX2010" s="227">
        <v>218800</v>
      </c>
      <c r="AY2010">
        <f>A2010+1999</f>
        <v>2026</v>
      </c>
      <c r="AZ2010" t="str">
        <f>VLOOKUP(B2010,$BF$2:$BJ$75,4)</f>
        <v>Non-pine Units</v>
      </c>
      <c r="BA2010" t="str">
        <f>VLOOKUP(B2010,$BF$2:$BK$75,2)</f>
        <v>Fraser</v>
      </c>
      <c r="BB2010" t="str">
        <f>VLOOKUP(B2010,$BF$2:$BK$75,3)</f>
        <v>Fraser TSA</v>
      </c>
      <c r="BC2010">
        <f>IF(B2010&lt;40,B2010,IF(VLOOKUP(B2010,$BF$2:$BO$75,10,FALSE)="I",40,41))</f>
        <v>11</v>
      </c>
    </row>
    <row r="2011" spans="1:55" ht="15" x14ac:dyDescent="0.25">
      <c r="A2011">
        <v>27</v>
      </c>
      <c r="B2011">
        <v>12</v>
      </c>
      <c r="Q2011">
        <v>0</v>
      </c>
      <c r="R2011">
        <v>91103760</v>
      </c>
      <c r="U2011">
        <v>0</v>
      </c>
      <c r="V2011">
        <v>82675536</v>
      </c>
      <c r="Y2011">
        <v>0</v>
      </c>
      <c r="Z2011">
        <v>81901808</v>
      </c>
      <c r="AC2011">
        <v>0</v>
      </c>
      <c r="AD2011">
        <v>80212656</v>
      </c>
      <c r="AG2011">
        <v>0</v>
      </c>
      <c r="AH2011">
        <v>79079184</v>
      </c>
      <c r="AK2011" s="151">
        <v>0</v>
      </c>
      <c r="AL2011" s="151">
        <v>76438560</v>
      </c>
      <c r="AM2011" s="151"/>
      <c r="AN2011" s="151"/>
      <c r="AO2011" s="212">
        <v>0</v>
      </c>
      <c r="AP2011" s="212">
        <v>74357024</v>
      </c>
      <c r="AQ2011" s="212"/>
      <c r="AR2011" s="212"/>
      <c r="AS2011" s="227">
        <v>0</v>
      </c>
      <c r="AT2011" s="227">
        <v>75538544</v>
      </c>
      <c r="AU2011" s="227"/>
      <c r="AV2011" s="227"/>
      <c r="AW2011" s="227">
        <v>0</v>
      </c>
      <c r="AX2011" s="227">
        <v>74407088</v>
      </c>
      <c r="AY2011">
        <f>A2011+1999</f>
        <v>2026</v>
      </c>
      <c r="AZ2011" t="str">
        <f>VLOOKUP(B2011,$BF$2:$BJ$75,4)</f>
        <v>Pine Units</v>
      </c>
      <c r="BA2011" t="str">
        <f>VLOOKUP(B2011,$BF$2:$BK$75,2)</f>
        <v>FtStJames</v>
      </c>
      <c r="BB2011" t="str">
        <f>VLOOKUP(B2011,$BF$2:$BK$75,3)</f>
        <v>Ft. St. James Forest District</v>
      </c>
      <c r="BC2011">
        <f>IF(B2011&lt;40,B2011,IF(VLOOKUP(B2011,$BF$2:$BO$75,10,FALSE)="I",40,41))</f>
        <v>12</v>
      </c>
    </row>
    <row r="2012" spans="1:55" ht="15" x14ac:dyDescent="0.25">
      <c r="A2012">
        <v>27</v>
      </c>
      <c r="B2012">
        <v>13</v>
      </c>
      <c r="Q2012">
        <v>0</v>
      </c>
      <c r="R2012">
        <v>20871744</v>
      </c>
      <c r="U2012">
        <v>0</v>
      </c>
      <c r="V2012">
        <v>26157568</v>
      </c>
      <c r="Y2012">
        <v>0</v>
      </c>
      <c r="Z2012">
        <v>28712240</v>
      </c>
      <c r="AC2012">
        <v>0</v>
      </c>
      <c r="AD2012">
        <v>16480528</v>
      </c>
      <c r="AG2012">
        <v>0</v>
      </c>
      <c r="AH2012">
        <v>19609568</v>
      </c>
      <c r="AK2012" s="151">
        <v>0</v>
      </c>
      <c r="AL2012" s="151">
        <v>19760496</v>
      </c>
      <c r="AM2012" s="151"/>
      <c r="AN2012" s="151"/>
      <c r="AO2012" s="212">
        <v>0</v>
      </c>
      <c r="AP2012" s="212">
        <v>21528080</v>
      </c>
      <c r="AQ2012" s="212"/>
      <c r="AR2012" s="212"/>
      <c r="AS2012" s="227">
        <v>0</v>
      </c>
      <c r="AT2012" s="227">
        <v>20418992</v>
      </c>
      <c r="AU2012" s="227"/>
      <c r="AV2012" s="227"/>
      <c r="AW2012" s="227">
        <v>0</v>
      </c>
      <c r="AX2012" s="227">
        <v>17092064</v>
      </c>
      <c r="AY2012">
        <f>A2012+1999</f>
        <v>2026</v>
      </c>
      <c r="AZ2012" t="str">
        <f>VLOOKUP(B2012,$BF$2:$BJ$75,4)</f>
        <v>Non-pine Units</v>
      </c>
      <c r="BA2012" t="str">
        <f>VLOOKUP(B2012,$BF$2:$BK$75,2)</f>
        <v>FtStJohn</v>
      </c>
      <c r="BB2012" t="str">
        <f>VLOOKUP(B2012,$BF$2:$BK$75,3)</f>
        <v>Ft. St. John TSA</v>
      </c>
      <c r="BC2012">
        <f>IF(B2012&lt;40,B2012,IF(VLOOKUP(B2012,$BF$2:$BO$75,10,FALSE)="I",40,41))</f>
        <v>13</v>
      </c>
    </row>
    <row r="2013" spans="1:55" ht="15" x14ac:dyDescent="0.25">
      <c r="A2013">
        <v>27</v>
      </c>
      <c r="B2013">
        <v>14</v>
      </c>
      <c r="Q2013">
        <v>0</v>
      </c>
      <c r="R2013">
        <v>3640208</v>
      </c>
      <c r="U2013">
        <v>0</v>
      </c>
      <c r="V2013">
        <v>3407520</v>
      </c>
      <c r="Y2013">
        <v>0</v>
      </c>
      <c r="Z2013">
        <v>3271600</v>
      </c>
      <c r="AC2013">
        <v>0</v>
      </c>
      <c r="AD2013">
        <v>2135184</v>
      </c>
      <c r="AG2013">
        <v>0</v>
      </c>
      <c r="AH2013">
        <v>1684992</v>
      </c>
      <c r="AK2013" s="151">
        <v>0</v>
      </c>
      <c r="AL2013" s="151">
        <v>1473104</v>
      </c>
      <c r="AM2013" s="151"/>
      <c r="AN2013" s="151"/>
      <c r="AO2013" s="212">
        <v>0</v>
      </c>
      <c r="AP2013" s="212">
        <v>1335664</v>
      </c>
      <c r="AQ2013" s="212"/>
      <c r="AR2013" s="212"/>
      <c r="AS2013" s="227">
        <v>0</v>
      </c>
      <c r="AT2013" s="227">
        <v>1308496</v>
      </c>
      <c r="AU2013" s="227"/>
      <c r="AV2013" s="227"/>
      <c r="AW2013" s="227">
        <v>0</v>
      </c>
      <c r="AX2013" s="227">
        <v>1316256</v>
      </c>
      <c r="AY2013">
        <f>A2013+1999</f>
        <v>2026</v>
      </c>
      <c r="AZ2013" t="str">
        <f>VLOOKUP(B2013,$BF$2:$BJ$75,4)</f>
        <v>Pine Units</v>
      </c>
      <c r="BA2013" t="str">
        <f>VLOOKUP(B2013,$BF$2:$BK$75,2)</f>
        <v>Golden</v>
      </c>
      <c r="BB2013" t="str">
        <f>VLOOKUP(B2013,$BF$2:$BK$75,3)</f>
        <v>Golden TSA</v>
      </c>
      <c r="BC2013">
        <f>IF(B2013&lt;40,B2013,IF(VLOOKUP(B2013,$BF$2:$BO$75,10,FALSE)="I",40,41))</f>
        <v>14</v>
      </c>
    </row>
    <row r="2014" spans="1:55" ht="15" x14ac:dyDescent="0.25">
      <c r="A2014">
        <v>27</v>
      </c>
      <c r="B2014">
        <v>15</v>
      </c>
      <c r="Q2014">
        <v>0</v>
      </c>
      <c r="R2014">
        <v>7694784</v>
      </c>
      <c r="U2014">
        <v>0</v>
      </c>
      <c r="V2014">
        <v>7346368</v>
      </c>
      <c r="Y2014">
        <v>0</v>
      </c>
      <c r="Z2014">
        <v>6656144</v>
      </c>
      <c r="AC2014">
        <v>0</v>
      </c>
      <c r="AD2014">
        <v>5376880</v>
      </c>
      <c r="AG2014">
        <v>0</v>
      </c>
      <c r="AH2014">
        <v>3917936</v>
      </c>
      <c r="AK2014" s="151">
        <v>0</v>
      </c>
      <c r="AL2014" s="151">
        <v>3404656</v>
      </c>
      <c r="AM2014" s="151"/>
      <c r="AN2014" s="151"/>
      <c r="AO2014" s="212">
        <v>0</v>
      </c>
      <c r="AP2014" s="212">
        <v>2826784</v>
      </c>
      <c r="AQ2014" s="212"/>
      <c r="AR2014" s="212"/>
      <c r="AS2014" s="227">
        <v>0</v>
      </c>
      <c r="AT2014" s="227">
        <v>2516880</v>
      </c>
      <c r="AU2014" s="227"/>
      <c r="AV2014" s="227"/>
      <c r="AW2014" s="227">
        <v>0</v>
      </c>
      <c r="AX2014" s="227">
        <v>2379296</v>
      </c>
      <c r="AY2014">
        <f>A2014+1999</f>
        <v>2026</v>
      </c>
      <c r="AZ2014" t="str">
        <f>VLOOKUP(B2014,$BF$2:$BJ$75,4)</f>
        <v>Pine Units</v>
      </c>
      <c r="BA2014" t="str">
        <f>VLOOKUP(B2014,$BF$2:$BK$75,2)</f>
        <v>Invermere</v>
      </c>
      <c r="BB2014" t="str">
        <f>VLOOKUP(B2014,$BF$2:$BK$75,3)</f>
        <v>Invermere TSA</v>
      </c>
      <c r="BC2014">
        <f>IF(B2014&lt;40,B2014,IF(VLOOKUP(B2014,$BF$2:$BO$75,10,FALSE)="I",40,41))</f>
        <v>15</v>
      </c>
    </row>
    <row r="2015" spans="1:55" ht="15" x14ac:dyDescent="0.25">
      <c r="A2015">
        <v>27</v>
      </c>
      <c r="B2015">
        <v>16</v>
      </c>
      <c r="Q2015">
        <v>0</v>
      </c>
      <c r="R2015">
        <v>262848</v>
      </c>
      <c r="U2015">
        <v>0</v>
      </c>
      <c r="V2015">
        <v>307552</v>
      </c>
      <c r="Y2015">
        <v>0</v>
      </c>
      <c r="Z2015">
        <v>321088</v>
      </c>
      <c r="AC2015">
        <v>0</v>
      </c>
      <c r="AD2015">
        <v>194192</v>
      </c>
      <c r="AG2015">
        <v>0</v>
      </c>
      <c r="AH2015">
        <v>204528</v>
      </c>
      <c r="AK2015" s="151">
        <v>0</v>
      </c>
      <c r="AL2015" s="151">
        <v>113216</v>
      </c>
      <c r="AM2015" s="151"/>
      <c r="AN2015" s="151"/>
      <c r="AO2015" s="212">
        <v>0</v>
      </c>
      <c r="AP2015" s="212">
        <v>94944</v>
      </c>
      <c r="AQ2015" s="212"/>
      <c r="AR2015" s="212"/>
      <c r="AS2015" s="227">
        <v>0</v>
      </c>
      <c r="AT2015" s="227">
        <v>74880</v>
      </c>
      <c r="AU2015" s="227"/>
      <c r="AV2015" s="227"/>
      <c r="AW2015" s="227">
        <v>0</v>
      </c>
      <c r="AX2015" s="227">
        <v>58944</v>
      </c>
      <c r="AY2015">
        <f>A2015+1999</f>
        <v>2026</v>
      </c>
      <c r="AZ2015" t="str">
        <f>VLOOKUP(B2015,$BF$2:$BJ$75,4)</f>
        <v>Non-pine Units</v>
      </c>
      <c r="BA2015" t="str">
        <f>VLOOKUP(B2015,$BF$2:$BK$75,2)</f>
        <v>Kalum</v>
      </c>
      <c r="BB2015" t="str">
        <f>VLOOKUP(B2015,$BF$2:$BK$75,3)</f>
        <v>Kalum TSA</v>
      </c>
      <c r="BC2015">
        <f>IF(B2015&lt;40,B2015,IF(VLOOKUP(B2015,$BF$2:$BO$75,10,FALSE)="I",40,41))</f>
        <v>16</v>
      </c>
    </row>
    <row r="2016" spans="1:55" ht="15" x14ac:dyDescent="0.25">
      <c r="A2016">
        <v>27</v>
      </c>
      <c r="B2016">
        <v>17</v>
      </c>
      <c r="Q2016">
        <v>0</v>
      </c>
      <c r="R2016">
        <v>44002720</v>
      </c>
      <c r="U2016">
        <v>0</v>
      </c>
      <c r="V2016">
        <v>41034480</v>
      </c>
      <c r="Y2016">
        <v>0</v>
      </c>
      <c r="Z2016">
        <v>38442352</v>
      </c>
      <c r="AC2016">
        <v>0</v>
      </c>
      <c r="AD2016">
        <v>32291040</v>
      </c>
      <c r="AG2016">
        <v>0</v>
      </c>
      <c r="AH2016">
        <v>30133744</v>
      </c>
      <c r="AK2016" s="151">
        <v>0</v>
      </c>
      <c r="AL2016" s="151">
        <v>29321776</v>
      </c>
      <c r="AM2016" s="151"/>
      <c r="AN2016" s="151"/>
      <c r="AO2016" s="212">
        <v>0</v>
      </c>
      <c r="AP2016" s="212">
        <v>28996144</v>
      </c>
      <c r="AQ2016" s="212"/>
      <c r="AR2016" s="212"/>
      <c r="AS2016" s="227">
        <v>0</v>
      </c>
      <c r="AT2016" s="227">
        <v>29042016</v>
      </c>
      <c r="AU2016" s="227"/>
      <c r="AV2016" s="227"/>
      <c r="AW2016" s="227">
        <v>0</v>
      </c>
      <c r="AX2016" s="227">
        <v>29106688</v>
      </c>
      <c r="AY2016">
        <f>A2016+1999</f>
        <v>2026</v>
      </c>
      <c r="AZ2016" t="str">
        <f>VLOOKUP(B2016,$BF$2:$BJ$75,4)</f>
        <v>Pine Units</v>
      </c>
      <c r="BA2016" t="str">
        <f>VLOOKUP(B2016,$BF$2:$BK$75,2)</f>
        <v>Kamloops</v>
      </c>
      <c r="BB2016" t="str">
        <f>VLOOKUP(B2016,$BF$2:$BK$75,3)</f>
        <v>Kamloops TSA</v>
      </c>
      <c r="BC2016">
        <f>IF(B2016&lt;40,B2016,IF(VLOOKUP(B2016,$BF$2:$BO$75,10,FALSE)="I",40,41))</f>
        <v>17</v>
      </c>
    </row>
    <row r="2017" spans="1:55" ht="15" x14ac:dyDescent="0.25">
      <c r="A2017">
        <v>27</v>
      </c>
      <c r="B2017">
        <v>18</v>
      </c>
      <c r="Q2017">
        <v>0</v>
      </c>
      <c r="R2017">
        <v>16</v>
      </c>
      <c r="U2017">
        <v>0</v>
      </c>
      <c r="V2017">
        <v>48</v>
      </c>
      <c r="Y2017">
        <v>0</v>
      </c>
      <c r="Z2017">
        <v>0</v>
      </c>
      <c r="AC2017">
        <v>0</v>
      </c>
      <c r="AD2017">
        <v>0</v>
      </c>
      <c r="AG2017">
        <v>0</v>
      </c>
      <c r="AH2017">
        <v>16</v>
      </c>
      <c r="AK2017" s="151">
        <v>0</v>
      </c>
      <c r="AL2017" s="151">
        <v>128</v>
      </c>
      <c r="AM2017" s="151"/>
      <c r="AN2017" s="151"/>
      <c r="AO2017" s="212">
        <v>0</v>
      </c>
      <c r="AP2017" s="212">
        <v>0</v>
      </c>
      <c r="AQ2017" s="212"/>
      <c r="AR2017" s="212"/>
      <c r="AS2017" s="227">
        <v>0</v>
      </c>
      <c r="AT2017" s="227">
        <v>0</v>
      </c>
      <c r="AU2017" s="227"/>
      <c r="AV2017" s="227"/>
      <c r="AW2017" s="227">
        <v>0</v>
      </c>
      <c r="AX2017" s="227">
        <v>0</v>
      </c>
      <c r="AY2017">
        <f>A2017+1999</f>
        <v>2026</v>
      </c>
      <c r="AZ2017" t="str">
        <f>VLOOKUP(B2017,$BF$2:$BJ$75,4)</f>
        <v>Non-pine Units</v>
      </c>
      <c r="BA2017" t="str">
        <f>VLOOKUP(B2017,$BF$2:$BK$75,2)</f>
        <v>Kingcome</v>
      </c>
      <c r="BB2017" t="str">
        <f>VLOOKUP(B2017,$BF$2:$BK$75,3)</f>
        <v>Kingcome TSA</v>
      </c>
      <c r="BC2017">
        <f>IF(B2017&lt;40,B2017,IF(VLOOKUP(B2017,$BF$2:$BO$75,10,FALSE)="I",40,41))</f>
        <v>18</v>
      </c>
    </row>
    <row r="2018" spans="1:55" ht="15" x14ac:dyDescent="0.25">
      <c r="A2018">
        <v>27</v>
      </c>
      <c r="B2018">
        <v>19</v>
      </c>
      <c r="Q2018">
        <v>0</v>
      </c>
      <c r="R2018">
        <v>2332064</v>
      </c>
      <c r="U2018">
        <v>0</v>
      </c>
      <c r="V2018">
        <v>2218384</v>
      </c>
      <c r="Y2018">
        <v>0</v>
      </c>
      <c r="Z2018">
        <v>2199488</v>
      </c>
      <c r="AC2018">
        <v>0</v>
      </c>
      <c r="AD2018">
        <v>1750112</v>
      </c>
      <c r="AG2018">
        <v>0</v>
      </c>
      <c r="AH2018">
        <v>1715520</v>
      </c>
      <c r="AK2018" s="151">
        <v>0</v>
      </c>
      <c r="AL2018" s="151">
        <v>1452896</v>
      </c>
      <c r="AM2018" s="151"/>
      <c r="AN2018" s="151"/>
      <c r="AO2018" s="212">
        <v>0</v>
      </c>
      <c r="AP2018" s="212">
        <v>1070960</v>
      </c>
      <c r="AQ2018" s="212"/>
      <c r="AR2018" s="212"/>
      <c r="AS2018" s="227">
        <v>0</v>
      </c>
      <c r="AT2018" s="227">
        <v>806928</v>
      </c>
      <c r="AU2018" s="227"/>
      <c r="AV2018" s="227"/>
      <c r="AW2018" s="227">
        <v>0</v>
      </c>
      <c r="AX2018" s="227">
        <v>617664</v>
      </c>
      <c r="AY2018">
        <f>A2018+1999</f>
        <v>2026</v>
      </c>
      <c r="AZ2018" t="str">
        <f>VLOOKUP(B2018,$BF$2:$BJ$75,4)</f>
        <v>Non-pine Units</v>
      </c>
      <c r="BA2018" t="str">
        <f>VLOOKUP(B2018,$BF$2:$BK$75,2)</f>
        <v>Kispiox</v>
      </c>
      <c r="BB2018" t="str">
        <f>VLOOKUP(B2018,$BF$2:$BK$75,3)</f>
        <v>Kispiox TSA</v>
      </c>
      <c r="BC2018">
        <f>IF(B2018&lt;40,B2018,IF(VLOOKUP(B2018,$BF$2:$BO$75,10,FALSE)="I",40,41))</f>
        <v>19</v>
      </c>
    </row>
    <row r="2019" spans="1:55" ht="15" x14ac:dyDescent="0.25">
      <c r="A2019">
        <v>27</v>
      </c>
      <c r="B2019">
        <v>20</v>
      </c>
      <c r="Q2019">
        <v>0</v>
      </c>
      <c r="R2019">
        <v>9580368</v>
      </c>
      <c r="U2019">
        <v>0</v>
      </c>
      <c r="V2019">
        <v>9041808</v>
      </c>
      <c r="Y2019">
        <v>0</v>
      </c>
      <c r="Z2019">
        <v>8254208</v>
      </c>
      <c r="AC2019">
        <v>0</v>
      </c>
      <c r="AD2019">
        <v>4950592</v>
      </c>
      <c r="AG2019">
        <v>0</v>
      </c>
      <c r="AH2019">
        <v>3915424</v>
      </c>
      <c r="AK2019" s="151">
        <v>0</v>
      </c>
      <c r="AL2019" s="151">
        <v>3258176</v>
      </c>
      <c r="AM2019" s="151"/>
      <c r="AN2019" s="151"/>
      <c r="AO2019" s="212">
        <v>0</v>
      </c>
      <c r="AP2019" s="212">
        <v>2973120</v>
      </c>
      <c r="AQ2019" s="212"/>
      <c r="AR2019" s="212"/>
      <c r="AS2019" s="227">
        <v>0</v>
      </c>
      <c r="AT2019" s="227">
        <v>2748864</v>
      </c>
      <c r="AU2019" s="227"/>
      <c r="AV2019" s="227"/>
      <c r="AW2019" s="227">
        <v>0</v>
      </c>
      <c r="AX2019" s="227">
        <v>2623296</v>
      </c>
      <c r="AY2019">
        <f>A2019+1999</f>
        <v>2026</v>
      </c>
      <c r="AZ2019" t="str">
        <f>VLOOKUP(B2019,$BF$2:$BJ$75,4)</f>
        <v>Pine Units</v>
      </c>
      <c r="BA2019" t="str">
        <f>VLOOKUP(B2019,$BF$2:$BK$75,2)</f>
        <v>KootenayLake</v>
      </c>
      <c r="BB2019" t="str">
        <f>VLOOKUP(B2019,$BF$2:$BK$75,3)</f>
        <v>Kootenay Lake TSA</v>
      </c>
      <c r="BC2019">
        <f>IF(B2019&lt;40,B2019,IF(VLOOKUP(B2019,$BF$2:$BO$75,10,FALSE)="I",40,41))</f>
        <v>20</v>
      </c>
    </row>
    <row r="2020" spans="1:55" ht="15" x14ac:dyDescent="0.25">
      <c r="A2020">
        <v>27</v>
      </c>
      <c r="B2020">
        <v>21</v>
      </c>
      <c r="Q2020">
        <v>0</v>
      </c>
      <c r="R2020">
        <v>57426800</v>
      </c>
      <c r="U2020">
        <v>0</v>
      </c>
      <c r="V2020">
        <v>53964128</v>
      </c>
      <c r="Y2020">
        <v>0</v>
      </c>
      <c r="Z2020">
        <v>54282976</v>
      </c>
      <c r="AC2020">
        <v>0</v>
      </c>
      <c r="AD2020">
        <v>54515504</v>
      </c>
      <c r="AG2020">
        <v>0</v>
      </c>
      <c r="AH2020">
        <v>54154928</v>
      </c>
      <c r="AK2020" s="151">
        <v>0</v>
      </c>
      <c r="AL2020" s="151">
        <v>53984400</v>
      </c>
      <c r="AM2020" s="151"/>
      <c r="AN2020" s="151"/>
      <c r="AO2020" s="212">
        <v>0</v>
      </c>
      <c r="AP2020" s="212">
        <v>53790240</v>
      </c>
      <c r="AQ2020" s="212"/>
      <c r="AR2020" s="212"/>
      <c r="AS2020" s="227">
        <v>0</v>
      </c>
      <c r="AT2020" s="227">
        <v>53716912</v>
      </c>
      <c r="AU2020" s="227"/>
      <c r="AV2020" s="227"/>
      <c r="AW2020" s="227">
        <v>0</v>
      </c>
      <c r="AX2020" s="227">
        <v>53846096</v>
      </c>
      <c r="AY2020">
        <f>A2020+1999</f>
        <v>2026</v>
      </c>
      <c r="AZ2020" t="str">
        <f>VLOOKUP(B2020,$BF$2:$BJ$75,4)</f>
        <v>Pine Units</v>
      </c>
      <c r="BA2020" t="str">
        <f>VLOOKUP(B2020,$BF$2:$BK$75,2)</f>
        <v>Lakes</v>
      </c>
      <c r="BB2020" t="str">
        <f>VLOOKUP(B2020,$BF$2:$BK$75,3)</f>
        <v>Lakes TSA</v>
      </c>
      <c r="BC2020">
        <f>IF(B2020&lt;40,B2020,IF(VLOOKUP(B2020,$BF$2:$BO$75,10,FALSE)="I",40,41))</f>
        <v>21</v>
      </c>
    </row>
    <row r="2021" spans="1:55" ht="15" x14ac:dyDescent="0.25">
      <c r="A2021">
        <v>27</v>
      </c>
      <c r="B2021">
        <v>22</v>
      </c>
      <c r="Q2021">
        <v>0</v>
      </c>
      <c r="R2021">
        <v>15600656</v>
      </c>
      <c r="U2021">
        <v>0</v>
      </c>
      <c r="V2021">
        <v>14231744</v>
      </c>
      <c r="Y2021">
        <v>0</v>
      </c>
      <c r="Z2021">
        <v>12502640</v>
      </c>
      <c r="AC2021">
        <v>0</v>
      </c>
      <c r="AD2021">
        <v>8952848</v>
      </c>
      <c r="AG2021">
        <v>0</v>
      </c>
      <c r="AH2021">
        <v>6359824</v>
      </c>
      <c r="AK2021" s="151">
        <v>0</v>
      </c>
      <c r="AL2021" s="151">
        <v>5587360</v>
      </c>
      <c r="AM2021" s="151"/>
      <c r="AN2021" s="151"/>
      <c r="AO2021" s="212">
        <v>0</v>
      </c>
      <c r="AP2021" s="212">
        <v>5307936</v>
      </c>
      <c r="AQ2021" s="212"/>
      <c r="AR2021" s="212"/>
      <c r="AS2021" s="227">
        <v>0</v>
      </c>
      <c r="AT2021" s="227">
        <v>5301552</v>
      </c>
      <c r="AU2021" s="227"/>
      <c r="AV2021" s="227"/>
      <c r="AW2021" s="227">
        <v>0</v>
      </c>
      <c r="AX2021" s="227">
        <v>5400688</v>
      </c>
      <c r="AY2021">
        <f>A2021+1999</f>
        <v>2026</v>
      </c>
      <c r="AZ2021" t="str">
        <f>VLOOKUP(B2021,$BF$2:$BJ$75,4)</f>
        <v>Pine Units</v>
      </c>
      <c r="BA2021" t="str">
        <f>VLOOKUP(B2021,$BF$2:$BK$75,2)</f>
        <v>Lillooet</v>
      </c>
      <c r="BB2021" t="str">
        <f>VLOOKUP(B2021,$BF$2:$BK$75,3)</f>
        <v>Lillooet TSA</v>
      </c>
      <c r="BC2021">
        <f>IF(B2021&lt;40,B2021,IF(VLOOKUP(B2021,$BF$2:$BO$75,10,FALSE)="I",40,41))</f>
        <v>22</v>
      </c>
    </row>
    <row r="2022" spans="1:55" ht="15" x14ac:dyDescent="0.25">
      <c r="A2022">
        <v>27</v>
      </c>
      <c r="B2022">
        <v>23</v>
      </c>
      <c r="Q2022">
        <v>0</v>
      </c>
      <c r="R2022">
        <v>86234480</v>
      </c>
      <c r="U2022">
        <v>0</v>
      </c>
      <c r="V2022">
        <v>80063920</v>
      </c>
      <c r="Y2022">
        <v>0</v>
      </c>
      <c r="Z2022">
        <v>83878464</v>
      </c>
      <c r="AC2022">
        <v>0</v>
      </c>
      <c r="AD2022">
        <v>86749296</v>
      </c>
      <c r="AG2022">
        <v>0</v>
      </c>
      <c r="AH2022">
        <v>78990144</v>
      </c>
      <c r="AK2022" s="151">
        <v>0</v>
      </c>
      <c r="AL2022" s="151">
        <v>75531760</v>
      </c>
      <c r="AM2022" s="151"/>
      <c r="AN2022" s="151"/>
      <c r="AO2022" s="212">
        <v>0</v>
      </c>
      <c r="AP2022" s="212">
        <v>73292400</v>
      </c>
      <c r="AQ2022" s="212"/>
      <c r="AR2022" s="212"/>
      <c r="AS2022" s="227">
        <v>0</v>
      </c>
      <c r="AT2022" s="227">
        <v>74869776</v>
      </c>
      <c r="AU2022" s="227"/>
      <c r="AV2022" s="227"/>
      <c r="AW2022" s="227">
        <v>0</v>
      </c>
      <c r="AX2022" s="227">
        <v>72846848</v>
      </c>
      <c r="AY2022">
        <f>A2022+1999</f>
        <v>2026</v>
      </c>
      <c r="AZ2022" t="str">
        <f>VLOOKUP(B2022,$BF$2:$BJ$75,4)</f>
        <v>Pine Units</v>
      </c>
      <c r="BA2022" t="str">
        <f>VLOOKUP(B2022,$BF$2:$BK$75,2)</f>
        <v>Mackenzie</v>
      </c>
      <c r="BB2022" t="str">
        <f>VLOOKUP(B2022,$BF$2:$BK$75,3)</f>
        <v>Mackenzie TSA</v>
      </c>
      <c r="BC2022">
        <f>IF(B2022&lt;40,B2022,IF(VLOOKUP(B2022,$BF$2:$BO$75,10,FALSE)="I",40,41))</f>
        <v>23</v>
      </c>
    </row>
    <row r="2023" spans="1:55" ht="15" x14ac:dyDescent="0.25">
      <c r="A2023">
        <v>27</v>
      </c>
      <c r="B2023">
        <v>24</v>
      </c>
      <c r="Q2023">
        <v>0</v>
      </c>
      <c r="R2023">
        <v>49138448</v>
      </c>
      <c r="U2023">
        <v>0</v>
      </c>
      <c r="V2023">
        <v>43641632</v>
      </c>
      <c r="Y2023">
        <v>0</v>
      </c>
      <c r="Z2023">
        <v>37765664</v>
      </c>
      <c r="AC2023">
        <v>0</v>
      </c>
      <c r="AD2023">
        <v>29799296</v>
      </c>
      <c r="AG2023">
        <v>0</v>
      </c>
      <c r="AH2023">
        <v>20024224</v>
      </c>
      <c r="AK2023" s="151">
        <v>0</v>
      </c>
      <c r="AL2023" s="151">
        <v>18179504</v>
      </c>
      <c r="AM2023" s="151"/>
      <c r="AN2023" s="151"/>
      <c r="AO2023" s="212">
        <v>0</v>
      </c>
      <c r="AP2023" s="212">
        <v>17911888</v>
      </c>
      <c r="AQ2023" s="212"/>
      <c r="AR2023" s="212"/>
      <c r="AS2023" s="227">
        <v>0</v>
      </c>
      <c r="AT2023" s="227">
        <v>17835648</v>
      </c>
      <c r="AU2023" s="227"/>
      <c r="AV2023" s="227"/>
      <c r="AW2023" s="227">
        <v>0</v>
      </c>
      <c r="AX2023" s="227">
        <v>17895152</v>
      </c>
      <c r="AY2023">
        <f>A2023+1999</f>
        <v>2026</v>
      </c>
      <c r="AZ2023" t="str">
        <f>VLOOKUP(B2023,$BF$2:$BJ$75,4)</f>
        <v>Pine Units</v>
      </c>
      <c r="BA2023" t="str">
        <f>VLOOKUP(B2023,$BF$2:$BK$75,2)</f>
        <v>Merritt</v>
      </c>
      <c r="BB2023" t="str">
        <f>VLOOKUP(B2023,$BF$2:$BK$75,3)</f>
        <v>Merritt TSA</v>
      </c>
      <c r="BC2023">
        <f>IF(B2023&lt;40,B2023,IF(VLOOKUP(B2023,$BF$2:$BO$75,10,FALSE)="I",40,41))</f>
        <v>24</v>
      </c>
    </row>
    <row r="2024" spans="1:55" ht="15" x14ac:dyDescent="0.25">
      <c r="A2024">
        <v>27</v>
      </c>
      <c r="B2024">
        <v>25</v>
      </c>
      <c r="Q2024">
        <v>0</v>
      </c>
      <c r="R2024">
        <v>89536</v>
      </c>
      <c r="U2024">
        <v>0</v>
      </c>
      <c r="V2024">
        <v>118656</v>
      </c>
      <c r="Y2024">
        <v>0</v>
      </c>
      <c r="Z2024">
        <v>84928</v>
      </c>
      <c r="AC2024">
        <v>0</v>
      </c>
      <c r="AD2024">
        <v>32480</v>
      </c>
      <c r="AG2024">
        <v>0</v>
      </c>
      <c r="AH2024">
        <v>40880</v>
      </c>
      <c r="AK2024" s="151">
        <v>0</v>
      </c>
      <c r="AL2024" s="151">
        <v>29104</v>
      </c>
      <c r="AM2024" s="151"/>
      <c r="AN2024" s="151"/>
      <c r="AO2024" s="212">
        <v>0</v>
      </c>
      <c r="AP2024" s="212">
        <v>28320</v>
      </c>
      <c r="AQ2024" s="212"/>
      <c r="AR2024" s="212"/>
      <c r="AS2024" s="227">
        <v>0</v>
      </c>
      <c r="AT2024" s="227">
        <v>27824</v>
      </c>
      <c r="AU2024" s="227"/>
      <c r="AV2024" s="227"/>
      <c r="AW2024" s="227">
        <v>0</v>
      </c>
      <c r="AX2024" s="227">
        <v>24112</v>
      </c>
      <c r="AY2024">
        <f>A2024+1999</f>
        <v>2026</v>
      </c>
      <c r="AZ2024" t="str">
        <f>VLOOKUP(B2024,$BF$2:$BJ$75,4)</f>
        <v>Non-pine Units</v>
      </c>
      <c r="BA2024" t="str">
        <f>VLOOKUP(B2024,$BF$2:$BK$75,2)</f>
        <v>MidCoast</v>
      </c>
      <c r="BB2024" t="str">
        <f>VLOOKUP(B2024,$BF$2:$BK$75,3)</f>
        <v>Mid Coast TSA</v>
      </c>
      <c r="BC2024">
        <f>IF(B2024&lt;40,B2024,IF(VLOOKUP(B2024,$BF$2:$BO$75,10,FALSE)="I",40,41))</f>
        <v>25</v>
      </c>
    </row>
    <row r="2025" spans="1:55" ht="15" x14ac:dyDescent="0.25">
      <c r="A2025">
        <v>27</v>
      </c>
      <c r="B2025">
        <v>26</v>
      </c>
      <c r="Q2025">
        <v>0</v>
      </c>
      <c r="R2025">
        <v>42505568</v>
      </c>
      <c r="U2025">
        <v>0</v>
      </c>
      <c r="V2025">
        <v>40375312</v>
      </c>
      <c r="Y2025">
        <v>0</v>
      </c>
      <c r="Z2025">
        <v>37754224</v>
      </c>
      <c r="AC2025">
        <v>0</v>
      </c>
      <c r="AD2025">
        <v>36453456</v>
      </c>
      <c r="AG2025">
        <v>0</v>
      </c>
      <c r="AH2025">
        <v>35630320</v>
      </c>
      <c r="AK2025" s="151">
        <v>0</v>
      </c>
      <c r="AL2025" s="151">
        <v>34169312</v>
      </c>
      <c r="AM2025" s="151"/>
      <c r="AN2025" s="151"/>
      <c r="AO2025" s="212">
        <v>0</v>
      </c>
      <c r="AP2025" s="212">
        <v>32728336</v>
      </c>
      <c r="AQ2025" s="212"/>
      <c r="AR2025" s="212"/>
      <c r="AS2025" s="227">
        <v>0</v>
      </c>
      <c r="AT2025" s="227">
        <v>32623712</v>
      </c>
      <c r="AU2025" s="227"/>
      <c r="AV2025" s="227"/>
      <c r="AW2025" s="227">
        <v>0</v>
      </c>
      <c r="AX2025" s="227">
        <v>32334144</v>
      </c>
      <c r="AY2025">
        <f>A2025+1999</f>
        <v>2026</v>
      </c>
      <c r="AZ2025" t="str">
        <f>VLOOKUP(B2025,$BF$2:$BJ$75,4)</f>
        <v>Pine Units</v>
      </c>
      <c r="BA2025" t="str">
        <f>VLOOKUP(B2025,$BF$2:$BK$75,2)</f>
        <v>Morice</v>
      </c>
      <c r="BB2025" t="str">
        <f>VLOOKUP(B2025,$BF$2:$BK$75,3)</f>
        <v>Morice TSA</v>
      </c>
      <c r="BC2025">
        <f>IF(B2025&lt;40,B2025,IF(VLOOKUP(B2025,$BF$2:$BO$75,10,FALSE)="I",40,41))</f>
        <v>26</v>
      </c>
    </row>
    <row r="2026" spans="1:55" ht="15" x14ac:dyDescent="0.25">
      <c r="A2026">
        <v>27</v>
      </c>
      <c r="B2026">
        <v>27</v>
      </c>
      <c r="Q2026">
        <v>0</v>
      </c>
      <c r="R2026">
        <v>655328</v>
      </c>
      <c r="U2026">
        <v>0</v>
      </c>
      <c r="V2026">
        <v>609296</v>
      </c>
      <c r="Y2026">
        <v>0</v>
      </c>
      <c r="Z2026">
        <v>742496</v>
      </c>
      <c r="AC2026">
        <v>0</v>
      </c>
      <c r="AD2026">
        <v>444144</v>
      </c>
      <c r="AG2026">
        <v>0</v>
      </c>
      <c r="AH2026">
        <v>415264</v>
      </c>
      <c r="AK2026" s="151">
        <v>0</v>
      </c>
      <c r="AL2026" s="151">
        <v>190256</v>
      </c>
      <c r="AM2026" s="151"/>
      <c r="AN2026" s="151"/>
      <c r="AO2026" s="212">
        <v>0</v>
      </c>
      <c r="AP2026" s="212">
        <v>120640</v>
      </c>
      <c r="AQ2026" s="212"/>
      <c r="AR2026" s="212"/>
      <c r="AS2026" s="227">
        <v>0</v>
      </c>
      <c r="AT2026" s="227">
        <v>40624</v>
      </c>
      <c r="AU2026" s="227"/>
      <c r="AV2026" s="227"/>
      <c r="AW2026" s="227">
        <v>0</v>
      </c>
      <c r="AX2026" s="227">
        <v>13664</v>
      </c>
      <c r="AY2026">
        <f>A2026+1999</f>
        <v>2026</v>
      </c>
      <c r="AZ2026" t="str">
        <f>VLOOKUP(B2026,$BF$2:$BJ$75,4)</f>
        <v>Non-pine Units</v>
      </c>
      <c r="BA2026" t="str">
        <f>VLOOKUP(B2026,$BF$2:$BK$75,2)</f>
        <v>Nass</v>
      </c>
      <c r="BB2026" t="str">
        <f>VLOOKUP(B2026,$BF$2:$BK$75,3)</f>
        <v>Nass TSA</v>
      </c>
      <c r="BC2026">
        <f>IF(B2026&lt;40,B2026,IF(VLOOKUP(B2026,$BF$2:$BO$75,10,FALSE)="I",40,41))</f>
        <v>27</v>
      </c>
    </row>
    <row r="2027" spans="1:55" ht="15" x14ac:dyDescent="0.25">
      <c r="A2027">
        <v>27</v>
      </c>
      <c r="B2027">
        <v>28</v>
      </c>
      <c r="Q2027">
        <v>0</v>
      </c>
      <c r="R2027">
        <v>0</v>
      </c>
      <c r="U2027">
        <v>0</v>
      </c>
      <c r="V2027">
        <v>0</v>
      </c>
      <c r="Y2027">
        <v>0</v>
      </c>
      <c r="Z2027">
        <v>0</v>
      </c>
      <c r="AC2027">
        <v>0</v>
      </c>
      <c r="AD2027">
        <v>0</v>
      </c>
      <c r="AG2027">
        <v>0</v>
      </c>
      <c r="AH2027">
        <v>0</v>
      </c>
      <c r="AK2027" s="151">
        <v>0</v>
      </c>
      <c r="AL2027" s="151">
        <v>208</v>
      </c>
      <c r="AM2027" s="151"/>
      <c r="AN2027" s="151"/>
      <c r="AO2027" s="212">
        <v>0</v>
      </c>
      <c r="AP2027" s="212">
        <v>7024</v>
      </c>
      <c r="AQ2027" s="212"/>
      <c r="AR2027" s="212"/>
      <c r="AS2027" s="227">
        <v>0</v>
      </c>
      <c r="AT2027" s="227">
        <v>0</v>
      </c>
      <c r="AU2027" s="227"/>
      <c r="AV2027" s="227"/>
      <c r="AW2027" s="227">
        <v>0</v>
      </c>
      <c r="AX2027" s="227">
        <v>1920</v>
      </c>
      <c r="AY2027">
        <f>A2027+1999</f>
        <v>2026</v>
      </c>
      <c r="AZ2027" t="str">
        <f>VLOOKUP(B2027,$BF$2:$BJ$75,4)</f>
        <v>Non-pine Units</v>
      </c>
      <c r="BA2027" t="str">
        <f>VLOOKUP(B2027,$BF$2:$BK$75,2)</f>
        <v>NorthCoast</v>
      </c>
      <c r="BB2027" t="str">
        <f>VLOOKUP(B2027,$BF$2:$BK$75,3)</f>
        <v>North Coast TSA</v>
      </c>
      <c r="BC2027">
        <f>IF(B2027&lt;40,B2027,IF(VLOOKUP(B2027,$BF$2:$BO$75,10,FALSE)="I",40,41))</f>
        <v>28</v>
      </c>
    </row>
    <row r="2028" spans="1:55" ht="15" x14ac:dyDescent="0.25">
      <c r="A2028">
        <v>27</v>
      </c>
      <c r="B2028">
        <v>29</v>
      </c>
      <c r="Q2028">
        <v>0</v>
      </c>
      <c r="R2028">
        <v>40797280</v>
      </c>
      <c r="U2028">
        <v>0</v>
      </c>
      <c r="V2028">
        <v>36120672</v>
      </c>
      <c r="Y2028">
        <v>0</v>
      </c>
      <c r="Z2028">
        <v>32500352</v>
      </c>
      <c r="AC2028">
        <v>0</v>
      </c>
      <c r="AD2028">
        <v>22812432</v>
      </c>
      <c r="AG2028">
        <v>0</v>
      </c>
      <c r="AH2028">
        <v>15847584</v>
      </c>
      <c r="AK2028" s="151">
        <v>0</v>
      </c>
      <c r="AL2028" s="151">
        <v>13640368</v>
      </c>
      <c r="AM2028" s="151"/>
      <c r="AN2028" s="151"/>
      <c r="AO2028" s="212">
        <v>0</v>
      </c>
      <c r="AP2028" s="212">
        <v>10945040</v>
      </c>
      <c r="AQ2028" s="212"/>
      <c r="AR2028" s="212"/>
      <c r="AS2028" s="227">
        <v>0</v>
      </c>
      <c r="AT2028" s="227">
        <v>10531712</v>
      </c>
      <c r="AU2028" s="227"/>
      <c r="AV2028" s="227"/>
      <c r="AW2028" s="227">
        <v>0</v>
      </c>
      <c r="AX2028" s="227">
        <v>10554752</v>
      </c>
      <c r="AY2028">
        <f>A2028+1999</f>
        <v>2026</v>
      </c>
      <c r="AZ2028" t="str">
        <f>VLOOKUP(B2028,$BF$2:$BJ$75,4)</f>
        <v>Pine Units</v>
      </c>
      <c r="BA2028" t="str">
        <f>VLOOKUP(B2028,$BF$2:$BK$75,2)</f>
        <v>Okanagan</v>
      </c>
      <c r="BB2028" t="str">
        <f>VLOOKUP(B2028,$BF$2:$BK$75,3)</f>
        <v>Okanagan TSA</v>
      </c>
      <c r="BC2028">
        <f>IF(B2028&lt;40,B2028,IF(VLOOKUP(B2028,$BF$2:$BO$75,10,FALSE)="I",40,41))</f>
        <v>29</v>
      </c>
    </row>
    <row r="2029" spans="1:55" ht="15" x14ac:dyDescent="0.25">
      <c r="A2029">
        <v>27</v>
      </c>
      <c r="B2029">
        <v>30</v>
      </c>
      <c r="Q2029">
        <v>0</v>
      </c>
      <c r="R2029">
        <v>54775024</v>
      </c>
      <c r="U2029">
        <v>0</v>
      </c>
      <c r="V2029">
        <v>50312608</v>
      </c>
      <c r="Y2029">
        <v>0</v>
      </c>
      <c r="Z2029">
        <v>49697264</v>
      </c>
      <c r="AC2029">
        <v>0</v>
      </c>
      <c r="AD2029">
        <v>49656608</v>
      </c>
      <c r="AG2029">
        <v>0</v>
      </c>
      <c r="AH2029">
        <v>49276160</v>
      </c>
      <c r="AK2029" s="151">
        <v>0</v>
      </c>
      <c r="AL2029" s="151">
        <v>49254208</v>
      </c>
      <c r="AM2029" s="151"/>
      <c r="AN2029" s="151"/>
      <c r="AO2029" s="212">
        <v>0</v>
      </c>
      <c r="AP2029" s="212">
        <v>49320416</v>
      </c>
      <c r="AQ2029" s="212"/>
      <c r="AR2029" s="212"/>
      <c r="AS2029" s="227">
        <v>0</v>
      </c>
      <c r="AT2029" s="227">
        <v>49426688</v>
      </c>
      <c r="AU2029" s="227"/>
      <c r="AV2029" s="227"/>
      <c r="AW2029" s="227">
        <v>0</v>
      </c>
      <c r="AX2029" s="227">
        <v>49343840</v>
      </c>
      <c r="AY2029">
        <f>A2029+1999</f>
        <v>2026</v>
      </c>
      <c r="AZ2029" t="str">
        <f>VLOOKUP(B2029,$BF$2:$BJ$75,4)</f>
        <v>Pine Units</v>
      </c>
      <c r="BA2029" t="str">
        <f>VLOOKUP(B2029,$BF$2:$BK$75,2)</f>
        <v>PrinceGeorge</v>
      </c>
      <c r="BB2029" t="str">
        <f>VLOOKUP(B2029,$BF$2:$BK$75,3)</f>
        <v>Prince George Forest District</v>
      </c>
      <c r="BC2029">
        <f>IF(B2029&lt;40,B2029,IF(VLOOKUP(B2029,$BF$2:$BO$75,10,FALSE)="I",40,41))</f>
        <v>30</v>
      </c>
    </row>
    <row r="2030" spans="1:55" ht="15" x14ac:dyDescent="0.25">
      <c r="A2030">
        <v>27</v>
      </c>
      <c r="B2030">
        <v>31</v>
      </c>
      <c r="Q2030">
        <v>0</v>
      </c>
      <c r="R2030">
        <v>0</v>
      </c>
      <c r="U2030">
        <v>0</v>
      </c>
      <c r="V2030">
        <v>0</v>
      </c>
      <c r="Y2030">
        <v>0</v>
      </c>
      <c r="Z2030">
        <v>0</v>
      </c>
      <c r="AC2030">
        <v>0</v>
      </c>
      <c r="AD2030">
        <v>0</v>
      </c>
      <c r="AG2030">
        <v>0</v>
      </c>
      <c r="AH2030">
        <v>0</v>
      </c>
      <c r="AK2030" s="151">
        <v>0</v>
      </c>
      <c r="AL2030" s="151">
        <v>0</v>
      </c>
      <c r="AM2030" s="151"/>
      <c r="AN2030" s="151"/>
      <c r="AO2030" s="212">
        <v>0</v>
      </c>
      <c r="AP2030" s="212">
        <v>0</v>
      </c>
      <c r="AQ2030" s="212"/>
      <c r="AR2030" s="212"/>
      <c r="AS2030" s="227">
        <v>0</v>
      </c>
      <c r="AT2030" s="227">
        <v>0</v>
      </c>
      <c r="AU2030" s="227"/>
      <c r="AV2030" s="227"/>
      <c r="AW2030" s="227">
        <v>0</v>
      </c>
      <c r="AX2030" s="227">
        <v>0</v>
      </c>
      <c r="AY2030">
        <f>A2030+1999</f>
        <v>2026</v>
      </c>
      <c r="AZ2030" t="str">
        <f>VLOOKUP(B2030,$BF$2:$BJ$75,4)</f>
        <v>Non-pine Units</v>
      </c>
      <c r="BA2030" t="str">
        <f>VLOOKUP(B2030,$BF$2:$BK$75,2)</f>
        <v>QueenCharlotte</v>
      </c>
      <c r="BB2030" t="str">
        <f>VLOOKUP(B2030,$BF$2:$BK$75,3)</f>
        <v>Queen Charlotte TSA</v>
      </c>
      <c r="BC2030">
        <f>IF(B2030&lt;40,B2030,IF(VLOOKUP(B2030,$BF$2:$BO$75,10,FALSE)="I",40,41))</f>
        <v>31</v>
      </c>
    </row>
    <row r="2031" spans="1:55" ht="15" x14ac:dyDescent="0.25">
      <c r="A2031">
        <v>27</v>
      </c>
      <c r="B2031">
        <v>32</v>
      </c>
      <c r="Q2031">
        <v>0</v>
      </c>
      <c r="R2031">
        <v>91563424</v>
      </c>
      <c r="U2031">
        <v>0</v>
      </c>
      <c r="V2031">
        <v>90089984</v>
      </c>
      <c r="Y2031">
        <v>0</v>
      </c>
      <c r="Z2031">
        <v>90220112</v>
      </c>
      <c r="AC2031">
        <v>0</v>
      </c>
      <c r="AD2031">
        <v>89768112</v>
      </c>
      <c r="AG2031">
        <v>0</v>
      </c>
      <c r="AH2031">
        <v>89695312</v>
      </c>
      <c r="AK2031" s="151">
        <v>0</v>
      </c>
      <c r="AL2031" s="151">
        <v>89697536</v>
      </c>
      <c r="AM2031" s="151"/>
      <c r="AN2031" s="151"/>
      <c r="AO2031" s="212">
        <v>0</v>
      </c>
      <c r="AP2031" s="212">
        <v>89864800</v>
      </c>
      <c r="AQ2031" s="212"/>
      <c r="AR2031" s="212"/>
      <c r="AS2031" s="227">
        <v>0</v>
      </c>
      <c r="AT2031" s="227">
        <v>89947200</v>
      </c>
      <c r="AU2031" s="227"/>
      <c r="AV2031" s="227"/>
      <c r="AW2031" s="227">
        <v>0</v>
      </c>
      <c r="AX2031" s="227">
        <v>89798784</v>
      </c>
      <c r="AY2031">
        <f>A2031+1999</f>
        <v>2026</v>
      </c>
      <c r="AZ2031" t="str">
        <f>VLOOKUP(B2031,$BF$2:$BJ$75,4)</f>
        <v>Pine Units</v>
      </c>
      <c r="BA2031" t="str">
        <f>VLOOKUP(B2031,$BF$2:$BK$75,2)</f>
        <v>Quesnel</v>
      </c>
      <c r="BB2031" t="str">
        <f>VLOOKUP(B2031,$BF$2:$BK$75,3)</f>
        <v>Quesnel TSA</v>
      </c>
      <c r="BC2031">
        <f>IF(B2031&lt;40,B2031,IF(VLOOKUP(B2031,$BF$2:$BO$75,10,FALSE)="I",40,41))</f>
        <v>32</v>
      </c>
    </row>
    <row r="2032" spans="1:55" ht="15" x14ac:dyDescent="0.25">
      <c r="A2032">
        <v>27</v>
      </c>
      <c r="B2032">
        <v>33</v>
      </c>
      <c r="Q2032">
        <v>0</v>
      </c>
      <c r="R2032">
        <v>145216</v>
      </c>
      <c r="U2032">
        <v>0</v>
      </c>
      <c r="V2032">
        <v>130704</v>
      </c>
      <c r="Y2032">
        <v>0</v>
      </c>
      <c r="Z2032">
        <v>127056</v>
      </c>
      <c r="AC2032">
        <v>0</v>
      </c>
      <c r="AD2032">
        <v>48992</v>
      </c>
      <c r="AG2032">
        <v>0</v>
      </c>
      <c r="AH2032">
        <v>38464</v>
      </c>
      <c r="AK2032" s="151">
        <v>0</v>
      </c>
      <c r="AL2032" s="151">
        <v>19424</v>
      </c>
      <c r="AM2032" s="151"/>
      <c r="AN2032" s="151"/>
      <c r="AO2032" s="212">
        <v>0</v>
      </c>
      <c r="AP2032" s="212">
        <v>19392</v>
      </c>
      <c r="AQ2032" s="212"/>
      <c r="AR2032" s="212"/>
      <c r="AS2032" s="227">
        <v>0</v>
      </c>
      <c r="AT2032" s="227">
        <v>14240</v>
      </c>
      <c r="AU2032" s="227"/>
      <c r="AV2032" s="227"/>
      <c r="AW2032" s="227">
        <v>0</v>
      </c>
      <c r="AX2032" s="227">
        <v>15920</v>
      </c>
      <c r="AY2032">
        <f>A2032+1999</f>
        <v>2026</v>
      </c>
      <c r="AZ2032" t="str">
        <f>VLOOKUP(B2032,$BF$2:$BJ$75,4)</f>
        <v>Non-pine Units</v>
      </c>
      <c r="BA2032" t="str">
        <f>VLOOKUP(B2032,$BF$2:$BK$75,2)</f>
        <v>Revelstoke</v>
      </c>
      <c r="BB2032" t="str">
        <f>VLOOKUP(B2032,$BF$2:$BK$75,3)</f>
        <v>Revelstoke TSA</v>
      </c>
      <c r="BC2032">
        <f>IF(B2032&lt;40,B2032,IF(VLOOKUP(B2032,$BF$2:$BO$75,10,FALSE)="I",40,41))</f>
        <v>33</v>
      </c>
    </row>
    <row r="2033" spans="1:55" ht="15" x14ac:dyDescent="0.25">
      <c r="A2033">
        <v>27</v>
      </c>
      <c r="B2033">
        <v>34</v>
      </c>
      <c r="Q2033">
        <v>0</v>
      </c>
      <c r="R2033">
        <v>4650512</v>
      </c>
      <c r="U2033">
        <v>0</v>
      </c>
      <c r="V2033">
        <v>4300224</v>
      </c>
      <c r="Y2033">
        <v>0</v>
      </c>
      <c r="Z2033">
        <v>3953456</v>
      </c>
      <c r="AC2033">
        <v>0</v>
      </c>
      <c r="AD2033">
        <v>3086688</v>
      </c>
      <c r="AG2033">
        <v>0</v>
      </c>
      <c r="AH2033">
        <v>3245184</v>
      </c>
      <c r="AK2033" s="151">
        <v>0</v>
      </c>
      <c r="AL2033" s="151">
        <v>3006848</v>
      </c>
      <c r="AM2033" s="151"/>
      <c r="AN2033" s="151"/>
      <c r="AO2033" s="212">
        <v>0</v>
      </c>
      <c r="AP2033" s="212">
        <v>2874496</v>
      </c>
      <c r="AQ2033" s="212"/>
      <c r="AR2033" s="212"/>
      <c r="AS2033" s="227">
        <v>0</v>
      </c>
      <c r="AT2033" s="227">
        <v>2947536</v>
      </c>
      <c r="AU2033" s="227"/>
      <c r="AV2033" s="227"/>
      <c r="AW2033" s="227">
        <v>0</v>
      </c>
      <c r="AX2033" s="227">
        <v>3067664</v>
      </c>
      <c r="AY2033">
        <f>A2033+1999</f>
        <v>2026</v>
      </c>
      <c r="AZ2033" t="str">
        <f>VLOOKUP(B2033,$BF$2:$BJ$75,4)</f>
        <v>Pine Units</v>
      </c>
      <c r="BA2033" t="str">
        <f>VLOOKUP(B2033,$BF$2:$BK$75,2)</f>
        <v>RobsonValley</v>
      </c>
      <c r="BB2033" t="str">
        <f>VLOOKUP(B2033,$BF$2:$BK$75,3)</f>
        <v>Robson Valley TSA</v>
      </c>
      <c r="BC2033">
        <f>IF(B2033&lt;40,B2033,IF(VLOOKUP(B2033,$BF$2:$BO$75,10,FALSE)="I",40,41))</f>
        <v>34</v>
      </c>
    </row>
    <row r="2034" spans="1:55" ht="15" x14ac:dyDescent="0.25">
      <c r="A2034">
        <v>27</v>
      </c>
      <c r="B2034">
        <v>35</v>
      </c>
      <c r="Q2034">
        <v>0</v>
      </c>
      <c r="R2034">
        <v>554416</v>
      </c>
      <c r="U2034">
        <v>0</v>
      </c>
      <c r="V2034">
        <v>518544</v>
      </c>
      <c r="Y2034">
        <v>0</v>
      </c>
      <c r="Z2034">
        <v>506080</v>
      </c>
      <c r="AC2034">
        <v>0</v>
      </c>
      <c r="AD2034">
        <v>383216</v>
      </c>
      <c r="AG2034">
        <v>0</v>
      </c>
      <c r="AH2034">
        <v>350912</v>
      </c>
      <c r="AK2034" s="151">
        <v>0</v>
      </c>
      <c r="AL2034" s="151">
        <v>310448</v>
      </c>
      <c r="AM2034" s="151"/>
      <c r="AN2034" s="151"/>
      <c r="AO2034" s="212">
        <v>0</v>
      </c>
      <c r="AP2034" s="212">
        <v>293632</v>
      </c>
      <c r="AQ2034" s="212"/>
      <c r="AR2034" s="212"/>
      <c r="AS2034" s="227">
        <v>0</v>
      </c>
      <c r="AT2034" s="227">
        <v>290336</v>
      </c>
      <c r="AU2034" s="227"/>
      <c r="AV2034" s="227"/>
      <c r="AW2034" s="227">
        <v>0</v>
      </c>
      <c r="AX2034" s="227">
        <v>294768</v>
      </c>
      <c r="AY2034">
        <f>A2034+1999</f>
        <v>2026</v>
      </c>
      <c r="AZ2034" t="str">
        <f>VLOOKUP(B2034,$BF$2:$BJ$75,4)</f>
        <v>Non-pine Units</v>
      </c>
      <c r="BA2034" t="str">
        <f>VLOOKUP(B2034,$BF$2:$BK$75,2)</f>
        <v>Soo</v>
      </c>
      <c r="BB2034" t="str">
        <f>VLOOKUP(B2034,$BF$2:$BK$75,3)</f>
        <v>Soo TSA</v>
      </c>
      <c r="BC2034">
        <f>IF(B2034&lt;40,B2034,IF(VLOOKUP(B2034,$BF$2:$BO$75,10,FALSE)="I",40,41))</f>
        <v>35</v>
      </c>
    </row>
    <row r="2035" spans="1:55" ht="15" x14ac:dyDescent="0.25">
      <c r="A2035">
        <v>27</v>
      </c>
      <c r="B2035">
        <v>36</v>
      </c>
      <c r="Q2035">
        <v>0</v>
      </c>
      <c r="R2035">
        <v>96</v>
      </c>
      <c r="U2035">
        <v>0</v>
      </c>
      <c r="V2035">
        <v>800</v>
      </c>
      <c r="Y2035">
        <v>0</v>
      </c>
      <c r="Z2035">
        <v>832</v>
      </c>
      <c r="AC2035">
        <v>0</v>
      </c>
      <c r="AD2035">
        <v>176</v>
      </c>
      <c r="AG2035">
        <v>0</v>
      </c>
      <c r="AH2035">
        <v>224</v>
      </c>
      <c r="AK2035" s="151">
        <v>0</v>
      </c>
      <c r="AL2035" s="151">
        <v>1040</v>
      </c>
      <c r="AM2035" s="151"/>
      <c r="AN2035" s="151"/>
      <c r="AO2035" s="212">
        <v>0</v>
      </c>
      <c r="AP2035" s="212">
        <v>816</v>
      </c>
      <c r="AQ2035" s="212"/>
      <c r="AR2035" s="212"/>
      <c r="AS2035" s="227">
        <v>0</v>
      </c>
      <c r="AT2035" s="227">
        <v>240</v>
      </c>
      <c r="AU2035" s="227"/>
      <c r="AV2035" s="227"/>
      <c r="AW2035" s="227">
        <v>0</v>
      </c>
      <c r="AX2035" s="227">
        <v>512</v>
      </c>
      <c r="AY2035">
        <f>A2035+1999</f>
        <v>2026</v>
      </c>
      <c r="AZ2035" t="str">
        <f>VLOOKUP(B2035,$BF$2:$BJ$75,4)</f>
        <v>Non-pine Units</v>
      </c>
      <c r="BA2035" t="str">
        <f>VLOOKUP(B2035,$BF$2:$BK$75,2)</f>
        <v>Strathcona</v>
      </c>
      <c r="BB2035" t="str">
        <f>VLOOKUP(B2035,$BF$2:$BK$75,3)</f>
        <v>Strathcona TSA</v>
      </c>
      <c r="BC2035">
        <f>IF(B2035&lt;40,B2035,IF(VLOOKUP(B2035,$BF$2:$BO$75,10,FALSE)="I",40,41))</f>
        <v>36</v>
      </c>
    </row>
    <row r="2036" spans="1:55" ht="15" x14ac:dyDescent="0.25">
      <c r="A2036">
        <v>27</v>
      </c>
      <c r="B2036">
        <v>37</v>
      </c>
      <c r="Q2036">
        <v>0</v>
      </c>
      <c r="R2036">
        <v>86096</v>
      </c>
      <c r="U2036">
        <v>0</v>
      </c>
      <c r="V2036">
        <v>112672</v>
      </c>
      <c r="Y2036">
        <v>0</v>
      </c>
      <c r="Z2036">
        <v>77920</v>
      </c>
      <c r="AC2036">
        <v>0</v>
      </c>
      <c r="AD2036">
        <v>61744</v>
      </c>
      <c r="AG2036">
        <v>0</v>
      </c>
      <c r="AH2036">
        <v>92096</v>
      </c>
      <c r="AK2036" s="151">
        <v>0</v>
      </c>
      <c r="AL2036" s="151">
        <v>24032</v>
      </c>
      <c r="AM2036" s="151"/>
      <c r="AN2036" s="151"/>
      <c r="AO2036" s="212">
        <v>0</v>
      </c>
      <c r="AP2036" s="212">
        <v>8976</v>
      </c>
      <c r="AQ2036" s="212"/>
      <c r="AR2036" s="212"/>
      <c r="AS2036" s="227">
        <v>0</v>
      </c>
      <c r="AT2036" s="227">
        <v>22048</v>
      </c>
      <c r="AU2036" s="227"/>
      <c r="AV2036" s="227"/>
      <c r="AW2036" s="227">
        <v>0</v>
      </c>
      <c r="AX2036" s="227">
        <v>6208</v>
      </c>
      <c r="AY2036">
        <f>A2036+1999</f>
        <v>2026</v>
      </c>
      <c r="AZ2036" t="str">
        <f>VLOOKUP(B2036,$BF$2:$BJ$75,4)</f>
        <v>Non-pine Units</v>
      </c>
      <c r="BA2036" t="str">
        <f>VLOOKUP(B2036,$BF$2:$BK$75,2)</f>
        <v>SunshineCoast</v>
      </c>
      <c r="BB2036" t="str">
        <f>VLOOKUP(B2036,$BF$2:$BK$75,3)</f>
        <v>Sunshine Coast TSA</v>
      </c>
      <c r="BC2036">
        <f>IF(B2036&lt;40,B2036,IF(VLOOKUP(B2036,$BF$2:$BO$75,10,FALSE)="I",40,41))</f>
        <v>37</v>
      </c>
    </row>
    <row r="2037" spans="1:55" ht="15" x14ac:dyDescent="0.25">
      <c r="A2037">
        <v>27</v>
      </c>
      <c r="B2037">
        <v>38</v>
      </c>
      <c r="Q2037">
        <v>0</v>
      </c>
      <c r="R2037">
        <v>75010352</v>
      </c>
      <c r="U2037">
        <v>0</v>
      </c>
      <c r="V2037">
        <v>71030880</v>
      </c>
      <c r="Y2037">
        <v>0</v>
      </c>
      <c r="Z2037">
        <v>71306352</v>
      </c>
      <c r="AC2037">
        <v>0</v>
      </c>
      <c r="AD2037">
        <v>71650704</v>
      </c>
      <c r="AG2037">
        <v>0</v>
      </c>
      <c r="AH2037">
        <v>71358432</v>
      </c>
      <c r="AK2037" s="151">
        <v>0</v>
      </c>
      <c r="AL2037" s="151">
        <v>71397952</v>
      </c>
      <c r="AM2037" s="151"/>
      <c r="AN2037" s="151"/>
      <c r="AO2037" s="212">
        <v>0</v>
      </c>
      <c r="AP2037" s="212">
        <v>71304256</v>
      </c>
      <c r="AQ2037" s="212"/>
      <c r="AR2037" s="212"/>
      <c r="AS2037" s="227">
        <v>0</v>
      </c>
      <c r="AT2037" s="227">
        <v>71299856</v>
      </c>
      <c r="AU2037" s="227"/>
      <c r="AV2037" s="227"/>
      <c r="AW2037" s="227">
        <v>0</v>
      </c>
      <c r="AX2037" s="227">
        <v>71272960</v>
      </c>
      <c r="AY2037">
        <f>A2037+1999</f>
        <v>2026</v>
      </c>
      <c r="AZ2037" t="str">
        <f>VLOOKUP(B2037,$BF$2:$BJ$75,4)</f>
        <v>Pine Units</v>
      </c>
      <c r="BA2037" t="str">
        <f>VLOOKUP(B2037,$BF$2:$BK$75,2)</f>
        <v>Vanderhoof</v>
      </c>
      <c r="BB2037" t="str">
        <f>VLOOKUP(B2037,$BF$2:$BK$75,3)</f>
        <v>Vanderhoof Forest District</v>
      </c>
      <c r="BC2037">
        <f>IF(B2037&lt;40,B2037,IF(VLOOKUP(B2037,$BF$2:$BO$75,10,FALSE)="I",40,41))</f>
        <v>38</v>
      </c>
    </row>
    <row r="2038" spans="1:55" ht="15" x14ac:dyDescent="0.25">
      <c r="A2038">
        <v>27</v>
      </c>
      <c r="B2038">
        <v>39</v>
      </c>
      <c r="Q2038">
        <v>0</v>
      </c>
      <c r="R2038">
        <v>112383952</v>
      </c>
      <c r="U2038">
        <v>0</v>
      </c>
      <c r="V2038">
        <v>97614096</v>
      </c>
      <c r="Y2038">
        <v>0</v>
      </c>
      <c r="Z2038">
        <v>94153008</v>
      </c>
      <c r="AC2038">
        <v>0</v>
      </c>
      <c r="AD2038">
        <v>88657520</v>
      </c>
      <c r="AG2038">
        <v>0</v>
      </c>
      <c r="AH2038">
        <v>87715552</v>
      </c>
      <c r="AK2038" s="151">
        <v>0</v>
      </c>
      <c r="AL2038" s="151">
        <v>87203088</v>
      </c>
      <c r="AM2038" s="151"/>
      <c r="AN2038" s="151"/>
      <c r="AO2038" s="212">
        <v>0</v>
      </c>
      <c r="AP2038" s="212">
        <v>86319056</v>
      </c>
      <c r="AQ2038" s="212"/>
      <c r="AR2038" s="212"/>
      <c r="AS2038" s="227">
        <v>0</v>
      </c>
      <c r="AT2038" s="227">
        <v>86312992</v>
      </c>
      <c r="AU2038" s="227"/>
      <c r="AV2038" s="227"/>
      <c r="AW2038" s="227">
        <v>0</v>
      </c>
      <c r="AX2038" s="227">
        <v>86398976</v>
      </c>
      <c r="AY2038">
        <f>A2038+1999</f>
        <v>2026</v>
      </c>
      <c r="AZ2038" t="str">
        <f>VLOOKUP(B2038,$BF$2:$BJ$75,4)</f>
        <v>Pine Units</v>
      </c>
      <c r="BA2038" t="str">
        <f>VLOOKUP(B2038,$BF$2:$BK$75,2)</f>
        <v>WilliamsLake</v>
      </c>
      <c r="BB2038" t="str">
        <f>VLOOKUP(B2038,$BF$2:$BK$75,3)</f>
        <v>Williams Lake TSA</v>
      </c>
      <c r="BC2038">
        <f>IF(B2038&lt;40,B2038,IF(VLOOKUP(B2038,$BF$2:$BO$75,10,FALSE)="I",40,41))</f>
        <v>39</v>
      </c>
    </row>
    <row r="2039" spans="1:55" ht="15" x14ac:dyDescent="0.25">
      <c r="A2039">
        <v>27</v>
      </c>
      <c r="B2039">
        <v>40</v>
      </c>
      <c r="Q2039">
        <v>0</v>
      </c>
      <c r="R2039">
        <v>582992</v>
      </c>
      <c r="U2039">
        <v>0</v>
      </c>
      <c r="V2039">
        <v>619968</v>
      </c>
      <c r="Y2039">
        <v>0</v>
      </c>
      <c r="Z2039">
        <v>545520</v>
      </c>
      <c r="AC2039">
        <v>0</v>
      </c>
      <c r="AD2039">
        <v>373472</v>
      </c>
      <c r="AG2039">
        <v>0</v>
      </c>
      <c r="AH2039">
        <v>440224</v>
      </c>
      <c r="AK2039" s="151">
        <v>0</v>
      </c>
      <c r="AL2039" s="151">
        <v>255152</v>
      </c>
      <c r="AM2039" s="151"/>
      <c r="AN2039" s="151"/>
      <c r="AO2039" s="212">
        <v>0</v>
      </c>
      <c r="AP2039" s="212">
        <v>205632</v>
      </c>
      <c r="AQ2039" s="212"/>
      <c r="AR2039" s="212"/>
      <c r="AS2039" s="227">
        <v>0</v>
      </c>
      <c r="AT2039" s="227">
        <v>145280</v>
      </c>
      <c r="AU2039" s="227"/>
      <c r="AV2039" s="227"/>
      <c r="AW2039" s="227">
        <v>0</v>
      </c>
      <c r="AX2039" s="227">
        <v>126128</v>
      </c>
      <c r="AY2039">
        <f>A2039+1999</f>
        <v>2026</v>
      </c>
      <c r="AZ2039" t="str">
        <f>VLOOKUP(B2039,$BF$2:$BJ$75,4)</f>
        <v>Interior TFLs</v>
      </c>
      <c r="BA2039" t="str">
        <f>VLOOKUP(B2039,$BF$2:$BK$75,2)</f>
        <v>InteriorTFLs</v>
      </c>
      <c r="BB2039" t="str">
        <f>VLOOKUP(B2039,$BF$2:$BK$75,3)</f>
        <v>Interior TFLs</v>
      </c>
      <c r="BC2039">
        <f>IF(B2039&lt;40,B2039,IF(VLOOKUP(B2039,$BF$2:$BO$75,10,FALSE)="I",40,41))</f>
        <v>40</v>
      </c>
    </row>
    <row r="2040" spans="1:55" ht="15" x14ac:dyDescent="0.25">
      <c r="A2040">
        <v>27</v>
      </c>
      <c r="B2040">
        <v>40</v>
      </c>
      <c r="Q2040">
        <v>0</v>
      </c>
      <c r="R2040">
        <v>2526272</v>
      </c>
      <c r="U2040">
        <v>0</v>
      </c>
      <c r="V2040">
        <v>2415824</v>
      </c>
      <c r="Y2040">
        <v>0</v>
      </c>
      <c r="Z2040">
        <v>2223696</v>
      </c>
      <c r="AC2040">
        <v>0</v>
      </c>
      <c r="AD2040">
        <v>1084416</v>
      </c>
      <c r="AG2040">
        <v>0</v>
      </c>
      <c r="AH2040">
        <v>670736</v>
      </c>
      <c r="AK2040" s="151">
        <v>0</v>
      </c>
      <c r="AL2040" s="151">
        <v>571008</v>
      </c>
      <c r="AM2040" s="151"/>
      <c r="AN2040" s="151"/>
      <c r="AO2040" s="212">
        <v>0</v>
      </c>
      <c r="AP2040" s="212">
        <v>440528</v>
      </c>
      <c r="AQ2040" s="212"/>
      <c r="AR2040" s="212"/>
      <c r="AS2040" s="227">
        <v>0</v>
      </c>
      <c r="AT2040" s="227">
        <v>421504</v>
      </c>
      <c r="AU2040" s="227"/>
      <c r="AV2040" s="227"/>
      <c r="AW2040" s="227">
        <v>0</v>
      </c>
      <c r="AX2040" s="227">
        <v>424688</v>
      </c>
      <c r="AY2040">
        <f>A2040+1999</f>
        <v>2026</v>
      </c>
      <c r="AZ2040" t="str">
        <f>VLOOKUP(B2040,$BF$2:$BJ$75,4)</f>
        <v>Interior TFLs</v>
      </c>
      <c r="BA2040" t="str">
        <f>VLOOKUP(B2040,$BF$2:$BK$75,2)</f>
        <v>InteriorTFLs</v>
      </c>
      <c r="BB2040" t="str">
        <f>VLOOKUP(B2040,$BF$2:$BK$75,3)</f>
        <v>Interior TFLs</v>
      </c>
      <c r="BC2040">
        <f>IF(B2040&lt;40,B2040,IF(VLOOKUP(B2040,$BF$2:$BO$75,10,FALSE)="I",40,41))</f>
        <v>40</v>
      </c>
    </row>
    <row r="2041" spans="1:55" ht="15" x14ac:dyDescent="0.25">
      <c r="A2041">
        <v>27</v>
      </c>
      <c r="B2041">
        <v>40</v>
      </c>
      <c r="Q2041">
        <v>0</v>
      </c>
      <c r="R2041">
        <v>1712480</v>
      </c>
      <c r="U2041">
        <v>0</v>
      </c>
      <c r="V2041">
        <v>1564528</v>
      </c>
      <c r="Y2041">
        <v>0</v>
      </c>
      <c r="Z2041">
        <v>1544896</v>
      </c>
      <c r="AC2041">
        <v>0</v>
      </c>
      <c r="AD2041">
        <v>859968</v>
      </c>
      <c r="AG2041">
        <v>0</v>
      </c>
      <c r="AH2041">
        <v>317424</v>
      </c>
      <c r="AK2041" s="151">
        <v>0</v>
      </c>
      <c r="AL2041" s="151">
        <v>232160</v>
      </c>
      <c r="AM2041" s="151"/>
      <c r="AN2041" s="151"/>
      <c r="AO2041" s="212">
        <v>0</v>
      </c>
      <c r="AP2041" s="212">
        <v>112000</v>
      </c>
      <c r="AQ2041" s="212"/>
      <c r="AR2041" s="212"/>
      <c r="AS2041" s="227">
        <v>0</v>
      </c>
      <c r="AT2041" s="227">
        <v>95648</v>
      </c>
      <c r="AU2041" s="227"/>
      <c r="AV2041" s="227"/>
      <c r="AW2041" s="227">
        <v>0</v>
      </c>
      <c r="AX2041" s="227">
        <v>90240</v>
      </c>
      <c r="AY2041">
        <f>A2041+1999</f>
        <v>2026</v>
      </c>
      <c r="AZ2041" t="str">
        <f>VLOOKUP(B2041,$BF$2:$BJ$75,4)</f>
        <v>Interior TFLs</v>
      </c>
      <c r="BA2041" t="str">
        <f>VLOOKUP(B2041,$BF$2:$BK$75,2)</f>
        <v>InteriorTFLs</v>
      </c>
      <c r="BB2041" t="str">
        <f>VLOOKUP(B2041,$BF$2:$BK$75,3)</f>
        <v>Interior TFLs</v>
      </c>
      <c r="BC2041">
        <f>IF(B2041&lt;40,B2041,IF(VLOOKUP(B2041,$BF$2:$BO$75,10,FALSE)="I",40,41))</f>
        <v>40</v>
      </c>
    </row>
    <row r="2042" spans="1:55" ht="15" x14ac:dyDescent="0.25">
      <c r="A2042">
        <v>27</v>
      </c>
      <c r="B2042">
        <v>40</v>
      </c>
      <c r="Q2042">
        <v>0</v>
      </c>
      <c r="R2042">
        <v>3842464</v>
      </c>
      <c r="U2042">
        <v>0</v>
      </c>
      <c r="V2042">
        <v>3553424</v>
      </c>
      <c r="Y2042">
        <v>0</v>
      </c>
      <c r="Z2042">
        <v>3296656</v>
      </c>
      <c r="AC2042">
        <v>0</v>
      </c>
      <c r="AD2042">
        <v>2902672</v>
      </c>
      <c r="AG2042">
        <v>0</v>
      </c>
      <c r="AH2042">
        <v>2838144</v>
      </c>
      <c r="AK2042" s="151">
        <v>0</v>
      </c>
      <c r="AL2042" s="151">
        <v>2771776</v>
      </c>
      <c r="AM2042" s="151"/>
      <c r="AN2042" s="151"/>
      <c r="AO2042" s="212">
        <v>0</v>
      </c>
      <c r="AP2042" s="212">
        <v>2757792</v>
      </c>
      <c r="AQ2042" s="212"/>
      <c r="AR2042" s="212"/>
      <c r="AS2042" s="227">
        <v>0</v>
      </c>
      <c r="AT2042" s="227">
        <v>2767200</v>
      </c>
      <c r="AU2042" s="227"/>
      <c r="AV2042" s="227"/>
      <c r="AW2042" s="227">
        <v>0</v>
      </c>
      <c r="AX2042" s="227">
        <v>2725248</v>
      </c>
      <c r="AY2042">
        <f>A2042+1999</f>
        <v>2026</v>
      </c>
      <c r="AZ2042" t="str">
        <f>VLOOKUP(B2042,$BF$2:$BJ$75,4)</f>
        <v>Interior TFLs</v>
      </c>
      <c r="BA2042" t="str">
        <f>VLOOKUP(B2042,$BF$2:$BK$75,2)</f>
        <v>InteriorTFLs</v>
      </c>
      <c r="BB2042" t="str">
        <f>VLOOKUP(B2042,$BF$2:$BK$75,3)</f>
        <v>Interior TFLs</v>
      </c>
      <c r="BC2042">
        <f>IF(B2042&lt;40,B2042,IF(VLOOKUP(B2042,$BF$2:$BO$75,10,FALSE)="I",40,41))</f>
        <v>40</v>
      </c>
    </row>
    <row r="2043" spans="1:55" ht="15" x14ac:dyDescent="0.25">
      <c r="A2043">
        <v>27</v>
      </c>
      <c r="B2043">
        <v>40</v>
      </c>
      <c r="Q2043">
        <v>0</v>
      </c>
      <c r="R2043">
        <v>7681696</v>
      </c>
      <c r="U2043">
        <v>0</v>
      </c>
      <c r="V2043">
        <v>7368128</v>
      </c>
      <c r="Y2043">
        <v>0</v>
      </c>
      <c r="Z2043">
        <v>7322560</v>
      </c>
      <c r="AC2043">
        <v>0</v>
      </c>
      <c r="AD2043">
        <v>4832864</v>
      </c>
      <c r="AG2043">
        <v>0</v>
      </c>
      <c r="AH2043">
        <v>3858032</v>
      </c>
      <c r="AK2043" s="151">
        <v>0</v>
      </c>
      <c r="AL2043" s="151">
        <v>3480384</v>
      </c>
      <c r="AM2043" s="151"/>
      <c r="AN2043" s="151"/>
      <c r="AO2043" s="212">
        <v>0</v>
      </c>
      <c r="AP2043" s="212">
        <v>3162560</v>
      </c>
      <c r="AQ2043" s="212"/>
      <c r="AR2043" s="212"/>
      <c r="AS2043" s="227">
        <v>0</v>
      </c>
      <c r="AT2043" s="227">
        <v>3091344</v>
      </c>
      <c r="AU2043" s="227"/>
      <c r="AV2043" s="227"/>
      <c r="AW2043" s="227">
        <v>0</v>
      </c>
      <c r="AX2043" s="227">
        <v>3024160</v>
      </c>
      <c r="AY2043">
        <f>A2043+1999</f>
        <v>2026</v>
      </c>
      <c r="AZ2043" t="str">
        <f>VLOOKUP(B2043,$BF$2:$BJ$75,4)</f>
        <v>Interior TFLs</v>
      </c>
      <c r="BA2043" t="str">
        <f>VLOOKUP(B2043,$BF$2:$BK$75,2)</f>
        <v>InteriorTFLs</v>
      </c>
      <c r="BB2043" t="str">
        <f>VLOOKUP(B2043,$BF$2:$BK$75,3)</f>
        <v>Interior TFLs</v>
      </c>
      <c r="BC2043">
        <f>IF(B2043&lt;40,B2043,IF(VLOOKUP(B2043,$BF$2:$BO$75,10,FALSE)="I",40,41))</f>
        <v>40</v>
      </c>
    </row>
    <row r="2044" spans="1:55" ht="15" x14ac:dyDescent="0.25">
      <c r="A2044">
        <v>27</v>
      </c>
      <c r="B2044">
        <v>40</v>
      </c>
      <c r="Q2044">
        <v>0</v>
      </c>
      <c r="R2044">
        <v>838064</v>
      </c>
      <c r="U2044">
        <v>0</v>
      </c>
      <c r="V2044">
        <v>832208</v>
      </c>
      <c r="Y2044">
        <v>0</v>
      </c>
      <c r="Z2044">
        <v>810896</v>
      </c>
      <c r="AC2044">
        <v>0</v>
      </c>
      <c r="AD2044">
        <v>683392</v>
      </c>
      <c r="AG2044">
        <v>0</v>
      </c>
      <c r="AH2044">
        <v>620864</v>
      </c>
      <c r="AK2044" s="151">
        <v>0</v>
      </c>
      <c r="AL2044" s="151">
        <v>604944</v>
      </c>
      <c r="AM2044" s="151"/>
      <c r="AN2044" s="151"/>
      <c r="AO2044" s="212">
        <v>0</v>
      </c>
      <c r="AP2044" s="212">
        <v>577552</v>
      </c>
      <c r="AQ2044" s="212"/>
      <c r="AR2044" s="212"/>
      <c r="AS2044" s="227">
        <v>0</v>
      </c>
      <c r="AT2044" s="227">
        <v>575376</v>
      </c>
      <c r="AU2044" s="227"/>
      <c r="AV2044" s="227"/>
      <c r="AW2044" s="227">
        <v>0</v>
      </c>
      <c r="AX2044" s="227">
        <v>542336</v>
      </c>
      <c r="AY2044">
        <f>A2044+1999</f>
        <v>2026</v>
      </c>
      <c r="AZ2044" t="str">
        <f>VLOOKUP(B2044,$BF$2:$BJ$75,4)</f>
        <v>Interior TFLs</v>
      </c>
      <c r="BA2044" t="str">
        <f>VLOOKUP(B2044,$BF$2:$BK$75,2)</f>
        <v>InteriorTFLs</v>
      </c>
      <c r="BB2044" t="str">
        <f>VLOOKUP(B2044,$BF$2:$BK$75,3)</f>
        <v>Interior TFLs</v>
      </c>
      <c r="BC2044">
        <f>IF(B2044&lt;40,B2044,IF(VLOOKUP(B2044,$BF$2:$BO$75,10,FALSE)="I",40,41))</f>
        <v>40</v>
      </c>
    </row>
    <row r="2045" spans="1:55" ht="15" x14ac:dyDescent="0.25">
      <c r="A2045">
        <v>27</v>
      </c>
      <c r="B2045">
        <v>40</v>
      </c>
      <c r="Q2045">
        <v>0</v>
      </c>
      <c r="R2045">
        <v>1034528</v>
      </c>
      <c r="U2045">
        <v>0</v>
      </c>
      <c r="V2045">
        <v>987248</v>
      </c>
      <c r="Y2045">
        <v>0</v>
      </c>
      <c r="Z2045">
        <v>943632</v>
      </c>
      <c r="AC2045">
        <v>0</v>
      </c>
      <c r="AD2045">
        <v>835904</v>
      </c>
      <c r="AG2045">
        <v>0</v>
      </c>
      <c r="AH2045">
        <v>769920</v>
      </c>
      <c r="AK2045" s="151">
        <v>0</v>
      </c>
      <c r="AL2045" s="151">
        <v>760608</v>
      </c>
      <c r="AM2045" s="151"/>
      <c r="AN2045" s="151"/>
      <c r="AO2045" s="212">
        <v>0</v>
      </c>
      <c r="AP2045" s="212">
        <v>703344</v>
      </c>
      <c r="AQ2045" s="212"/>
      <c r="AR2045" s="212"/>
      <c r="AS2045" s="227">
        <v>0</v>
      </c>
      <c r="AT2045" s="227">
        <v>711392</v>
      </c>
      <c r="AU2045" s="227"/>
      <c r="AV2045" s="227"/>
      <c r="AW2045" s="227">
        <v>0</v>
      </c>
      <c r="AX2045" s="227">
        <v>711088</v>
      </c>
      <c r="AY2045">
        <f>A2045+1999</f>
        <v>2026</v>
      </c>
      <c r="AZ2045" t="str">
        <f>VLOOKUP(B2045,$BF$2:$BJ$75,4)</f>
        <v>Interior TFLs</v>
      </c>
      <c r="BA2045" t="str">
        <f>VLOOKUP(B2045,$BF$2:$BK$75,2)</f>
        <v>InteriorTFLs</v>
      </c>
      <c r="BB2045" t="str">
        <f>VLOOKUP(B2045,$BF$2:$BK$75,3)</f>
        <v>Interior TFLs</v>
      </c>
      <c r="BC2045">
        <f>IF(B2045&lt;40,B2045,IF(VLOOKUP(B2045,$BF$2:$BO$75,10,FALSE)="I",40,41))</f>
        <v>40</v>
      </c>
    </row>
    <row r="2046" spans="1:55" ht="15" x14ac:dyDescent="0.25">
      <c r="A2046">
        <v>27</v>
      </c>
      <c r="B2046">
        <v>40</v>
      </c>
      <c r="Q2046">
        <v>0</v>
      </c>
      <c r="R2046">
        <v>140128</v>
      </c>
      <c r="U2046">
        <v>0</v>
      </c>
      <c r="V2046">
        <v>154272</v>
      </c>
      <c r="Y2046">
        <v>0</v>
      </c>
      <c r="Z2046">
        <v>129424</v>
      </c>
      <c r="AC2046">
        <v>0</v>
      </c>
      <c r="AD2046">
        <v>88880</v>
      </c>
      <c r="AG2046">
        <v>0</v>
      </c>
      <c r="AH2046">
        <v>71904</v>
      </c>
      <c r="AK2046" s="151">
        <v>0</v>
      </c>
      <c r="AL2046" s="151">
        <v>69408</v>
      </c>
      <c r="AM2046" s="151"/>
      <c r="AN2046" s="151"/>
      <c r="AO2046" s="212">
        <v>0</v>
      </c>
      <c r="AP2046" s="212">
        <v>57616</v>
      </c>
      <c r="AQ2046" s="212"/>
      <c r="AR2046" s="212"/>
      <c r="AS2046" s="227">
        <v>0</v>
      </c>
      <c r="AT2046" s="227">
        <v>56032</v>
      </c>
      <c r="AU2046" s="227"/>
      <c r="AV2046" s="227"/>
      <c r="AW2046" s="227">
        <v>0</v>
      </c>
      <c r="AX2046" s="227">
        <v>53152</v>
      </c>
      <c r="AY2046">
        <f>A2046+1999</f>
        <v>2026</v>
      </c>
      <c r="AZ2046" t="str">
        <f>VLOOKUP(B2046,$BF$2:$BJ$75,4)</f>
        <v>Interior TFLs</v>
      </c>
      <c r="BA2046" t="str">
        <f>VLOOKUP(B2046,$BF$2:$BK$75,2)</f>
        <v>InteriorTFLs</v>
      </c>
      <c r="BB2046" t="str">
        <f>VLOOKUP(B2046,$BF$2:$BK$75,3)</f>
        <v>Interior TFLs</v>
      </c>
      <c r="BC2046">
        <f>IF(B2046&lt;40,B2046,IF(VLOOKUP(B2046,$BF$2:$BO$75,10,FALSE)="I",40,41))</f>
        <v>40</v>
      </c>
    </row>
    <row r="2047" spans="1:55" ht="15" x14ac:dyDescent="0.25">
      <c r="A2047">
        <v>27</v>
      </c>
      <c r="B2047">
        <v>40</v>
      </c>
      <c r="Q2047">
        <v>0</v>
      </c>
      <c r="R2047">
        <v>2008608</v>
      </c>
      <c r="U2047">
        <v>0</v>
      </c>
      <c r="V2047">
        <v>1829904</v>
      </c>
      <c r="Y2047">
        <v>0</v>
      </c>
      <c r="Z2047">
        <v>1808912</v>
      </c>
      <c r="AC2047">
        <v>0</v>
      </c>
      <c r="AD2047">
        <v>1567760</v>
      </c>
      <c r="AG2047">
        <v>0</v>
      </c>
      <c r="AH2047">
        <v>1453344</v>
      </c>
      <c r="AK2047" s="151">
        <v>0</v>
      </c>
      <c r="AL2047" s="151">
        <v>1453888</v>
      </c>
      <c r="AM2047" s="151"/>
      <c r="AN2047" s="151"/>
      <c r="AO2047" s="212">
        <v>0</v>
      </c>
      <c r="AP2047" s="212">
        <v>1439088</v>
      </c>
      <c r="AQ2047" s="212"/>
      <c r="AR2047" s="212"/>
      <c r="AS2047" s="227">
        <v>0</v>
      </c>
      <c r="AT2047" s="227">
        <v>1431136</v>
      </c>
      <c r="AU2047" s="227"/>
      <c r="AV2047" s="227"/>
      <c r="AW2047" s="227">
        <v>0</v>
      </c>
      <c r="AX2047" s="227">
        <v>1417056</v>
      </c>
      <c r="AY2047">
        <f>A2047+1999</f>
        <v>2026</v>
      </c>
      <c r="AZ2047" t="str">
        <f>VLOOKUP(B2047,$BF$2:$BJ$75,4)</f>
        <v>Interior TFLs</v>
      </c>
      <c r="BA2047" t="str">
        <f>VLOOKUP(B2047,$BF$2:$BK$75,2)</f>
        <v>InteriorTFLs</v>
      </c>
      <c r="BB2047" t="str">
        <f>VLOOKUP(B2047,$BF$2:$BK$75,3)</f>
        <v>Interior TFLs</v>
      </c>
      <c r="BC2047">
        <f>IF(B2047&lt;40,B2047,IF(VLOOKUP(B2047,$BF$2:$BO$75,10,FALSE)="I",40,41))</f>
        <v>40</v>
      </c>
    </row>
    <row r="2048" spans="1:55" ht="15" x14ac:dyDescent="0.25">
      <c r="A2048">
        <v>27</v>
      </c>
      <c r="B2048">
        <v>40</v>
      </c>
      <c r="Q2048">
        <v>0</v>
      </c>
      <c r="R2048">
        <v>44608</v>
      </c>
      <c r="U2048">
        <v>0</v>
      </c>
      <c r="V2048">
        <v>82592</v>
      </c>
      <c r="Y2048">
        <v>0</v>
      </c>
      <c r="Z2048">
        <v>66288</v>
      </c>
      <c r="AC2048">
        <v>0</v>
      </c>
      <c r="AD2048">
        <v>42720</v>
      </c>
      <c r="AG2048">
        <v>0</v>
      </c>
      <c r="AH2048">
        <v>44576</v>
      </c>
      <c r="AK2048" s="151">
        <v>0</v>
      </c>
      <c r="AL2048" s="151">
        <v>27600</v>
      </c>
      <c r="AM2048" s="151"/>
      <c r="AN2048" s="151"/>
      <c r="AO2048" s="212">
        <v>0</v>
      </c>
      <c r="AP2048" s="212">
        <v>26528</v>
      </c>
      <c r="AQ2048" s="212"/>
      <c r="AR2048" s="212"/>
      <c r="AS2048" s="227">
        <v>0</v>
      </c>
      <c r="AT2048" s="227">
        <v>28608</v>
      </c>
      <c r="AU2048" s="227"/>
      <c r="AV2048" s="227"/>
      <c r="AW2048" s="227">
        <v>0</v>
      </c>
      <c r="AX2048" s="227">
        <v>25520</v>
      </c>
      <c r="AY2048">
        <f>A2048+1999</f>
        <v>2026</v>
      </c>
      <c r="AZ2048" t="str">
        <f>VLOOKUP(B2048,$BF$2:$BJ$75,4)</f>
        <v>Interior TFLs</v>
      </c>
      <c r="BA2048" t="str">
        <f>VLOOKUP(B2048,$BF$2:$BK$75,2)</f>
        <v>InteriorTFLs</v>
      </c>
      <c r="BB2048" t="str">
        <f>VLOOKUP(B2048,$BF$2:$BK$75,3)</f>
        <v>Interior TFLs</v>
      </c>
      <c r="BC2048">
        <f>IF(B2048&lt;40,B2048,IF(VLOOKUP(B2048,$BF$2:$BO$75,10,FALSE)="I",40,41))</f>
        <v>40</v>
      </c>
    </row>
    <row r="2049" spans="1:55" ht="15" x14ac:dyDescent="0.25">
      <c r="A2049">
        <v>27</v>
      </c>
      <c r="B2049">
        <v>40</v>
      </c>
      <c r="Q2049">
        <v>0</v>
      </c>
      <c r="R2049">
        <v>2841744</v>
      </c>
      <c r="U2049">
        <v>0</v>
      </c>
      <c r="V2049">
        <v>2652128</v>
      </c>
      <c r="Y2049">
        <v>0</v>
      </c>
      <c r="Z2049">
        <v>2609824</v>
      </c>
      <c r="AC2049">
        <v>0</v>
      </c>
      <c r="AD2049">
        <v>2573696</v>
      </c>
      <c r="AG2049">
        <v>0</v>
      </c>
      <c r="AH2049">
        <v>2489776</v>
      </c>
      <c r="AK2049" s="151">
        <v>0</v>
      </c>
      <c r="AL2049" s="151">
        <v>2488192</v>
      </c>
      <c r="AM2049" s="151"/>
      <c r="AN2049" s="151"/>
      <c r="AO2049" s="212">
        <v>0</v>
      </c>
      <c r="AP2049" s="212">
        <v>2437744</v>
      </c>
      <c r="AQ2049" s="212"/>
      <c r="AR2049" s="212"/>
      <c r="AS2049" s="227">
        <v>0</v>
      </c>
      <c r="AT2049" s="227">
        <v>2437760</v>
      </c>
      <c r="AU2049" s="227"/>
      <c r="AV2049" s="227"/>
      <c r="AW2049" s="227">
        <v>0</v>
      </c>
      <c r="AX2049" s="227">
        <v>2428640</v>
      </c>
      <c r="AY2049">
        <f>A2049+1999</f>
        <v>2026</v>
      </c>
      <c r="AZ2049" t="str">
        <f>VLOOKUP(B2049,$BF$2:$BJ$75,4)</f>
        <v>Interior TFLs</v>
      </c>
      <c r="BA2049" t="str">
        <f>VLOOKUP(B2049,$BF$2:$BK$75,2)</f>
        <v>InteriorTFLs</v>
      </c>
      <c r="BB2049" t="str">
        <f>VLOOKUP(B2049,$BF$2:$BK$75,3)</f>
        <v>Interior TFLs</v>
      </c>
      <c r="BC2049">
        <f>IF(B2049&lt;40,B2049,IF(VLOOKUP(B2049,$BF$2:$BO$75,10,FALSE)="I",40,41))</f>
        <v>40</v>
      </c>
    </row>
    <row r="2050" spans="1:55" ht="15" x14ac:dyDescent="0.25">
      <c r="A2050">
        <v>27</v>
      </c>
      <c r="B2050">
        <v>40</v>
      </c>
      <c r="Q2050">
        <v>0</v>
      </c>
      <c r="R2050">
        <v>22280480</v>
      </c>
      <c r="U2050">
        <v>0</v>
      </c>
      <c r="V2050">
        <v>20345984</v>
      </c>
      <c r="Y2050">
        <v>0</v>
      </c>
      <c r="Z2050">
        <v>19946048</v>
      </c>
      <c r="AC2050">
        <v>0</v>
      </c>
      <c r="AD2050">
        <v>20978096</v>
      </c>
      <c r="AG2050">
        <v>0</v>
      </c>
      <c r="AH2050">
        <v>18371872</v>
      </c>
      <c r="AK2050" s="151">
        <v>0</v>
      </c>
      <c r="AL2050" s="151">
        <v>17945808</v>
      </c>
      <c r="AM2050" s="151"/>
      <c r="AN2050" s="151"/>
      <c r="AO2050" s="212">
        <v>0</v>
      </c>
      <c r="AP2050" s="212">
        <v>17470448</v>
      </c>
      <c r="AQ2050" s="212"/>
      <c r="AR2050" s="212"/>
      <c r="AS2050" s="227">
        <v>0</v>
      </c>
      <c r="AT2050" s="227">
        <v>17484112</v>
      </c>
      <c r="AU2050" s="227"/>
      <c r="AV2050" s="227"/>
      <c r="AW2050" s="227">
        <v>0</v>
      </c>
      <c r="AX2050" s="227">
        <v>17502800</v>
      </c>
      <c r="AY2050">
        <f>A2050+1999</f>
        <v>2026</v>
      </c>
      <c r="AZ2050" t="str">
        <f>VLOOKUP(B2050,$BF$2:$BJ$75,4)</f>
        <v>Interior TFLs</v>
      </c>
      <c r="BA2050" t="str">
        <f>VLOOKUP(B2050,$BF$2:$BK$75,2)</f>
        <v>InteriorTFLs</v>
      </c>
      <c r="BB2050" t="str">
        <f>VLOOKUP(B2050,$BF$2:$BK$75,3)</f>
        <v>Interior TFLs</v>
      </c>
      <c r="BC2050">
        <f>IF(B2050&lt;40,B2050,IF(VLOOKUP(B2050,$BF$2:$BO$75,10,FALSE)="I",40,41))</f>
        <v>40</v>
      </c>
    </row>
    <row r="2051" spans="1:55" ht="15" x14ac:dyDescent="0.25">
      <c r="A2051">
        <v>27</v>
      </c>
      <c r="B2051">
        <v>40</v>
      </c>
      <c r="Q2051">
        <v>0</v>
      </c>
      <c r="R2051">
        <v>6449152</v>
      </c>
      <c r="U2051">
        <v>0</v>
      </c>
      <c r="V2051">
        <v>5754528</v>
      </c>
      <c r="Y2051">
        <v>0</v>
      </c>
      <c r="Z2051">
        <v>5481648</v>
      </c>
      <c r="AC2051">
        <v>0</v>
      </c>
      <c r="AD2051">
        <v>4796784</v>
      </c>
      <c r="AG2051">
        <v>0</v>
      </c>
      <c r="AH2051">
        <v>3981328</v>
      </c>
      <c r="AK2051" s="151">
        <v>0</v>
      </c>
      <c r="AL2051" s="151">
        <v>3784176</v>
      </c>
      <c r="AM2051" s="151"/>
      <c r="AN2051" s="151"/>
      <c r="AO2051" s="212">
        <v>0</v>
      </c>
      <c r="AP2051" s="212">
        <v>3660080</v>
      </c>
      <c r="AQ2051" s="212"/>
      <c r="AR2051" s="212"/>
      <c r="AS2051" s="227">
        <v>0</v>
      </c>
      <c r="AT2051" s="227">
        <v>3682608</v>
      </c>
      <c r="AU2051" s="227"/>
      <c r="AV2051" s="227"/>
      <c r="AW2051" s="227">
        <v>0</v>
      </c>
      <c r="AX2051" s="227">
        <v>3650048</v>
      </c>
      <c r="AY2051">
        <f>A2051+1999</f>
        <v>2026</v>
      </c>
      <c r="AZ2051" t="str">
        <f>VLOOKUP(B2051,$BF$2:$BJ$75,4)</f>
        <v>Interior TFLs</v>
      </c>
      <c r="BA2051" t="str">
        <f>VLOOKUP(B2051,$BF$2:$BK$75,2)</f>
        <v>InteriorTFLs</v>
      </c>
      <c r="BB2051" t="str">
        <f>VLOOKUP(B2051,$BF$2:$BK$75,3)</f>
        <v>Interior TFLs</v>
      </c>
      <c r="BC2051">
        <f>IF(B2051&lt;40,B2051,IF(VLOOKUP(B2051,$BF$2:$BO$75,10,FALSE)="I",40,41))</f>
        <v>40</v>
      </c>
    </row>
    <row r="2052" spans="1:55" ht="15" x14ac:dyDescent="0.25">
      <c r="A2052">
        <v>27</v>
      </c>
      <c r="B2052">
        <v>40</v>
      </c>
      <c r="Q2052">
        <v>0</v>
      </c>
      <c r="R2052">
        <v>1563760</v>
      </c>
      <c r="U2052">
        <v>0</v>
      </c>
      <c r="V2052">
        <v>1523856</v>
      </c>
      <c r="Y2052">
        <v>0</v>
      </c>
      <c r="Z2052">
        <v>1564816</v>
      </c>
      <c r="AC2052">
        <v>0</v>
      </c>
      <c r="AD2052">
        <v>1554512</v>
      </c>
      <c r="AG2052">
        <v>0</v>
      </c>
      <c r="AH2052">
        <v>1451136</v>
      </c>
      <c r="AK2052" s="151">
        <v>0</v>
      </c>
      <c r="AL2052" s="151">
        <v>1438736</v>
      </c>
      <c r="AM2052" s="151"/>
      <c r="AN2052" s="151"/>
      <c r="AO2052" s="212">
        <v>0</v>
      </c>
      <c r="AP2052" s="212">
        <v>1357328</v>
      </c>
      <c r="AQ2052" s="212"/>
      <c r="AR2052" s="212"/>
      <c r="AS2052" s="227">
        <v>0</v>
      </c>
      <c r="AT2052" s="227">
        <v>1334272</v>
      </c>
      <c r="AU2052" s="227"/>
      <c r="AV2052" s="227"/>
      <c r="AW2052" s="227">
        <v>0</v>
      </c>
      <c r="AX2052" s="227">
        <v>1332096</v>
      </c>
      <c r="AY2052">
        <f>A2052+1999</f>
        <v>2026</v>
      </c>
      <c r="AZ2052" t="str">
        <f>VLOOKUP(B2052,$BF$2:$BJ$75,4)</f>
        <v>Interior TFLs</v>
      </c>
      <c r="BA2052" t="str">
        <f>VLOOKUP(B2052,$BF$2:$BK$75,2)</f>
        <v>InteriorTFLs</v>
      </c>
      <c r="BB2052" t="str">
        <f>VLOOKUP(B2052,$BF$2:$BK$75,3)</f>
        <v>Interior TFLs</v>
      </c>
      <c r="BC2052">
        <f>IF(B2052&lt;40,B2052,IF(VLOOKUP(B2052,$BF$2:$BO$75,10,FALSE)="I",40,41))</f>
        <v>40</v>
      </c>
    </row>
    <row r="2053" spans="1:55" ht="15" x14ac:dyDescent="0.25">
      <c r="A2053">
        <v>27</v>
      </c>
      <c r="B2053">
        <v>40</v>
      </c>
      <c r="Q2053">
        <v>0</v>
      </c>
      <c r="R2053">
        <v>14255856</v>
      </c>
      <c r="U2053">
        <v>0</v>
      </c>
      <c r="V2053">
        <v>13475728</v>
      </c>
      <c r="Y2053">
        <v>0</v>
      </c>
      <c r="Z2053">
        <v>13587504</v>
      </c>
      <c r="AC2053">
        <v>0</v>
      </c>
      <c r="AD2053">
        <v>13301920</v>
      </c>
      <c r="AG2053">
        <v>0</v>
      </c>
      <c r="AH2053">
        <v>12974912</v>
      </c>
      <c r="AK2053" s="151">
        <v>0</v>
      </c>
      <c r="AL2053" s="151">
        <v>12989328</v>
      </c>
      <c r="AM2053" s="151"/>
      <c r="AN2053" s="151"/>
      <c r="AO2053" s="212">
        <v>0</v>
      </c>
      <c r="AP2053" s="212">
        <v>12871408</v>
      </c>
      <c r="AQ2053" s="212"/>
      <c r="AR2053" s="212"/>
      <c r="AS2053" s="227">
        <v>0</v>
      </c>
      <c r="AT2053" s="227">
        <v>12875392</v>
      </c>
      <c r="AU2053" s="227"/>
      <c r="AV2053" s="227"/>
      <c r="AW2053" s="227">
        <v>0</v>
      </c>
      <c r="AX2053" s="227">
        <v>12912624</v>
      </c>
      <c r="AY2053">
        <f>A2053+1999</f>
        <v>2026</v>
      </c>
      <c r="AZ2053" t="str">
        <f>VLOOKUP(B2053,$BF$2:$BJ$75,4)</f>
        <v>Interior TFLs</v>
      </c>
      <c r="BA2053" t="str">
        <f>VLOOKUP(B2053,$BF$2:$BK$75,2)</f>
        <v>InteriorTFLs</v>
      </c>
      <c r="BB2053" t="str">
        <f>VLOOKUP(B2053,$BF$2:$BK$75,3)</f>
        <v>Interior TFLs</v>
      </c>
      <c r="BC2053">
        <f>IF(B2053&lt;40,B2053,IF(VLOOKUP(B2053,$BF$2:$BO$75,10,FALSE)="I",40,41))</f>
        <v>40</v>
      </c>
    </row>
    <row r="2054" spans="1:55" ht="15" x14ac:dyDescent="0.25">
      <c r="A2054">
        <v>27</v>
      </c>
      <c r="B2054">
        <v>40</v>
      </c>
      <c r="Q2054">
        <v>0</v>
      </c>
      <c r="R2054">
        <v>3178064</v>
      </c>
      <c r="U2054">
        <v>0</v>
      </c>
      <c r="V2054">
        <v>2815536</v>
      </c>
      <c r="Y2054">
        <v>0</v>
      </c>
      <c r="Z2054">
        <v>2913120</v>
      </c>
      <c r="AC2054">
        <v>0</v>
      </c>
      <c r="AD2054">
        <v>2899888</v>
      </c>
      <c r="AG2054">
        <v>0</v>
      </c>
      <c r="AH2054">
        <v>2817072</v>
      </c>
      <c r="AK2054" s="151">
        <v>0</v>
      </c>
      <c r="AL2054" s="151">
        <v>2790320</v>
      </c>
      <c r="AM2054" s="151"/>
      <c r="AN2054" s="151"/>
      <c r="AO2054" s="212">
        <v>0</v>
      </c>
      <c r="AP2054" s="212">
        <v>2725296</v>
      </c>
      <c r="AQ2054" s="212"/>
      <c r="AR2054" s="212"/>
      <c r="AS2054" s="227">
        <v>0</v>
      </c>
      <c r="AT2054" s="227">
        <v>2732272</v>
      </c>
      <c r="AU2054" s="227"/>
      <c r="AV2054" s="227"/>
      <c r="AW2054" s="227">
        <v>0</v>
      </c>
      <c r="AX2054" s="227">
        <v>2741904</v>
      </c>
      <c r="AY2054">
        <f>A2054+1999</f>
        <v>2026</v>
      </c>
      <c r="AZ2054" t="str">
        <f>VLOOKUP(B2054,$BF$2:$BJ$75,4)</f>
        <v>Interior TFLs</v>
      </c>
      <c r="BA2054" t="str">
        <f>VLOOKUP(B2054,$BF$2:$BK$75,2)</f>
        <v>InteriorTFLs</v>
      </c>
      <c r="BB2054" t="str">
        <f>VLOOKUP(B2054,$BF$2:$BK$75,3)</f>
        <v>Interior TFLs</v>
      </c>
      <c r="BC2054">
        <f>IF(B2054&lt;40,B2054,IF(VLOOKUP(B2054,$BF$2:$BO$75,10,FALSE)="I",40,41))</f>
        <v>40</v>
      </c>
    </row>
    <row r="2055" spans="1:55" ht="15" x14ac:dyDescent="0.25">
      <c r="A2055">
        <v>27</v>
      </c>
      <c r="B2055">
        <v>40</v>
      </c>
      <c r="Q2055">
        <v>0</v>
      </c>
      <c r="R2055">
        <v>28672</v>
      </c>
      <c r="U2055">
        <v>0</v>
      </c>
      <c r="V2055">
        <v>37056</v>
      </c>
      <c r="Y2055">
        <v>0</v>
      </c>
      <c r="Z2055">
        <v>32544</v>
      </c>
      <c r="AC2055">
        <v>0</v>
      </c>
      <c r="AD2055">
        <v>9360</v>
      </c>
      <c r="AG2055">
        <v>0</v>
      </c>
      <c r="AH2055">
        <v>8944</v>
      </c>
      <c r="AK2055" s="151">
        <v>0</v>
      </c>
      <c r="AL2055" s="151">
        <v>4288</v>
      </c>
      <c r="AM2055" s="151"/>
      <c r="AN2055" s="151"/>
      <c r="AO2055" s="212">
        <v>0</v>
      </c>
      <c r="AP2055" s="212">
        <v>5440</v>
      </c>
      <c r="AQ2055" s="212"/>
      <c r="AR2055" s="212"/>
      <c r="AS2055" s="227">
        <v>0</v>
      </c>
      <c r="AT2055" s="227">
        <v>6336</v>
      </c>
      <c r="AU2055" s="227"/>
      <c r="AV2055" s="227"/>
      <c r="AW2055" s="227">
        <v>0</v>
      </c>
      <c r="AX2055" s="227">
        <v>5888</v>
      </c>
      <c r="AY2055">
        <f>A2055+1999</f>
        <v>2026</v>
      </c>
      <c r="AZ2055" t="str">
        <f>VLOOKUP(B2055,$BF$2:$BJ$75,4)</f>
        <v>Interior TFLs</v>
      </c>
      <c r="BA2055" t="str">
        <f>VLOOKUP(B2055,$BF$2:$BK$75,2)</f>
        <v>InteriorTFLs</v>
      </c>
      <c r="BB2055" t="str">
        <f>VLOOKUP(B2055,$BF$2:$BK$75,3)</f>
        <v>Interior TFLs</v>
      </c>
      <c r="BC2055">
        <f>IF(B2055&lt;40,B2055,IF(VLOOKUP(B2055,$BF$2:$BO$75,10,FALSE)="I",40,41))</f>
        <v>40</v>
      </c>
    </row>
    <row r="2056" spans="1:55" ht="15" x14ac:dyDescent="0.25">
      <c r="A2056">
        <v>27</v>
      </c>
      <c r="B2056">
        <v>40</v>
      </c>
      <c r="Q2056">
        <v>0</v>
      </c>
      <c r="R2056">
        <v>1456</v>
      </c>
      <c r="U2056">
        <v>0</v>
      </c>
      <c r="V2056">
        <v>1184</v>
      </c>
      <c r="Y2056">
        <v>0</v>
      </c>
      <c r="Z2056">
        <v>1648</v>
      </c>
      <c r="AC2056">
        <v>0</v>
      </c>
      <c r="AD2056">
        <v>480</v>
      </c>
      <c r="AG2056">
        <v>0</v>
      </c>
      <c r="AH2056">
        <v>400</v>
      </c>
      <c r="AK2056" s="151">
        <v>0</v>
      </c>
      <c r="AL2056" s="151">
        <v>288</v>
      </c>
      <c r="AM2056" s="151"/>
      <c r="AN2056" s="151"/>
      <c r="AO2056" s="212">
        <v>0</v>
      </c>
      <c r="AP2056" s="212">
        <v>144</v>
      </c>
      <c r="AQ2056" s="212"/>
      <c r="AR2056" s="212"/>
      <c r="AS2056" s="227">
        <v>0</v>
      </c>
      <c r="AT2056" s="227">
        <v>240</v>
      </c>
      <c r="AU2056" s="227"/>
      <c r="AV2056" s="227"/>
      <c r="AW2056" s="227">
        <v>0</v>
      </c>
      <c r="AX2056" s="227">
        <v>224</v>
      </c>
      <c r="AY2056">
        <f>A2056+1999</f>
        <v>2026</v>
      </c>
      <c r="AZ2056" t="str">
        <f>VLOOKUP(B2056,$BF$2:$BJ$75,4)</f>
        <v>Interior TFLs</v>
      </c>
      <c r="BA2056" t="str">
        <f>VLOOKUP(B2056,$BF$2:$BK$75,2)</f>
        <v>InteriorTFLs</v>
      </c>
      <c r="BB2056" t="str">
        <f>VLOOKUP(B2056,$BF$2:$BK$75,3)</f>
        <v>Interior TFLs</v>
      </c>
      <c r="BC2056">
        <f>IF(B2056&lt;40,B2056,IF(VLOOKUP(B2056,$BF$2:$BO$75,10,FALSE)="I",40,41))</f>
        <v>40</v>
      </c>
    </row>
    <row r="2057" spans="1:55" ht="15" x14ac:dyDescent="0.25">
      <c r="A2057">
        <v>27</v>
      </c>
      <c r="B2057">
        <v>40</v>
      </c>
      <c r="Q2057">
        <v>0</v>
      </c>
      <c r="R2057">
        <v>2312032</v>
      </c>
      <c r="U2057">
        <v>0</v>
      </c>
      <c r="V2057">
        <v>2200400</v>
      </c>
      <c r="Y2057">
        <v>0</v>
      </c>
      <c r="Z2057">
        <v>2106624</v>
      </c>
      <c r="AC2057">
        <v>0</v>
      </c>
      <c r="AD2057">
        <v>1438336</v>
      </c>
      <c r="AG2057">
        <v>0</v>
      </c>
      <c r="AH2057">
        <v>923952</v>
      </c>
      <c r="AK2057" s="151">
        <v>0</v>
      </c>
      <c r="AL2057" s="151">
        <v>784048</v>
      </c>
      <c r="AM2057" s="151"/>
      <c r="AN2057" s="151"/>
      <c r="AO2057" s="212">
        <v>0</v>
      </c>
      <c r="AP2057" s="212">
        <v>464768</v>
      </c>
      <c r="AQ2057" s="212"/>
      <c r="AR2057" s="212"/>
      <c r="AS2057" s="227">
        <v>0</v>
      </c>
      <c r="AT2057" s="227">
        <v>449680</v>
      </c>
      <c r="AU2057" s="227"/>
      <c r="AV2057" s="227"/>
      <c r="AW2057" s="227">
        <v>0</v>
      </c>
      <c r="AX2057" s="227">
        <v>385024</v>
      </c>
      <c r="AY2057">
        <f>A2057+1999</f>
        <v>2026</v>
      </c>
      <c r="AZ2057" t="str">
        <f>VLOOKUP(B2057,$BF$2:$BJ$75,4)</f>
        <v>Interior TFLs</v>
      </c>
      <c r="BA2057" t="str">
        <f>VLOOKUP(B2057,$BF$2:$BK$75,2)</f>
        <v>InteriorTFLs</v>
      </c>
      <c r="BB2057" t="str">
        <f>VLOOKUP(B2057,$BF$2:$BK$75,3)</f>
        <v>Interior TFLs</v>
      </c>
      <c r="BC2057">
        <f>IF(B2057&lt;40,B2057,IF(VLOOKUP(B2057,$BF$2:$BO$75,10,FALSE)="I",40,41))</f>
        <v>40</v>
      </c>
    </row>
    <row r="2058" spans="1:55" ht="15" x14ac:dyDescent="0.25">
      <c r="A2058">
        <v>27</v>
      </c>
      <c r="B2058">
        <v>41</v>
      </c>
      <c r="Q2058">
        <v>0</v>
      </c>
      <c r="R2058">
        <v>0</v>
      </c>
      <c r="U2058">
        <v>0</v>
      </c>
      <c r="V2058">
        <v>0</v>
      </c>
      <c r="Y2058">
        <v>0</v>
      </c>
      <c r="Z2058">
        <v>0</v>
      </c>
      <c r="AC2058">
        <v>0</v>
      </c>
      <c r="AD2058">
        <v>0</v>
      </c>
      <c r="AG2058">
        <v>0</v>
      </c>
      <c r="AH2058">
        <v>0</v>
      </c>
      <c r="AK2058" s="151">
        <v>0</v>
      </c>
      <c r="AL2058" s="151">
        <v>0</v>
      </c>
      <c r="AM2058" s="151"/>
      <c r="AN2058" s="151"/>
      <c r="AO2058" s="212">
        <v>0</v>
      </c>
      <c r="AP2058" s="212">
        <v>0</v>
      </c>
      <c r="AQ2058" s="212"/>
      <c r="AR2058" s="212"/>
      <c r="AS2058" s="227">
        <v>0</v>
      </c>
      <c r="AT2058" s="227">
        <v>0</v>
      </c>
      <c r="AU2058" s="227"/>
      <c r="AV2058" s="227"/>
      <c r="AW2058" s="227">
        <v>0</v>
      </c>
      <c r="AX2058" s="227">
        <v>0</v>
      </c>
      <c r="AY2058">
        <f>A2058+1999</f>
        <v>2026</v>
      </c>
      <c r="AZ2058" t="str">
        <f>VLOOKUP(B2058,$BF$2:$BJ$75,4)</f>
        <v>Coast TFLs</v>
      </c>
      <c r="BA2058" t="str">
        <f>VLOOKUP(B2058,$BF$2:$BK$75,2)</f>
        <v>CoastTFLs</v>
      </c>
      <c r="BB2058" t="str">
        <f>VLOOKUP(B2058,$BF$2:$BK$75,3)</f>
        <v>Coast TFLs</v>
      </c>
      <c r="BC2058">
        <f>IF(B2058&lt;40,B2058,IF(VLOOKUP(B2058,$BF$2:$BO$75,10,FALSE)="I",40,41))</f>
        <v>41</v>
      </c>
    </row>
    <row r="2059" spans="1:55" ht="15" x14ac:dyDescent="0.25">
      <c r="A2059">
        <v>27</v>
      </c>
      <c r="B2059">
        <v>41</v>
      </c>
      <c r="Q2059">
        <v>0</v>
      </c>
      <c r="R2059">
        <v>224</v>
      </c>
      <c r="U2059">
        <v>0</v>
      </c>
      <c r="V2059">
        <v>144</v>
      </c>
      <c r="Y2059">
        <v>0</v>
      </c>
      <c r="Z2059">
        <v>144</v>
      </c>
      <c r="AC2059">
        <v>0</v>
      </c>
      <c r="AD2059">
        <v>0</v>
      </c>
      <c r="AG2059">
        <v>0</v>
      </c>
      <c r="AH2059">
        <v>0</v>
      </c>
      <c r="AK2059" s="151">
        <v>0</v>
      </c>
      <c r="AL2059" s="151">
        <v>0</v>
      </c>
      <c r="AM2059" s="151"/>
      <c r="AN2059" s="151"/>
      <c r="AO2059" s="212">
        <v>0</v>
      </c>
      <c r="AP2059" s="212">
        <v>0</v>
      </c>
      <c r="AQ2059" s="212"/>
      <c r="AR2059" s="212"/>
      <c r="AS2059" s="227">
        <v>0</v>
      </c>
      <c r="AT2059" s="227">
        <v>0</v>
      </c>
      <c r="AU2059" s="227"/>
      <c r="AV2059" s="227"/>
      <c r="AW2059" s="227">
        <v>0</v>
      </c>
      <c r="AX2059" s="227">
        <v>0</v>
      </c>
      <c r="AY2059">
        <f>A2059+1999</f>
        <v>2026</v>
      </c>
      <c r="AZ2059" t="str">
        <f>VLOOKUP(B2059,$BF$2:$BJ$75,4)</f>
        <v>Coast TFLs</v>
      </c>
      <c r="BA2059" t="str">
        <f>VLOOKUP(B2059,$BF$2:$BK$75,2)</f>
        <v>CoastTFLs</v>
      </c>
      <c r="BB2059" t="str">
        <f>VLOOKUP(B2059,$BF$2:$BK$75,3)</f>
        <v>Coast TFLs</v>
      </c>
      <c r="BC2059">
        <f>IF(B2059&lt;40,B2059,IF(VLOOKUP(B2059,$BF$2:$BO$75,10,FALSE)="I",40,41))</f>
        <v>41</v>
      </c>
    </row>
    <row r="2060" spans="1:55" ht="15" x14ac:dyDescent="0.25">
      <c r="A2060">
        <v>27</v>
      </c>
      <c r="B2060">
        <v>41</v>
      </c>
      <c r="Q2060">
        <v>0</v>
      </c>
      <c r="R2060">
        <v>0</v>
      </c>
      <c r="U2060">
        <v>0</v>
      </c>
      <c r="V2060">
        <v>0</v>
      </c>
      <c r="Y2060">
        <v>0</v>
      </c>
      <c r="Z2060">
        <v>0</v>
      </c>
      <c r="AC2060">
        <v>0</v>
      </c>
      <c r="AD2060">
        <v>0</v>
      </c>
      <c r="AG2060">
        <v>0</v>
      </c>
      <c r="AH2060">
        <v>0</v>
      </c>
      <c r="AK2060" s="151">
        <v>0</v>
      </c>
      <c r="AL2060" s="151">
        <v>0</v>
      </c>
      <c r="AM2060" s="151"/>
      <c r="AN2060" s="151"/>
      <c r="AO2060" s="212">
        <v>0</v>
      </c>
      <c r="AP2060" s="212">
        <v>0</v>
      </c>
      <c r="AQ2060" s="212"/>
      <c r="AR2060" s="212"/>
      <c r="AS2060" s="227">
        <v>0</v>
      </c>
      <c r="AT2060" s="227">
        <v>0</v>
      </c>
      <c r="AU2060" s="227"/>
      <c r="AV2060" s="227"/>
      <c r="AW2060" s="227">
        <v>0</v>
      </c>
      <c r="AX2060" s="227">
        <v>0</v>
      </c>
      <c r="AY2060">
        <f>A2060+1999</f>
        <v>2026</v>
      </c>
      <c r="AZ2060" t="str">
        <f>VLOOKUP(B2060,$BF$2:$BJ$75,4)</f>
        <v>Coast TFLs</v>
      </c>
      <c r="BA2060" t="str">
        <f>VLOOKUP(B2060,$BF$2:$BK$75,2)</f>
        <v>CoastTFLs</v>
      </c>
      <c r="BB2060" t="str">
        <f>VLOOKUP(B2060,$BF$2:$BK$75,3)</f>
        <v>Coast TFLs</v>
      </c>
      <c r="BC2060">
        <f>IF(B2060&lt;40,B2060,IF(VLOOKUP(B2060,$BF$2:$BO$75,10,FALSE)="I",40,41))</f>
        <v>41</v>
      </c>
    </row>
    <row r="2061" spans="1:55" ht="15" x14ac:dyDescent="0.25">
      <c r="A2061">
        <v>27</v>
      </c>
      <c r="B2061">
        <v>41</v>
      </c>
      <c r="Q2061">
        <v>0</v>
      </c>
      <c r="R2061">
        <v>0</v>
      </c>
      <c r="U2061">
        <v>0</v>
      </c>
      <c r="V2061">
        <v>18784</v>
      </c>
      <c r="Y2061">
        <v>0</v>
      </c>
      <c r="Z2061">
        <v>14416</v>
      </c>
      <c r="AC2061">
        <v>0</v>
      </c>
      <c r="AD2061">
        <v>5040</v>
      </c>
      <c r="AG2061">
        <v>0</v>
      </c>
      <c r="AH2061">
        <v>336</v>
      </c>
      <c r="AK2061" s="151">
        <v>0</v>
      </c>
      <c r="AL2061" s="151">
        <v>1488</v>
      </c>
      <c r="AM2061" s="151"/>
      <c r="AN2061" s="151"/>
      <c r="AO2061" s="212">
        <v>0</v>
      </c>
      <c r="AP2061" s="212">
        <v>37440</v>
      </c>
      <c r="AQ2061" s="212"/>
      <c r="AR2061" s="212"/>
      <c r="AS2061" s="227">
        <v>0</v>
      </c>
      <c r="AT2061" s="227">
        <v>0</v>
      </c>
      <c r="AU2061" s="227"/>
      <c r="AV2061" s="227"/>
      <c r="AW2061" s="227">
        <v>0</v>
      </c>
      <c r="AX2061" s="227">
        <v>80</v>
      </c>
      <c r="AY2061">
        <f>A2061+1999</f>
        <v>2026</v>
      </c>
      <c r="AZ2061" t="str">
        <f>VLOOKUP(B2061,$BF$2:$BJ$75,4)</f>
        <v>Coast TFLs</v>
      </c>
      <c r="BA2061" t="str">
        <f>VLOOKUP(B2061,$BF$2:$BK$75,2)</f>
        <v>CoastTFLs</v>
      </c>
      <c r="BB2061" t="str">
        <f>VLOOKUP(B2061,$BF$2:$BK$75,3)</f>
        <v>Coast TFLs</v>
      </c>
      <c r="BC2061">
        <f>IF(B2061&lt;40,B2061,IF(VLOOKUP(B2061,$BF$2:$BO$75,10,FALSE)="I",40,41))</f>
        <v>41</v>
      </c>
    </row>
    <row r="2062" spans="1:55" ht="15" x14ac:dyDescent="0.25">
      <c r="A2062">
        <v>27</v>
      </c>
      <c r="B2062">
        <v>41</v>
      </c>
      <c r="Q2062">
        <v>0</v>
      </c>
      <c r="R2062">
        <v>0</v>
      </c>
      <c r="U2062">
        <v>0</v>
      </c>
      <c r="V2062">
        <v>0</v>
      </c>
      <c r="Y2062">
        <v>0</v>
      </c>
      <c r="Z2062">
        <v>0</v>
      </c>
      <c r="AC2062">
        <v>0</v>
      </c>
      <c r="AD2062">
        <v>0</v>
      </c>
      <c r="AG2062">
        <v>0</v>
      </c>
      <c r="AH2062">
        <v>0</v>
      </c>
      <c r="AK2062" s="151">
        <v>0</v>
      </c>
      <c r="AL2062" s="151">
        <v>0</v>
      </c>
      <c r="AM2062" s="151"/>
      <c r="AN2062" s="151"/>
      <c r="AO2062" s="212">
        <v>0</v>
      </c>
      <c r="AP2062" s="212">
        <v>0</v>
      </c>
      <c r="AQ2062" s="212"/>
      <c r="AR2062" s="212"/>
      <c r="AS2062" s="227">
        <v>0</v>
      </c>
      <c r="AT2062" s="227">
        <v>0</v>
      </c>
      <c r="AU2062" s="227"/>
      <c r="AV2062" s="227"/>
      <c r="AW2062" s="227">
        <v>0</v>
      </c>
      <c r="AX2062" s="227">
        <v>0</v>
      </c>
      <c r="AY2062">
        <f>A2062+1999</f>
        <v>2026</v>
      </c>
      <c r="AZ2062" t="str">
        <f>VLOOKUP(B2062,$BF$2:$BJ$75,4)</f>
        <v>Coast TFLs</v>
      </c>
      <c r="BA2062" t="str">
        <f>VLOOKUP(B2062,$BF$2:$BK$75,2)</f>
        <v>CoastTFLs</v>
      </c>
      <c r="BB2062" t="str">
        <f>VLOOKUP(B2062,$BF$2:$BK$75,3)</f>
        <v>Coast TFLs</v>
      </c>
      <c r="BC2062">
        <f>IF(B2062&lt;40,B2062,IF(VLOOKUP(B2062,$BF$2:$BO$75,10,FALSE)="I",40,41))</f>
        <v>41</v>
      </c>
    </row>
    <row r="2063" spans="1:55" ht="15" x14ac:dyDescent="0.25">
      <c r="A2063">
        <v>27</v>
      </c>
      <c r="B2063">
        <v>41</v>
      </c>
      <c r="Q2063">
        <v>0</v>
      </c>
      <c r="R2063">
        <v>0</v>
      </c>
      <c r="U2063">
        <v>0</v>
      </c>
      <c r="V2063">
        <v>0</v>
      </c>
      <c r="Y2063">
        <v>0</v>
      </c>
      <c r="Z2063">
        <v>0</v>
      </c>
      <c r="AC2063">
        <v>0</v>
      </c>
      <c r="AD2063">
        <v>0</v>
      </c>
      <c r="AG2063">
        <v>0</v>
      </c>
      <c r="AH2063">
        <v>0</v>
      </c>
      <c r="AK2063" s="151">
        <v>0</v>
      </c>
      <c r="AL2063" s="151">
        <v>0</v>
      </c>
      <c r="AM2063" s="151"/>
      <c r="AN2063" s="151"/>
      <c r="AO2063" s="212">
        <v>0</v>
      </c>
      <c r="AP2063" s="212">
        <v>0</v>
      </c>
      <c r="AQ2063" s="212"/>
      <c r="AR2063" s="212"/>
      <c r="AS2063" s="227">
        <v>0</v>
      </c>
      <c r="AT2063" s="227">
        <v>0</v>
      </c>
      <c r="AU2063" s="227"/>
      <c r="AV2063" s="227"/>
      <c r="AW2063" s="227">
        <v>0</v>
      </c>
      <c r="AX2063" s="227">
        <v>0</v>
      </c>
      <c r="AY2063">
        <f>A2063+1999</f>
        <v>2026</v>
      </c>
      <c r="AZ2063" t="str">
        <f>VLOOKUP(B2063,$BF$2:$BJ$75,4)</f>
        <v>Coast TFLs</v>
      </c>
      <c r="BA2063" t="str">
        <f>VLOOKUP(B2063,$BF$2:$BK$75,2)</f>
        <v>CoastTFLs</v>
      </c>
      <c r="BB2063" t="str">
        <f>VLOOKUP(B2063,$BF$2:$BK$75,3)</f>
        <v>Coast TFLs</v>
      </c>
      <c r="BC2063">
        <f>IF(B2063&lt;40,B2063,IF(VLOOKUP(B2063,$BF$2:$BO$75,10,FALSE)="I",40,41))</f>
        <v>41</v>
      </c>
    </row>
    <row r="2064" spans="1:55" ht="15" x14ac:dyDescent="0.25">
      <c r="A2064">
        <v>27</v>
      </c>
      <c r="B2064">
        <v>41</v>
      </c>
      <c r="Q2064">
        <v>0</v>
      </c>
      <c r="R2064">
        <v>6224</v>
      </c>
      <c r="U2064">
        <v>0</v>
      </c>
      <c r="V2064">
        <v>11024</v>
      </c>
      <c r="Y2064">
        <v>0</v>
      </c>
      <c r="Z2064">
        <v>6336</v>
      </c>
      <c r="AC2064">
        <v>0</v>
      </c>
      <c r="AD2064">
        <v>2432</v>
      </c>
      <c r="AG2064">
        <v>0</v>
      </c>
      <c r="AH2064">
        <v>288</v>
      </c>
      <c r="AK2064" s="151">
        <v>0</v>
      </c>
      <c r="AL2064" s="151">
        <v>0</v>
      </c>
      <c r="AM2064" s="151"/>
      <c r="AN2064" s="151"/>
      <c r="AO2064" s="212">
        <v>0</v>
      </c>
      <c r="AP2064" s="212">
        <v>0</v>
      </c>
      <c r="AQ2064" s="212"/>
      <c r="AR2064" s="212"/>
      <c r="AS2064" s="227">
        <v>0</v>
      </c>
      <c r="AT2064" s="227">
        <v>0</v>
      </c>
      <c r="AU2064" s="227"/>
      <c r="AV2064" s="227"/>
      <c r="AW2064" s="227">
        <v>0</v>
      </c>
      <c r="AX2064" s="227">
        <v>0</v>
      </c>
      <c r="AY2064">
        <f>A2064+1999</f>
        <v>2026</v>
      </c>
      <c r="AZ2064" t="str">
        <f>VLOOKUP(B2064,$BF$2:$BJ$75,4)</f>
        <v>Coast TFLs</v>
      </c>
      <c r="BA2064" t="str">
        <f>VLOOKUP(B2064,$BF$2:$BK$75,2)</f>
        <v>CoastTFLs</v>
      </c>
      <c r="BB2064" t="str">
        <f>VLOOKUP(B2064,$BF$2:$BK$75,3)</f>
        <v>Coast TFLs</v>
      </c>
      <c r="BC2064">
        <f>IF(B2064&lt;40,B2064,IF(VLOOKUP(B2064,$BF$2:$BO$75,10,FALSE)="I",40,41))</f>
        <v>41</v>
      </c>
    </row>
    <row r="2065" spans="1:55" ht="15" x14ac:dyDescent="0.25">
      <c r="A2065">
        <v>27</v>
      </c>
      <c r="B2065">
        <v>41</v>
      </c>
      <c r="Q2065">
        <v>0</v>
      </c>
      <c r="R2065">
        <v>2768</v>
      </c>
      <c r="U2065">
        <v>0</v>
      </c>
      <c r="V2065">
        <v>0</v>
      </c>
      <c r="Y2065">
        <v>0</v>
      </c>
      <c r="Z2065">
        <v>0</v>
      </c>
      <c r="AC2065">
        <v>0</v>
      </c>
      <c r="AD2065">
        <v>0</v>
      </c>
      <c r="AG2065">
        <v>0</v>
      </c>
      <c r="AH2065">
        <v>0</v>
      </c>
      <c r="AK2065" s="151">
        <v>0</v>
      </c>
      <c r="AL2065" s="151">
        <v>0</v>
      </c>
      <c r="AM2065" s="151"/>
      <c r="AN2065" s="151"/>
      <c r="AO2065" s="212">
        <v>0</v>
      </c>
      <c r="AP2065" s="212">
        <v>0</v>
      </c>
      <c r="AQ2065" s="212"/>
      <c r="AR2065" s="212"/>
      <c r="AS2065" s="227">
        <v>0</v>
      </c>
      <c r="AT2065" s="227">
        <v>0</v>
      </c>
      <c r="AU2065" s="227"/>
      <c r="AV2065" s="227"/>
      <c r="AW2065" s="227">
        <v>0</v>
      </c>
      <c r="AX2065" s="227">
        <v>0</v>
      </c>
      <c r="AY2065">
        <f>A2065+1999</f>
        <v>2026</v>
      </c>
      <c r="AZ2065" t="str">
        <f>VLOOKUP(B2065,$BF$2:$BJ$75,4)</f>
        <v>Coast TFLs</v>
      </c>
      <c r="BA2065" t="str">
        <f>VLOOKUP(B2065,$BF$2:$BK$75,2)</f>
        <v>CoastTFLs</v>
      </c>
      <c r="BB2065" t="str">
        <f>VLOOKUP(B2065,$BF$2:$BK$75,3)</f>
        <v>Coast TFLs</v>
      </c>
      <c r="BC2065">
        <f>IF(B2065&lt;40,B2065,IF(VLOOKUP(B2065,$BF$2:$BO$75,10,FALSE)="I",40,41))</f>
        <v>41</v>
      </c>
    </row>
    <row r="2066" spans="1:55" ht="15" x14ac:dyDescent="0.25">
      <c r="A2066">
        <v>27</v>
      </c>
      <c r="B2066">
        <v>41</v>
      </c>
      <c r="Q2066">
        <v>0</v>
      </c>
      <c r="R2066">
        <v>0</v>
      </c>
      <c r="U2066">
        <v>0</v>
      </c>
      <c r="V2066">
        <v>3232</v>
      </c>
      <c r="Y2066">
        <v>0</v>
      </c>
      <c r="Z2066">
        <v>0</v>
      </c>
      <c r="AC2066">
        <v>0</v>
      </c>
      <c r="AD2066">
        <v>0</v>
      </c>
      <c r="AG2066">
        <v>0</v>
      </c>
      <c r="AH2066">
        <v>0</v>
      </c>
      <c r="AK2066" s="151">
        <v>0</v>
      </c>
      <c r="AL2066" s="151">
        <v>0</v>
      </c>
      <c r="AM2066" s="151"/>
      <c r="AN2066" s="151"/>
      <c r="AO2066" s="212">
        <v>0</v>
      </c>
      <c r="AP2066" s="212">
        <v>0</v>
      </c>
      <c r="AQ2066" s="212"/>
      <c r="AR2066" s="212"/>
      <c r="AS2066" s="227">
        <v>0</v>
      </c>
      <c r="AT2066" s="227">
        <v>0</v>
      </c>
      <c r="AU2066" s="227"/>
      <c r="AV2066" s="227"/>
      <c r="AW2066" s="227">
        <v>0</v>
      </c>
      <c r="AX2066" s="227">
        <v>0</v>
      </c>
      <c r="AY2066">
        <f>A2066+1999</f>
        <v>2026</v>
      </c>
      <c r="AZ2066" t="str">
        <f>VLOOKUP(B2066,$BF$2:$BJ$75,4)</f>
        <v>Coast TFLs</v>
      </c>
      <c r="BA2066" t="str">
        <f>VLOOKUP(B2066,$BF$2:$BK$75,2)</f>
        <v>CoastTFLs</v>
      </c>
      <c r="BB2066" t="str">
        <f>VLOOKUP(B2066,$BF$2:$BK$75,3)</f>
        <v>Coast TFLs</v>
      </c>
      <c r="BC2066">
        <f>IF(B2066&lt;40,B2066,IF(VLOOKUP(B2066,$BF$2:$BO$75,10,FALSE)="I",40,41))</f>
        <v>41</v>
      </c>
    </row>
    <row r="2067" spans="1:55" ht="15" x14ac:dyDescent="0.25">
      <c r="A2067">
        <v>27</v>
      </c>
      <c r="B2067">
        <v>41</v>
      </c>
      <c r="Q2067">
        <v>0</v>
      </c>
      <c r="R2067">
        <v>0</v>
      </c>
      <c r="U2067">
        <v>0</v>
      </c>
      <c r="V2067">
        <v>0</v>
      </c>
      <c r="Y2067">
        <v>0</v>
      </c>
      <c r="Z2067">
        <v>0</v>
      </c>
      <c r="AC2067">
        <v>0</v>
      </c>
      <c r="AD2067">
        <v>0</v>
      </c>
      <c r="AG2067">
        <v>0</v>
      </c>
      <c r="AH2067">
        <v>0</v>
      </c>
      <c r="AK2067" s="151">
        <v>0</v>
      </c>
      <c r="AL2067" s="151">
        <v>0</v>
      </c>
      <c r="AM2067" s="151"/>
      <c r="AN2067" s="151"/>
      <c r="AO2067" s="212">
        <v>0</v>
      </c>
      <c r="AP2067" s="212">
        <v>0</v>
      </c>
      <c r="AQ2067" s="212"/>
      <c r="AR2067" s="212"/>
      <c r="AS2067" s="227">
        <v>0</v>
      </c>
      <c r="AT2067" s="227">
        <v>0</v>
      </c>
      <c r="AU2067" s="227"/>
      <c r="AV2067" s="227"/>
      <c r="AW2067" s="227">
        <v>0</v>
      </c>
      <c r="AX2067" s="227">
        <v>0</v>
      </c>
      <c r="AY2067">
        <f>A2067+1999</f>
        <v>2026</v>
      </c>
      <c r="AZ2067" t="str">
        <f>VLOOKUP(B2067,$BF$2:$BJ$75,4)</f>
        <v>Coast TFLs</v>
      </c>
      <c r="BA2067" t="str">
        <f>VLOOKUP(B2067,$BF$2:$BK$75,2)</f>
        <v>CoastTFLs</v>
      </c>
      <c r="BB2067" t="str">
        <f>VLOOKUP(B2067,$BF$2:$BK$75,3)</f>
        <v>Coast TFLs</v>
      </c>
      <c r="BC2067">
        <f>IF(B2067&lt;40,B2067,IF(VLOOKUP(B2067,$BF$2:$BO$75,10,FALSE)="I",40,41))</f>
        <v>41</v>
      </c>
    </row>
    <row r="2068" spans="1:55" ht="15" x14ac:dyDescent="0.25">
      <c r="A2068">
        <v>27</v>
      </c>
      <c r="B2068">
        <v>41</v>
      </c>
      <c r="Q2068">
        <v>0</v>
      </c>
      <c r="R2068">
        <v>0</v>
      </c>
      <c r="U2068">
        <v>0</v>
      </c>
      <c r="V2068">
        <v>0</v>
      </c>
      <c r="Y2068">
        <v>0</v>
      </c>
      <c r="Z2068">
        <v>0</v>
      </c>
      <c r="AC2068">
        <v>0</v>
      </c>
      <c r="AD2068">
        <v>0</v>
      </c>
      <c r="AG2068">
        <v>0</v>
      </c>
      <c r="AH2068">
        <v>0</v>
      </c>
      <c r="AK2068" s="151">
        <v>0</v>
      </c>
      <c r="AL2068" s="151">
        <v>0</v>
      </c>
      <c r="AM2068" s="151"/>
      <c r="AN2068" s="151"/>
      <c r="AO2068" s="212">
        <v>0</v>
      </c>
      <c r="AP2068" s="212">
        <v>0</v>
      </c>
      <c r="AQ2068" s="212"/>
      <c r="AR2068" s="212"/>
      <c r="AS2068" s="227">
        <v>0</v>
      </c>
      <c r="AT2068" s="227">
        <v>0</v>
      </c>
      <c r="AU2068" s="227"/>
      <c r="AV2068" s="227"/>
      <c r="AW2068" s="227">
        <v>0</v>
      </c>
      <c r="AX2068" s="227">
        <v>0</v>
      </c>
      <c r="AY2068">
        <f>A2068+1999</f>
        <v>2026</v>
      </c>
      <c r="AZ2068" t="str">
        <f>VLOOKUP(B2068,$BF$2:$BJ$75,4)</f>
        <v>Coast TFLs</v>
      </c>
      <c r="BA2068" t="str">
        <f>VLOOKUP(B2068,$BF$2:$BK$75,2)</f>
        <v>CoastTFLs</v>
      </c>
      <c r="BB2068" t="str">
        <f>VLOOKUP(B2068,$BF$2:$BK$75,3)</f>
        <v>Coast TFLs</v>
      </c>
      <c r="BC2068">
        <f>IF(B2068&lt;40,B2068,IF(VLOOKUP(B2068,$BF$2:$BO$75,10,FALSE)="I",40,41))</f>
        <v>41</v>
      </c>
    </row>
    <row r="2069" spans="1:55" ht="15" x14ac:dyDescent="0.25">
      <c r="A2069">
        <v>27</v>
      </c>
      <c r="B2069">
        <v>41</v>
      </c>
      <c r="Q2069">
        <v>0</v>
      </c>
      <c r="R2069">
        <v>0</v>
      </c>
      <c r="U2069">
        <v>0</v>
      </c>
      <c r="V2069">
        <v>0</v>
      </c>
      <c r="Y2069">
        <v>0</v>
      </c>
      <c r="Z2069">
        <v>0</v>
      </c>
      <c r="AC2069">
        <v>0</v>
      </c>
      <c r="AD2069">
        <v>0</v>
      </c>
      <c r="AG2069">
        <v>0</v>
      </c>
      <c r="AH2069">
        <v>0</v>
      </c>
      <c r="AK2069" s="151">
        <v>0</v>
      </c>
      <c r="AL2069" s="151">
        <v>0</v>
      </c>
      <c r="AM2069" s="151"/>
      <c r="AN2069" s="151"/>
      <c r="AO2069" s="212">
        <v>0</v>
      </c>
      <c r="AP2069" s="212">
        <v>0</v>
      </c>
      <c r="AQ2069" s="212"/>
      <c r="AR2069" s="212"/>
      <c r="AS2069" s="227">
        <v>0</v>
      </c>
      <c r="AT2069" s="227">
        <v>0</v>
      </c>
      <c r="AU2069" s="227"/>
      <c r="AV2069" s="227"/>
      <c r="AW2069" s="227">
        <v>0</v>
      </c>
      <c r="AX2069" s="227">
        <v>0</v>
      </c>
      <c r="AY2069">
        <f>A2069+1999</f>
        <v>2026</v>
      </c>
      <c r="AZ2069" t="str">
        <f>VLOOKUP(B2069,$BF$2:$BJ$75,4)</f>
        <v>Coast TFLs</v>
      </c>
      <c r="BA2069" t="str">
        <f>VLOOKUP(B2069,$BF$2:$BK$75,2)</f>
        <v>CoastTFLs</v>
      </c>
      <c r="BB2069" t="str">
        <f>VLOOKUP(B2069,$BF$2:$BK$75,3)</f>
        <v>Coast TFLs</v>
      </c>
      <c r="BC2069">
        <f>IF(B2069&lt;40,B2069,IF(VLOOKUP(B2069,$BF$2:$BO$75,10,FALSE)="I",40,41))</f>
        <v>41</v>
      </c>
    </row>
    <row r="2070" spans="1:55" ht="15" x14ac:dyDescent="0.25">
      <c r="A2070">
        <v>27</v>
      </c>
      <c r="B2070">
        <v>41</v>
      </c>
      <c r="Q2070">
        <v>0</v>
      </c>
      <c r="R2070">
        <v>64</v>
      </c>
      <c r="U2070">
        <v>0</v>
      </c>
      <c r="V2070">
        <v>3728</v>
      </c>
      <c r="Y2070">
        <v>0</v>
      </c>
      <c r="Z2070">
        <v>0</v>
      </c>
      <c r="AC2070">
        <v>0</v>
      </c>
      <c r="AD2070">
        <v>208</v>
      </c>
      <c r="AG2070">
        <v>0</v>
      </c>
      <c r="AH2070">
        <v>0</v>
      </c>
      <c r="AK2070" s="151">
        <v>0</v>
      </c>
      <c r="AL2070" s="151">
        <v>320</v>
      </c>
      <c r="AM2070" s="151"/>
      <c r="AN2070" s="151"/>
      <c r="AO2070" s="212">
        <v>0</v>
      </c>
      <c r="AP2070" s="212">
        <v>0</v>
      </c>
      <c r="AQ2070" s="212"/>
      <c r="AR2070" s="212"/>
      <c r="AS2070" s="227">
        <v>0</v>
      </c>
      <c r="AT2070" s="227">
        <v>0</v>
      </c>
      <c r="AU2070" s="227"/>
      <c r="AV2070" s="227"/>
      <c r="AW2070" s="227">
        <v>0</v>
      </c>
      <c r="AX2070" s="227">
        <v>0</v>
      </c>
      <c r="AY2070">
        <f>A2070+1999</f>
        <v>2026</v>
      </c>
      <c r="AZ2070" t="str">
        <f>VLOOKUP(B2070,$BF$2:$BJ$75,4)</f>
        <v>Coast TFLs</v>
      </c>
      <c r="BA2070" t="str">
        <f>VLOOKUP(B2070,$BF$2:$BK$75,2)</f>
        <v>CoastTFLs</v>
      </c>
      <c r="BB2070" t="str">
        <f>VLOOKUP(B2070,$BF$2:$BK$75,3)</f>
        <v>Coast TFLs</v>
      </c>
      <c r="BC2070">
        <f>IF(B2070&lt;40,B2070,IF(VLOOKUP(B2070,$BF$2:$BO$75,10,FALSE)="I",40,41))</f>
        <v>41</v>
      </c>
    </row>
    <row r="2071" spans="1:55" ht="15" x14ac:dyDescent="0.25">
      <c r="A2071">
        <v>27</v>
      </c>
      <c r="B2071">
        <v>41</v>
      </c>
      <c r="Q2071">
        <v>0</v>
      </c>
      <c r="R2071">
        <v>0</v>
      </c>
      <c r="U2071">
        <v>0</v>
      </c>
      <c r="V2071">
        <v>0</v>
      </c>
      <c r="Y2071">
        <v>0</v>
      </c>
      <c r="Z2071">
        <v>0</v>
      </c>
      <c r="AC2071">
        <v>0</v>
      </c>
      <c r="AD2071">
        <v>0</v>
      </c>
      <c r="AG2071">
        <v>0</v>
      </c>
      <c r="AH2071">
        <v>0</v>
      </c>
      <c r="AK2071" s="151">
        <v>0</v>
      </c>
      <c r="AL2071" s="151">
        <v>0</v>
      </c>
      <c r="AM2071" s="151"/>
      <c r="AN2071" s="151"/>
      <c r="AO2071" s="212">
        <v>0</v>
      </c>
      <c r="AP2071" s="212">
        <v>0</v>
      </c>
      <c r="AQ2071" s="212"/>
      <c r="AR2071" s="212"/>
      <c r="AS2071" s="227">
        <v>0</v>
      </c>
      <c r="AT2071" s="227">
        <v>0</v>
      </c>
      <c r="AU2071" s="227"/>
      <c r="AV2071" s="227"/>
      <c r="AW2071" s="227">
        <v>0</v>
      </c>
      <c r="AX2071" s="227">
        <v>0</v>
      </c>
      <c r="AY2071">
        <f>A2071+1999</f>
        <v>2026</v>
      </c>
      <c r="AZ2071" t="str">
        <f>VLOOKUP(B2071,$BF$2:$BJ$75,4)</f>
        <v>Coast TFLs</v>
      </c>
      <c r="BA2071" t="str">
        <f>VLOOKUP(B2071,$BF$2:$BK$75,2)</f>
        <v>CoastTFLs</v>
      </c>
      <c r="BB2071" t="str">
        <f>VLOOKUP(B2071,$BF$2:$BK$75,3)</f>
        <v>Coast TFLs</v>
      </c>
      <c r="BC2071">
        <f>IF(B2071&lt;40,B2071,IF(VLOOKUP(B2071,$BF$2:$BO$75,10,FALSE)="I",40,41))</f>
        <v>41</v>
      </c>
    </row>
    <row r="2072" spans="1:55" ht="15" x14ac:dyDescent="0.25">
      <c r="A2072">
        <v>27</v>
      </c>
      <c r="B2072">
        <v>41</v>
      </c>
      <c r="Q2072">
        <v>0</v>
      </c>
      <c r="R2072">
        <v>0</v>
      </c>
      <c r="U2072">
        <v>0</v>
      </c>
      <c r="V2072">
        <v>0</v>
      </c>
      <c r="Y2072">
        <v>0</v>
      </c>
      <c r="Z2072">
        <v>0</v>
      </c>
      <c r="AC2072">
        <v>0</v>
      </c>
      <c r="AD2072">
        <v>0</v>
      </c>
      <c r="AG2072">
        <v>0</v>
      </c>
      <c r="AH2072">
        <v>0</v>
      </c>
      <c r="AK2072" s="151">
        <v>0</v>
      </c>
      <c r="AL2072" s="151">
        <v>0</v>
      </c>
      <c r="AM2072" s="151"/>
      <c r="AN2072" s="151"/>
      <c r="AO2072" s="212">
        <v>0</v>
      </c>
      <c r="AP2072" s="212">
        <v>0</v>
      </c>
      <c r="AQ2072" s="212"/>
      <c r="AR2072" s="212"/>
      <c r="AS2072" s="227">
        <v>0</v>
      </c>
      <c r="AT2072" s="227">
        <v>0</v>
      </c>
      <c r="AU2072" s="227"/>
      <c r="AV2072" s="227"/>
      <c r="AW2072" s="227">
        <v>0</v>
      </c>
      <c r="AX2072" s="227">
        <v>0</v>
      </c>
      <c r="AY2072">
        <f>A2072+1999</f>
        <v>2026</v>
      </c>
      <c r="AZ2072" t="str">
        <f>VLOOKUP(B2072,$BF$2:$BJ$75,4)</f>
        <v>Coast TFLs</v>
      </c>
      <c r="BA2072" t="str">
        <f>VLOOKUP(B2072,$BF$2:$BK$75,2)</f>
        <v>CoastTFLs</v>
      </c>
      <c r="BB2072" t="str">
        <f>VLOOKUP(B2072,$BF$2:$BK$75,3)</f>
        <v>Coast TFLs</v>
      </c>
      <c r="BC2072">
        <f>IF(B2072&lt;40,B2072,IF(VLOOKUP(B2072,$BF$2:$BO$75,10,FALSE)="I",40,41))</f>
        <v>41</v>
      </c>
    </row>
    <row r="2073" spans="1:55" ht="15" x14ac:dyDescent="0.25">
      <c r="A2073">
        <v>27</v>
      </c>
      <c r="B2073">
        <v>41</v>
      </c>
      <c r="Q2073">
        <v>0</v>
      </c>
      <c r="R2073">
        <v>0</v>
      </c>
      <c r="U2073">
        <v>0</v>
      </c>
      <c r="V2073">
        <v>0</v>
      </c>
      <c r="Y2073">
        <v>0</v>
      </c>
      <c r="Z2073">
        <v>0</v>
      </c>
      <c r="AC2073">
        <v>0</v>
      </c>
      <c r="AD2073">
        <v>0</v>
      </c>
      <c r="AG2073">
        <v>0</v>
      </c>
      <c r="AH2073">
        <v>0</v>
      </c>
      <c r="AK2073" s="151">
        <v>0</v>
      </c>
      <c r="AL2073" s="151">
        <v>0</v>
      </c>
      <c r="AM2073" s="151"/>
      <c r="AN2073" s="151"/>
      <c r="AO2073" s="212">
        <v>0</v>
      </c>
      <c r="AP2073" s="212">
        <v>0</v>
      </c>
      <c r="AQ2073" s="212"/>
      <c r="AR2073" s="212"/>
      <c r="AS2073" s="227">
        <v>0</v>
      </c>
      <c r="AT2073" s="227">
        <v>0</v>
      </c>
      <c r="AU2073" s="227"/>
      <c r="AV2073" s="227"/>
      <c r="AW2073" s="227">
        <v>0</v>
      </c>
      <c r="AX2073" s="227">
        <v>0</v>
      </c>
      <c r="AY2073">
        <f>A2073+1999</f>
        <v>2026</v>
      </c>
      <c r="AZ2073" t="str">
        <f>VLOOKUP(B2073,$BF$2:$BJ$75,4)</f>
        <v>Coast TFLs</v>
      </c>
      <c r="BA2073" t="str">
        <f>VLOOKUP(B2073,$BF$2:$BK$75,2)</f>
        <v>CoastTFLs</v>
      </c>
      <c r="BB2073" t="str">
        <f>VLOOKUP(B2073,$BF$2:$BK$75,3)</f>
        <v>Coast TFLs</v>
      </c>
      <c r="BC2073">
        <f>IF(B2073&lt;40,B2073,IF(VLOOKUP(B2073,$BF$2:$BO$75,10,FALSE)="I",40,41))</f>
        <v>41</v>
      </c>
    </row>
    <row r="2074" spans="1:55" ht="15" x14ac:dyDescent="0.25">
      <c r="AK2074" s="151"/>
      <c r="AL2074" s="151"/>
      <c r="AM2074" s="151"/>
      <c r="AN2074" s="151"/>
      <c r="AO2074" s="212"/>
      <c r="AP2074" s="212"/>
      <c r="AQ2074" s="212"/>
      <c r="AR2074" s="212"/>
      <c r="AS2074" s="212"/>
      <c r="AT2074" s="212"/>
      <c r="AU2074" s="212"/>
      <c r="AV2074" s="212"/>
      <c r="AW2074" s="212"/>
      <c r="AX2074" s="212"/>
    </row>
    <row r="2075" spans="1:55" ht="15" x14ac:dyDescent="0.25">
      <c r="AK2075" s="151"/>
      <c r="AL2075" s="151"/>
      <c r="AM2075" s="151"/>
      <c r="AN2075" s="151"/>
      <c r="AO2075" s="212"/>
      <c r="AP2075" s="212"/>
      <c r="AQ2075" s="212"/>
      <c r="AR2075" s="212"/>
      <c r="AS2075" s="212"/>
      <c r="AT2075" s="212"/>
      <c r="AU2075" s="212"/>
      <c r="AV2075" s="212"/>
      <c r="AW2075" s="212"/>
      <c r="AX2075" s="212"/>
    </row>
    <row r="2076" spans="1:55" ht="15" x14ac:dyDescent="0.25">
      <c r="AK2076" s="151"/>
      <c r="AL2076" s="151"/>
      <c r="AM2076" s="151"/>
      <c r="AN2076" s="151"/>
      <c r="AO2076" s="212"/>
      <c r="AP2076" s="212"/>
      <c r="AQ2076" s="212"/>
      <c r="AR2076" s="212"/>
      <c r="AS2076" s="212"/>
      <c r="AT2076" s="212"/>
      <c r="AU2076" s="212"/>
      <c r="AV2076" s="212"/>
      <c r="AW2076" s="212"/>
      <c r="AX2076" s="212"/>
    </row>
    <row r="2077" spans="1:55" ht="15" x14ac:dyDescent="0.25">
      <c r="AK2077" s="151"/>
      <c r="AL2077" s="151"/>
      <c r="AM2077" s="151"/>
      <c r="AN2077" s="151"/>
      <c r="AO2077" s="212"/>
      <c r="AP2077" s="212"/>
      <c r="AQ2077" s="212"/>
      <c r="AR2077" s="212"/>
      <c r="AS2077" s="212"/>
      <c r="AT2077" s="212"/>
      <c r="AU2077" s="212"/>
      <c r="AV2077" s="212"/>
      <c r="AW2077" s="212"/>
      <c r="AX2077" s="212"/>
    </row>
    <row r="2078" spans="1:55" ht="15" x14ac:dyDescent="0.25">
      <c r="AK2078" s="151"/>
      <c r="AL2078" s="151"/>
      <c r="AM2078" s="151"/>
      <c r="AN2078" s="151"/>
      <c r="AO2078" s="212"/>
      <c r="AP2078" s="212"/>
      <c r="AQ2078" s="212"/>
      <c r="AR2078" s="212"/>
      <c r="AS2078" s="212"/>
      <c r="AT2078" s="212"/>
      <c r="AU2078" s="212"/>
      <c r="AV2078" s="212"/>
      <c r="AW2078" s="212"/>
      <c r="AX2078" s="212"/>
    </row>
    <row r="2079" spans="1:55" ht="15" x14ac:dyDescent="0.25">
      <c r="AK2079" s="151"/>
      <c r="AL2079" s="151"/>
      <c r="AM2079" s="151"/>
      <c r="AN2079" s="151"/>
      <c r="AO2079" s="212"/>
      <c r="AP2079" s="212"/>
      <c r="AQ2079" s="212"/>
      <c r="AR2079" s="212"/>
      <c r="AS2079" s="212"/>
      <c r="AT2079" s="212"/>
      <c r="AU2079" s="212"/>
      <c r="AV2079" s="212"/>
      <c r="AW2079" s="212"/>
      <c r="AX2079" s="212"/>
    </row>
    <row r="2080" spans="1:55" ht="15" x14ac:dyDescent="0.25">
      <c r="AK2080" s="151"/>
      <c r="AL2080" s="151"/>
      <c r="AM2080" s="151"/>
      <c r="AN2080" s="151"/>
      <c r="AO2080" s="212"/>
      <c r="AP2080" s="212"/>
      <c r="AQ2080" s="212"/>
      <c r="AR2080" s="212"/>
      <c r="AS2080" s="212"/>
      <c r="AT2080" s="212"/>
      <c r="AU2080" s="212"/>
      <c r="AV2080" s="212"/>
      <c r="AW2080" s="212"/>
      <c r="AX2080" s="212"/>
    </row>
    <row r="2081" spans="37:50" ht="15" x14ac:dyDescent="0.25">
      <c r="AK2081" s="151"/>
      <c r="AL2081" s="151"/>
      <c r="AM2081" s="151"/>
      <c r="AN2081" s="151"/>
      <c r="AO2081" s="212"/>
      <c r="AP2081" s="212"/>
      <c r="AQ2081" s="212"/>
      <c r="AR2081" s="212"/>
      <c r="AS2081" s="212"/>
      <c r="AT2081" s="212"/>
      <c r="AU2081" s="212"/>
      <c r="AV2081" s="212"/>
      <c r="AW2081" s="212"/>
      <c r="AX2081" s="212"/>
    </row>
    <row r="2082" spans="37:50" ht="15" x14ac:dyDescent="0.25">
      <c r="AK2082" s="151"/>
      <c r="AL2082" s="151"/>
      <c r="AM2082" s="151"/>
      <c r="AN2082" s="151"/>
      <c r="AO2082" s="212"/>
      <c r="AP2082" s="212"/>
      <c r="AQ2082" s="212"/>
      <c r="AR2082" s="212"/>
      <c r="AS2082" s="212"/>
      <c r="AT2082" s="212"/>
      <c r="AU2082" s="212"/>
      <c r="AV2082" s="212"/>
      <c r="AW2082" s="212"/>
      <c r="AX2082" s="212"/>
    </row>
    <row r="2083" spans="37:50" ht="15" x14ac:dyDescent="0.25">
      <c r="AK2083" s="151"/>
      <c r="AL2083" s="151"/>
      <c r="AM2083" s="151"/>
      <c r="AN2083" s="151"/>
      <c r="AO2083" s="212"/>
      <c r="AP2083" s="212"/>
      <c r="AQ2083" s="212"/>
      <c r="AR2083" s="212"/>
      <c r="AS2083" s="212"/>
      <c r="AT2083" s="212"/>
      <c r="AU2083" s="212"/>
      <c r="AV2083" s="212"/>
      <c r="AW2083" s="212"/>
      <c r="AX2083" s="212"/>
    </row>
    <row r="2084" spans="37:50" ht="15" x14ac:dyDescent="0.25">
      <c r="AK2084" s="151"/>
      <c r="AL2084" s="151"/>
      <c r="AM2084" s="151"/>
      <c r="AN2084" s="151"/>
      <c r="AO2084" s="212"/>
      <c r="AP2084" s="212"/>
      <c r="AQ2084" s="212"/>
      <c r="AR2084" s="212"/>
      <c r="AS2084" s="212"/>
      <c r="AT2084" s="212"/>
      <c r="AU2084" s="212"/>
      <c r="AV2084" s="212"/>
      <c r="AW2084" s="212"/>
      <c r="AX2084" s="212"/>
    </row>
    <row r="2085" spans="37:50" ht="15" x14ac:dyDescent="0.25">
      <c r="AK2085" s="151"/>
      <c r="AL2085" s="151"/>
      <c r="AM2085" s="151"/>
      <c r="AN2085" s="151"/>
      <c r="AO2085" s="212"/>
      <c r="AP2085" s="212"/>
      <c r="AQ2085" s="212"/>
      <c r="AR2085" s="212"/>
      <c r="AS2085" s="212"/>
      <c r="AT2085" s="212"/>
      <c r="AU2085" s="212"/>
      <c r="AV2085" s="212"/>
      <c r="AW2085" s="212"/>
      <c r="AX2085" s="212"/>
    </row>
    <row r="2086" spans="37:50" ht="15" x14ac:dyDescent="0.25">
      <c r="AK2086" s="151"/>
      <c r="AL2086" s="151"/>
      <c r="AM2086" s="151"/>
      <c r="AN2086" s="151"/>
      <c r="AO2086" s="212"/>
      <c r="AP2086" s="212"/>
      <c r="AQ2086" s="212"/>
      <c r="AR2086" s="212"/>
      <c r="AS2086" s="212"/>
      <c r="AT2086" s="212"/>
      <c r="AU2086" s="212"/>
      <c r="AV2086" s="212"/>
      <c r="AW2086" s="212"/>
      <c r="AX2086" s="212"/>
    </row>
    <row r="2087" spans="37:50" ht="15" x14ac:dyDescent="0.25">
      <c r="AK2087" s="151"/>
      <c r="AL2087" s="151"/>
      <c r="AM2087" s="151"/>
      <c r="AN2087" s="151"/>
      <c r="AO2087" s="212"/>
      <c r="AP2087" s="212"/>
      <c r="AQ2087" s="212"/>
      <c r="AR2087" s="212"/>
      <c r="AS2087" s="212"/>
      <c r="AT2087" s="212"/>
      <c r="AU2087" s="212"/>
      <c r="AV2087" s="212"/>
      <c r="AW2087" s="212"/>
      <c r="AX2087" s="212"/>
    </row>
    <row r="2088" spans="37:50" ht="15" x14ac:dyDescent="0.25">
      <c r="AK2088" s="151"/>
      <c r="AL2088" s="151"/>
      <c r="AM2088" s="151"/>
      <c r="AN2088" s="151"/>
      <c r="AO2088" s="212"/>
      <c r="AP2088" s="212"/>
      <c r="AQ2088" s="212"/>
      <c r="AR2088" s="212"/>
      <c r="AS2088" s="212"/>
      <c r="AT2088" s="212"/>
      <c r="AU2088" s="212"/>
      <c r="AV2088" s="212"/>
      <c r="AW2088" s="212"/>
      <c r="AX2088" s="212"/>
    </row>
    <row r="2089" spans="37:50" ht="15" x14ac:dyDescent="0.25">
      <c r="AK2089" s="151"/>
      <c r="AL2089" s="151"/>
      <c r="AM2089" s="151"/>
      <c r="AN2089" s="151"/>
      <c r="AO2089" s="212"/>
      <c r="AP2089" s="212"/>
      <c r="AQ2089" s="212"/>
      <c r="AR2089" s="212"/>
      <c r="AS2089" s="212"/>
      <c r="AT2089" s="212"/>
      <c r="AU2089" s="212"/>
      <c r="AV2089" s="212"/>
      <c r="AW2089" s="212"/>
      <c r="AX2089" s="212"/>
    </row>
    <row r="2090" spans="37:50" ht="15" x14ac:dyDescent="0.25">
      <c r="AK2090" s="151"/>
      <c r="AL2090" s="151"/>
      <c r="AM2090" s="151"/>
      <c r="AN2090" s="151"/>
      <c r="AO2090" s="212"/>
      <c r="AP2090" s="212"/>
      <c r="AQ2090" s="212"/>
      <c r="AR2090" s="212"/>
      <c r="AS2090" s="212"/>
      <c r="AT2090" s="212"/>
      <c r="AU2090" s="212"/>
      <c r="AV2090" s="212"/>
      <c r="AW2090" s="212"/>
      <c r="AX2090" s="212"/>
    </row>
    <row r="2091" spans="37:50" ht="15" x14ac:dyDescent="0.25">
      <c r="AK2091" s="151"/>
      <c r="AL2091" s="151"/>
      <c r="AM2091" s="151"/>
      <c r="AN2091" s="151"/>
      <c r="AO2091" s="212"/>
      <c r="AP2091" s="212"/>
      <c r="AQ2091" s="212"/>
      <c r="AR2091" s="212"/>
      <c r="AS2091" s="212"/>
      <c r="AT2091" s="212"/>
      <c r="AU2091" s="212"/>
      <c r="AV2091" s="212"/>
      <c r="AW2091" s="212"/>
      <c r="AX2091" s="212"/>
    </row>
    <row r="2092" spans="37:50" ht="15" x14ac:dyDescent="0.25">
      <c r="AK2092" s="151"/>
      <c r="AL2092" s="151"/>
      <c r="AM2092" s="151"/>
      <c r="AN2092" s="151"/>
      <c r="AO2092" s="212"/>
      <c r="AP2092" s="212"/>
      <c r="AQ2092" s="212"/>
      <c r="AR2092" s="212"/>
      <c r="AS2092" s="212"/>
      <c r="AT2092" s="212"/>
      <c r="AU2092" s="212"/>
      <c r="AV2092" s="212"/>
      <c r="AW2092" s="212"/>
      <c r="AX2092" s="212"/>
    </row>
    <row r="2093" spans="37:50" ht="15" x14ac:dyDescent="0.25">
      <c r="AK2093" s="151"/>
      <c r="AL2093" s="151"/>
      <c r="AM2093" s="151"/>
      <c r="AN2093" s="151"/>
      <c r="AO2093" s="212"/>
      <c r="AP2093" s="212"/>
      <c r="AQ2093" s="212"/>
      <c r="AR2093" s="212"/>
      <c r="AS2093" s="212"/>
      <c r="AT2093" s="212"/>
      <c r="AU2093" s="212"/>
      <c r="AV2093" s="212"/>
      <c r="AW2093" s="212"/>
      <c r="AX2093" s="212"/>
    </row>
    <row r="2094" spans="37:50" ht="15" x14ac:dyDescent="0.25">
      <c r="AK2094" s="151"/>
      <c r="AL2094" s="151"/>
      <c r="AM2094" s="151"/>
      <c r="AN2094" s="151"/>
      <c r="AO2094" s="212"/>
      <c r="AP2094" s="212"/>
      <c r="AQ2094" s="212"/>
      <c r="AR2094" s="212"/>
      <c r="AS2094" s="212"/>
      <c r="AT2094" s="212"/>
      <c r="AU2094" s="212"/>
      <c r="AV2094" s="212"/>
      <c r="AW2094" s="212"/>
      <c r="AX2094" s="212"/>
    </row>
    <row r="2095" spans="37:50" ht="15" x14ac:dyDescent="0.25">
      <c r="AK2095" s="151"/>
      <c r="AL2095" s="151"/>
      <c r="AM2095" s="151"/>
      <c r="AN2095" s="151"/>
      <c r="AO2095" s="212"/>
      <c r="AP2095" s="212"/>
      <c r="AQ2095" s="212"/>
      <c r="AR2095" s="212"/>
      <c r="AS2095" s="212"/>
      <c r="AT2095" s="212"/>
      <c r="AU2095" s="212"/>
      <c r="AV2095" s="212"/>
      <c r="AW2095" s="212"/>
      <c r="AX2095" s="212"/>
    </row>
    <row r="2096" spans="37:50" ht="15" x14ac:dyDescent="0.25">
      <c r="AK2096" s="151"/>
      <c r="AL2096" s="151"/>
      <c r="AM2096" s="151"/>
      <c r="AN2096" s="151"/>
      <c r="AO2096" s="212"/>
      <c r="AP2096" s="212"/>
      <c r="AQ2096" s="212"/>
      <c r="AR2096" s="212"/>
      <c r="AS2096" s="212"/>
      <c r="AT2096" s="212"/>
      <c r="AU2096" s="212"/>
      <c r="AV2096" s="212"/>
      <c r="AW2096" s="212"/>
      <c r="AX2096" s="212"/>
    </row>
    <row r="2097" spans="37:50" ht="15" x14ac:dyDescent="0.25">
      <c r="AK2097" s="151"/>
      <c r="AL2097" s="151"/>
      <c r="AM2097" s="151"/>
      <c r="AN2097" s="151"/>
      <c r="AO2097" s="212"/>
      <c r="AP2097" s="212"/>
      <c r="AQ2097" s="212"/>
      <c r="AR2097" s="212"/>
      <c r="AS2097" s="212"/>
      <c r="AT2097" s="212"/>
      <c r="AU2097" s="212"/>
      <c r="AV2097" s="212"/>
      <c r="AW2097" s="212"/>
      <c r="AX2097" s="212"/>
    </row>
    <row r="2098" spans="37:50" ht="15" x14ac:dyDescent="0.25">
      <c r="AK2098" s="151"/>
      <c r="AL2098" s="151"/>
      <c r="AM2098" s="151"/>
      <c r="AN2098" s="151"/>
      <c r="AO2098" s="212"/>
      <c r="AP2098" s="212"/>
      <c r="AQ2098" s="212"/>
      <c r="AR2098" s="212"/>
      <c r="AS2098" s="212"/>
      <c r="AT2098" s="212"/>
      <c r="AU2098" s="212"/>
      <c r="AV2098" s="212"/>
      <c r="AW2098" s="212"/>
      <c r="AX2098" s="212"/>
    </row>
    <row r="2099" spans="37:50" ht="15" x14ac:dyDescent="0.25">
      <c r="AK2099" s="151"/>
      <c r="AL2099" s="151"/>
      <c r="AM2099" s="151"/>
      <c r="AN2099" s="151"/>
      <c r="AO2099" s="212"/>
      <c r="AP2099" s="212"/>
      <c r="AQ2099" s="212"/>
      <c r="AR2099" s="212"/>
      <c r="AS2099" s="212"/>
      <c r="AT2099" s="212"/>
      <c r="AU2099" s="212"/>
      <c r="AV2099" s="212"/>
      <c r="AW2099" s="212"/>
      <c r="AX2099" s="212"/>
    </row>
    <row r="2100" spans="37:50" ht="15" x14ac:dyDescent="0.25">
      <c r="AK2100" s="151"/>
      <c r="AL2100" s="151"/>
      <c r="AM2100" s="151"/>
      <c r="AN2100" s="151"/>
      <c r="AO2100" s="212"/>
      <c r="AP2100" s="212"/>
      <c r="AQ2100" s="212"/>
      <c r="AR2100" s="212"/>
      <c r="AS2100" s="212"/>
      <c r="AT2100" s="212"/>
      <c r="AU2100" s="212"/>
      <c r="AV2100" s="212"/>
      <c r="AW2100" s="212"/>
      <c r="AX2100" s="212"/>
    </row>
    <row r="2101" spans="37:50" ht="15" x14ac:dyDescent="0.25">
      <c r="AK2101" s="151"/>
      <c r="AL2101" s="151"/>
      <c r="AM2101" s="151"/>
      <c r="AN2101" s="151"/>
      <c r="AO2101" s="212"/>
      <c r="AP2101" s="212"/>
      <c r="AQ2101" s="212"/>
      <c r="AR2101" s="212"/>
      <c r="AS2101" s="212"/>
      <c r="AT2101" s="212"/>
      <c r="AU2101" s="212"/>
      <c r="AV2101" s="212"/>
      <c r="AW2101" s="212"/>
      <c r="AX2101" s="212"/>
    </row>
    <row r="2102" spans="37:50" ht="15" x14ac:dyDescent="0.25">
      <c r="AK2102" s="151"/>
      <c r="AL2102" s="151"/>
      <c r="AM2102" s="151"/>
      <c r="AN2102" s="151"/>
      <c r="AO2102" s="212"/>
      <c r="AP2102" s="212"/>
      <c r="AQ2102" s="212"/>
      <c r="AR2102" s="212"/>
      <c r="AS2102" s="212"/>
      <c r="AT2102" s="212"/>
      <c r="AU2102" s="212"/>
      <c r="AV2102" s="212"/>
      <c r="AW2102" s="212"/>
      <c r="AX2102" s="212"/>
    </row>
    <row r="2103" spans="37:50" ht="15" x14ac:dyDescent="0.25">
      <c r="AK2103" s="151"/>
      <c r="AL2103" s="151"/>
      <c r="AM2103" s="151"/>
      <c r="AN2103" s="151"/>
      <c r="AO2103" s="212"/>
      <c r="AP2103" s="212"/>
      <c r="AQ2103" s="212"/>
      <c r="AR2103" s="212"/>
      <c r="AS2103" s="212"/>
      <c r="AT2103" s="212"/>
      <c r="AU2103" s="212"/>
      <c r="AV2103" s="212"/>
      <c r="AW2103" s="212"/>
      <c r="AX2103" s="212"/>
    </row>
    <row r="2104" spans="37:50" ht="15" x14ac:dyDescent="0.25">
      <c r="AK2104" s="151"/>
      <c r="AL2104" s="151"/>
      <c r="AM2104" s="151"/>
      <c r="AN2104" s="151"/>
      <c r="AO2104" s="212"/>
      <c r="AP2104" s="212"/>
      <c r="AQ2104" s="212"/>
      <c r="AR2104" s="212"/>
      <c r="AS2104" s="212"/>
      <c r="AT2104" s="212"/>
      <c r="AU2104" s="212"/>
      <c r="AV2104" s="212"/>
      <c r="AW2104" s="212"/>
      <c r="AX2104" s="212"/>
    </row>
    <row r="2105" spans="37:50" ht="15" x14ac:dyDescent="0.25">
      <c r="AK2105" s="151"/>
      <c r="AL2105" s="151"/>
      <c r="AM2105" s="151"/>
      <c r="AN2105" s="151"/>
      <c r="AO2105" s="212"/>
      <c r="AP2105" s="212"/>
      <c r="AQ2105" s="212"/>
      <c r="AR2105" s="212"/>
      <c r="AS2105" s="212"/>
      <c r="AT2105" s="212"/>
      <c r="AU2105" s="212"/>
      <c r="AV2105" s="212"/>
      <c r="AW2105" s="212"/>
      <c r="AX2105" s="212"/>
    </row>
    <row r="2106" spans="37:50" ht="15" x14ac:dyDescent="0.25">
      <c r="AK2106" s="151"/>
      <c r="AL2106" s="151"/>
      <c r="AM2106" s="151"/>
      <c r="AN2106" s="151"/>
      <c r="AO2106" s="212"/>
      <c r="AP2106" s="212"/>
      <c r="AQ2106" s="212"/>
      <c r="AR2106" s="212"/>
      <c r="AS2106" s="212"/>
      <c r="AT2106" s="212"/>
      <c r="AU2106" s="212"/>
      <c r="AV2106" s="212"/>
      <c r="AW2106" s="212"/>
      <c r="AX2106" s="212"/>
    </row>
    <row r="2107" spans="37:50" ht="15" x14ac:dyDescent="0.25">
      <c r="AK2107" s="151"/>
      <c r="AL2107" s="151"/>
      <c r="AM2107" s="151"/>
      <c r="AN2107" s="151"/>
      <c r="AO2107" s="212"/>
      <c r="AP2107" s="212"/>
      <c r="AQ2107" s="212"/>
      <c r="AR2107" s="212"/>
      <c r="AS2107" s="212"/>
      <c r="AT2107" s="212"/>
      <c r="AU2107" s="212"/>
      <c r="AV2107" s="212"/>
      <c r="AW2107" s="212"/>
      <c r="AX2107" s="212"/>
    </row>
    <row r="2108" spans="37:50" ht="15" x14ac:dyDescent="0.25">
      <c r="AK2108" s="151"/>
      <c r="AL2108" s="151"/>
      <c r="AM2108" s="151"/>
      <c r="AN2108" s="151"/>
      <c r="AO2108" s="212"/>
      <c r="AP2108" s="212"/>
      <c r="AQ2108" s="212"/>
      <c r="AR2108" s="212"/>
      <c r="AS2108" s="212"/>
      <c r="AT2108" s="212"/>
      <c r="AU2108" s="212"/>
      <c r="AV2108" s="212"/>
      <c r="AW2108" s="212"/>
      <c r="AX2108" s="212"/>
    </row>
    <row r="2109" spans="37:50" ht="15" x14ac:dyDescent="0.25">
      <c r="AK2109" s="151"/>
      <c r="AL2109" s="151"/>
      <c r="AM2109" s="151"/>
      <c r="AN2109" s="151"/>
      <c r="AO2109" s="212"/>
      <c r="AP2109" s="212"/>
      <c r="AQ2109" s="212"/>
      <c r="AR2109" s="212"/>
      <c r="AS2109" s="212"/>
      <c r="AT2109" s="212"/>
      <c r="AU2109" s="212"/>
      <c r="AV2109" s="212"/>
      <c r="AW2109" s="212"/>
      <c r="AX2109" s="212"/>
    </row>
    <row r="2110" spans="37:50" ht="15" x14ac:dyDescent="0.25">
      <c r="AK2110" s="151"/>
      <c r="AL2110" s="151"/>
      <c r="AM2110" s="151"/>
      <c r="AN2110" s="151"/>
      <c r="AO2110" s="212"/>
      <c r="AP2110" s="212"/>
      <c r="AQ2110" s="212"/>
      <c r="AR2110" s="212"/>
      <c r="AS2110" s="212"/>
      <c r="AT2110" s="212"/>
      <c r="AU2110" s="212"/>
      <c r="AV2110" s="212"/>
      <c r="AW2110" s="212"/>
      <c r="AX2110" s="212"/>
    </row>
    <row r="2111" spans="37:50" ht="15" x14ac:dyDescent="0.25">
      <c r="AK2111" s="151"/>
      <c r="AL2111" s="151"/>
      <c r="AM2111" s="151"/>
      <c r="AN2111" s="151"/>
      <c r="AO2111" s="212"/>
      <c r="AP2111" s="212"/>
      <c r="AQ2111" s="212"/>
      <c r="AR2111" s="212"/>
      <c r="AS2111" s="212"/>
      <c r="AT2111" s="212"/>
      <c r="AU2111" s="212"/>
      <c r="AV2111" s="212"/>
      <c r="AW2111" s="212"/>
      <c r="AX2111" s="212"/>
    </row>
    <row r="2112" spans="37:50" ht="15" x14ac:dyDescent="0.25">
      <c r="AK2112" s="151"/>
      <c r="AL2112" s="151"/>
      <c r="AM2112" s="151"/>
      <c r="AN2112" s="151"/>
      <c r="AO2112" s="212"/>
      <c r="AP2112" s="212"/>
      <c r="AQ2112" s="212"/>
      <c r="AR2112" s="212"/>
      <c r="AS2112" s="212"/>
      <c r="AT2112" s="212"/>
      <c r="AU2112" s="212"/>
      <c r="AV2112" s="212"/>
      <c r="AW2112" s="212"/>
      <c r="AX2112" s="212"/>
    </row>
    <row r="2113" spans="37:50" ht="15" x14ac:dyDescent="0.25">
      <c r="AK2113" s="151"/>
      <c r="AL2113" s="151"/>
      <c r="AM2113" s="151"/>
      <c r="AN2113" s="151"/>
      <c r="AO2113" s="212"/>
      <c r="AP2113" s="212"/>
      <c r="AQ2113" s="212"/>
      <c r="AR2113" s="212"/>
      <c r="AS2113" s="212"/>
      <c r="AT2113" s="212"/>
      <c r="AU2113" s="212"/>
      <c r="AV2113" s="212"/>
      <c r="AW2113" s="212"/>
      <c r="AX2113" s="212"/>
    </row>
    <row r="2114" spans="37:50" ht="15" x14ac:dyDescent="0.25">
      <c r="AK2114" s="151"/>
      <c r="AL2114" s="151"/>
      <c r="AM2114" s="151"/>
      <c r="AN2114" s="151"/>
      <c r="AO2114" s="212"/>
      <c r="AP2114" s="212"/>
      <c r="AQ2114" s="212"/>
      <c r="AR2114" s="212"/>
      <c r="AS2114" s="212"/>
      <c r="AT2114" s="212"/>
      <c r="AU2114" s="212"/>
      <c r="AV2114" s="212"/>
      <c r="AW2114" s="212"/>
      <c r="AX2114" s="212"/>
    </row>
    <row r="2115" spans="37:50" ht="15" x14ac:dyDescent="0.25">
      <c r="AK2115" s="151"/>
      <c r="AL2115" s="151"/>
      <c r="AM2115" s="151"/>
      <c r="AN2115" s="151"/>
      <c r="AO2115" s="212"/>
      <c r="AP2115" s="212"/>
      <c r="AQ2115" s="212"/>
      <c r="AR2115" s="212"/>
      <c r="AS2115" s="212"/>
      <c r="AT2115" s="212"/>
      <c r="AU2115" s="212"/>
      <c r="AV2115" s="212"/>
      <c r="AW2115" s="212"/>
      <c r="AX2115" s="212"/>
    </row>
    <row r="2116" spans="37:50" ht="15" x14ac:dyDescent="0.25">
      <c r="AK2116" s="151"/>
      <c r="AL2116" s="151"/>
      <c r="AM2116" s="151"/>
      <c r="AN2116" s="151"/>
      <c r="AO2116" s="212"/>
      <c r="AP2116" s="212"/>
      <c r="AQ2116" s="212"/>
      <c r="AR2116" s="212"/>
      <c r="AS2116" s="212"/>
      <c r="AT2116" s="212"/>
      <c r="AU2116" s="212"/>
      <c r="AV2116" s="212"/>
      <c r="AW2116" s="212"/>
      <c r="AX2116" s="212"/>
    </row>
    <row r="2117" spans="37:50" ht="15" x14ac:dyDescent="0.25">
      <c r="AK2117" s="151"/>
      <c r="AL2117" s="151"/>
      <c r="AM2117" s="151"/>
      <c r="AN2117" s="151"/>
      <c r="AO2117" s="212"/>
      <c r="AP2117" s="212"/>
      <c r="AQ2117" s="212"/>
      <c r="AR2117" s="212"/>
      <c r="AS2117" s="212"/>
      <c r="AT2117" s="212"/>
      <c r="AU2117" s="212"/>
      <c r="AV2117" s="212"/>
      <c r="AW2117" s="212"/>
      <c r="AX2117" s="212"/>
    </row>
    <row r="2118" spans="37:50" ht="15" x14ac:dyDescent="0.25">
      <c r="AK2118" s="151"/>
      <c r="AL2118" s="151"/>
      <c r="AM2118" s="151"/>
      <c r="AN2118" s="151"/>
      <c r="AO2118" s="212"/>
      <c r="AP2118" s="212"/>
      <c r="AQ2118" s="212"/>
      <c r="AR2118" s="212"/>
      <c r="AS2118" s="212"/>
      <c r="AT2118" s="212"/>
      <c r="AU2118" s="212"/>
      <c r="AV2118" s="212"/>
      <c r="AW2118" s="212"/>
      <c r="AX2118" s="212"/>
    </row>
    <row r="2119" spans="37:50" ht="15" x14ac:dyDescent="0.25">
      <c r="AK2119" s="151"/>
      <c r="AL2119" s="151"/>
      <c r="AM2119" s="151"/>
      <c r="AN2119" s="151"/>
      <c r="AO2119" s="212"/>
      <c r="AP2119" s="212"/>
      <c r="AQ2119" s="212"/>
      <c r="AR2119" s="212"/>
      <c r="AS2119" s="212"/>
      <c r="AT2119" s="212"/>
      <c r="AU2119" s="212"/>
      <c r="AV2119" s="212"/>
      <c r="AW2119" s="212"/>
      <c r="AX2119" s="212"/>
    </row>
    <row r="2120" spans="37:50" ht="15" x14ac:dyDescent="0.25">
      <c r="AK2120" s="151"/>
      <c r="AL2120" s="151"/>
      <c r="AM2120" s="151"/>
      <c r="AN2120" s="151"/>
      <c r="AO2120" s="212"/>
      <c r="AP2120" s="212"/>
      <c r="AQ2120" s="212"/>
      <c r="AR2120" s="212"/>
      <c r="AS2120" s="212"/>
      <c r="AT2120" s="212"/>
      <c r="AU2120" s="212"/>
      <c r="AV2120" s="212"/>
      <c r="AW2120" s="212"/>
      <c r="AX2120" s="212"/>
    </row>
    <row r="2121" spans="37:50" ht="15" x14ac:dyDescent="0.25">
      <c r="AK2121" s="151"/>
      <c r="AL2121" s="151"/>
      <c r="AM2121" s="151"/>
      <c r="AN2121" s="151"/>
      <c r="AO2121" s="212"/>
      <c r="AP2121" s="212"/>
      <c r="AQ2121" s="212"/>
      <c r="AR2121" s="212"/>
      <c r="AS2121" s="212"/>
      <c r="AT2121" s="212"/>
      <c r="AU2121" s="212"/>
      <c r="AV2121" s="212"/>
      <c r="AW2121" s="212"/>
      <c r="AX2121" s="212"/>
    </row>
    <row r="2122" spans="37:50" ht="15" x14ac:dyDescent="0.25">
      <c r="AK2122" s="151"/>
      <c r="AL2122" s="151"/>
      <c r="AM2122" s="151"/>
      <c r="AN2122" s="151"/>
      <c r="AO2122" s="212"/>
      <c r="AP2122" s="212"/>
      <c r="AQ2122" s="212"/>
      <c r="AR2122" s="212"/>
      <c r="AS2122" s="212"/>
      <c r="AT2122" s="212"/>
      <c r="AU2122" s="212"/>
      <c r="AV2122" s="212"/>
      <c r="AW2122" s="212"/>
      <c r="AX2122" s="212"/>
    </row>
    <row r="2123" spans="37:50" ht="15" x14ac:dyDescent="0.25">
      <c r="AK2123" s="151"/>
      <c r="AL2123" s="151"/>
      <c r="AM2123" s="151"/>
      <c r="AN2123" s="151"/>
      <c r="AO2123" s="212"/>
      <c r="AP2123" s="212"/>
      <c r="AQ2123" s="212"/>
      <c r="AR2123" s="212"/>
      <c r="AS2123" s="212"/>
      <c r="AT2123" s="212"/>
      <c r="AU2123" s="212"/>
      <c r="AV2123" s="212"/>
      <c r="AW2123" s="212"/>
      <c r="AX2123" s="212"/>
    </row>
    <row r="2124" spans="37:50" ht="15" x14ac:dyDescent="0.25">
      <c r="AK2124" s="151"/>
      <c r="AL2124" s="151"/>
      <c r="AM2124" s="151"/>
      <c r="AN2124" s="151"/>
      <c r="AO2124" s="212"/>
      <c r="AP2124" s="212"/>
      <c r="AQ2124" s="212"/>
      <c r="AR2124" s="212"/>
      <c r="AS2124" s="212"/>
      <c r="AT2124" s="212"/>
      <c r="AU2124" s="212"/>
      <c r="AV2124" s="212"/>
      <c r="AW2124" s="212"/>
      <c r="AX2124" s="212"/>
    </row>
    <row r="2125" spans="37:50" ht="15" x14ac:dyDescent="0.25">
      <c r="AK2125" s="151"/>
      <c r="AL2125" s="151"/>
      <c r="AM2125" s="151"/>
      <c r="AN2125" s="151"/>
      <c r="AO2125" s="212"/>
      <c r="AP2125" s="212"/>
      <c r="AQ2125" s="212"/>
      <c r="AR2125" s="212"/>
      <c r="AS2125" s="212"/>
      <c r="AT2125" s="212"/>
      <c r="AU2125" s="212"/>
      <c r="AV2125" s="212"/>
      <c r="AW2125" s="212"/>
      <c r="AX2125" s="212"/>
    </row>
    <row r="2126" spans="37:50" ht="15" x14ac:dyDescent="0.25">
      <c r="AK2126" s="151"/>
      <c r="AL2126" s="151"/>
      <c r="AM2126" s="151"/>
      <c r="AN2126" s="151"/>
      <c r="AO2126" s="212"/>
      <c r="AP2126" s="212"/>
      <c r="AQ2126" s="212"/>
      <c r="AR2126" s="212"/>
      <c r="AS2126" s="212"/>
      <c r="AT2126" s="212"/>
      <c r="AU2126" s="212"/>
      <c r="AV2126" s="212"/>
      <c r="AW2126" s="212"/>
      <c r="AX2126" s="212"/>
    </row>
    <row r="2127" spans="37:50" ht="15" x14ac:dyDescent="0.25">
      <c r="AK2127" s="151"/>
      <c r="AL2127" s="151"/>
      <c r="AM2127" s="151"/>
      <c r="AN2127" s="151"/>
      <c r="AO2127" s="212"/>
      <c r="AP2127" s="212"/>
      <c r="AQ2127" s="212"/>
      <c r="AR2127" s="212"/>
      <c r="AS2127" s="212"/>
      <c r="AT2127" s="212"/>
      <c r="AU2127" s="212"/>
      <c r="AV2127" s="212"/>
      <c r="AW2127" s="212"/>
      <c r="AX2127" s="212"/>
    </row>
    <row r="2128" spans="37:50" ht="15" x14ac:dyDescent="0.25">
      <c r="AK2128" s="151"/>
      <c r="AL2128" s="151"/>
      <c r="AM2128" s="151"/>
      <c r="AN2128" s="151"/>
      <c r="AO2128" s="212"/>
      <c r="AP2128" s="212"/>
      <c r="AQ2128" s="212"/>
      <c r="AR2128" s="212"/>
      <c r="AS2128" s="212"/>
      <c r="AT2128" s="212"/>
      <c r="AU2128" s="212"/>
      <c r="AV2128" s="212"/>
      <c r="AW2128" s="212"/>
      <c r="AX2128" s="212"/>
    </row>
    <row r="2129" spans="37:50" ht="15" x14ac:dyDescent="0.25">
      <c r="AK2129" s="151"/>
      <c r="AL2129" s="151"/>
      <c r="AM2129" s="151"/>
      <c r="AN2129" s="151"/>
      <c r="AO2129" s="212"/>
      <c r="AP2129" s="212"/>
      <c r="AQ2129" s="212"/>
      <c r="AR2129" s="212"/>
      <c r="AS2129" s="212"/>
      <c r="AT2129" s="212"/>
      <c r="AU2129" s="212"/>
      <c r="AV2129" s="212"/>
      <c r="AW2129" s="212"/>
      <c r="AX2129" s="212"/>
    </row>
    <row r="2130" spans="37:50" ht="15" x14ac:dyDescent="0.25">
      <c r="AK2130" s="151"/>
      <c r="AL2130" s="151"/>
      <c r="AM2130" s="151"/>
      <c r="AN2130" s="151"/>
      <c r="AO2130" s="212"/>
      <c r="AP2130" s="212"/>
      <c r="AQ2130" s="212"/>
      <c r="AR2130" s="212"/>
      <c r="AS2130" s="212"/>
      <c r="AT2130" s="212"/>
      <c r="AU2130" s="212"/>
      <c r="AV2130" s="212"/>
      <c r="AW2130" s="212"/>
      <c r="AX2130" s="212"/>
    </row>
    <row r="2131" spans="37:50" ht="15" x14ac:dyDescent="0.25">
      <c r="AK2131" s="151"/>
      <c r="AL2131" s="151"/>
      <c r="AM2131" s="151"/>
      <c r="AN2131" s="151"/>
      <c r="AO2131" s="212"/>
      <c r="AP2131" s="212"/>
      <c r="AQ2131" s="212"/>
      <c r="AR2131" s="212"/>
      <c r="AS2131" s="212"/>
      <c r="AT2131" s="212"/>
      <c r="AU2131" s="212"/>
      <c r="AV2131" s="212"/>
      <c r="AW2131" s="212"/>
      <c r="AX2131" s="212"/>
    </row>
    <row r="2132" spans="37:50" ht="15" x14ac:dyDescent="0.25">
      <c r="AK2132" s="151"/>
      <c r="AL2132" s="151"/>
      <c r="AM2132" s="151"/>
      <c r="AN2132" s="151"/>
      <c r="AO2132" s="212"/>
      <c r="AP2132" s="212"/>
      <c r="AQ2132" s="212"/>
      <c r="AR2132" s="212"/>
      <c r="AS2132" s="212"/>
      <c r="AT2132" s="212"/>
      <c r="AU2132" s="212"/>
      <c r="AV2132" s="212"/>
      <c r="AW2132" s="212"/>
      <c r="AX2132" s="212"/>
    </row>
    <row r="2133" spans="37:50" ht="15" x14ac:dyDescent="0.25">
      <c r="AK2133" s="151"/>
      <c r="AL2133" s="151"/>
      <c r="AM2133" s="151"/>
      <c r="AN2133" s="151"/>
      <c r="AO2133" s="212"/>
      <c r="AP2133" s="212"/>
      <c r="AQ2133" s="212"/>
      <c r="AR2133" s="212"/>
      <c r="AS2133" s="212"/>
      <c r="AT2133" s="212"/>
      <c r="AU2133" s="212"/>
      <c r="AV2133" s="212"/>
      <c r="AW2133" s="212"/>
      <c r="AX2133" s="212"/>
    </row>
    <row r="2134" spans="37:50" ht="15" x14ac:dyDescent="0.25">
      <c r="AK2134" s="151"/>
      <c r="AL2134" s="151"/>
      <c r="AM2134" s="151"/>
      <c r="AN2134" s="151"/>
      <c r="AO2134" s="212"/>
      <c r="AP2134" s="212"/>
      <c r="AQ2134" s="212"/>
      <c r="AR2134" s="212"/>
      <c r="AS2134" s="212"/>
      <c r="AT2134" s="212"/>
      <c r="AU2134" s="212"/>
      <c r="AV2134" s="212"/>
      <c r="AW2134" s="212"/>
      <c r="AX2134" s="212"/>
    </row>
    <row r="2135" spans="37:50" ht="15" x14ac:dyDescent="0.25">
      <c r="AK2135" s="151"/>
      <c r="AL2135" s="151"/>
      <c r="AM2135" s="151"/>
      <c r="AN2135" s="151"/>
      <c r="AO2135" s="212"/>
      <c r="AP2135" s="212"/>
      <c r="AQ2135" s="212"/>
      <c r="AR2135" s="212"/>
      <c r="AS2135" s="212"/>
      <c r="AT2135" s="212"/>
      <c r="AU2135" s="212"/>
      <c r="AV2135" s="212"/>
      <c r="AW2135" s="212"/>
      <c r="AX2135" s="212"/>
    </row>
    <row r="2136" spans="37:50" ht="15" x14ac:dyDescent="0.25">
      <c r="AK2136" s="151"/>
      <c r="AL2136" s="151"/>
      <c r="AM2136" s="151"/>
      <c r="AN2136" s="151"/>
      <c r="AO2136" s="212"/>
      <c r="AP2136" s="212"/>
      <c r="AQ2136" s="212"/>
      <c r="AR2136" s="212"/>
      <c r="AS2136" s="212"/>
      <c r="AT2136" s="212"/>
      <c r="AU2136" s="212"/>
      <c r="AV2136" s="212"/>
      <c r="AW2136" s="212"/>
      <c r="AX2136" s="212"/>
    </row>
    <row r="2137" spans="37:50" ht="15" x14ac:dyDescent="0.25">
      <c r="AK2137" s="151"/>
      <c r="AL2137" s="151"/>
      <c r="AM2137" s="151"/>
      <c r="AN2137" s="151"/>
      <c r="AO2137" s="212"/>
      <c r="AP2137" s="212"/>
      <c r="AQ2137" s="212"/>
      <c r="AR2137" s="212"/>
      <c r="AS2137" s="212"/>
      <c r="AT2137" s="212"/>
      <c r="AU2137" s="212"/>
      <c r="AV2137" s="212"/>
      <c r="AW2137" s="212"/>
      <c r="AX2137" s="212"/>
    </row>
    <row r="2138" spans="37:50" ht="15" x14ac:dyDescent="0.25">
      <c r="AK2138" s="151"/>
      <c r="AL2138" s="151"/>
      <c r="AM2138" s="151"/>
      <c r="AN2138" s="151"/>
      <c r="AO2138" s="212"/>
      <c r="AP2138" s="212"/>
      <c r="AQ2138" s="212"/>
      <c r="AR2138" s="212"/>
      <c r="AS2138" s="212"/>
      <c r="AT2138" s="212"/>
      <c r="AU2138" s="212"/>
      <c r="AV2138" s="212"/>
      <c r="AW2138" s="212"/>
      <c r="AX2138" s="212"/>
    </row>
    <row r="2139" spans="37:50" ht="15" x14ac:dyDescent="0.25">
      <c r="AK2139" s="151"/>
      <c r="AL2139" s="151"/>
      <c r="AM2139" s="151"/>
      <c r="AN2139" s="151"/>
      <c r="AO2139" s="212"/>
      <c r="AP2139" s="212"/>
      <c r="AQ2139" s="212"/>
      <c r="AR2139" s="212"/>
      <c r="AS2139" s="212"/>
      <c r="AT2139" s="212"/>
      <c r="AU2139" s="212"/>
      <c r="AV2139" s="212"/>
      <c r="AW2139" s="212"/>
      <c r="AX2139" s="212"/>
    </row>
    <row r="2140" spans="37:50" ht="15" x14ac:dyDescent="0.25">
      <c r="AK2140" s="151"/>
      <c r="AL2140" s="151"/>
      <c r="AM2140" s="151"/>
      <c r="AN2140" s="151"/>
      <c r="AO2140" s="212"/>
      <c r="AP2140" s="212"/>
      <c r="AQ2140" s="212"/>
      <c r="AR2140" s="212"/>
      <c r="AS2140" s="212"/>
      <c r="AT2140" s="212"/>
      <c r="AU2140" s="212"/>
      <c r="AV2140" s="212"/>
      <c r="AW2140" s="212"/>
      <c r="AX2140" s="212"/>
    </row>
    <row r="2141" spans="37:50" ht="15" x14ac:dyDescent="0.25">
      <c r="AK2141" s="151"/>
      <c r="AL2141" s="151"/>
      <c r="AM2141" s="151"/>
      <c r="AN2141" s="151"/>
      <c r="AO2141" s="212"/>
      <c r="AP2141" s="212"/>
      <c r="AQ2141" s="212"/>
      <c r="AR2141" s="212"/>
      <c r="AS2141" s="212"/>
      <c r="AT2141" s="212"/>
      <c r="AU2141" s="212"/>
      <c r="AV2141" s="212"/>
      <c r="AW2141" s="212"/>
      <c r="AX2141" s="212"/>
    </row>
    <row r="2142" spans="37:50" ht="15" x14ac:dyDescent="0.25">
      <c r="AK2142" s="151"/>
      <c r="AL2142" s="151"/>
      <c r="AM2142" s="151"/>
      <c r="AN2142" s="151"/>
      <c r="AO2142" s="212"/>
      <c r="AP2142" s="212"/>
      <c r="AQ2142" s="212"/>
      <c r="AR2142" s="212"/>
      <c r="AS2142" s="212"/>
      <c r="AT2142" s="212"/>
      <c r="AU2142" s="212"/>
      <c r="AV2142" s="212"/>
      <c r="AW2142" s="212"/>
      <c r="AX2142" s="212"/>
    </row>
    <row r="2143" spans="37:50" ht="15" x14ac:dyDescent="0.25">
      <c r="AK2143" s="151"/>
      <c r="AL2143" s="151"/>
      <c r="AM2143" s="151"/>
      <c r="AN2143" s="151"/>
      <c r="AO2143" s="212"/>
      <c r="AP2143" s="212"/>
      <c r="AQ2143" s="212"/>
      <c r="AR2143" s="212"/>
      <c r="AS2143" s="212"/>
      <c r="AT2143" s="212"/>
      <c r="AU2143" s="212"/>
      <c r="AV2143" s="212"/>
      <c r="AW2143" s="212"/>
      <c r="AX2143" s="212"/>
    </row>
    <row r="2144" spans="37:50" ht="15" x14ac:dyDescent="0.25">
      <c r="AK2144" s="151"/>
      <c r="AL2144" s="151"/>
      <c r="AM2144" s="151"/>
      <c r="AN2144" s="151"/>
      <c r="AO2144" s="212"/>
      <c r="AP2144" s="212"/>
      <c r="AQ2144" s="212"/>
      <c r="AR2144" s="212"/>
      <c r="AS2144" s="212"/>
      <c r="AT2144" s="212"/>
      <c r="AU2144" s="212"/>
      <c r="AV2144" s="212"/>
      <c r="AW2144" s="212"/>
      <c r="AX2144" s="212"/>
    </row>
    <row r="2145" spans="37:50" ht="15" x14ac:dyDescent="0.25">
      <c r="AK2145" s="151"/>
      <c r="AL2145" s="151"/>
      <c r="AM2145" s="151"/>
      <c r="AN2145" s="151"/>
      <c r="AO2145" s="212"/>
      <c r="AP2145" s="212"/>
      <c r="AQ2145" s="212"/>
      <c r="AR2145" s="212"/>
      <c r="AS2145" s="212"/>
      <c r="AT2145" s="212"/>
      <c r="AU2145" s="212"/>
      <c r="AV2145" s="212"/>
      <c r="AW2145" s="212"/>
      <c r="AX2145" s="212"/>
    </row>
    <row r="2146" spans="37:50" ht="15" x14ac:dyDescent="0.25">
      <c r="AK2146" s="151"/>
      <c r="AL2146" s="151"/>
      <c r="AM2146" s="151"/>
      <c r="AN2146" s="151"/>
      <c r="AO2146" s="212"/>
      <c r="AP2146" s="212"/>
      <c r="AQ2146" s="212"/>
      <c r="AR2146" s="212"/>
      <c r="AS2146" s="212"/>
      <c r="AT2146" s="212"/>
      <c r="AU2146" s="212"/>
      <c r="AV2146" s="212"/>
      <c r="AW2146" s="212"/>
      <c r="AX2146" s="212"/>
    </row>
    <row r="2147" spans="37:50" ht="15" x14ac:dyDescent="0.25">
      <c r="AK2147" s="151"/>
      <c r="AL2147" s="151"/>
      <c r="AM2147" s="151"/>
      <c r="AN2147" s="151"/>
      <c r="AO2147" s="212"/>
      <c r="AP2147" s="212"/>
      <c r="AQ2147" s="212"/>
      <c r="AR2147" s="212"/>
      <c r="AS2147" s="212"/>
      <c r="AT2147" s="212"/>
      <c r="AU2147" s="212"/>
      <c r="AV2147" s="212"/>
      <c r="AW2147" s="212"/>
      <c r="AX2147" s="212"/>
    </row>
    <row r="2148" spans="37:50" ht="15" x14ac:dyDescent="0.25">
      <c r="AK2148" s="151"/>
      <c r="AL2148" s="151"/>
      <c r="AM2148" s="151"/>
      <c r="AN2148" s="151"/>
      <c r="AO2148" s="212"/>
      <c r="AP2148" s="212"/>
      <c r="AQ2148" s="212"/>
      <c r="AR2148" s="212"/>
      <c r="AS2148" s="212"/>
      <c r="AT2148" s="212"/>
      <c r="AU2148" s="212"/>
      <c r="AV2148" s="212"/>
      <c r="AW2148" s="212"/>
      <c r="AX2148" s="212"/>
    </row>
    <row r="2149" spans="37:50" ht="15" x14ac:dyDescent="0.25">
      <c r="AK2149" s="151"/>
      <c r="AL2149" s="151"/>
      <c r="AM2149" s="151"/>
      <c r="AN2149" s="151"/>
      <c r="AO2149" s="212"/>
      <c r="AP2149" s="212"/>
      <c r="AQ2149" s="212"/>
      <c r="AR2149" s="212"/>
      <c r="AS2149" s="212"/>
      <c r="AT2149" s="212"/>
      <c r="AU2149" s="212"/>
      <c r="AV2149" s="212"/>
      <c r="AW2149" s="212"/>
      <c r="AX2149" s="212"/>
    </row>
    <row r="2150" spans="37:50" ht="15" x14ac:dyDescent="0.25">
      <c r="AK2150" s="151"/>
      <c r="AL2150" s="151"/>
      <c r="AM2150" s="151"/>
      <c r="AN2150" s="151"/>
      <c r="AO2150" s="212"/>
      <c r="AP2150" s="212"/>
      <c r="AQ2150" s="212"/>
      <c r="AR2150" s="212"/>
      <c r="AS2150" s="212"/>
      <c r="AT2150" s="212"/>
      <c r="AU2150" s="212"/>
      <c r="AV2150" s="212"/>
      <c r="AW2150" s="212"/>
      <c r="AX2150" s="212"/>
    </row>
    <row r="2151" spans="37:50" ht="15" x14ac:dyDescent="0.25">
      <c r="AK2151" s="151"/>
      <c r="AL2151" s="151"/>
      <c r="AM2151" s="151"/>
      <c r="AN2151" s="151"/>
      <c r="AO2151" s="212"/>
      <c r="AP2151" s="212"/>
      <c r="AQ2151" s="212"/>
      <c r="AR2151" s="212"/>
      <c r="AS2151" s="212"/>
      <c r="AT2151" s="212"/>
      <c r="AU2151" s="212"/>
      <c r="AV2151" s="212"/>
      <c r="AW2151" s="212"/>
      <c r="AX2151" s="212"/>
    </row>
    <row r="2152" spans="37:50" ht="15" x14ac:dyDescent="0.25">
      <c r="AK2152" s="151"/>
      <c r="AL2152" s="151"/>
      <c r="AM2152" s="151"/>
      <c r="AN2152" s="151"/>
      <c r="AO2152" s="212"/>
      <c r="AP2152" s="212"/>
      <c r="AQ2152" s="212"/>
      <c r="AR2152" s="212"/>
      <c r="AS2152" s="212"/>
      <c r="AT2152" s="212"/>
      <c r="AU2152" s="212"/>
      <c r="AV2152" s="212"/>
      <c r="AW2152" s="212"/>
      <c r="AX2152" s="212"/>
    </row>
    <row r="2153" spans="37:50" ht="15" x14ac:dyDescent="0.25">
      <c r="AK2153" s="151"/>
      <c r="AL2153" s="151"/>
      <c r="AM2153" s="151"/>
      <c r="AN2153" s="151"/>
      <c r="AO2153" s="212"/>
      <c r="AP2153" s="212"/>
      <c r="AQ2153" s="212"/>
      <c r="AR2153" s="212"/>
      <c r="AS2153" s="212"/>
      <c r="AT2153" s="212"/>
      <c r="AU2153" s="212"/>
      <c r="AV2153" s="212"/>
      <c r="AW2153" s="212"/>
      <c r="AX2153" s="212"/>
    </row>
    <row r="2154" spans="37:50" ht="15" x14ac:dyDescent="0.25">
      <c r="AK2154" s="151"/>
      <c r="AL2154" s="151"/>
      <c r="AM2154" s="151"/>
      <c r="AN2154" s="151"/>
      <c r="AO2154" s="212"/>
      <c r="AP2154" s="212"/>
      <c r="AQ2154" s="212"/>
      <c r="AR2154" s="212"/>
      <c r="AS2154" s="212"/>
      <c r="AT2154" s="212"/>
      <c r="AU2154" s="212"/>
      <c r="AV2154" s="212"/>
      <c r="AW2154" s="212"/>
      <c r="AX2154" s="212"/>
    </row>
    <row r="2155" spans="37:50" ht="15" x14ac:dyDescent="0.25">
      <c r="AK2155" s="151"/>
      <c r="AL2155" s="151"/>
      <c r="AM2155" s="151"/>
      <c r="AN2155" s="151"/>
      <c r="AO2155" s="212"/>
      <c r="AP2155" s="212"/>
      <c r="AQ2155" s="212"/>
      <c r="AR2155" s="212"/>
      <c r="AS2155" s="212"/>
      <c r="AT2155" s="212"/>
      <c r="AU2155" s="212"/>
      <c r="AV2155" s="212"/>
      <c r="AW2155" s="212"/>
      <c r="AX2155" s="212"/>
    </row>
    <row r="2156" spans="37:50" ht="15" x14ac:dyDescent="0.25">
      <c r="AK2156" s="151"/>
      <c r="AL2156" s="151"/>
      <c r="AM2156" s="151"/>
      <c r="AN2156" s="151"/>
      <c r="AO2156" s="212"/>
      <c r="AP2156" s="212"/>
      <c r="AQ2156" s="212"/>
      <c r="AR2156" s="212"/>
      <c r="AS2156" s="212"/>
      <c r="AT2156" s="212"/>
      <c r="AU2156" s="212"/>
      <c r="AV2156" s="212"/>
      <c r="AW2156" s="212"/>
      <c r="AX2156" s="212"/>
    </row>
    <row r="2157" spans="37:50" ht="15" x14ac:dyDescent="0.25">
      <c r="AK2157" s="151"/>
      <c r="AL2157" s="151"/>
      <c r="AM2157" s="151"/>
      <c r="AN2157" s="151"/>
      <c r="AO2157" s="212"/>
      <c r="AP2157" s="212"/>
      <c r="AQ2157" s="212"/>
      <c r="AR2157" s="212"/>
      <c r="AS2157" s="212"/>
      <c r="AT2157" s="212"/>
      <c r="AU2157" s="212"/>
      <c r="AV2157" s="212"/>
      <c r="AW2157" s="212"/>
      <c r="AX2157" s="212"/>
    </row>
    <row r="2158" spans="37:50" ht="15" x14ac:dyDescent="0.25">
      <c r="AK2158" s="151"/>
      <c r="AL2158" s="151"/>
      <c r="AM2158" s="151"/>
      <c r="AN2158" s="151"/>
      <c r="AO2158" s="212"/>
      <c r="AP2158" s="212"/>
      <c r="AQ2158" s="212"/>
      <c r="AR2158" s="212"/>
      <c r="AS2158" s="212"/>
      <c r="AT2158" s="212"/>
      <c r="AU2158" s="212"/>
      <c r="AV2158" s="212"/>
      <c r="AW2158" s="212"/>
      <c r="AX2158" s="212"/>
    </row>
    <row r="2159" spans="37:50" ht="15" x14ac:dyDescent="0.25">
      <c r="AK2159" s="151"/>
      <c r="AL2159" s="151"/>
      <c r="AM2159" s="151"/>
      <c r="AN2159" s="151"/>
      <c r="AO2159" s="212"/>
      <c r="AP2159" s="212"/>
      <c r="AQ2159" s="212"/>
      <c r="AR2159" s="212"/>
      <c r="AS2159" s="212"/>
      <c r="AT2159" s="212"/>
      <c r="AU2159" s="212"/>
      <c r="AV2159" s="212"/>
      <c r="AW2159" s="212"/>
      <c r="AX2159" s="212"/>
    </row>
    <row r="2160" spans="37:50" ht="15" x14ac:dyDescent="0.25">
      <c r="AK2160" s="151"/>
      <c r="AL2160" s="151"/>
      <c r="AM2160" s="151"/>
      <c r="AN2160" s="151"/>
      <c r="AO2160" s="212"/>
      <c r="AP2160" s="212"/>
      <c r="AQ2160" s="212"/>
      <c r="AR2160" s="212"/>
      <c r="AS2160" s="212"/>
      <c r="AT2160" s="212"/>
      <c r="AU2160" s="212"/>
      <c r="AV2160" s="212"/>
      <c r="AW2160" s="212"/>
      <c r="AX2160" s="212"/>
    </row>
    <row r="2161" spans="37:50" ht="15" x14ac:dyDescent="0.25">
      <c r="AK2161" s="151"/>
      <c r="AL2161" s="151"/>
      <c r="AM2161" s="151"/>
      <c r="AN2161" s="151"/>
      <c r="AO2161" s="212"/>
      <c r="AP2161" s="212"/>
      <c r="AQ2161" s="212"/>
      <c r="AR2161" s="212"/>
      <c r="AS2161" s="212"/>
      <c r="AT2161" s="212"/>
      <c r="AU2161" s="212"/>
      <c r="AV2161" s="212"/>
      <c r="AW2161" s="212"/>
      <c r="AX2161" s="212"/>
    </row>
    <row r="2162" spans="37:50" ht="15" x14ac:dyDescent="0.25">
      <c r="AK2162" s="151"/>
      <c r="AL2162" s="151"/>
      <c r="AM2162" s="151"/>
      <c r="AN2162" s="151"/>
      <c r="AO2162" s="212"/>
      <c r="AP2162" s="212"/>
      <c r="AQ2162" s="212"/>
      <c r="AR2162" s="212"/>
      <c r="AS2162" s="212"/>
      <c r="AT2162" s="212"/>
      <c r="AU2162" s="212"/>
      <c r="AV2162" s="212"/>
      <c r="AW2162" s="212"/>
      <c r="AX2162" s="212"/>
    </row>
    <row r="2163" spans="37:50" ht="15" x14ac:dyDescent="0.25">
      <c r="AK2163" s="151"/>
      <c r="AL2163" s="151"/>
      <c r="AM2163" s="151"/>
      <c r="AN2163" s="151"/>
      <c r="AO2163" s="212"/>
      <c r="AP2163" s="212"/>
      <c r="AQ2163" s="212"/>
      <c r="AR2163" s="212"/>
      <c r="AS2163" s="212"/>
      <c r="AT2163" s="212"/>
      <c r="AU2163" s="212"/>
      <c r="AV2163" s="212"/>
      <c r="AW2163" s="212"/>
      <c r="AX2163" s="212"/>
    </row>
    <row r="2164" spans="37:50" ht="15" x14ac:dyDescent="0.25">
      <c r="AK2164" s="151"/>
      <c r="AL2164" s="151"/>
      <c r="AM2164" s="151"/>
      <c r="AN2164" s="151"/>
      <c r="AO2164" s="212"/>
      <c r="AP2164" s="212"/>
      <c r="AQ2164" s="212"/>
      <c r="AR2164" s="212"/>
      <c r="AS2164" s="212"/>
      <c r="AT2164" s="212"/>
      <c r="AU2164" s="212"/>
      <c r="AV2164" s="212"/>
      <c r="AW2164" s="212"/>
      <c r="AX2164" s="212"/>
    </row>
    <row r="2165" spans="37:50" ht="15" x14ac:dyDescent="0.25">
      <c r="AK2165" s="151"/>
      <c r="AL2165" s="151"/>
      <c r="AM2165" s="151"/>
      <c r="AN2165" s="151"/>
      <c r="AO2165" s="212"/>
      <c r="AP2165" s="212"/>
      <c r="AQ2165" s="212"/>
      <c r="AR2165" s="212"/>
      <c r="AS2165" s="212"/>
      <c r="AT2165" s="212"/>
      <c r="AU2165" s="212"/>
      <c r="AV2165" s="212"/>
      <c r="AW2165" s="212"/>
      <c r="AX2165" s="212"/>
    </row>
    <row r="2166" spans="37:50" ht="15" x14ac:dyDescent="0.25">
      <c r="AK2166" s="151"/>
      <c r="AL2166" s="151"/>
      <c r="AM2166" s="151"/>
      <c r="AN2166" s="151"/>
      <c r="AO2166" s="212"/>
      <c r="AP2166" s="212"/>
      <c r="AQ2166" s="212"/>
      <c r="AR2166" s="212"/>
      <c r="AS2166" s="212"/>
      <c r="AT2166" s="212"/>
      <c r="AU2166" s="212"/>
      <c r="AV2166" s="212"/>
      <c r="AW2166" s="212"/>
      <c r="AX2166" s="212"/>
    </row>
    <row r="2167" spans="37:50" ht="15" x14ac:dyDescent="0.25">
      <c r="AK2167" s="151"/>
      <c r="AL2167" s="151"/>
      <c r="AM2167" s="151"/>
      <c r="AN2167" s="151"/>
      <c r="AO2167" s="212"/>
      <c r="AP2167" s="212"/>
      <c r="AQ2167" s="212"/>
      <c r="AR2167" s="212"/>
      <c r="AS2167" s="212"/>
      <c r="AT2167" s="212"/>
      <c r="AU2167" s="212"/>
      <c r="AV2167" s="212"/>
      <c r="AW2167" s="212"/>
      <c r="AX2167" s="212"/>
    </row>
    <row r="2168" spans="37:50" ht="15" x14ac:dyDescent="0.25">
      <c r="AK2168" s="151"/>
      <c r="AL2168" s="151"/>
      <c r="AM2168" s="151"/>
      <c r="AN2168" s="151"/>
      <c r="AO2168" s="212"/>
      <c r="AP2168" s="212"/>
      <c r="AQ2168" s="212"/>
      <c r="AR2168" s="212"/>
      <c r="AS2168" s="212"/>
      <c r="AT2168" s="212"/>
      <c r="AU2168" s="212"/>
      <c r="AV2168" s="212"/>
      <c r="AW2168" s="212"/>
      <c r="AX2168" s="212"/>
    </row>
    <row r="2169" spans="37:50" ht="15" x14ac:dyDescent="0.25">
      <c r="AK2169" s="151"/>
      <c r="AL2169" s="151"/>
      <c r="AM2169" s="151"/>
      <c r="AN2169" s="151"/>
      <c r="AO2169" s="212"/>
      <c r="AP2169" s="212"/>
      <c r="AQ2169" s="212"/>
      <c r="AR2169" s="212"/>
      <c r="AS2169" s="212"/>
      <c r="AT2169" s="212"/>
      <c r="AU2169" s="212"/>
      <c r="AV2169" s="212"/>
      <c r="AW2169" s="212"/>
      <c r="AX2169" s="212"/>
    </row>
    <row r="2170" spans="37:50" ht="15" x14ac:dyDescent="0.25">
      <c r="AK2170" s="151"/>
      <c r="AL2170" s="151"/>
      <c r="AM2170" s="151"/>
      <c r="AN2170" s="151"/>
      <c r="AO2170" s="212"/>
      <c r="AP2170" s="212"/>
      <c r="AQ2170" s="212"/>
      <c r="AR2170" s="212"/>
      <c r="AS2170" s="212"/>
      <c r="AT2170" s="212"/>
      <c r="AU2170" s="212"/>
      <c r="AV2170" s="212"/>
      <c r="AW2170" s="212"/>
      <c r="AX2170" s="212"/>
    </row>
    <row r="2171" spans="37:50" ht="15" x14ac:dyDescent="0.25">
      <c r="AK2171" s="151"/>
      <c r="AL2171" s="151"/>
      <c r="AM2171" s="151"/>
      <c r="AN2171" s="151"/>
      <c r="AO2171" s="212"/>
      <c r="AP2171" s="212"/>
      <c r="AQ2171" s="212"/>
      <c r="AR2171" s="212"/>
      <c r="AS2171" s="212"/>
      <c r="AT2171" s="212"/>
      <c r="AU2171" s="212"/>
      <c r="AV2171" s="212"/>
      <c r="AW2171" s="212"/>
      <c r="AX2171" s="212"/>
    </row>
    <row r="2172" spans="37:50" ht="15" x14ac:dyDescent="0.25">
      <c r="AK2172" s="151"/>
      <c r="AL2172" s="151"/>
      <c r="AM2172" s="151"/>
      <c r="AN2172" s="151"/>
      <c r="AO2172" s="212"/>
      <c r="AP2172" s="212"/>
      <c r="AQ2172" s="212"/>
      <c r="AR2172" s="212"/>
      <c r="AS2172" s="212"/>
      <c r="AT2172" s="212"/>
      <c r="AU2172" s="212"/>
      <c r="AV2172" s="212"/>
      <c r="AW2172" s="212"/>
      <c r="AX2172" s="212"/>
    </row>
    <row r="2173" spans="37:50" ht="15" x14ac:dyDescent="0.25">
      <c r="AK2173" s="151"/>
      <c r="AL2173" s="151"/>
      <c r="AM2173" s="151"/>
      <c r="AN2173" s="151"/>
      <c r="AO2173" s="212"/>
      <c r="AP2173" s="212"/>
      <c r="AQ2173" s="212"/>
      <c r="AR2173" s="212"/>
      <c r="AS2173" s="212"/>
      <c r="AT2173" s="212"/>
      <c r="AU2173" s="212"/>
      <c r="AV2173" s="212"/>
      <c r="AW2173" s="212"/>
      <c r="AX2173" s="212"/>
    </row>
    <row r="2174" spans="37:50" ht="15" x14ac:dyDescent="0.25">
      <c r="AK2174" s="151"/>
      <c r="AL2174" s="151"/>
      <c r="AM2174" s="151"/>
      <c r="AN2174" s="151"/>
      <c r="AO2174" s="212"/>
      <c r="AP2174" s="212"/>
      <c r="AQ2174" s="212"/>
      <c r="AR2174" s="212"/>
      <c r="AS2174" s="212"/>
      <c r="AT2174" s="212"/>
      <c r="AU2174" s="212"/>
      <c r="AV2174" s="212"/>
      <c r="AW2174" s="212"/>
      <c r="AX2174" s="212"/>
    </row>
    <row r="2175" spans="37:50" ht="15" x14ac:dyDescent="0.25">
      <c r="AK2175" s="151"/>
      <c r="AL2175" s="151"/>
      <c r="AM2175" s="151"/>
      <c r="AN2175" s="151"/>
      <c r="AO2175" s="212"/>
      <c r="AP2175" s="212"/>
      <c r="AQ2175" s="212"/>
      <c r="AR2175" s="212"/>
      <c r="AS2175" s="212"/>
      <c r="AT2175" s="212"/>
      <c r="AU2175" s="212"/>
      <c r="AV2175" s="212"/>
      <c r="AW2175" s="212"/>
      <c r="AX2175" s="212"/>
    </row>
    <row r="2176" spans="37:50" ht="15" x14ac:dyDescent="0.25">
      <c r="AK2176" s="151"/>
      <c r="AL2176" s="151"/>
      <c r="AM2176" s="151"/>
      <c r="AN2176" s="151"/>
      <c r="AO2176" s="212"/>
      <c r="AP2176" s="212"/>
      <c r="AQ2176" s="212"/>
      <c r="AR2176" s="212"/>
      <c r="AS2176" s="212"/>
      <c r="AT2176" s="212"/>
      <c r="AU2176" s="212"/>
      <c r="AV2176" s="212"/>
      <c r="AW2176" s="212"/>
      <c r="AX2176" s="212"/>
    </row>
    <row r="2177" spans="37:50" ht="15" x14ac:dyDescent="0.25">
      <c r="AK2177" s="151"/>
      <c r="AL2177" s="151"/>
      <c r="AM2177" s="151"/>
      <c r="AN2177" s="151"/>
      <c r="AO2177" s="212"/>
      <c r="AP2177" s="212"/>
      <c r="AQ2177" s="212"/>
      <c r="AR2177" s="212"/>
      <c r="AS2177" s="212"/>
      <c r="AT2177" s="212"/>
      <c r="AU2177" s="212"/>
      <c r="AV2177" s="212"/>
      <c r="AW2177" s="212"/>
      <c r="AX2177" s="212"/>
    </row>
    <row r="2178" spans="37:50" ht="15" x14ac:dyDescent="0.25">
      <c r="AK2178" s="151"/>
      <c r="AL2178" s="151"/>
      <c r="AM2178" s="151"/>
      <c r="AN2178" s="151"/>
      <c r="AO2178" s="212"/>
      <c r="AP2178" s="212"/>
      <c r="AQ2178" s="212"/>
      <c r="AR2178" s="212"/>
      <c r="AS2178" s="212"/>
      <c r="AT2178" s="212"/>
      <c r="AU2178" s="212"/>
      <c r="AV2178" s="212"/>
      <c r="AW2178" s="212"/>
      <c r="AX2178" s="212"/>
    </row>
    <row r="2179" spans="37:50" ht="15" x14ac:dyDescent="0.25">
      <c r="AK2179" s="151"/>
      <c r="AL2179" s="151"/>
      <c r="AM2179" s="151"/>
      <c r="AN2179" s="151"/>
      <c r="AO2179" s="212"/>
      <c r="AP2179" s="212"/>
      <c r="AQ2179" s="212"/>
      <c r="AR2179" s="212"/>
      <c r="AS2179" s="212"/>
      <c r="AT2179" s="212"/>
      <c r="AU2179" s="212"/>
      <c r="AV2179" s="212"/>
      <c r="AW2179" s="212"/>
      <c r="AX2179" s="212"/>
    </row>
    <row r="2180" spans="37:50" ht="15" x14ac:dyDescent="0.25">
      <c r="AK2180" s="151"/>
      <c r="AL2180" s="151"/>
      <c r="AM2180" s="151"/>
      <c r="AN2180" s="151"/>
      <c r="AO2180" s="212"/>
      <c r="AP2180" s="212"/>
      <c r="AQ2180" s="212"/>
      <c r="AR2180" s="212"/>
      <c r="AS2180" s="212"/>
      <c r="AT2180" s="212"/>
      <c r="AU2180" s="212"/>
      <c r="AV2180" s="212"/>
      <c r="AW2180" s="212"/>
      <c r="AX2180" s="212"/>
    </row>
    <row r="2181" spans="37:50" ht="15" x14ac:dyDescent="0.25">
      <c r="AK2181" s="151"/>
      <c r="AL2181" s="151"/>
      <c r="AM2181" s="151"/>
      <c r="AN2181" s="151"/>
      <c r="AO2181" s="212"/>
      <c r="AP2181" s="212"/>
      <c r="AQ2181" s="212"/>
      <c r="AR2181" s="212"/>
      <c r="AS2181" s="212"/>
      <c r="AT2181" s="212"/>
      <c r="AU2181" s="212"/>
      <c r="AV2181" s="212"/>
      <c r="AW2181" s="212"/>
      <c r="AX2181" s="212"/>
    </row>
    <row r="2182" spans="37:50" ht="15" x14ac:dyDescent="0.25">
      <c r="AK2182" s="151"/>
      <c r="AL2182" s="151"/>
      <c r="AM2182" s="151"/>
      <c r="AN2182" s="151"/>
      <c r="AO2182" s="212"/>
      <c r="AP2182" s="212"/>
      <c r="AQ2182" s="212"/>
      <c r="AR2182" s="212"/>
      <c r="AS2182" s="212"/>
      <c r="AT2182" s="212"/>
      <c r="AU2182" s="212"/>
      <c r="AV2182" s="212"/>
      <c r="AW2182" s="212"/>
      <c r="AX2182" s="212"/>
    </row>
    <row r="2183" spans="37:50" ht="15" x14ac:dyDescent="0.25">
      <c r="AK2183" s="151"/>
      <c r="AL2183" s="151"/>
      <c r="AM2183" s="151"/>
      <c r="AN2183" s="151"/>
      <c r="AO2183" s="212"/>
      <c r="AP2183" s="212"/>
      <c r="AQ2183" s="212"/>
      <c r="AR2183" s="212"/>
      <c r="AS2183" s="212"/>
      <c r="AT2183" s="212"/>
      <c r="AU2183" s="212"/>
      <c r="AV2183" s="212"/>
      <c r="AW2183" s="212"/>
      <c r="AX2183" s="212"/>
    </row>
    <row r="2184" spans="37:50" ht="15" x14ac:dyDescent="0.25">
      <c r="AK2184" s="151"/>
      <c r="AL2184" s="151"/>
      <c r="AM2184" s="151"/>
      <c r="AN2184" s="151"/>
      <c r="AO2184" s="212"/>
      <c r="AP2184" s="212"/>
      <c r="AQ2184" s="212"/>
      <c r="AR2184" s="212"/>
      <c r="AS2184" s="212"/>
      <c r="AT2184" s="212"/>
      <c r="AU2184" s="212"/>
      <c r="AV2184" s="212"/>
      <c r="AW2184" s="212"/>
      <c r="AX2184" s="212"/>
    </row>
    <row r="2185" spans="37:50" ht="15" x14ac:dyDescent="0.25">
      <c r="AK2185" s="151"/>
      <c r="AL2185" s="151"/>
      <c r="AM2185" s="151"/>
      <c r="AN2185" s="151"/>
      <c r="AO2185" s="212"/>
      <c r="AP2185" s="212"/>
      <c r="AQ2185" s="212"/>
      <c r="AR2185" s="212"/>
      <c r="AS2185" s="212"/>
      <c r="AT2185" s="212"/>
      <c r="AU2185" s="212"/>
      <c r="AV2185" s="212"/>
      <c r="AW2185" s="212"/>
      <c r="AX2185" s="212"/>
    </row>
    <row r="2186" spans="37:50" ht="15" x14ac:dyDescent="0.25">
      <c r="AK2186" s="151"/>
      <c r="AL2186" s="151"/>
      <c r="AM2186" s="151"/>
      <c r="AN2186" s="151"/>
      <c r="AO2186" s="212"/>
      <c r="AP2186" s="212"/>
      <c r="AQ2186" s="212"/>
      <c r="AR2186" s="212"/>
      <c r="AS2186" s="212"/>
      <c r="AT2186" s="212"/>
      <c r="AU2186" s="212"/>
      <c r="AV2186" s="212"/>
      <c r="AW2186" s="212"/>
      <c r="AX2186" s="212"/>
    </row>
    <row r="2187" spans="37:50" ht="15" x14ac:dyDescent="0.25">
      <c r="AK2187" s="151"/>
      <c r="AL2187" s="151"/>
      <c r="AM2187" s="151"/>
      <c r="AN2187" s="151"/>
      <c r="AO2187" s="212"/>
      <c r="AP2187" s="212"/>
      <c r="AQ2187" s="212"/>
      <c r="AR2187" s="212"/>
      <c r="AS2187" s="212"/>
      <c r="AT2187" s="212"/>
      <c r="AU2187" s="212"/>
      <c r="AV2187" s="212"/>
      <c r="AW2187" s="212"/>
      <c r="AX2187" s="212"/>
    </row>
    <row r="2188" spans="37:50" ht="15" x14ac:dyDescent="0.25">
      <c r="AK2188" s="151"/>
      <c r="AL2188" s="151"/>
      <c r="AM2188" s="151"/>
      <c r="AN2188" s="151"/>
      <c r="AO2188" s="212"/>
      <c r="AP2188" s="212"/>
      <c r="AQ2188" s="212"/>
      <c r="AR2188" s="212"/>
      <c r="AS2188" s="212"/>
      <c r="AT2188" s="212"/>
      <c r="AU2188" s="212"/>
      <c r="AV2188" s="212"/>
      <c r="AW2188" s="212"/>
      <c r="AX2188" s="212"/>
    </row>
    <row r="2189" spans="37:50" ht="15" x14ac:dyDescent="0.25">
      <c r="AK2189" s="151"/>
      <c r="AL2189" s="151"/>
      <c r="AM2189" s="151"/>
      <c r="AN2189" s="151"/>
      <c r="AO2189" s="212"/>
      <c r="AP2189" s="212"/>
      <c r="AQ2189" s="212"/>
      <c r="AR2189" s="212"/>
      <c r="AS2189" s="212"/>
      <c r="AT2189" s="212"/>
      <c r="AU2189" s="212"/>
      <c r="AV2189" s="212"/>
      <c r="AW2189" s="212"/>
      <c r="AX2189" s="212"/>
    </row>
    <row r="2190" spans="37:50" ht="15" x14ac:dyDescent="0.25">
      <c r="AK2190" s="151"/>
      <c r="AL2190" s="151"/>
      <c r="AM2190" s="151"/>
      <c r="AN2190" s="151"/>
      <c r="AO2190" s="212"/>
      <c r="AP2190" s="212"/>
      <c r="AQ2190" s="212"/>
      <c r="AR2190" s="212"/>
      <c r="AS2190" s="212"/>
      <c r="AT2190" s="212"/>
      <c r="AU2190" s="212"/>
      <c r="AV2190" s="212"/>
      <c r="AW2190" s="212"/>
      <c r="AX2190" s="212"/>
    </row>
    <row r="2191" spans="37:50" ht="15" x14ac:dyDescent="0.25">
      <c r="AK2191" s="151"/>
      <c r="AL2191" s="151"/>
      <c r="AM2191" s="151"/>
      <c r="AN2191" s="151"/>
      <c r="AO2191" s="212"/>
      <c r="AP2191" s="212"/>
      <c r="AQ2191" s="212"/>
      <c r="AR2191" s="212"/>
      <c r="AS2191" s="212"/>
      <c r="AT2191" s="212"/>
      <c r="AU2191" s="212"/>
      <c r="AV2191" s="212"/>
      <c r="AW2191" s="212"/>
      <c r="AX2191" s="212"/>
    </row>
    <row r="2192" spans="37:50" ht="15" x14ac:dyDescent="0.25">
      <c r="AK2192" s="151"/>
      <c r="AL2192" s="151"/>
      <c r="AM2192" s="151"/>
      <c r="AN2192" s="151"/>
      <c r="AO2192" s="212"/>
      <c r="AP2192" s="212"/>
      <c r="AQ2192" s="212"/>
      <c r="AR2192" s="212"/>
      <c r="AS2192" s="212"/>
      <c r="AT2192" s="212"/>
      <c r="AU2192" s="212"/>
      <c r="AV2192" s="212"/>
      <c r="AW2192" s="212"/>
      <c r="AX2192" s="212"/>
    </row>
    <row r="2193" spans="37:50" ht="15" x14ac:dyDescent="0.25">
      <c r="AK2193" s="151"/>
      <c r="AL2193" s="151"/>
      <c r="AM2193" s="151"/>
      <c r="AN2193" s="151"/>
      <c r="AO2193" s="212"/>
      <c r="AP2193" s="212"/>
      <c r="AQ2193" s="212"/>
      <c r="AR2193" s="212"/>
      <c r="AS2193" s="212"/>
      <c r="AT2193" s="212"/>
      <c r="AU2193" s="212"/>
      <c r="AV2193" s="212"/>
      <c r="AW2193" s="212"/>
      <c r="AX2193" s="212"/>
    </row>
    <row r="2194" spans="37:50" ht="15" x14ac:dyDescent="0.25">
      <c r="AK2194" s="151"/>
      <c r="AL2194" s="151"/>
      <c r="AM2194" s="151"/>
      <c r="AN2194" s="151"/>
      <c r="AO2194" s="212"/>
      <c r="AP2194" s="212"/>
      <c r="AQ2194" s="212"/>
      <c r="AR2194" s="212"/>
      <c r="AS2194" s="212"/>
      <c r="AT2194" s="212"/>
      <c r="AU2194" s="212"/>
      <c r="AV2194" s="212"/>
      <c r="AW2194" s="212"/>
      <c r="AX2194" s="212"/>
    </row>
    <row r="2195" spans="37:50" ht="15" x14ac:dyDescent="0.25">
      <c r="AK2195" s="151"/>
      <c r="AL2195" s="151"/>
      <c r="AM2195" s="151"/>
      <c r="AN2195" s="151"/>
      <c r="AO2195" s="212"/>
      <c r="AP2195" s="212"/>
      <c r="AQ2195" s="212"/>
      <c r="AR2195" s="212"/>
      <c r="AS2195" s="212"/>
      <c r="AT2195" s="212"/>
      <c r="AU2195" s="212"/>
      <c r="AV2195" s="212"/>
      <c r="AW2195" s="212"/>
      <c r="AX2195" s="212"/>
    </row>
    <row r="2196" spans="37:50" ht="15" x14ac:dyDescent="0.25">
      <c r="AK2196" s="151"/>
      <c r="AL2196" s="151"/>
      <c r="AM2196" s="151"/>
      <c r="AN2196" s="151"/>
      <c r="AO2196" s="212"/>
      <c r="AP2196" s="212"/>
      <c r="AQ2196" s="212"/>
      <c r="AR2196" s="212"/>
      <c r="AS2196" s="212"/>
      <c r="AT2196" s="212"/>
      <c r="AU2196" s="212"/>
      <c r="AV2196" s="212"/>
      <c r="AW2196" s="212"/>
      <c r="AX2196" s="212"/>
    </row>
    <row r="2197" spans="37:50" ht="15" x14ac:dyDescent="0.25">
      <c r="AK2197" s="151"/>
      <c r="AL2197" s="151"/>
      <c r="AM2197" s="151"/>
      <c r="AN2197" s="151"/>
      <c r="AO2197" s="212"/>
      <c r="AP2197" s="212"/>
      <c r="AQ2197" s="212"/>
      <c r="AR2197" s="212"/>
      <c r="AS2197" s="212"/>
      <c r="AT2197" s="212"/>
      <c r="AU2197" s="212"/>
      <c r="AV2197" s="212"/>
      <c r="AW2197" s="212"/>
      <c r="AX2197" s="212"/>
    </row>
    <row r="2198" spans="37:50" ht="15" x14ac:dyDescent="0.25">
      <c r="AK2198" s="151"/>
      <c r="AL2198" s="151"/>
      <c r="AM2198" s="151"/>
      <c r="AN2198" s="151"/>
      <c r="AO2198" s="212"/>
      <c r="AP2198" s="212"/>
      <c r="AQ2198" s="212"/>
      <c r="AR2198" s="212"/>
      <c r="AS2198" s="212"/>
      <c r="AT2198" s="212"/>
      <c r="AU2198" s="212"/>
      <c r="AV2198" s="212"/>
      <c r="AW2198" s="212"/>
      <c r="AX2198" s="212"/>
    </row>
    <row r="2199" spans="37:50" ht="15" x14ac:dyDescent="0.25">
      <c r="AK2199" s="151"/>
      <c r="AL2199" s="151"/>
      <c r="AM2199" s="151"/>
      <c r="AN2199" s="151"/>
      <c r="AO2199" s="212"/>
      <c r="AP2199" s="212"/>
      <c r="AQ2199" s="212"/>
      <c r="AR2199" s="212"/>
      <c r="AS2199" s="212"/>
      <c r="AT2199" s="212"/>
      <c r="AU2199" s="212"/>
      <c r="AV2199" s="212"/>
      <c r="AW2199" s="212"/>
      <c r="AX2199" s="212"/>
    </row>
    <row r="2200" spans="37:50" ht="15" x14ac:dyDescent="0.25">
      <c r="AK2200" s="151"/>
      <c r="AL2200" s="151"/>
      <c r="AM2200" s="151"/>
      <c r="AN2200" s="151"/>
      <c r="AO2200" s="212"/>
      <c r="AP2200" s="212"/>
      <c r="AQ2200" s="212"/>
      <c r="AR2200" s="212"/>
      <c r="AS2200" s="212"/>
      <c r="AT2200" s="212"/>
      <c r="AU2200" s="212"/>
      <c r="AV2200" s="212"/>
      <c r="AW2200" s="212"/>
      <c r="AX2200" s="212"/>
    </row>
    <row r="2201" spans="37:50" ht="15" x14ac:dyDescent="0.25">
      <c r="AK2201" s="151"/>
      <c r="AL2201" s="151"/>
      <c r="AM2201" s="151"/>
      <c r="AN2201" s="151"/>
      <c r="AO2201" s="212"/>
      <c r="AP2201" s="212"/>
      <c r="AQ2201" s="212"/>
      <c r="AR2201" s="212"/>
      <c r="AS2201" s="212"/>
      <c r="AT2201" s="212"/>
      <c r="AU2201" s="212"/>
      <c r="AV2201" s="212"/>
      <c r="AW2201" s="212"/>
      <c r="AX2201" s="212"/>
    </row>
    <row r="2202" spans="37:50" ht="15" x14ac:dyDescent="0.25">
      <c r="AK2202" s="151"/>
      <c r="AL2202" s="151"/>
      <c r="AM2202" s="151"/>
      <c r="AN2202" s="151"/>
      <c r="AO2202" s="212"/>
      <c r="AP2202" s="212"/>
      <c r="AQ2202" s="212"/>
      <c r="AR2202" s="212"/>
      <c r="AS2202" s="212"/>
      <c r="AT2202" s="212"/>
      <c r="AU2202" s="212"/>
      <c r="AV2202" s="212"/>
      <c r="AW2202" s="212"/>
      <c r="AX2202" s="212"/>
    </row>
    <row r="2203" spans="37:50" ht="15" x14ac:dyDescent="0.25">
      <c r="AK2203" s="151"/>
      <c r="AL2203" s="151"/>
      <c r="AM2203" s="151"/>
      <c r="AN2203" s="151"/>
      <c r="AO2203" s="212"/>
      <c r="AP2203" s="212"/>
      <c r="AQ2203" s="212"/>
      <c r="AR2203" s="212"/>
      <c r="AS2203" s="212"/>
      <c r="AT2203" s="212"/>
      <c r="AU2203" s="212"/>
      <c r="AV2203" s="212"/>
      <c r="AW2203" s="212"/>
      <c r="AX2203" s="212"/>
    </row>
    <row r="2204" spans="37:50" ht="15" x14ac:dyDescent="0.25">
      <c r="AK2204" s="151"/>
      <c r="AL2204" s="151"/>
      <c r="AM2204" s="151"/>
      <c r="AN2204" s="151"/>
      <c r="AO2204" s="212"/>
      <c r="AP2204" s="212"/>
      <c r="AQ2204" s="212"/>
      <c r="AR2204" s="212"/>
      <c r="AS2204" s="212"/>
      <c r="AT2204" s="212"/>
      <c r="AU2204" s="212"/>
      <c r="AV2204" s="212"/>
      <c r="AW2204" s="212"/>
      <c r="AX2204" s="212"/>
    </row>
    <row r="2205" spans="37:50" ht="15" x14ac:dyDescent="0.25">
      <c r="AK2205" s="151"/>
      <c r="AL2205" s="151"/>
      <c r="AM2205" s="151"/>
      <c r="AN2205" s="151"/>
      <c r="AO2205" s="212"/>
      <c r="AP2205" s="212"/>
      <c r="AQ2205" s="212"/>
      <c r="AR2205" s="212"/>
      <c r="AS2205" s="212"/>
      <c r="AT2205" s="212"/>
      <c r="AU2205" s="212"/>
      <c r="AV2205" s="212"/>
      <c r="AW2205" s="212"/>
      <c r="AX2205" s="212"/>
    </row>
    <row r="2206" spans="37:50" ht="15" x14ac:dyDescent="0.25">
      <c r="AK2206" s="151"/>
      <c r="AL2206" s="151"/>
      <c r="AM2206" s="151"/>
      <c r="AN2206" s="151"/>
      <c r="AO2206" s="212"/>
      <c r="AP2206" s="212"/>
      <c r="AQ2206" s="212"/>
      <c r="AR2206" s="212"/>
      <c r="AS2206" s="212"/>
      <c r="AT2206" s="212"/>
      <c r="AU2206" s="212"/>
      <c r="AV2206" s="212"/>
      <c r="AW2206" s="212"/>
      <c r="AX2206" s="212"/>
    </row>
    <row r="2207" spans="37:50" ht="15" x14ac:dyDescent="0.25">
      <c r="AK2207" s="151"/>
      <c r="AL2207" s="151"/>
      <c r="AM2207" s="151"/>
      <c r="AN2207" s="151"/>
      <c r="AO2207" s="212"/>
      <c r="AP2207" s="212"/>
      <c r="AQ2207" s="212"/>
      <c r="AR2207" s="212"/>
      <c r="AS2207" s="212"/>
      <c r="AT2207" s="212"/>
      <c r="AU2207" s="212"/>
      <c r="AV2207" s="212"/>
      <c r="AW2207" s="212"/>
      <c r="AX2207" s="212"/>
    </row>
    <row r="2208" spans="37:50" ht="15" x14ac:dyDescent="0.25">
      <c r="AK2208" s="151"/>
      <c r="AL2208" s="151"/>
      <c r="AM2208" s="151"/>
      <c r="AN2208" s="151"/>
      <c r="AO2208" s="212"/>
      <c r="AP2208" s="212"/>
      <c r="AQ2208" s="212"/>
      <c r="AR2208" s="212"/>
      <c r="AS2208" s="212"/>
      <c r="AT2208" s="212"/>
      <c r="AU2208" s="212"/>
      <c r="AV2208" s="212"/>
      <c r="AW2208" s="212"/>
      <c r="AX2208" s="212"/>
    </row>
    <row r="2209" spans="37:50" ht="15" x14ac:dyDescent="0.25">
      <c r="AK2209" s="151"/>
      <c r="AL2209" s="151"/>
      <c r="AM2209" s="151"/>
      <c r="AN2209" s="151"/>
      <c r="AO2209" s="212"/>
      <c r="AP2209" s="212"/>
      <c r="AQ2209" s="212"/>
      <c r="AR2209" s="212"/>
      <c r="AS2209" s="212"/>
      <c r="AT2209" s="212"/>
      <c r="AU2209" s="212"/>
      <c r="AV2209" s="212"/>
      <c r="AW2209" s="212"/>
      <c r="AX2209" s="212"/>
    </row>
    <row r="2210" spans="37:50" ht="15" x14ac:dyDescent="0.25">
      <c r="AK2210" s="151"/>
      <c r="AL2210" s="151"/>
      <c r="AM2210" s="151"/>
      <c r="AN2210" s="151"/>
      <c r="AO2210" s="212"/>
      <c r="AP2210" s="212"/>
      <c r="AQ2210" s="212"/>
      <c r="AR2210" s="212"/>
      <c r="AS2210" s="212"/>
      <c r="AT2210" s="212"/>
      <c r="AU2210" s="212"/>
      <c r="AV2210" s="212"/>
      <c r="AW2210" s="212"/>
      <c r="AX2210" s="212"/>
    </row>
    <row r="2211" spans="37:50" ht="15" x14ac:dyDescent="0.25">
      <c r="AK2211" s="151"/>
      <c r="AL2211" s="151"/>
      <c r="AM2211" s="151"/>
      <c r="AN2211" s="151"/>
      <c r="AO2211" s="212"/>
      <c r="AP2211" s="212"/>
      <c r="AQ2211" s="212"/>
      <c r="AR2211" s="212"/>
      <c r="AS2211" s="212"/>
      <c r="AT2211" s="212"/>
      <c r="AU2211" s="212"/>
      <c r="AV2211" s="212"/>
      <c r="AW2211" s="212"/>
      <c r="AX2211" s="212"/>
    </row>
    <row r="2212" spans="37:50" ht="15" x14ac:dyDescent="0.25">
      <c r="AK2212" s="151"/>
      <c r="AL2212" s="151"/>
      <c r="AM2212" s="151"/>
      <c r="AN2212" s="151"/>
      <c r="AO2212" s="212"/>
      <c r="AP2212" s="212"/>
      <c r="AQ2212" s="212"/>
      <c r="AR2212" s="212"/>
      <c r="AS2212" s="212"/>
      <c r="AT2212" s="212"/>
      <c r="AU2212" s="212"/>
      <c r="AV2212" s="212"/>
      <c r="AW2212" s="212"/>
      <c r="AX2212" s="212"/>
    </row>
    <row r="2213" spans="37:50" ht="15" x14ac:dyDescent="0.25">
      <c r="AK2213" s="151"/>
      <c r="AL2213" s="151"/>
      <c r="AM2213" s="151"/>
      <c r="AN2213" s="151"/>
      <c r="AO2213" s="212"/>
      <c r="AP2213" s="212"/>
      <c r="AQ2213" s="212"/>
      <c r="AR2213" s="212"/>
      <c r="AS2213" s="212"/>
      <c r="AT2213" s="212"/>
      <c r="AU2213" s="212"/>
      <c r="AV2213" s="212"/>
      <c r="AW2213" s="212"/>
      <c r="AX2213" s="212"/>
    </row>
    <row r="2214" spans="37:50" ht="15" x14ac:dyDescent="0.25">
      <c r="AK2214" s="151"/>
      <c r="AL2214" s="151"/>
      <c r="AM2214" s="151"/>
      <c r="AN2214" s="151"/>
      <c r="AO2214" s="212"/>
      <c r="AP2214" s="212"/>
      <c r="AQ2214" s="212"/>
      <c r="AR2214" s="212"/>
      <c r="AS2214" s="212"/>
      <c r="AT2214" s="212"/>
      <c r="AU2214" s="212"/>
      <c r="AV2214" s="212"/>
      <c r="AW2214" s="212"/>
      <c r="AX2214" s="212"/>
    </row>
  </sheetData>
  <sortState ref="A2:BC2369">
    <sortCondition ref="A2:A2369"/>
    <sortCondition ref="B2:B2369"/>
    <sortCondition ref="AU2:AU2369"/>
    <sortCondition ref="AW2:AW2369"/>
  </sortState>
  <phoneticPr fontId="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vt:i4>
      </vt:variant>
      <vt:variant>
        <vt:lpstr>Charts</vt:lpstr>
      </vt:variant>
      <vt:variant>
        <vt:i4>8</vt:i4>
      </vt:variant>
      <vt:variant>
        <vt:lpstr>Named Ranges</vt:lpstr>
      </vt:variant>
      <vt:variant>
        <vt:i4>1</vt:i4>
      </vt:variant>
    </vt:vector>
  </HeadingPairs>
  <TitlesOfParts>
    <vt:vector size="14" baseType="lpstr">
      <vt:lpstr>MUNames&amp;Summary</vt:lpstr>
      <vt:lpstr>SummaryByUnit</vt:lpstr>
      <vt:lpstr>AnnKillSummary</vt:lpstr>
      <vt:lpstr>PctKillSummary</vt:lpstr>
      <vt:lpstr>Data</vt:lpstr>
      <vt:lpstr>AnnKillChart (v13)</vt:lpstr>
      <vt:lpstr>CumKillChart (v13)</vt:lpstr>
      <vt:lpstr>AnnKillChart (v12-v13)</vt:lpstr>
      <vt:lpstr>CumKillChart (v12-v13)</vt:lpstr>
      <vt:lpstr>AnnKillChart (ALL)</vt:lpstr>
      <vt:lpstr>CumKillChart (ALL)</vt:lpstr>
      <vt:lpstr>AnnKillSummaryChart</vt:lpstr>
      <vt:lpstr>PctKillSummaryChart</vt:lpstr>
      <vt:lpstr>Scale</vt:lpstr>
    </vt:vector>
  </TitlesOfParts>
  <Company>Province of British Columbia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Walton</dc:creator>
  <cp:lastModifiedBy>Walton, Adrian P FLNR:EX</cp:lastModifiedBy>
  <cp:lastPrinted>2012-05-28T19:06:41Z</cp:lastPrinted>
  <dcterms:created xsi:type="dcterms:W3CDTF">2006-01-19T23:31:56Z</dcterms:created>
  <dcterms:modified xsi:type="dcterms:W3CDTF">2016-01-26T00:21:08Z</dcterms:modified>
</cp:coreProperties>
</file>